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rinterSettings/printerSettings2.bin" ContentType="application/vnd.openxmlformats-officedocument.spreadsheetml.printerSettings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MCO\Workspace\Report\LM34\"/>
    </mc:Choice>
  </mc:AlternateContent>
  <xr:revisionPtr revIDLastSave="0" documentId="13_ncr:1_{B27C6B09-86EC-466B-9B29-7A68A0D484DB}" xr6:coauthVersionLast="47" xr6:coauthVersionMax="47" xr10:uidLastSave="{00000000-0000-0000-0000-000000000000}"/>
  <bookViews>
    <workbookView xWindow="-98" yWindow="-98" windowWidth="21795" windowHeight="13695" firstSheet="1" activeTab="5" xr2:uid="{1CE65AE1-285C-4E06-9420-1F2581836DFF}"/>
  </bookViews>
  <sheets>
    <sheet name="_com.sap.ip.bi.xl.hiddensheet" sheetId="2" state="veryHidden" r:id="rId1"/>
    <sheet name="Panduan" sheetId="11" r:id="rId2"/>
    <sheet name="Data" sheetId="1" r:id="rId3"/>
    <sheet name="Pivot Eval" sheetId="7" r:id="rId4"/>
    <sheet name="Pivot LM34" sheetId="10" r:id="rId5"/>
    <sheet name="Form Evaluasi" sheetId="6" r:id="rId6"/>
    <sheet name="Form LM34" sheetId="9" r:id="rId7"/>
    <sheet name="ref" sheetId="3" r:id="rId8"/>
    <sheet name="Param" sheetId="8" r:id="rId9"/>
  </sheets>
  <externalReferences>
    <externalReference r:id="rId10"/>
    <externalReference r:id="rId11"/>
  </externalReferences>
  <definedNames>
    <definedName name="\0">#REF!</definedName>
    <definedName name="\a">#N/A</definedName>
    <definedName name="\b">#REF!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K">#REF!</definedName>
    <definedName name="\l">#N/A</definedName>
    <definedName name="\m">#N/A</definedName>
    <definedName name="\n">#N/A</definedName>
    <definedName name="\o">#N/A</definedName>
    <definedName name="\P">#REF!</definedName>
    <definedName name="\q">#N/A</definedName>
    <definedName name="\r">#REF!</definedName>
    <definedName name="\s">#REF!</definedName>
    <definedName name="\x">#N/A</definedName>
    <definedName name="\z">#N/A</definedName>
    <definedName name="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?__GOTO_F6__RV">#N/A</definedName>
    <definedName name="_\a">#N/A</definedName>
    <definedName name="_\j">#N/A</definedName>
    <definedName name="_\t">#N/A</definedName>
    <definedName name="_\x">#N/A</definedName>
    <definedName name="_\z">#N/A</definedName>
    <definedName name="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___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___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________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__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__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__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________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___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______________________apr98">#REF!</definedName>
    <definedName name="_______________________apr99">#REF!</definedName>
    <definedName name="_______________________dec98">#REF!</definedName>
    <definedName name="_______________________feb98">#REF!</definedName>
    <definedName name="_______________________feb99">#REF!</definedName>
    <definedName name="_______________________jan98">#REF!</definedName>
    <definedName name="_______________________jan99">#REF!</definedName>
    <definedName name="_______________________jun99">#REF!</definedName>
    <definedName name="_______________________mar98">#REF!</definedName>
    <definedName name="_______________________mar99">#REF!</definedName>
    <definedName name="_______________________mei99">#REF!</definedName>
    <definedName name="_______________________mm02">#REF!</definedName>
    <definedName name="_______________________mm2">#REF!</definedName>
    <definedName name="_______________________nov98">#REF!</definedName>
    <definedName name="_______________________sep98">#REF!</definedName>
    <definedName name="______________________CON1">#REF!</definedName>
    <definedName name="______________________des06">#REF!</definedName>
    <definedName name="______________________INC2">#REF!</definedName>
    <definedName name="______________________IRB99">#REF!</definedName>
    <definedName name="______________________ji1">#REF!</definedName>
    <definedName name="______________________SA1">#REF!</definedName>
    <definedName name="______________________YW1">#REF!</definedName>
    <definedName name="_____________________Apr98">#REF!</definedName>
    <definedName name="_____________________Apr99">#REF!</definedName>
    <definedName name="_____________________CON1">#REF!</definedName>
    <definedName name="_____________________Dec98">#REF!</definedName>
    <definedName name="_____________________des06">#REF!</definedName>
    <definedName name="_____________________Feb98">#REF!</definedName>
    <definedName name="_____________________Feb99">#REF!</definedName>
    <definedName name="_____________________INC2">#REF!</definedName>
    <definedName name="_____________________IRB99">#REF!</definedName>
    <definedName name="_____________________Jan98">#REF!</definedName>
    <definedName name="_____________________Jan99">#REF!</definedName>
    <definedName name="_____________________ji1">#REF!</definedName>
    <definedName name="_____________________JUN99">#REF!</definedName>
    <definedName name="_____________________Mar98">#REF!</definedName>
    <definedName name="_____________________Mar99">#REF!</definedName>
    <definedName name="_____________________MEI99">#REF!</definedName>
    <definedName name="_____________________mm02">#REF!</definedName>
    <definedName name="_____________________mm2">#REF!</definedName>
    <definedName name="_____________________Nov98">#REF!</definedName>
    <definedName name="_____________________SA1">#REF!</definedName>
    <definedName name="_____________________Sep98">#REF!</definedName>
    <definedName name="_____________________YW1">#REF!</definedName>
    <definedName name="____________________apr98">#REF!</definedName>
    <definedName name="____________________apr99">#REF!</definedName>
    <definedName name="____________________CON1">#REF!</definedName>
    <definedName name="____________________dec98">#REF!</definedName>
    <definedName name="____________________des06">#REF!</definedName>
    <definedName name="____________________feb98">#REF!</definedName>
    <definedName name="____________________feb99">#REF!</definedName>
    <definedName name="____________________INC2">#REF!</definedName>
    <definedName name="____________________IRB99">#REF!</definedName>
    <definedName name="____________________jan98">#REF!</definedName>
    <definedName name="____________________jan99">#REF!</definedName>
    <definedName name="____________________ji1">#REF!</definedName>
    <definedName name="____________________jun99">#REF!</definedName>
    <definedName name="____________________mar98">#REF!</definedName>
    <definedName name="____________________mar99">#REF!</definedName>
    <definedName name="____________________mei99">#REF!</definedName>
    <definedName name="____________________mm02">#REF!</definedName>
    <definedName name="____________________mm2">#REF!</definedName>
    <definedName name="____________________nov98">#REF!</definedName>
    <definedName name="____________________SA1">#REF!</definedName>
    <definedName name="____________________sep98">#REF!</definedName>
    <definedName name="____________________YW1">#REF!</definedName>
    <definedName name="___________________a100000">#REF!</definedName>
    <definedName name="___________________a140000">#REF!</definedName>
    <definedName name="___________________a500000">#REF!</definedName>
    <definedName name="___________________agt01">#REF!</definedName>
    <definedName name="___________________agt02">#REF!</definedName>
    <definedName name="___________________APL02">#REF!</definedName>
    <definedName name="___________________Apr01">#REF!</definedName>
    <definedName name="___________________Apr02">#REF!</definedName>
    <definedName name="___________________apr04">#REF!</definedName>
    <definedName name="___________________apr10">#REF!</definedName>
    <definedName name="___________________apr12">#REF!</definedName>
    <definedName name="___________________apr23">#REF!</definedName>
    <definedName name="___________________apr24">#REF!</definedName>
    <definedName name="___________________apr27">#REF!</definedName>
    <definedName name="___________________apr29">#REF!</definedName>
    <definedName name="___________________apr30">#REF!</definedName>
    <definedName name="___________________Apr97">#REF!</definedName>
    <definedName name="___________________apr98">#REF!</definedName>
    <definedName name="___________________apr99">#REF!</definedName>
    <definedName name="___________________Aug01">#REF!</definedName>
    <definedName name="___________________Aug02">#REF!</definedName>
    <definedName name="___________________aug03">#REF!</definedName>
    <definedName name="___________________aug04">#REF!</definedName>
    <definedName name="___________________aug05">#REF!</definedName>
    <definedName name="___________________aug06">#REF!</definedName>
    <definedName name="___________________aug07">#REF!</definedName>
    <definedName name="___________________aug08">#REF!</definedName>
    <definedName name="___________________aug09">#REF!</definedName>
    <definedName name="___________________aug10">#REF!</definedName>
    <definedName name="___________________aug12">#REF!</definedName>
    <definedName name="___________________aug13">#REF!</definedName>
    <definedName name="___________________aug14">#REF!</definedName>
    <definedName name="___________________aug15">#REF!</definedName>
    <definedName name="___________________aug16">#REF!</definedName>
    <definedName name="___________________aug19">#REF!</definedName>
    <definedName name="___________________aug20">#REF!</definedName>
    <definedName name="___________________aug21">#REF!</definedName>
    <definedName name="___________________aug22">#REF!</definedName>
    <definedName name="___________________aug23">#REF!</definedName>
    <definedName name="___________________aug24">#REF!</definedName>
    <definedName name="___________________aug26">#REF!</definedName>
    <definedName name="___________________aug27">#REF!</definedName>
    <definedName name="___________________aug28">#REF!</definedName>
    <definedName name="___________________aug29">#REF!</definedName>
    <definedName name="___________________aug30">#REF!</definedName>
    <definedName name="___________________aug31">#REF!</definedName>
    <definedName name="___________________Aug97">#REF!</definedName>
    <definedName name="___________________Aug98">#REF!</definedName>
    <definedName name="___________________Aug99">#REF!</definedName>
    <definedName name="___________________Avr0102">#REF!</definedName>
    <definedName name="___________________Avr0202">#REF!</definedName>
    <definedName name="___________________Avr0302">#REF!</definedName>
    <definedName name="___________________Avr0402">#REF!</definedName>
    <definedName name="___________________Avr0502">#REF!</definedName>
    <definedName name="___________________Avr0602">#REF!</definedName>
    <definedName name="___________________Avr0701">#REF!</definedName>
    <definedName name="___________________Avr0702">#REF!</definedName>
    <definedName name="___________________Avr0801">#REF!</definedName>
    <definedName name="___________________Avr0802">#REF!</definedName>
    <definedName name="___________________Avr0901">#REF!</definedName>
    <definedName name="___________________Avr0902">#REF!</definedName>
    <definedName name="___________________Avr1001">#REF!</definedName>
    <definedName name="___________________Avr1002">#REF!</definedName>
    <definedName name="___________________Avr1101">#REF!</definedName>
    <definedName name="___________________Avr1102">#REF!</definedName>
    <definedName name="___________________Avr1201">#REF!</definedName>
    <definedName name="___________________avr1202">#REF!</definedName>
    <definedName name="___________________CIP0100">#REF!</definedName>
    <definedName name="___________________CIP0101">#REF!</definedName>
    <definedName name="___________________CIP0102">#REF!</definedName>
    <definedName name="___________________CIP0200">#REF!</definedName>
    <definedName name="___________________CIP0201">#REF!</definedName>
    <definedName name="___________________CIP0202">#REF!</definedName>
    <definedName name="___________________CIP0300">#REF!</definedName>
    <definedName name="___________________CIP0301">#REF!</definedName>
    <definedName name="___________________CIP0302">#REF!</definedName>
    <definedName name="___________________CIP0400">#REF!</definedName>
    <definedName name="___________________CIP0401">#REF!</definedName>
    <definedName name="___________________CIP0402">#REF!</definedName>
    <definedName name="___________________CIP0500">#REF!</definedName>
    <definedName name="___________________CIP0501">#REF!</definedName>
    <definedName name="___________________CIP0502">#REF!</definedName>
    <definedName name="___________________CIP0600">#REF!</definedName>
    <definedName name="___________________CIP0601">#REF!</definedName>
    <definedName name="___________________CIP0602">#REF!</definedName>
    <definedName name="___________________CIP0700">#REF!</definedName>
    <definedName name="___________________CIP0701">#REF!</definedName>
    <definedName name="___________________CIP0702">#REF!</definedName>
    <definedName name="___________________CIP0800">#REF!</definedName>
    <definedName name="___________________CIP0801">#REF!</definedName>
    <definedName name="___________________CIP0802">#REF!</definedName>
    <definedName name="___________________CIP0900">#REF!</definedName>
    <definedName name="___________________CIP0901">#REF!</definedName>
    <definedName name="___________________CIP0902">#REF!</definedName>
    <definedName name="___________________CIP1000">#REF!</definedName>
    <definedName name="___________________CIP1001">#REF!</definedName>
    <definedName name="___________________CIP1002">#REF!</definedName>
    <definedName name="___________________CIP1100">#REF!</definedName>
    <definedName name="___________________CIP1101">#REF!</definedName>
    <definedName name="___________________CIP1102">#REF!</definedName>
    <definedName name="___________________CIP1200">#REF!</definedName>
    <definedName name="___________________CIP1201">#REF!</definedName>
    <definedName name="___________________CIP1202">#REF!</definedName>
    <definedName name="___________________CIP1299">#REF!</definedName>
    <definedName name="___________________CIP93">#REF!</definedName>
    <definedName name="___________________CIP94">#REF!</definedName>
    <definedName name="___________________CIP95">#REF!</definedName>
    <definedName name="___________________CIP96">#REF!</definedName>
    <definedName name="___________________CIP97">#REF!</definedName>
    <definedName name="___________________CIP98">#REF!</definedName>
    <definedName name="___________________CIP99">#REF!</definedName>
    <definedName name="___________________CON1">#REF!</definedName>
    <definedName name="___________________DAT1">#REF!</definedName>
    <definedName name="___________________DAT10">#REF!</definedName>
    <definedName name="___________________DAT11">#REF!</definedName>
    <definedName name="___________________DAT12">#REF!</definedName>
    <definedName name="___________________DAT13">#REF!</definedName>
    <definedName name="___________________DAT14">#REF!</definedName>
    <definedName name="___________________DAT15">#REF!</definedName>
    <definedName name="___________________DAT16">#REF!</definedName>
    <definedName name="___________________DAT17">#REF!</definedName>
    <definedName name="___________________DAT18">#REF!</definedName>
    <definedName name="___________________DAT19">#REF!</definedName>
    <definedName name="___________________DAT2">#REF!</definedName>
    <definedName name="___________________DAT20">#REF!</definedName>
    <definedName name="___________________DAT3">#REF!</definedName>
    <definedName name="___________________DAT4">#REF!</definedName>
    <definedName name="___________________DAT5">#REF!</definedName>
    <definedName name="___________________DAT6">#REF!</definedName>
    <definedName name="___________________DAT7">#REF!</definedName>
    <definedName name="___________________DAT8">#REF!</definedName>
    <definedName name="___________________DAT9">#REF!</definedName>
    <definedName name="___________________Dec01">#REF!</definedName>
    <definedName name="___________________Dec02">#REF!</definedName>
    <definedName name="___________________dec03">#REF!</definedName>
    <definedName name="___________________dec04">#REF!</definedName>
    <definedName name="___________________dec11">#REF!</definedName>
    <definedName name="___________________dec12">#REF!</definedName>
    <definedName name="___________________dec16">#REF!</definedName>
    <definedName name="___________________dec18">#REF!</definedName>
    <definedName name="___________________dec19">#REF!</definedName>
    <definedName name="___________________dec20">#REF!</definedName>
    <definedName name="___________________dec21">#REF!</definedName>
    <definedName name="___________________dec23">#REF!</definedName>
    <definedName name="___________________dec24">#REF!</definedName>
    <definedName name="___________________dec28">#REF!</definedName>
    <definedName name="___________________dec30">#REF!</definedName>
    <definedName name="___________________dec31">#REF!</definedName>
    <definedName name="___________________Dec97">#REF!</definedName>
    <definedName name="___________________dec98">#REF!</definedName>
    <definedName name="___________________dec99">#REF!</definedName>
    <definedName name="___________________des01">#REF!</definedName>
    <definedName name="___________________des02">#REF!</definedName>
    <definedName name="___________________des06">#REF!</definedName>
    <definedName name="___________________fbr01">#REF!</definedName>
    <definedName name="___________________fbr04">#REF!</definedName>
    <definedName name="___________________fbr06">#REF!</definedName>
    <definedName name="___________________fbr07">#REF!</definedName>
    <definedName name="___________________fbr10">#REF!</definedName>
    <definedName name="___________________fbr11">#REF!</definedName>
    <definedName name="___________________fbr13">#REF!</definedName>
    <definedName name="___________________fbr15">#REF!</definedName>
    <definedName name="___________________fbr18">#REF!</definedName>
    <definedName name="___________________fbr19">#REF!</definedName>
    <definedName name="___________________fbr20">#REF!</definedName>
    <definedName name="___________________fbr21">#REF!</definedName>
    <definedName name="___________________fbr24">#REF!</definedName>
    <definedName name="___________________fbr25">#REF!</definedName>
    <definedName name="___________________fbr26">#REF!</definedName>
    <definedName name="___________________fbr27">#REF!</definedName>
    <definedName name="___________________fbr28">#REF!</definedName>
    <definedName name="___________________Feb01">#REF!</definedName>
    <definedName name="___________________Feb02">#REF!</definedName>
    <definedName name="___________________FEB05">#REF!</definedName>
    <definedName name="___________________FEB20">#REF!</definedName>
    <definedName name="___________________FEB27">#REF!</definedName>
    <definedName name="___________________FEB28">#REF!</definedName>
    <definedName name="___________________Feb97">#REF!</definedName>
    <definedName name="___________________feb98">#REF!</definedName>
    <definedName name="___________________feb99">#REF!</definedName>
    <definedName name="___________________INC2">#REF!</definedName>
    <definedName name="___________________IRB99">#REF!</definedName>
    <definedName name="___________________JA02">#REF!</definedName>
    <definedName name="___________________JA03">#REF!</definedName>
    <definedName name="___________________JA04">#REF!</definedName>
    <definedName name="___________________JA06">#REF!</definedName>
    <definedName name="___________________JA07">#REF!</definedName>
    <definedName name="___________________JA08">#REF!</definedName>
    <definedName name="___________________JA10">#REF!</definedName>
    <definedName name="___________________JA13">#REF!</definedName>
    <definedName name="___________________JA14">#REF!</definedName>
    <definedName name="___________________JA16">#REF!</definedName>
    <definedName name="___________________JA17">#REF!</definedName>
    <definedName name="___________________JA18">#REF!</definedName>
    <definedName name="___________________JA20">#REF!</definedName>
    <definedName name="___________________JA21">#REF!</definedName>
    <definedName name="___________________JA22">#REF!</definedName>
    <definedName name="___________________JA23">#REF!</definedName>
    <definedName name="___________________JA24">#REF!</definedName>
    <definedName name="___________________JA27">#REF!</definedName>
    <definedName name="___________________JA28">#REF!</definedName>
    <definedName name="___________________JA29">#REF!</definedName>
    <definedName name="___________________ja30">#REF!</definedName>
    <definedName name="___________________ja31">#REF!</definedName>
    <definedName name="___________________Jan01">#REF!</definedName>
    <definedName name="___________________Jan02">#REF!</definedName>
    <definedName name="___________________JAN04">#REF!</definedName>
    <definedName name="___________________jan25">#REF!</definedName>
    <definedName name="___________________jan31">#REF!</definedName>
    <definedName name="___________________Jan97">#REF!</definedName>
    <definedName name="___________________jan98">#REF!</definedName>
    <definedName name="___________________jan99">#REF!</definedName>
    <definedName name="___________________ji1">#REF!</definedName>
    <definedName name="___________________Jul01">#REF!</definedName>
    <definedName name="___________________Jul02">#REF!</definedName>
    <definedName name="___________________jul03">#REF!</definedName>
    <definedName name="___________________jul05">#REF!</definedName>
    <definedName name="___________________jul06">#REF!</definedName>
    <definedName name="___________________jul08">#REF!</definedName>
    <definedName name="___________________jul10">#REF!</definedName>
    <definedName name="___________________jul11">#REF!</definedName>
    <definedName name="___________________jul12">#REF!</definedName>
    <definedName name="___________________jul13">#REF!</definedName>
    <definedName name="___________________jul14">#REF!</definedName>
    <definedName name="___________________jul15">#REF!</definedName>
    <definedName name="___________________jul17">#REF!</definedName>
    <definedName name="___________________jul18">#REF!</definedName>
    <definedName name="___________________jul20">#REF!</definedName>
    <definedName name="___________________jul22">#REF!</definedName>
    <definedName name="___________________jul24">#REF!</definedName>
    <definedName name="___________________jul25">#REF!</definedName>
    <definedName name="___________________jul26">#REF!</definedName>
    <definedName name="___________________jul27">#REF!</definedName>
    <definedName name="___________________jul29">#REF!</definedName>
    <definedName name="___________________jul30">#REF!</definedName>
    <definedName name="___________________jul31">#REF!</definedName>
    <definedName name="___________________JUL99">#REF!</definedName>
    <definedName name="___________________Jun01">#REF!</definedName>
    <definedName name="___________________Jun02">#REF!</definedName>
    <definedName name="___________________jun03">#REF!</definedName>
    <definedName name="___________________jun04">#REF!</definedName>
    <definedName name="___________________jun06">#REF!</definedName>
    <definedName name="___________________jun10">#REF!</definedName>
    <definedName name="___________________jun11">#REF!</definedName>
    <definedName name="___________________jun13">#REF!</definedName>
    <definedName name="___________________jun14">#REF!</definedName>
    <definedName name="___________________jun15">#REF!</definedName>
    <definedName name="___________________jun17">#REF!</definedName>
    <definedName name="___________________jun19">#REF!</definedName>
    <definedName name="___________________jun20">#REF!</definedName>
    <definedName name="___________________jun21">#REF!</definedName>
    <definedName name="___________________jun24">#REF!</definedName>
    <definedName name="___________________jun25">#REF!</definedName>
    <definedName name="___________________jun30">#REF!</definedName>
    <definedName name="___________________jun99">#REF!</definedName>
    <definedName name="___________________Mar01">#REF!</definedName>
    <definedName name="___________________Mar02">#REF!</definedName>
    <definedName name="___________________mar09">#REF!</definedName>
    <definedName name="___________________mar18">#REF!</definedName>
    <definedName name="___________________mar23">#REF!</definedName>
    <definedName name="___________________mar25">#REF!</definedName>
    <definedName name="___________________mar26">#REF!</definedName>
    <definedName name="___________________mar27">#REF!</definedName>
    <definedName name="___________________mar28">#REF!</definedName>
    <definedName name="___________________mar31">#REF!</definedName>
    <definedName name="___________________Mar97">#REF!</definedName>
    <definedName name="___________________mar98">#REF!</definedName>
    <definedName name="___________________mar99">#REF!</definedName>
    <definedName name="___________________May01">#REF!</definedName>
    <definedName name="___________________May02">#REF!</definedName>
    <definedName name="___________________may05">#REF!</definedName>
    <definedName name="___________________may06">#REF!</definedName>
    <definedName name="___________________may07">#REF!</definedName>
    <definedName name="___________________may08">#REF!</definedName>
    <definedName name="___________________may09">#REF!</definedName>
    <definedName name="___________________may10">#REF!</definedName>
    <definedName name="___________________may11">#REF!</definedName>
    <definedName name="___________________may12">#REF!</definedName>
    <definedName name="___________________may14">#REF!</definedName>
    <definedName name="___________________may15">#REF!</definedName>
    <definedName name="___________________may16">#REF!</definedName>
    <definedName name="___________________may17">#REF!</definedName>
    <definedName name="___________________May97">#REF!</definedName>
    <definedName name="___________________May98">#REF!</definedName>
    <definedName name="___________________May99">#REF!</definedName>
    <definedName name="___________________MEI02">#REF!</definedName>
    <definedName name="___________________MEI03">#REF!</definedName>
    <definedName name="___________________MEI05">#REF!</definedName>
    <definedName name="___________________MEI06">#REF!</definedName>
    <definedName name="___________________MEI08">#REF!</definedName>
    <definedName name="___________________MEI14">#REF!</definedName>
    <definedName name="___________________MEI16">#REF!</definedName>
    <definedName name="___________________MEI18">#REF!</definedName>
    <definedName name="___________________MEI21">#REF!</definedName>
    <definedName name="___________________MEI24">#REF!</definedName>
    <definedName name="___________________MEI27">#REF!</definedName>
    <definedName name="___________________MEI28">#REF!</definedName>
    <definedName name="___________________MEI30">#REF!</definedName>
    <definedName name="___________________MEI31">#REF!</definedName>
    <definedName name="___________________mei99">#REF!</definedName>
    <definedName name="___________________mm02">#REF!</definedName>
    <definedName name="___________________mm2">#REF!</definedName>
    <definedName name="___________________mr04">#REF!</definedName>
    <definedName name="___________________mr05">#REF!</definedName>
    <definedName name="___________________mr06">#REF!</definedName>
    <definedName name="___________________mr07">#REF!</definedName>
    <definedName name="___________________mr11">#REF!</definedName>
    <definedName name="___________________mr12">#REF!</definedName>
    <definedName name="___________________mr13">#REF!</definedName>
    <definedName name="___________________mr14">#REF!</definedName>
    <definedName name="___________________mr15">#REF!</definedName>
    <definedName name="___________________mr17">#REF!</definedName>
    <definedName name="___________________mr18">#REF!</definedName>
    <definedName name="___________________mr20">#REF!</definedName>
    <definedName name="___________________mr21">#REF!</definedName>
    <definedName name="___________________mr25">#REF!</definedName>
    <definedName name="___________________mr26">#REF!</definedName>
    <definedName name="___________________mr27">#REF!</definedName>
    <definedName name="___________________mr28">#REF!</definedName>
    <definedName name="___________________mr31">#REF!</definedName>
    <definedName name="___________________nop02">#REF!</definedName>
    <definedName name="___________________Nov01">#REF!</definedName>
    <definedName name="___________________Nov02">#REF!</definedName>
    <definedName name="___________________nov04">#REF!</definedName>
    <definedName name="___________________nov05">#REF!</definedName>
    <definedName name="___________________nov07">#REF!</definedName>
    <definedName name="___________________nov08">#REF!</definedName>
    <definedName name="___________________nov11">#REF!</definedName>
    <definedName name="___________________nov12">#REF!</definedName>
    <definedName name="___________________nov13">#REF!</definedName>
    <definedName name="___________________nov14">#REF!</definedName>
    <definedName name="___________________nov15">#REF!</definedName>
    <definedName name="___________________nov16">#REF!</definedName>
    <definedName name="___________________nov18">#REF!</definedName>
    <definedName name="___________________nov19">#REF!</definedName>
    <definedName name="___________________nov20">#REF!</definedName>
    <definedName name="___________________nov21">#REF!</definedName>
    <definedName name="___________________nov22">#REF!</definedName>
    <definedName name="___________________nov23">#REF!</definedName>
    <definedName name="___________________nov25">#REF!</definedName>
    <definedName name="___________________nov26">#REF!</definedName>
    <definedName name="___________________nov27">#REF!</definedName>
    <definedName name="___________________nov28">#REF!</definedName>
    <definedName name="___________________nov29">#REF!</definedName>
    <definedName name="___________________nov30">#REF!</definedName>
    <definedName name="___________________Nov97">#REF!</definedName>
    <definedName name="___________________nov98">#REF!</definedName>
    <definedName name="___________________nov99">#REF!</definedName>
    <definedName name="___________________NPW1">#REF!</definedName>
    <definedName name="___________________NPW10">#REF!</definedName>
    <definedName name="___________________NPW11">#REF!</definedName>
    <definedName name="___________________NPW2">#REF!</definedName>
    <definedName name="___________________NPW3">#REF!</definedName>
    <definedName name="___________________NPW4">#REF!</definedName>
    <definedName name="___________________NPW5">#REF!</definedName>
    <definedName name="___________________NPW6">#REF!</definedName>
    <definedName name="___________________NPW7">#REF!</definedName>
    <definedName name="___________________NPW8">#REF!</definedName>
    <definedName name="___________________NPW9">#REF!</definedName>
    <definedName name="___________________Oct01">#REF!</definedName>
    <definedName name="___________________Oct02">#REF!</definedName>
    <definedName name="___________________Oct97">#REF!</definedName>
    <definedName name="___________________Oct98">#REF!</definedName>
    <definedName name="___________________oct99">#REF!</definedName>
    <definedName name="___________________okt01">#REF!</definedName>
    <definedName name="___________________okt02">#REF!</definedName>
    <definedName name="___________________okt03">#REF!</definedName>
    <definedName name="___________________okt04">#REF!</definedName>
    <definedName name="___________________okt05">#REF!</definedName>
    <definedName name="___________________okt07">#REF!</definedName>
    <definedName name="___________________okt09">#REF!</definedName>
    <definedName name="___________________okt10">#REF!</definedName>
    <definedName name="___________________okt11">#REF!</definedName>
    <definedName name="___________________okt12">#REF!</definedName>
    <definedName name="___________________okt14">#REF!</definedName>
    <definedName name="___________________okt16">#REF!</definedName>
    <definedName name="___________________okt17">#REF!</definedName>
    <definedName name="___________________okt18">#REF!</definedName>
    <definedName name="___________________okt19">#REF!</definedName>
    <definedName name="___________________okt21">#REF!</definedName>
    <definedName name="___________________okt22">#REF!</definedName>
    <definedName name="___________________okt24">#REF!</definedName>
    <definedName name="___________________okt25">#REF!</definedName>
    <definedName name="___________________okt27">#REF!</definedName>
    <definedName name="___________________okt28">#REF!</definedName>
    <definedName name="___________________okt29">#REF!</definedName>
    <definedName name="___________________okt30">#REF!</definedName>
    <definedName name="___________________okt31">#REF!</definedName>
    <definedName name="___________________SA1">#REF!</definedName>
    <definedName name="___________________sep01">#REF!</definedName>
    <definedName name="___________________Sep02">#REF!</definedName>
    <definedName name="___________________sep03">#REF!</definedName>
    <definedName name="___________________sep04">#REF!</definedName>
    <definedName name="___________________sep05">#REF!</definedName>
    <definedName name="___________________sep06">#REF!</definedName>
    <definedName name="___________________sep07">#REF!</definedName>
    <definedName name="___________________sep10">#REF!</definedName>
    <definedName name="___________________sep11">#REF!</definedName>
    <definedName name="___________________sep12">#REF!</definedName>
    <definedName name="___________________sep13">#REF!</definedName>
    <definedName name="___________________sep16">#REF!</definedName>
    <definedName name="___________________sep17">#REF!</definedName>
    <definedName name="___________________sep18">#REF!</definedName>
    <definedName name="___________________sep19">#REF!</definedName>
    <definedName name="___________________sep20">#REF!</definedName>
    <definedName name="___________________sep21">#REF!</definedName>
    <definedName name="___________________sep24">#REF!</definedName>
    <definedName name="___________________sep25">#REF!</definedName>
    <definedName name="___________________sep26">#REF!</definedName>
    <definedName name="___________________sep28">#REF!</definedName>
    <definedName name="___________________sep30">#REF!</definedName>
    <definedName name="___________________Sep97">#REF!</definedName>
    <definedName name="___________________sep98">#REF!</definedName>
    <definedName name="___________________Sep99">#REF!</definedName>
    <definedName name="___________________TP1">#REF!</definedName>
    <definedName name="___________________YW1">#REF!</definedName>
    <definedName name="__________________a100000">#REF!</definedName>
    <definedName name="__________________a140000">#REF!</definedName>
    <definedName name="__________________a500000">#REF!</definedName>
    <definedName name="__________________agt01">#REF!</definedName>
    <definedName name="__________________agt02">#REF!</definedName>
    <definedName name="__________________APL02">#REF!</definedName>
    <definedName name="__________________Apr01">#REF!</definedName>
    <definedName name="__________________Apr02">#REF!</definedName>
    <definedName name="__________________apr04">#REF!</definedName>
    <definedName name="__________________apr10">#REF!</definedName>
    <definedName name="__________________apr12">#REF!</definedName>
    <definedName name="__________________apr23">#REF!</definedName>
    <definedName name="__________________apr24">#REF!</definedName>
    <definedName name="__________________apr27">#REF!</definedName>
    <definedName name="__________________apr29">#REF!</definedName>
    <definedName name="__________________apr30">#REF!</definedName>
    <definedName name="__________________Apr97">#REF!</definedName>
    <definedName name="__________________apr98">#REF!</definedName>
    <definedName name="__________________apr99">#REF!</definedName>
    <definedName name="__________________Aug01">#REF!</definedName>
    <definedName name="__________________Aug02">#REF!</definedName>
    <definedName name="__________________aug03">#REF!</definedName>
    <definedName name="__________________aug04">#REF!</definedName>
    <definedName name="__________________aug05">#REF!</definedName>
    <definedName name="__________________aug06">#REF!</definedName>
    <definedName name="__________________aug07">#REF!</definedName>
    <definedName name="__________________aug08">#REF!</definedName>
    <definedName name="__________________aug09">#REF!</definedName>
    <definedName name="__________________aug10">#REF!</definedName>
    <definedName name="__________________aug12">#REF!</definedName>
    <definedName name="__________________aug13">#REF!</definedName>
    <definedName name="__________________aug14">#REF!</definedName>
    <definedName name="__________________aug15">#REF!</definedName>
    <definedName name="__________________aug16">#REF!</definedName>
    <definedName name="__________________aug19">#REF!</definedName>
    <definedName name="__________________aug20">#REF!</definedName>
    <definedName name="__________________aug21">#REF!</definedName>
    <definedName name="__________________aug22">#REF!</definedName>
    <definedName name="__________________aug23">#REF!</definedName>
    <definedName name="__________________aug24">#REF!</definedName>
    <definedName name="__________________aug26">#REF!</definedName>
    <definedName name="__________________aug27">#REF!</definedName>
    <definedName name="__________________aug28">#REF!</definedName>
    <definedName name="__________________aug29">#REF!</definedName>
    <definedName name="__________________aug30">#REF!</definedName>
    <definedName name="__________________aug31">#REF!</definedName>
    <definedName name="__________________Aug97">#REF!</definedName>
    <definedName name="__________________Aug98">#REF!</definedName>
    <definedName name="__________________Aug99">#REF!</definedName>
    <definedName name="__________________Avr0102">#REF!</definedName>
    <definedName name="__________________Avr0202">#REF!</definedName>
    <definedName name="__________________Avr0302">#REF!</definedName>
    <definedName name="__________________Avr0402">#REF!</definedName>
    <definedName name="__________________Avr0502">#REF!</definedName>
    <definedName name="__________________Avr0602">#REF!</definedName>
    <definedName name="__________________Avr0701">#REF!</definedName>
    <definedName name="__________________Avr0702">#REF!</definedName>
    <definedName name="__________________Avr0801">#REF!</definedName>
    <definedName name="__________________Avr0802">#REF!</definedName>
    <definedName name="__________________Avr0901">#REF!</definedName>
    <definedName name="__________________Avr0902">#REF!</definedName>
    <definedName name="__________________Avr1001">#REF!</definedName>
    <definedName name="__________________Avr1002">#REF!</definedName>
    <definedName name="__________________Avr1101">#REF!</definedName>
    <definedName name="__________________Avr1102">#REF!</definedName>
    <definedName name="__________________Avr1201">#REF!</definedName>
    <definedName name="__________________avr1202">#REF!</definedName>
    <definedName name="__________________CIP0100">#REF!</definedName>
    <definedName name="__________________CIP0101">#REF!</definedName>
    <definedName name="__________________CIP0102">#REF!</definedName>
    <definedName name="__________________CIP0200">#REF!</definedName>
    <definedName name="__________________CIP0201">#REF!</definedName>
    <definedName name="__________________CIP0202">#REF!</definedName>
    <definedName name="__________________CIP0300">#REF!</definedName>
    <definedName name="__________________CIP0301">#REF!</definedName>
    <definedName name="__________________CIP0302">#REF!</definedName>
    <definedName name="__________________CIP0400">#REF!</definedName>
    <definedName name="__________________CIP0401">#REF!</definedName>
    <definedName name="__________________CIP0402">#REF!</definedName>
    <definedName name="__________________CIP0500">#REF!</definedName>
    <definedName name="__________________CIP0501">#REF!</definedName>
    <definedName name="__________________CIP0502">#REF!</definedName>
    <definedName name="__________________CIP0600">#REF!</definedName>
    <definedName name="__________________CIP0601">#REF!</definedName>
    <definedName name="__________________CIP0602">#REF!</definedName>
    <definedName name="__________________CIP0700">#REF!</definedName>
    <definedName name="__________________CIP0701">#REF!</definedName>
    <definedName name="__________________CIP0702">#REF!</definedName>
    <definedName name="__________________CIP0800">#REF!</definedName>
    <definedName name="__________________CIP0801">#REF!</definedName>
    <definedName name="__________________CIP0802">#REF!</definedName>
    <definedName name="__________________CIP0900">#REF!</definedName>
    <definedName name="__________________CIP0901">#REF!</definedName>
    <definedName name="__________________CIP0902">#REF!</definedName>
    <definedName name="__________________CIP1000">#REF!</definedName>
    <definedName name="__________________CIP1001">#REF!</definedName>
    <definedName name="__________________CIP1002">#REF!</definedName>
    <definedName name="__________________CIP1100">#REF!</definedName>
    <definedName name="__________________CIP1101">#REF!</definedName>
    <definedName name="__________________CIP1102">#REF!</definedName>
    <definedName name="__________________CIP1200">#REF!</definedName>
    <definedName name="__________________CIP1201">#REF!</definedName>
    <definedName name="__________________CIP1202">#REF!</definedName>
    <definedName name="__________________CIP1299">#REF!</definedName>
    <definedName name="__________________CIP93">#REF!</definedName>
    <definedName name="__________________CIP94">#REF!</definedName>
    <definedName name="__________________CIP95">#REF!</definedName>
    <definedName name="__________________CIP96">#REF!</definedName>
    <definedName name="__________________CIP97">#REF!</definedName>
    <definedName name="__________________CIP98">#REF!</definedName>
    <definedName name="__________________CIP99">#REF!</definedName>
    <definedName name="__________________CON1">#REF!</definedName>
    <definedName name="__________________DAT1">#REF!</definedName>
    <definedName name="__________________DAT10">#REF!</definedName>
    <definedName name="__________________DAT11">#REF!</definedName>
    <definedName name="__________________DAT12">#REF!</definedName>
    <definedName name="__________________DAT13">#REF!</definedName>
    <definedName name="__________________DAT14">#REF!</definedName>
    <definedName name="__________________DAT15">#REF!</definedName>
    <definedName name="__________________DAT16">#REF!</definedName>
    <definedName name="__________________DAT17">#REF!</definedName>
    <definedName name="__________________DAT18">#REF!</definedName>
    <definedName name="__________________DAT19">#REF!</definedName>
    <definedName name="__________________DAT2">#REF!</definedName>
    <definedName name="__________________DAT20">#REF!</definedName>
    <definedName name="__________________DAT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DAT9">#REF!</definedName>
    <definedName name="__________________Dec01">#REF!</definedName>
    <definedName name="__________________Dec02">#REF!</definedName>
    <definedName name="__________________dec03">#REF!</definedName>
    <definedName name="__________________dec04">#REF!</definedName>
    <definedName name="__________________dec11">#REF!</definedName>
    <definedName name="__________________dec12">#REF!</definedName>
    <definedName name="__________________dec16">#REF!</definedName>
    <definedName name="__________________dec18">#REF!</definedName>
    <definedName name="__________________dec19">#REF!</definedName>
    <definedName name="__________________dec20">#REF!</definedName>
    <definedName name="__________________dec21">#REF!</definedName>
    <definedName name="__________________dec23">#REF!</definedName>
    <definedName name="__________________dec24">#REF!</definedName>
    <definedName name="__________________dec28">#REF!</definedName>
    <definedName name="__________________dec30">#REF!</definedName>
    <definedName name="__________________dec31">#REF!</definedName>
    <definedName name="__________________Dec97">#REF!</definedName>
    <definedName name="__________________dec98">#REF!</definedName>
    <definedName name="__________________dec99">#REF!</definedName>
    <definedName name="__________________des01">#REF!</definedName>
    <definedName name="__________________des02">#REF!</definedName>
    <definedName name="__________________des06">#REF!</definedName>
    <definedName name="__________________fbr01">#REF!</definedName>
    <definedName name="__________________fbr04">#REF!</definedName>
    <definedName name="__________________fbr06">#REF!</definedName>
    <definedName name="__________________fbr07">#REF!</definedName>
    <definedName name="__________________fbr10">#REF!</definedName>
    <definedName name="__________________fbr11">#REF!</definedName>
    <definedName name="__________________fbr13">#REF!</definedName>
    <definedName name="__________________fbr15">#REF!</definedName>
    <definedName name="__________________fbr18">#REF!</definedName>
    <definedName name="__________________fbr19">#REF!</definedName>
    <definedName name="__________________fbr20">#REF!</definedName>
    <definedName name="__________________fbr21">#REF!</definedName>
    <definedName name="__________________fbr24">#REF!</definedName>
    <definedName name="__________________fbr25">#REF!</definedName>
    <definedName name="__________________fbr26">#REF!</definedName>
    <definedName name="__________________fbr27">#REF!</definedName>
    <definedName name="__________________fbr28">#REF!</definedName>
    <definedName name="__________________Feb01">#REF!</definedName>
    <definedName name="__________________Feb02">#REF!</definedName>
    <definedName name="__________________FEB05">#REF!</definedName>
    <definedName name="__________________FEB20">#REF!</definedName>
    <definedName name="__________________FEB27">#REF!</definedName>
    <definedName name="__________________FEB28">#REF!</definedName>
    <definedName name="__________________Feb97">#REF!</definedName>
    <definedName name="__________________feb98">#REF!</definedName>
    <definedName name="__________________feb99">#REF!</definedName>
    <definedName name="__________________INC2">#REF!</definedName>
    <definedName name="__________________IRB99">#REF!</definedName>
    <definedName name="__________________JA02">#REF!</definedName>
    <definedName name="__________________JA03">#REF!</definedName>
    <definedName name="__________________JA04">#REF!</definedName>
    <definedName name="__________________JA06">#REF!</definedName>
    <definedName name="__________________JA07">#REF!</definedName>
    <definedName name="__________________JA08">#REF!</definedName>
    <definedName name="__________________JA10">#REF!</definedName>
    <definedName name="__________________JA13">#REF!</definedName>
    <definedName name="__________________JA14">#REF!</definedName>
    <definedName name="__________________JA16">#REF!</definedName>
    <definedName name="__________________JA17">#REF!</definedName>
    <definedName name="__________________JA18">#REF!</definedName>
    <definedName name="__________________JA20">#REF!</definedName>
    <definedName name="__________________JA21">#REF!</definedName>
    <definedName name="__________________JA22">#REF!</definedName>
    <definedName name="__________________JA23">#REF!</definedName>
    <definedName name="__________________JA24">#REF!</definedName>
    <definedName name="__________________JA27">#REF!</definedName>
    <definedName name="__________________JA28">#REF!</definedName>
    <definedName name="__________________JA29">#REF!</definedName>
    <definedName name="__________________ja30">#REF!</definedName>
    <definedName name="__________________ja31">#REF!</definedName>
    <definedName name="__________________Jan01">#REF!</definedName>
    <definedName name="__________________Jan02">#REF!</definedName>
    <definedName name="__________________JAN04">#REF!</definedName>
    <definedName name="__________________jan25">#REF!</definedName>
    <definedName name="__________________jan31">#REF!</definedName>
    <definedName name="__________________Jan97">#REF!</definedName>
    <definedName name="__________________jan98">#REF!</definedName>
    <definedName name="__________________jan99">#REF!</definedName>
    <definedName name="__________________ji1">#REF!</definedName>
    <definedName name="__________________Jul01">#REF!</definedName>
    <definedName name="__________________Jul02">#REF!</definedName>
    <definedName name="__________________jul03">#REF!</definedName>
    <definedName name="__________________jul05">#REF!</definedName>
    <definedName name="__________________jul06">#REF!</definedName>
    <definedName name="__________________jul08">#REF!</definedName>
    <definedName name="__________________jul10">#REF!</definedName>
    <definedName name="__________________jul11">#REF!</definedName>
    <definedName name="__________________jul12">#REF!</definedName>
    <definedName name="__________________jul13">#REF!</definedName>
    <definedName name="__________________jul14">#REF!</definedName>
    <definedName name="__________________jul15">#REF!</definedName>
    <definedName name="__________________jul17">#REF!</definedName>
    <definedName name="__________________jul18">#REF!</definedName>
    <definedName name="__________________jul20">#REF!</definedName>
    <definedName name="__________________jul22">#REF!</definedName>
    <definedName name="__________________jul24">#REF!</definedName>
    <definedName name="__________________jul25">#REF!</definedName>
    <definedName name="__________________jul26">#REF!</definedName>
    <definedName name="__________________jul27">#REF!</definedName>
    <definedName name="__________________jul29">#REF!</definedName>
    <definedName name="__________________jul30">#REF!</definedName>
    <definedName name="__________________jul31">#REF!</definedName>
    <definedName name="__________________JUL99">#REF!</definedName>
    <definedName name="__________________Jun01">#REF!</definedName>
    <definedName name="__________________Jun02">#REF!</definedName>
    <definedName name="__________________jun03">#REF!</definedName>
    <definedName name="__________________jun04">#REF!</definedName>
    <definedName name="__________________jun06">#REF!</definedName>
    <definedName name="__________________jun10">#REF!</definedName>
    <definedName name="__________________jun11">#REF!</definedName>
    <definedName name="__________________jun13">#REF!</definedName>
    <definedName name="__________________jun14">#REF!</definedName>
    <definedName name="__________________jun15">#REF!</definedName>
    <definedName name="__________________jun17">#REF!</definedName>
    <definedName name="__________________jun19">#REF!</definedName>
    <definedName name="__________________jun20">#REF!</definedName>
    <definedName name="__________________jun21">#REF!</definedName>
    <definedName name="__________________jun24">#REF!</definedName>
    <definedName name="__________________jun25">#REF!</definedName>
    <definedName name="__________________jun30">#REF!</definedName>
    <definedName name="__________________jun99">#REF!</definedName>
    <definedName name="__________________Mar01">#REF!</definedName>
    <definedName name="__________________Mar02">#REF!</definedName>
    <definedName name="__________________mar09">#REF!</definedName>
    <definedName name="__________________mar18">#REF!</definedName>
    <definedName name="__________________mar23">#REF!</definedName>
    <definedName name="__________________mar25">#REF!</definedName>
    <definedName name="__________________mar26">#REF!</definedName>
    <definedName name="__________________mar27">#REF!</definedName>
    <definedName name="__________________mar28">#REF!</definedName>
    <definedName name="__________________mar31">#REF!</definedName>
    <definedName name="__________________Mar97">#REF!</definedName>
    <definedName name="__________________mar98">#REF!</definedName>
    <definedName name="__________________mar99">#REF!</definedName>
    <definedName name="__________________May01">#REF!</definedName>
    <definedName name="__________________May02">#REF!</definedName>
    <definedName name="__________________may05">#REF!</definedName>
    <definedName name="__________________may06">#REF!</definedName>
    <definedName name="__________________may07">#REF!</definedName>
    <definedName name="__________________may08">#REF!</definedName>
    <definedName name="__________________may09">#REF!</definedName>
    <definedName name="__________________may10">#REF!</definedName>
    <definedName name="__________________may11">#REF!</definedName>
    <definedName name="__________________may12">#REF!</definedName>
    <definedName name="__________________may14">#REF!</definedName>
    <definedName name="__________________may15">#REF!</definedName>
    <definedName name="__________________may16">#REF!</definedName>
    <definedName name="__________________may17">#REF!</definedName>
    <definedName name="__________________May97">#REF!</definedName>
    <definedName name="__________________May98">#REF!</definedName>
    <definedName name="__________________May99">#REF!</definedName>
    <definedName name="__________________MEI02">#REF!</definedName>
    <definedName name="__________________MEI03">#REF!</definedName>
    <definedName name="__________________MEI05">#REF!</definedName>
    <definedName name="__________________MEI06">#REF!</definedName>
    <definedName name="__________________MEI08">#REF!</definedName>
    <definedName name="__________________MEI14">#REF!</definedName>
    <definedName name="__________________MEI16">#REF!</definedName>
    <definedName name="__________________MEI18">#REF!</definedName>
    <definedName name="__________________MEI21">#REF!</definedName>
    <definedName name="__________________MEI24">#REF!</definedName>
    <definedName name="__________________MEI27">#REF!</definedName>
    <definedName name="__________________MEI28">#REF!</definedName>
    <definedName name="__________________MEI30">#REF!</definedName>
    <definedName name="__________________MEI31">#REF!</definedName>
    <definedName name="__________________mei99">#REF!</definedName>
    <definedName name="__________________mm02">#REF!</definedName>
    <definedName name="__________________mm2">#REF!</definedName>
    <definedName name="__________________mr04">#REF!</definedName>
    <definedName name="__________________mr05">#REF!</definedName>
    <definedName name="__________________mr06">#REF!</definedName>
    <definedName name="__________________mr07">#REF!</definedName>
    <definedName name="__________________mr11">#REF!</definedName>
    <definedName name="__________________mr12">#REF!</definedName>
    <definedName name="__________________mr13">#REF!</definedName>
    <definedName name="__________________mr14">#REF!</definedName>
    <definedName name="__________________mr15">#REF!</definedName>
    <definedName name="__________________mr17">#REF!</definedName>
    <definedName name="__________________mr18">#REF!</definedName>
    <definedName name="__________________mr20">#REF!</definedName>
    <definedName name="__________________mr21">#REF!</definedName>
    <definedName name="__________________mr25">#REF!</definedName>
    <definedName name="__________________mr26">#REF!</definedName>
    <definedName name="__________________mr27">#REF!</definedName>
    <definedName name="__________________mr28">#REF!</definedName>
    <definedName name="__________________mr31">#REF!</definedName>
    <definedName name="__________________nop02">#REF!</definedName>
    <definedName name="__________________Nov01">#REF!</definedName>
    <definedName name="__________________Nov02">#REF!</definedName>
    <definedName name="__________________nov04">#REF!</definedName>
    <definedName name="__________________nov05">#REF!</definedName>
    <definedName name="__________________nov07">#REF!</definedName>
    <definedName name="__________________nov08">#REF!</definedName>
    <definedName name="__________________nov11">#REF!</definedName>
    <definedName name="__________________nov12">#REF!</definedName>
    <definedName name="__________________nov13">#REF!</definedName>
    <definedName name="__________________nov14">#REF!</definedName>
    <definedName name="__________________nov15">#REF!</definedName>
    <definedName name="__________________nov16">#REF!</definedName>
    <definedName name="__________________nov18">#REF!</definedName>
    <definedName name="__________________nov19">#REF!</definedName>
    <definedName name="__________________nov20">#REF!</definedName>
    <definedName name="__________________nov21">#REF!</definedName>
    <definedName name="__________________nov22">#REF!</definedName>
    <definedName name="__________________nov23">#REF!</definedName>
    <definedName name="__________________nov25">#REF!</definedName>
    <definedName name="__________________nov26">#REF!</definedName>
    <definedName name="__________________nov27">#REF!</definedName>
    <definedName name="__________________nov28">#REF!</definedName>
    <definedName name="__________________nov29">#REF!</definedName>
    <definedName name="__________________nov30">#REF!</definedName>
    <definedName name="__________________Nov97">#REF!</definedName>
    <definedName name="__________________nov98">#REF!</definedName>
    <definedName name="__________________nov99">#REF!</definedName>
    <definedName name="__________________NPW1">#REF!</definedName>
    <definedName name="__________________NPW10">#REF!</definedName>
    <definedName name="__________________NPW11">#REF!</definedName>
    <definedName name="__________________NPW2">#REF!</definedName>
    <definedName name="__________________NPW3">#REF!</definedName>
    <definedName name="__________________NPW4">#REF!</definedName>
    <definedName name="__________________NPW5">#REF!</definedName>
    <definedName name="__________________NPW6">#REF!</definedName>
    <definedName name="__________________NPW7">#REF!</definedName>
    <definedName name="__________________NPW8">#REF!</definedName>
    <definedName name="__________________NPW9">#REF!</definedName>
    <definedName name="__________________Oct01">#REF!</definedName>
    <definedName name="__________________Oct02">#REF!</definedName>
    <definedName name="__________________Oct97">#REF!</definedName>
    <definedName name="__________________Oct98">#REF!</definedName>
    <definedName name="__________________oct99">#REF!</definedName>
    <definedName name="__________________okt01">#REF!</definedName>
    <definedName name="__________________okt02">#REF!</definedName>
    <definedName name="__________________okt03">#REF!</definedName>
    <definedName name="__________________okt04">#REF!</definedName>
    <definedName name="__________________okt05">#REF!</definedName>
    <definedName name="__________________okt07">#REF!</definedName>
    <definedName name="__________________okt09">#REF!</definedName>
    <definedName name="__________________okt10">#REF!</definedName>
    <definedName name="__________________okt11">#REF!</definedName>
    <definedName name="__________________okt12">#REF!</definedName>
    <definedName name="__________________okt14">#REF!</definedName>
    <definedName name="__________________okt16">#REF!</definedName>
    <definedName name="__________________okt17">#REF!</definedName>
    <definedName name="__________________okt18">#REF!</definedName>
    <definedName name="__________________okt19">#REF!</definedName>
    <definedName name="__________________okt21">#REF!</definedName>
    <definedName name="__________________okt22">#REF!</definedName>
    <definedName name="__________________okt24">#REF!</definedName>
    <definedName name="__________________okt25">#REF!</definedName>
    <definedName name="__________________okt27">#REF!</definedName>
    <definedName name="__________________okt28">#REF!</definedName>
    <definedName name="__________________okt29">#REF!</definedName>
    <definedName name="__________________okt30">#REF!</definedName>
    <definedName name="__________________okt31">#REF!</definedName>
    <definedName name="__________________SA1">#REF!</definedName>
    <definedName name="__________________sep01">#REF!</definedName>
    <definedName name="__________________Sep02">#REF!</definedName>
    <definedName name="__________________sep03">#REF!</definedName>
    <definedName name="__________________sep04">#REF!</definedName>
    <definedName name="__________________sep05">#REF!</definedName>
    <definedName name="__________________sep06">#REF!</definedName>
    <definedName name="__________________sep07">#REF!</definedName>
    <definedName name="__________________sep10">#REF!</definedName>
    <definedName name="__________________sep11">#REF!</definedName>
    <definedName name="__________________sep12">#REF!</definedName>
    <definedName name="__________________sep13">#REF!</definedName>
    <definedName name="__________________sep16">#REF!</definedName>
    <definedName name="__________________sep17">#REF!</definedName>
    <definedName name="__________________sep18">#REF!</definedName>
    <definedName name="__________________sep19">#REF!</definedName>
    <definedName name="__________________sep20">#REF!</definedName>
    <definedName name="__________________sep21">#REF!</definedName>
    <definedName name="__________________sep24">#REF!</definedName>
    <definedName name="__________________sep25">#REF!</definedName>
    <definedName name="__________________sep26">#REF!</definedName>
    <definedName name="__________________sep28">#REF!</definedName>
    <definedName name="__________________sep30">#REF!</definedName>
    <definedName name="__________________Sep97">#REF!</definedName>
    <definedName name="__________________sep98">#REF!</definedName>
    <definedName name="__________________Sep99">#REF!</definedName>
    <definedName name="__________________TP1">#REF!</definedName>
    <definedName name="__________________YW1">#REF!</definedName>
    <definedName name="_________________a100000">#REF!</definedName>
    <definedName name="_________________a140000">#REF!</definedName>
    <definedName name="_________________a500000">#REF!</definedName>
    <definedName name="_________________agt01">#REF!</definedName>
    <definedName name="_________________agt02">#REF!</definedName>
    <definedName name="_________________APL02">#REF!</definedName>
    <definedName name="_________________Apr01">#REF!</definedName>
    <definedName name="_________________Apr02">#REF!</definedName>
    <definedName name="_________________apr04">#REF!</definedName>
    <definedName name="_________________apr10">#REF!</definedName>
    <definedName name="_________________apr12">#REF!</definedName>
    <definedName name="_________________apr23">#REF!</definedName>
    <definedName name="_________________apr24">#REF!</definedName>
    <definedName name="_________________apr27">#REF!</definedName>
    <definedName name="_________________apr29">#REF!</definedName>
    <definedName name="_________________apr30">#REF!</definedName>
    <definedName name="_________________Apr97">#REF!</definedName>
    <definedName name="_________________apr98">#REF!</definedName>
    <definedName name="_________________apr99">#REF!</definedName>
    <definedName name="_________________Aug01">#REF!</definedName>
    <definedName name="_________________Aug02">#REF!</definedName>
    <definedName name="_________________aug03">#REF!</definedName>
    <definedName name="_________________aug04">#REF!</definedName>
    <definedName name="_________________aug05">#REF!</definedName>
    <definedName name="_________________aug06">#REF!</definedName>
    <definedName name="_________________aug07">#REF!</definedName>
    <definedName name="_________________aug08">#REF!</definedName>
    <definedName name="_________________aug09">#REF!</definedName>
    <definedName name="_________________aug10">#REF!</definedName>
    <definedName name="_________________aug12">#REF!</definedName>
    <definedName name="_________________aug13">#REF!</definedName>
    <definedName name="_________________aug14">#REF!</definedName>
    <definedName name="_________________aug15">#REF!</definedName>
    <definedName name="_________________aug16">#REF!</definedName>
    <definedName name="_________________aug19">#REF!</definedName>
    <definedName name="_________________aug20">#REF!</definedName>
    <definedName name="_________________aug21">#REF!</definedName>
    <definedName name="_________________aug22">#REF!</definedName>
    <definedName name="_________________aug23">#REF!</definedName>
    <definedName name="_________________aug24">#REF!</definedName>
    <definedName name="_________________aug26">#REF!</definedName>
    <definedName name="_________________aug27">#REF!</definedName>
    <definedName name="_________________aug28">#REF!</definedName>
    <definedName name="_________________aug29">#REF!</definedName>
    <definedName name="_________________aug30">#REF!</definedName>
    <definedName name="_________________aug31">#REF!</definedName>
    <definedName name="_________________Aug97">#REF!</definedName>
    <definedName name="_________________Aug98">#REF!</definedName>
    <definedName name="_________________Aug99">#REF!</definedName>
    <definedName name="_________________Avr0102">#REF!</definedName>
    <definedName name="_________________Avr0202">#REF!</definedName>
    <definedName name="_________________Avr0302">#REF!</definedName>
    <definedName name="_________________Avr0402">#REF!</definedName>
    <definedName name="_________________Avr0502">#REF!</definedName>
    <definedName name="_________________Avr0602">#REF!</definedName>
    <definedName name="_________________Avr0701">#REF!</definedName>
    <definedName name="_________________Avr0702">#REF!</definedName>
    <definedName name="_________________Avr0801">#REF!</definedName>
    <definedName name="_________________Avr0802">#REF!</definedName>
    <definedName name="_________________Avr0901">#REF!</definedName>
    <definedName name="_________________Avr0902">#REF!</definedName>
    <definedName name="_________________Avr1001">#REF!</definedName>
    <definedName name="_________________Avr1002">#REF!</definedName>
    <definedName name="_________________Avr1101">#REF!</definedName>
    <definedName name="_________________Avr1102">#REF!</definedName>
    <definedName name="_________________Avr1201">#REF!</definedName>
    <definedName name="_________________avr1202">#REF!</definedName>
    <definedName name="_________________CIP0100">#REF!</definedName>
    <definedName name="_________________CIP0101">#REF!</definedName>
    <definedName name="_________________CIP0102">#REF!</definedName>
    <definedName name="_________________CIP0200">#REF!</definedName>
    <definedName name="_________________CIP0201">#REF!</definedName>
    <definedName name="_________________CIP0202">#REF!</definedName>
    <definedName name="_________________CIP0300">#REF!</definedName>
    <definedName name="_________________CIP0301">#REF!</definedName>
    <definedName name="_________________CIP0302">#REF!</definedName>
    <definedName name="_________________CIP0400">#REF!</definedName>
    <definedName name="_________________CIP0401">#REF!</definedName>
    <definedName name="_________________CIP0402">#REF!</definedName>
    <definedName name="_________________CIP0500">#REF!</definedName>
    <definedName name="_________________CIP0501">#REF!</definedName>
    <definedName name="_________________CIP0502">#REF!</definedName>
    <definedName name="_________________CIP0600">#REF!</definedName>
    <definedName name="_________________CIP0601">#REF!</definedName>
    <definedName name="_________________CIP0602">#REF!</definedName>
    <definedName name="_________________CIP0700">#REF!</definedName>
    <definedName name="_________________CIP0701">#REF!</definedName>
    <definedName name="_________________CIP0702">#REF!</definedName>
    <definedName name="_________________CIP0800">#REF!</definedName>
    <definedName name="_________________CIP0801">#REF!</definedName>
    <definedName name="_________________CIP0802">#REF!</definedName>
    <definedName name="_________________CIP0900">#REF!</definedName>
    <definedName name="_________________CIP0901">#REF!</definedName>
    <definedName name="_________________CIP0902">#REF!</definedName>
    <definedName name="_________________CIP1000">#REF!</definedName>
    <definedName name="_________________CIP1001">#REF!</definedName>
    <definedName name="_________________CIP1002">#REF!</definedName>
    <definedName name="_________________CIP1100">#REF!</definedName>
    <definedName name="_________________CIP1101">#REF!</definedName>
    <definedName name="_________________CIP1102">#REF!</definedName>
    <definedName name="_________________CIP1200">#REF!</definedName>
    <definedName name="_________________CIP1201">#REF!</definedName>
    <definedName name="_________________CIP1202">#REF!</definedName>
    <definedName name="_________________CIP1299">#REF!</definedName>
    <definedName name="_________________CIP93">#REF!</definedName>
    <definedName name="_________________CIP94">#REF!</definedName>
    <definedName name="_________________CIP95">#REF!</definedName>
    <definedName name="_________________CIP96">#REF!</definedName>
    <definedName name="_________________CIP97">#REF!</definedName>
    <definedName name="_________________CIP98">#REF!</definedName>
    <definedName name="_________________CIP99">#REF!</definedName>
    <definedName name="_________________CON1">#REF!</definedName>
    <definedName name="_________________DAT1">#REF!</definedName>
    <definedName name="_________________DAT10">#REF!</definedName>
    <definedName name="_________________DAT11">#REF!</definedName>
    <definedName name="_________________DAT12">#REF!</definedName>
    <definedName name="_________________DAT13">#REF!</definedName>
    <definedName name="_________________DAT14">#REF!</definedName>
    <definedName name="_________________DAT15">#REF!</definedName>
    <definedName name="_________________DAT16">#REF!</definedName>
    <definedName name="_________________DAT17">#REF!</definedName>
    <definedName name="_________________DAT18">#REF!</definedName>
    <definedName name="_________________DAT19">#REF!</definedName>
    <definedName name="_________________DAT2">#REF!</definedName>
    <definedName name="_________________DAT20">#REF!</definedName>
    <definedName name="_________________DAT3">#REF!</definedName>
    <definedName name="_________________DAT4">#REF!</definedName>
    <definedName name="_________________DAT5">#REF!</definedName>
    <definedName name="_________________DAT6">#REF!</definedName>
    <definedName name="_________________DAT7">#REF!</definedName>
    <definedName name="_________________DAT8">#REF!</definedName>
    <definedName name="_________________DAT9">#REF!</definedName>
    <definedName name="_________________Dec01">#REF!</definedName>
    <definedName name="_________________Dec02">#REF!</definedName>
    <definedName name="_________________dec03">#REF!</definedName>
    <definedName name="_________________dec04">#REF!</definedName>
    <definedName name="_________________dec11">#REF!</definedName>
    <definedName name="_________________dec12">#REF!</definedName>
    <definedName name="_________________dec16">#REF!</definedName>
    <definedName name="_________________dec18">#REF!</definedName>
    <definedName name="_________________dec19">#REF!</definedName>
    <definedName name="_________________dec20">#REF!</definedName>
    <definedName name="_________________dec21">#REF!</definedName>
    <definedName name="_________________dec23">#REF!</definedName>
    <definedName name="_________________dec24">#REF!</definedName>
    <definedName name="_________________dec28">#REF!</definedName>
    <definedName name="_________________dec30">#REF!</definedName>
    <definedName name="_________________dec31">#REF!</definedName>
    <definedName name="_________________Dec97">#REF!</definedName>
    <definedName name="_________________dec98">#REF!</definedName>
    <definedName name="_________________dec99">#REF!</definedName>
    <definedName name="_________________des01">#REF!</definedName>
    <definedName name="_________________des02">#REF!</definedName>
    <definedName name="_________________des06">#REF!</definedName>
    <definedName name="_________________fbr01">#REF!</definedName>
    <definedName name="_________________fbr04">#REF!</definedName>
    <definedName name="_________________fbr06">#REF!</definedName>
    <definedName name="_________________fbr07">#REF!</definedName>
    <definedName name="_________________fbr10">#REF!</definedName>
    <definedName name="_________________fbr11">#REF!</definedName>
    <definedName name="_________________fbr13">#REF!</definedName>
    <definedName name="_________________fbr15">#REF!</definedName>
    <definedName name="_________________fbr18">#REF!</definedName>
    <definedName name="_________________fbr19">#REF!</definedName>
    <definedName name="_________________fbr20">#REF!</definedName>
    <definedName name="_________________fbr21">#REF!</definedName>
    <definedName name="_________________fbr24">#REF!</definedName>
    <definedName name="_________________fbr25">#REF!</definedName>
    <definedName name="_________________fbr26">#REF!</definedName>
    <definedName name="_________________fbr27">#REF!</definedName>
    <definedName name="_________________fbr28">#REF!</definedName>
    <definedName name="_________________Feb01">#REF!</definedName>
    <definedName name="_________________Feb02">#REF!</definedName>
    <definedName name="_________________FEB05">#REF!</definedName>
    <definedName name="_________________FEB20">#REF!</definedName>
    <definedName name="_________________FEB27">#REF!</definedName>
    <definedName name="_________________FEB28">#REF!</definedName>
    <definedName name="_________________Feb97">#REF!</definedName>
    <definedName name="_________________feb98">#REF!</definedName>
    <definedName name="_________________feb99">#REF!</definedName>
    <definedName name="_________________INC2">#REF!</definedName>
    <definedName name="_________________IRB99">#REF!</definedName>
    <definedName name="_________________JA02">#REF!</definedName>
    <definedName name="_________________JA03">#REF!</definedName>
    <definedName name="_________________JA04">#REF!</definedName>
    <definedName name="_________________JA06">#REF!</definedName>
    <definedName name="_________________JA07">#REF!</definedName>
    <definedName name="_________________JA08">#REF!</definedName>
    <definedName name="_________________JA10">#REF!</definedName>
    <definedName name="_________________JA13">#REF!</definedName>
    <definedName name="_________________JA14">#REF!</definedName>
    <definedName name="_________________JA16">#REF!</definedName>
    <definedName name="_________________JA17">#REF!</definedName>
    <definedName name="_________________JA18">#REF!</definedName>
    <definedName name="_________________JA20">#REF!</definedName>
    <definedName name="_________________JA21">#REF!</definedName>
    <definedName name="_________________JA22">#REF!</definedName>
    <definedName name="_________________JA23">#REF!</definedName>
    <definedName name="_________________JA24">#REF!</definedName>
    <definedName name="_________________JA27">#REF!</definedName>
    <definedName name="_________________JA28">#REF!</definedName>
    <definedName name="_________________JA29">#REF!</definedName>
    <definedName name="_________________ja30">#REF!</definedName>
    <definedName name="_________________ja31">#REF!</definedName>
    <definedName name="_________________Jan01">#REF!</definedName>
    <definedName name="_________________Jan02">#REF!</definedName>
    <definedName name="_________________JAN04">#REF!</definedName>
    <definedName name="_________________jan25">#REF!</definedName>
    <definedName name="_________________jan31">#REF!</definedName>
    <definedName name="_________________Jan97">#REF!</definedName>
    <definedName name="_________________jan98">#REF!</definedName>
    <definedName name="_________________jan99">#REF!</definedName>
    <definedName name="_________________ji1">#REF!</definedName>
    <definedName name="_________________Jul01">#REF!</definedName>
    <definedName name="_________________Jul02">#REF!</definedName>
    <definedName name="_________________jul03">#REF!</definedName>
    <definedName name="_________________jul05">#REF!</definedName>
    <definedName name="_________________jul06">#REF!</definedName>
    <definedName name="_________________jul08">#REF!</definedName>
    <definedName name="_________________jul10">#REF!</definedName>
    <definedName name="_________________jul11">#REF!</definedName>
    <definedName name="_________________jul12">#REF!</definedName>
    <definedName name="_________________jul13">#REF!</definedName>
    <definedName name="_________________jul14">#REF!</definedName>
    <definedName name="_________________jul15">#REF!</definedName>
    <definedName name="_________________jul17">#REF!</definedName>
    <definedName name="_________________jul18">#REF!</definedName>
    <definedName name="_________________jul20">#REF!</definedName>
    <definedName name="_________________jul22">#REF!</definedName>
    <definedName name="_________________jul24">#REF!</definedName>
    <definedName name="_________________jul25">#REF!</definedName>
    <definedName name="_________________jul26">#REF!</definedName>
    <definedName name="_________________jul27">#REF!</definedName>
    <definedName name="_________________jul29">#REF!</definedName>
    <definedName name="_________________jul30">#REF!</definedName>
    <definedName name="_________________jul31">#REF!</definedName>
    <definedName name="_________________JUL99">#REF!</definedName>
    <definedName name="_________________Jun01">#REF!</definedName>
    <definedName name="_________________Jun02">#REF!</definedName>
    <definedName name="_________________jun03">#REF!</definedName>
    <definedName name="_________________jun04">#REF!</definedName>
    <definedName name="_________________jun06">#REF!</definedName>
    <definedName name="_________________jun10">#REF!</definedName>
    <definedName name="_________________jun11">#REF!</definedName>
    <definedName name="_________________jun13">#REF!</definedName>
    <definedName name="_________________jun14">#REF!</definedName>
    <definedName name="_________________jun15">#REF!</definedName>
    <definedName name="_________________jun17">#REF!</definedName>
    <definedName name="_________________jun19">#REF!</definedName>
    <definedName name="_________________jun20">#REF!</definedName>
    <definedName name="_________________jun21">#REF!</definedName>
    <definedName name="_________________jun24">#REF!</definedName>
    <definedName name="_________________jun25">#REF!</definedName>
    <definedName name="_________________jun30">#REF!</definedName>
    <definedName name="_________________jun99">#REF!</definedName>
    <definedName name="_________________Mar01">#REF!</definedName>
    <definedName name="_________________Mar02">#REF!</definedName>
    <definedName name="_________________mar09">#REF!</definedName>
    <definedName name="_________________mar18">#REF!</definedName>
    <definedName name="_________________mar23">#REF!</definedName>
    <definedName name="_________________mar25">#REF!</definedName>
    <definedName name="_________________mar26">#REF!</definedName>
    <definedName name="_________________mar27">#REF!</definedName>
    <definedName name="_________________mar28">#REF!</definedName>
    <definedName name="_________________mar31">#REF!</definedName>
    <definedName name="_________________Mar97">#REF!</definedName>
    <definedName name="_________________mar98">#REF!</definedName>
    <definedName name="_________________mar99">#REF!</definedName>
    <definedName name="_________________May01">#REF!</definedName>
    <definedName name="_________________May02">#REF!</definedName>
    <definedName name="_________________may05">#REF!</definedName>
    <definedName name="_________________may06">#REF!</definedName>
    <definedName name="_________________may07">#REF!</definedName>
    <definedName name="_________________may08">#REF!</definedName>
    <definedName name="_________________may09">#REF!</definedName>
    <definedName name="_________________may10">#REF!</definedName>
    <definedName name="_________________may11">#REF!</definedName>
    <definedName name="_________________may12">#REF!</definedName>
    <definedName name="_________________may14">#REF!</definedName>
    <definedName name="_________________may15">#REF!</definedName>
    <definedName name="_________________may16">#REF!</definedName>
    <definedName name="_________________may17">#REF!</definedName>
    <definedName name="_________________May97">#REF!</definedName>
    <definedName name="_________________May98">#REF!</definedName>
    <definedName name="_________________May99">#REF!</definedName>
    <definedName name="_________________MEI02">#REF!</definedName>
    <definedName name="_________________MEI03">#REF!</definedName>
    <definedName name="_________________MEI05">#REF!</definedName>
    <definedName name="_________________MEI06">#REF!</definedName>
    <definedName name="_________________MEI08">#REF!</definedName>
    <definedName name="_________________MEI14">#REF!</definedName>
    <definedName name="_________________MEI16">#REF!</definedName>
    <definedName name="_________________MEI18">#REF!</definedName>
    <definedName name="_________________MEI21">#REF!</definedName>
    <definedName name="_________________MEI24">#REF!</definedName>
    <definedName name="_________________MEI27">#REF!</definedName>
    <definedName name="_________________MEI28">#REF!</definedName>
    <definedName name="_________________MEI30">#REF!</definedName>
    <definedName name="_________________MEI31">#REF!</definedName>
    <definedName name="_________________mei99">#REF!</definedName>
    <definedName name="_________________mm02">#REF!</definedName>
    <definedName name="_________________mm2">#REF!</definedName>
    <definedName name="_________________mr04">#REF!</definedName>
    <definedName name="_________________mr05">#REF!</definedName>
    <definedName name="_________________mr06">#REF!</definedName>
    <definedName name="_________________mr07">#REF!</definedName>
    <definedName name="_________________mr11">#REF!</definedName>
    <definedName name="_________________mr12">#REF!</definedName>
    <definedName name="_________________mr13">#REF!</definedName>
    <definedName name="_________________mr14">#REF!</definedName>
    <definedName name="_________________mr15">#REF!</definedName>
    <definedName name="_________________mr17">#REF!</definedName>
    <definedName name="_________________mr18">#REF!</definedName>
    <definedName name="_________________mr20">#REF!</definedName>
    <definedName name="_________________mr21">#REF!</definedName>
    <definedName name="_________________mr25">#REF!</definedName>
    <definedName name="_________________mr26">#REF!</definedName>
    <definedName name="_________________mr27">#REF!</definedName>
    <definedName name="_________________mr28">#REF!</definedName>
    <definedName name="_________________mr31">#REF!</definedName>
    <definedName name="_________________nop02">#REF!</definedName>
    <definedName name="_________________Nov01">#REF!</definedName>
    <definedName name="_________________Nov02">#REF!</definedName>
    <definedName name="_________________nov04">#REF!</definedName>
    <definedName name="_________________nov05">#REF!</definedName>
    <definedName name="_________________nov07">#REF!</definedName>
    <definedName name="_________________nov08">#REF!</definedName>
    <definedName name="_________________nov11">#REF!</definedName>
    <definedName name="_________________nov12">#REF!</definedName>
    <definedName name="_________________nov13">#REF!</definedName>
    <definedName name="_________________nov14">#REF!</definedName>
    <definedName name="_________________nov15">#REF!</definedName>
    <definedName name="_________________nov16">#REF!</definedName>
    <definedName name="_________________nov18">#REF!</definedName>
    <definedName name="_________________nov19">#REF!</definedName>
    <definedName name="_________________nov20">#REF!</definedName>
    <definedName name="_________________nov21">#REF!</definedName>
    <definedName name="_________________nov22">#REF!</definedName>
    <definedName name="_________________nov23">#REF!</definedName>
    <definedName name="_________________nov25">#REF!</definedName>
    <definedName name="_________________nov26">#REF!</definedName>
    <definedName name="_________________nov27">#REF!</definedName>
    <definedName name="_________________nov28">#REF!</definedName>
    <definedName name="_________________nov29">#REF!</definedName>
    <definedName name="_________________nov30">#REF!</definedName>
    <definedName name="_________________Nov97">#REF!</definedName>
    <definedName name="_________________nov98">#REF!</definedName>
    <definedName name="_________________nov99">#REF!</definedName>
    <definedName name="_________________NPW1">#REF!</definedName>
    <definedName name="_________________NPW10">#REF!</definedName>
    <definedName name="_________________NPW11">#REF!</definedName>
    <definedName name="_________________NPW2">#REF!</definedName>
    <definedName name="_________________NPW3">#REF!</definedName>
    <definedName name="_________________NPW4">#REF!</definedName>
    <definedName name="_________________NPW5">#REF!</definedName>
    <definedName name="_________________NPW6">#REF!</definedName>
    <definedName name="_________________NPW7">#REF!</definedName>
    <definedName name="_________________NPW8">#REF!</definedName>
    <definedName name="_________________NPW9">#REF!</definedName>
    <definedName name="_________________Oct01">#REF!</definedName>
    <definedName name="_________________Oct02">#REF!</definedName>
    <definedName name="_________________Oct97">#REF!</definedName>
    <definedName name="_________________Oct98">#REF!</definedName>
    <definedName name="_________________oct99">#REF!</definedName>
    <definedName name="_________________okt01">#REF!</definedName>
    <definedName name="_________________okt02">#REF!</definedName>
    <definedName name="_________________okt03">#REF!</definedName>
    <definedName name="_________________okt04">#REF!</definedName>
    <definedName name="_________________okt05">#REF!</definedName>
    <definedName name="_________________okt07">#REF!</definedName>
    <definedName name="_________________okt09">#REF!</definedName>
    <definedName name="_________________okt10">#REF!</definedName>
    <definedName name="_________________okt11">#REF!</definedName>
    <definedName name="_________________okt12">#REF!</definedName>
    <definedName name="_________________okt14">#REF!</definedName>
    <definedName name="_________________okt16">#REF!</definedName>
    <definedName name="_________________okt17">#REF!</definedName>
    <definedName name="_________________okt18">#REF!</definedName>
    <definedName name="_________________okt19">#REF!</definedName>
    <definedName name="_________________okt21">#REF!</definedName>
    <definedName name="_________________okt22">#REF!</definedName>
    <definedName name="_________________okt24">#REF!</definedName>
    <definedName name="_________________okt25">#REF!</definedName>
    <definedName name="_________________okt27">#REF!</definedName>
    <definedName name="_________________okt28">#REF!</definedName>
    <definedName name="_________________okt29">#REF!</definedName>
    <definedName name="_________________okt30">#REF!</definedName>
    <definedName name="_________________okt31">#REF!</definedName>
    <definedName name="_________________SA1">#REF!</definedName>
    <definedName name="_________________sep01">#REF!</definedName>
    <definedName name="_________________Sep02">#REF!</definedName>
    <definedName name="_________________sep03">#REF!</definedName>
    <definedName name="_________________sep04">#REF!</definedName>
    <definedName name="_________________sep05">#REF!</definedName>
    <definedName name="_________________sep06">#REF!</definedName>
    <definedName name="_________________sep07">#REF!</definedName>
    <definedName name="_________________sep10">#REF!</definedName>
    <definedName name="_________________sep11">#REF!</definedName>
    <definedName name="_________________sep12">#REF!</definedName>
    <definedName name="_________________sep13">#REF!</definedName>
    <definedName name="_________________sep16">#REF!</definedName>
    <definedName name="_________________sep17">#REF!</definedName>
    <definedName name="_________________sep18">#REF!</definedName>
    <definedName name="_________________sep19">#REF!</definedName>
    <definedName name="_________________sep20">#REF!</definedName>
    <definedName name="_________________sep21">#REF!</definedName>
    <definedName name="_________________sep24">#REF!</definedName>
    <definedName name="_________________sep25">#REF!</definedName>
    <definedName name="_________________sep26">#REF!</definedName>
    <definedName name="_________________sep28">#REF!</definedName>
    <definedName name="_________________sep30">#REF!</definedName>
    <definedName name="_________________Sep97">#REF!</definedName>
    <definedName name="_________________sep98">#REF!</definedName>
    <definedName name="_________________Sep99">#REF!</definedName>
    <definedName name="_________________TP1">#REF!</definedName>
    <definedName name="_________________YW1">#REF!</definedName>
    <definedName name="________________a100000">#REF!</definedName>
    <definedName name="________________a140000">#REF!</definedName>
    <definedName name="________________a500000">#REF!</definedName>
    <definedName name="________________agt01">#REF!</definedName>
    <definedName name="________________agt02">#REF!</definedName>
    <definedName name="________________APL02">#REF!</definedName>
    <definedName name="________________Apr01">#REF!</definedName>
    <definedName name="________________Apr02">#REF!</definedName>
    <definedName name="________________apr04">#REF!</definedName>
    <definedName name="________________apr10">#REF!</definedName>
    <definedName name="________________apr12">#REF!</definedName>
    <definedName name="________________apr23">#REF!</definedName>
    <definedName name="________________apr24">#REF!</definedName>
    <definedName name="________________apr27">#REF!</definedName>
    <definedName name="________________apr29">#REF!</definedName>
    <definedName name="________________apr30">#REF!</definedName>
    <definedName name="________________Apr97">#REF!</definedName>
    <definedName name="________________apr98">#REF!</definedName>
    <definedName name="________________apr99">#REF!</definedName>
    <definedName name="________________Aug01">#REF!</definedName>
    <definedName name="________________Aug02">#REF!</definedName>
    <definedName name="________________aug03">#REF!</definedName>
    <definedName name="________________aug04">#REF!</definedName>
    <definedName name="________________aug05">#REF!</definedName>
    <definedName name="________________aug06">#REF!</definedName>
    <definedName name="________________aug07">#REF!</definedName>
    <definedName name="________________aug08">#REF!</definedName>
    <definedName name="________________aug09">#REF!</definedName>
    <definedName name="________________aug10">#REF!</definedName>
    <definedName name="________________aug12">#REF!</definedName>
    <definedName name="________________aug13">#REF!</definedName>
    <definedName name="________________aug14">#REF!</definedName>
    <definedName name="________________aug15">#REF!</definedName>
    <definedName name="________________aug16">#REF!</definedName>
    <definedName name="________________aug19">#REF!</definedName>
    <definedName name="________________aug20">#REF!</definedName>
    <definedName name="________________aug21">#REF!</definedName>
    <definedName name="________________aug22">#REF!</definedName>
    <definedName name="________________aug23">#REF!</definedName>
    <definedName name="________________aug24">#REF!</definedName>
    <definedName name="________________aug26">#REF!</definedName>
    <definedName name="________________aug27">#REF!</definedName>
    <definedName name="________________aug28">#REF!</definedName>
    <definedName name="________________aug29">#REF!</definedName>
    <definedName name="________________aug30">#REF!</definedName>
    <definedName name="________________aug31">#REF!</definedName>
    <definedName name="________________Aug97">#REF!</definedName>
    <definedName name="________________Aug98">#REF!</definedName>
    <definedName name="________________Aug99">#REF!</definedName>
    <definedName name="________________Avr0102">#REF!</definedName>
    <definedName name="________________Avr0202">#REF!</definedName>
    <definedName name="________________Avr0302">#REF!</definedName>
    <definedName name="________________Avr0402">#REF!</definedName>
    <definedName name="________________Avr0502">#REF!</definedName>
    <definedName name="________________Avr0602">#REF!</definedName>
    <definedName name="________________Avr0701">#REF!</definedName>
    <definedName name="________________Avr0702">#REF!</definedName>
    <definedName name="________________Avr0801">#REF!</definedName>
    <definedName name="________________Avr0802">#REF!</definedName>
    <definedName name="________________Avr0901">#REF!</definedName>
    <definedName name="________________Avr0902">#REF!</definedName>
    <definedName name="________________Avr1001">#REF!</definedName>
    <definedName name="________________Avr1002">#REF!</definedName>
    <definedName name="________________Avr1101">#REF!</definedName>
    <definedName name="________________Avr1102">#REF!</definedName>
    <definedName name="________________Avr1201">#REF!</definedName>
    <definedName name="________________avr1202">#REF!</definedName>
    <definedName name="________________CIP0100">#REF!</definedName>
    <definedName name="________________CIP0101">#REF!</definedName>
    <definedName name="________________CIP0102">#REF!</definedName>
    <definedName name="________________CIP0200">#REF!</definedName>
    <definedName name="________________CIP0201">#REF!</definedName>
    <definedName name="________________CIP0202">#REF!</definedName>
    <definedName name="________________CIP0300">#REF!</definedName>
    <definedName name="________________CIP0301">#REF!</definedName>
    <definedName name="________________CIP0302">#REF!</definedName>
    <definedName name="________________CIP0400">#REF!</definedName>
    <definedName name="________________CIP0401">#REF!</definedName>
    <definedName name="________________CIP0402">#REF!</definedName>
    <definedName name="________________CIP0500">#REF!</definedName>
    <definedName name="________________CIP0501">#REF!</definedName>
    <definedName name="________________CIP0502">#REF!</definedName>
    <definedName name="________________CIP0600">#REF!</definedName>
    <definedName name="________________CIP0601">#REF!</definedName>
    <definedName name="________________CIP0602">#REF!</definedName>
    <definedName name="________________CIP0700">#REF!</definedName>
    <definedName name="________________CIP0701">#REF!</definedName>
    <definedName name="________________CIP0702">#REF!</definedName>
    <definedName name="________________CIP0800">#REF!</definedName>
    <definedName name="________________CIP0801">#REF!</definedName>
    <definedName name="________________CIP0802">#REF!</definedName>
    <definedName name="________________CIP0900">#REF!</definedName>
    <definedName name="________________CIP0901">#REF!</definedName>
    <definedName name="________________CIP0902">#REF!</definedName>
    <definedName name="________________CIP1000">#REF!</definedName>
    <definedName name="________________CIP1001">#REF!</definedName>
    <definedName name="________________CIP1002">#REF!</definedName>
    <definedName name="________________CIP1100">#REF!</definedName>
    <definedName name="________________CIP1101">#REF!</definedName>
    <definedName name="________________CIP1102">#REF!</definedName>
    <definedName name="________________CIP1200">#REF!</definedName>
    <definedName name="________________CIP1201">#REF!</definedName>
    <definedName name="________________CIP1202">#REF!</definedName>
    <definedName name="________________CIP1299">#REF!</definedName>
    <definedName name="________________CIP93">#REF!</definedName>
    <definedName name="________________CIP94">#REF!</definedName>
    <definedName name="________________CIP95">#REF!</definedName>
    <definedName name="________________CIP96">#REF!</definedName>
    <definedName name="________________CIP97">#REF!</definedName>
    <definedName name="________________CIP98">#REF!</definedName>
    <definedName name="________________CIP99">#REF!</definedName>
    <definedName name="________________CON1">#REF!</definedName>
    <definedName name="________________DAT1">#REF!</definedName>
    <definedName name="________________DAT10">#REF!</definedName>
    <definedName name="________________DAT11">#REF!</definedName>
    <definedName name="________________DAT12">#REF!</definedName>
    <definedName name="________________DAT13">#REF!</definedName>
    <definedName name="________________DAT14">#REF!</definedName>
    <definedName name="________________DAT15">#REF!</definedName>
    <definedName name="________________DAT16">#REF!</definedName>
    <definedName name="________________DAT17">#REF!</definedName>
    <definedName name="________________DAT18">#REF!</definedName>
    <definedName name="________________DAT19">#REF!</definedName>
    <definedName name="________________DAT2">#REF!</definedName>
    <definedName name="________________DAT20">#REF!</definedName>
    <definedName name="________________DAT3">#REF!</definedName>
    <definedName name="________________DAT4">#REF!</definedName>
    <definedName name="________________DAT5">#REF!</definedName>
    <definedName name="________________DAT6">#REF!</definedName>
    <definedName name="________________DAT7">#REF!</definedName>
    <definedName name="________________DAT8">#REF!</definedName>
    <definedName name="________________DAT9">#REF!</definedName>
    <definedName name="________________Dec01">#REF!</definedName>
    <definedName name="________________Dec02">#REF!</definedName>
    <definedName name="________________dec03">#REF!</definedName>
    <definedName name="________________dec04">#REF!</definedName>
    <definedName name="________________dec11">#REF!</definedName>
    <definedName name="________________dec12">#REF!</definedName>
    <definedName name="________________dec16">#REF!</definedName>
    <definedName name="________________dec18">#REF!</definedName>
    <definedName name="________________dec19">#REF!</definedName>
    <definedName name="________________dec20">#REF!</definedName>
    <definedName name="________________dec21">#REF!</definedName>
    <definedName name="________________dec23">#REF!</definedName>
    <definedName name="________________dec24">#REF!</definedName>
    <definedName name="________________dec28">#REF!</definedName>
    <definedName name="________________dec30">#REF!</definedName>
    <definedName name="________________dec31">#REF!</definedName>
    <definedName name="________________Dec97">#REF!</definedName>
    <definedName name="________________dec98">#REF!</definedName>
    <definedName name="________________dec99">#REF!</definedName>
    <definedName name="________________des01">#REF!</definedName>
    <definedName name="________________des02">#REF!</definedName>
    <definedName name="________________des06">#REF!</definedName>
    <definedName name="________________fbr01">#REF!</definedName>
    <definedName name="________________fbr04">#REF!</definedName>
    <definedName name="________________fbr06">#REF!</definedName>
    <definedName name="________________fbr07">#REF!</definedName>
    <definedName name="________________fbr10">#REF!</definedName>
    <definedName name="________________fbr11">#REF!</definedName>
    <definedName name="________________fbr13">#REF!</definedName>
    <definedName name="________________fbr15">#REF!</definedName>
    <definedName name="________________fbr18">#REF!</definedName>
    <definedName name="________________fbr19">#REF!</definedName>
    <definedName name="________________fbr20">#REF!</definedName>
    <definedName name="________________fbr21">#REF!</definedName>
    <definedName name="________________fbr24">#REF!</definedName>
    <definedName name="________________fbr25">#REF!</definedName>
    <definedName name="________________fbr26">#REF!</definedName>
    <definedName name="________________fbr27">#REF!</definedName>
    <definedName name="________________fbr28">#REF!</definedName>
    <definedName name="________________Feb01">#REF!</definedName>
    <definedName name="________________Feb02">#REF!</definedName>
    <definedName name="________________FEB05">#REF!</definedName>
    <definedName name="________________FEB20">#REF!</definedName>
    <definedName name="________________FEB27">#REF!</definedName>
    <definedName name="________________FEB28">#REF!</definedName>
    <definedName name="________________Feb97">#REF!</definedName>
    <definedName name="________________feb98">#REF!</definedName>
    <definedName name="________________feb99">#REF!</definedName>
    <definedName name="________________INC2">#REF!</definedName>
    <definedName name="________________IRB99">#REF!</definedName>
    <definedName name="________________JA02">#REF!</definedName>
    <definedName name="________________JA03">#REF!</definedName>
    <definedName name="________________JA04">#REF!</definedName>
    <definedName name="________________JA06">#REF!</definedName>
    <definedName name="________________JA07">#REF!</definedName>
    <definedName name="________________JA08">#REF!</definedName>
    <definedName name="________________JA10">#REF!</definedName>
    <definedName name="________________JA13">#REF!</definedName>
    <definedName name="________________JA14">#REF!</definedName>
    <definedName name="________________JA16">#REF!</definedName>
    <definedName name="________________JA17">#REF!</definedName>
    <definedName name="________________JA18">#REF!</definedName>
    <definedName name="________________JA20">#REF!</definedName>
    <definedName name="________________JA21">#REF!</definedName>
    <definedName name="________________JA22">#REF!</definedName>
    <definedName name="________________JA23">#REF!</definedName>
    <definedName name="________________JA24">#REF!</definedName>
    <definedName name="________________JA27">#REF!</definedName>
    <definedName name="________________JA28">#REF!</definedName>
    <definedName name="________________JA29">#REF!</definedName>
    <definedName name="________________ja30">#REF!</definedName>
    <definedName name="________________ja31">#REF!</definedName>
    <definedName name="________________Jan01">#REF!</definedName>
    <definedName name="________________Jan02">#REF!</definedName>
    <definedName name="________________JAN04">#REF!</definedName>
    <definedName name="________________jan25">#REF!</definedName>
    <definedName name="________________jan31">#REF!</definedName>
    <definedName name="________________Jan97">#REF!</definedName>
    <definedName name="________________jan98">#REF!</definedName>
    <definedName name="________________jan99">#REF!</definedName>
    <definedName name="________________ji1">#REF!</definedName>
    <definedName name="________________Jul01">#REF!</definedName>
    <definedName name="________________Jul02">#REF!</definedName>
    <definedName name="________________jul03">#REF!</definedName>
    <definedName name="________________jul05">#REF!</definedName>
    <definedName name="________________jul06">#REF!</definedName>
    <definedName name="________________jul08">#REF!</definedName>
    <definedName name="________________jul10">#REF!</definedName>
    <definedName name="________________jul11">#REF!</definedName>
    <definedName name="________________jul12">#REF!</definedName>
    <definedName name="________________jul13">#REF!</definedName>
    <definedName name="________________jul14">#REF!</definedName>
    <definedName name="________________jul15">#REF!</definedName>
    <definedName name="________________jul17">#REF!</definedName>
    <definedName name="________________jul18">#REF!</definedName>
    <definedName name="________________jul20">#REF!</definedName>
    <definedName name="________________jul22">#REF!</definedName>
    <definedName name="________________jul24">#REF!</definedName>
    <definedName name="________________jul25">#REF!</definedName>
    <definedName name="________________jul26">#REF!</definedName>
    <definedName name="________________jul27">#REF!</definedName>
    <definedName name="________________jul29">#REF!</definedName>
    <definedName name="________________jul30">#REF!</definedName>
    <definedName name="________________jul31">#REF!</definedName>
    <definedName name="________________JUL99">#REF!</definedName>
    <definedName name="________________Jun01">#REF!</definedName>
    <definedName name="________________Jun02">#REF!</definedName>
    <definedName name="________________jun03">#REF!</definedName>
    <definedName name="________________jun04">#REF!</definedName>
    <definedName name="________________jun06">#REF!</definedName>
    <definedName name="________________jun10">#REF!</definedName>
    <definedName name="________________jun11">#REF!</definedName>
    <definedName name="________________jun13">#REF!</definedName>
    <definedName name="________________jun14">#REF!</definedName>
    <definedName name="________________jun15">#REF!</definedName>
    <definedName name="________________jun17">#REF!</definedName>
    <definedName name="________________jun19">#REF!</definedName>
    <definedName name="________________jun20">#REF!</definedName>
    <definedName name="________________jun21">#REF!</definedName>
    <definedName name="________________jun24">#REF!</definedName>
    <definedName name="________________jun25">#REF!</definedName>
    <definedName name="________________jun30">#REF!</definedName>
    <definedName name="________________jun99">#REF!</definedName>
    <definedName name="________________Mar01">#REF!</definedName>
    <definedName name="________________Mar02">#REF!</definedName>
    <definedName name="________________mar09">#REF!</definedName>
    <definedName name="________________mar18">#REF!</definedName>
    <definedName name="________________mar23">#REF!</definedName>
    <definedName name="________________mar25">#REF!</definedName>
    <definedName name="________________mar26">#REF!</definedName>
    <definedName name="________________mar27">#REF!</definedName>
    <definedName name="________________mar28">#REF!</definedName>
    <definedName name="________________mar31">#REF!</definedName>
    <definedName name="________________Mar97">#REF!</definedName>
    <definedName name="________________mar98">#REF!</definedName>
    <definedName name="________________mar99">#REF!</definedName>
    <definedName name="________________May01">#REF!</definedName>
    <definedName name="________________May02">#REF!</definedName>
    <definedName name="________________may05">#REF!</definedName>
    <definedName name="________________may06">#REF!</definedName>
    <definedName name="________________may07">#REF!</definedName>
    <definedName name="________________may08">#REF!</definedName>
    <definedName name="________________may09">#REF!</definedName>
    <definedName name="________________may10">#REF!</definedName>
    <definedName name="________________may11">#REF!</definedName>
    <definedName name="________________may12">#REF!</definedName>
    <definedName name="________________may14">#REF!</definedName>
    <definedName name="________________may15">#REF!</definedName>
    <definedName name="________________may16">#REF!</definedName>
    <definedName name="________________may17">#REF!</definedName>
    <definedName name="________________May97">#REF!</definedName>
    <definedName name="________________May98">#REF!</definedName>
    <definedName name="________________May99">#REF!</definedName>
    <definedName name="________________MEI02">#REF!</definedName>
    <definedName name="________________MEI03">#REF!</definedName>
    <definedName name="________________MEI05">#REF!</definedName>
    <definedName name="________________MEI06">#REF!</definedName>
    <definedName name="________________MEI08">#REF!</definedName>
    <definedName name="________________MEI14">#REF!</definedName>
    <definedName name="________________MEI16">#REF!</definedName>
    <definedName name="________________MEI18">#REF!</definedName>
    <definedName name="________________MEI21">#REF!</definedName>
    <definedName name="________________MEI24">#REF!</definedName>
    <definedName name="________________MEI27">#REF!</definedName>
    <definedName name="________________MEI28">#REF!</definedName>
    <definedName name="________________MEI30">#REF!</definedName>
    <definedName name="________________MEI31">#REF!</definedName>
    <definedName name="________________mei99">#REF!</definedName>
    <definedName name="________________mm02">#REF!</definedName>
    <definedName name="________________mm2">#REF!</definedName>
    <definedName name="________________mr04">#REF!</definedName>
    <definedName name="________________mr05">#REF!</definedName>
    <definedName name="________________mr06">#REF!</definedName>
    <definedName name="________________mr07">#REF!</definedName>
    <definedName name="________________mr11">#REF!</definedName>
    <definedName name="________________mr12">#REF!</definedName>
    <definedName name="________________mr13">#REF!</definedName>
    <definedName name="________________mr14">#REF!</definedName>
    <definedName name="________________mr15">#REF!</definedName>
    <definedName name="________________mr17">#REF!</definedName>
    <definedName name="________________mr18">#REF!</definedName>
    <definedName name="________________mr20">#REF!</definedName>
    <definedName name="________________mr21">#REF!</definedName>
    <definedName name="________________mr25">#REF!</definedName>
    <definedName name="________________mr26">#REF!</definedName>
    <definedName name="________________mr27">#REF!</definedName>
    <definedName name="________________mr28">#REF!</definedName>
    <definedName name="________________mr31">#REF!</definedName>
    <definedName name="________________nop02">#REF!</definedName>
    <definedName name="________________Nov01">#REF!</definedName>
    <definedName name="________________Nov02">#REF!</definedName>
    <definedName name="________________nov04">#REF!</definedName>
    <definedName name="________________nov05">#REF!</definedName>
    <definedName name="________________nov07">#REF!</definedName>
    <definedName name="________________nov08">#REF!</definedName>
    <definedName name="________________nov11">#REF!</definedName>
    <definedName name="________________nov12">#REF!</definedName>
    <definedName name="________________nov13">#REF!</definedName>
    <definedName name="________________nov14">#REF!</definedName>
    <definedName name="________________nov15">#REF!</definedName>
    <definedName name="________________nov16">#REF!</definedName>
    <definedName name="________________nov18">#REF!</definedName>
    <definedName name="________________nov19">#REF!</definedName>
    <definedName name="________________nov20">#REF!</definedName>
    <definedName name="________________nov21">#REF!</definedName>
    <definedName name="________________nov22">#REF!</definedName>
    <definedName name="________________nov23">#REF!</definedName>
    <definedName name="________________nov25">#REF!</definedName>
    <definedName name="________________nov26">#REF!</definedName>
    <definedName name="________________nov27">#REF!</definedName>
    <definedName name="________________nov28">#REF!</definedName>
    <definedName name="________________nov29">#REF!</definedName>
    <definedName name="________________nov30">#REF!</definedName>
    <definedName name="________________Nov97">#REF!</definedName>
    <definedName name="________________nov98">#REF!</definedName>
    <definedName name="________________nov99">#REF!</definedName>
    <definedName name="________________NPW1">#REF!</definedName>
    <definedName name="________________NPW10">#REF!</definedName>
    <definedName name="________________NPW11">#REF!</definedName>
    <definedName name="________________NPW2">#REF!</definedName>
    <definedName name="________________NPW3">#REF!</definedName>
    <definedName name="________________NPW4">#REF!</definedName>
    <definedName name="________________NPW5">#REF!</definedName>
    <definedName name="________________NPW6">#REF!</definedName>
    <definedName name="________________NPW7">#REF!</definedName>
    <definedName name="________________NPW8">#REF!</definedName>
    <definedName name="________________NPW9">#REF!</definedName>
    <definedName name="________________Oct01">#REF!</definedName>
    <definedName name="________________Oct02">#REF!</definedName>
    <definedName name="________________Oct97">#REF!</definedName>
    <definedName name="________________Oct98">#REF!</definedName>
    <definedName name="________________oct99">#REF!</definedName>
    <definedName name="________________okt01">#REF!</definedName>
    <definedName name="________________okt02">#REF!</definedName>
    <definedName name="________________okt03">#REF!</definedName>
    <definedName name="________________okt04">#REF!</definedName>
    <definedName name="________________okt05">#REF!</definedName>
    <definedName name="________________okt07">#REF!</definedName>
    <definedName name="________________okt09">#REF!</definedName>
    <definedName name="________________okt10">#REF!</definedName>
    <definedName name="________________okt11">#REF!</definedName>
    <definedName name="________________okt12">#REF!</definedName>
    <definedName name="________________okt14">#REF!</definedName>
    <definedName name="________________okt16">#REF!</definedName>
    <definedName name="________________okt17">#REF!</definedName>
    <definedName name="________________okt18">#REF!</definedName>
    <definedName name="________________okt19">#REF!</definedName>
    <definedName name="________________okt21">#REF!</definedName>
    <definedName name="________________okt22">#REF!</definedName>
    <definedName name="________________okt24">#REF!</definedName>
    <definedName name="________________okt25">#REF!</definedName>
    <definedName name="________________okt27">#REF!</definedName>
    <definedName name="________________okt28">#REF!</definedName>
    <definedName name="________________okt29">#REF!</definedName>
    <definedName name="________________okt30">#REF!</definedName>
    <definedName name="________________okt31">#REF!</definedName>
    <definedName name="________________SA1">#REF!</definedName>
    <definedName name="________________sep01">#REF!</definedName>
    <definedName name="________________Sep02">#REF!</definedName>
    <definedName name="________________sep03">#REF!</definedName>
    <definedName name="________________sep04">#REF!</definedName>
    <definedName name="________________sep05">#REF!</definedName>
    <definedName name="________________sep06">#REF!</definedName>
    <definedName name="________________sep07">#REF!</definedName>
    <definedName name="________________sep10">#REF!</definedName>
    <definedName name="________________sep11">#REF!</definedName>
    <definedName name="________________sep12">#REF!</definedName>
    <definedName name="________________sep13">#REF!</definedName>
    <definedName name="________________sep16">#REF!</definedName>
    <definedName name="________________sep17">#REF!</definedName>
    <definedName name="________________sep18">#REF!</definedName>
    <definedName name="________________sep19">#REF!</definedName>
    <definedName name="________________sep20">#REF!</definedName>
    <definedName name="________________sep21">#REF!</definedName>
    <definedName name="________________sep24">#REF!</definedName>
    <definedName name="________________sep25">#REF!</definedName>
    <definedName name="________________sep26">#REF!</definedName>
    <definedName name="________________sep28">#REF!</definedName>
    <definedName name="________________sep30">#REF!</definedName>
    <definedName name="________________Sep97">#REF!</definedName>
    <definedName name="________________sep98">#REF!</definedName>
    <definedName name="________________Sep99">#REF!</definedName>
    <definedName name="________________TP1">#REF!</definedName>
    <definedName name="________________YW1">#REF!</definedName>
    <definedName name="_______________a1">#N/A</definedName>
    <definedName name="_______________a1_1">#N/A</definedName>
    <definedName name="_______________a100000">#REF!</definedName>
    <definedName name="_______________a11">#N/A</definedName>
    <definedName name="_______________a11_1">#N/A</definedName>
    <definedName name="_______________a140000">#REF!</definedName>
    <definedName name="_______________a500000">#REF!</definedName>
    <definedName name="_______________a7">#N/A</definedName>
    <definedName name="_______________a7_1">#N/A</definedName>
    <definedName name="_______________abs2">#N/A</definedName>
    <definedName name="_______________abs2_1">#N/A</definedName>
    <definedName name="_______________agt01">#REF!</definedName>
    <definedName name="_______________agt02">#REF!</definedName>
    <definedName name="_______________APL02">#REF!</definedName>
    <definedName name="_______________Apr01">#REF!</definedName>
    <definedName name="_______________Apr02">#REF!</definedName>
    <definedName name="_______________apr04">#REF!</definedName>
    <definedName name="_______________apr10">#REF!</definedName>
    <definedName name="_______________apr12">#REF!</definedName>
    <definedName name="_______________apr23">#REF!</definedName>
    <definedName name="_______________apr24">#REF!</definedName>
    <definedName name="_______________apr27">#REF!</definedName>
    <definedName name="_______________apr29">#REF!</definedName>
    <definedName name="_______________apr30">#REF!</definedName>
    <definedName name="_______________Apr97">#REF!</definedName>
    <definedName name="_______________apr98">#REF!</definedName>
    <definedName name="_______________apr99">#REF!</definedName>
    <definedName name="_______________Aug01">#REF!</definedName>
    <definedName name="_______________Aug02">#REF!</definedName>
    <definedName name="_______________aug03">#REF!</definedName>
    <definedName name="_______________aug04">#REF!</definedName>
    <definedName name="_______________aug05">#REF!</definedName>
    <definedName name="_______________aug06">#REF!</definedName>
    <definedName name="_______________aug07">#REF!</definedName>
    <definedName name="_______________aug08">#REF!</definedName>
    <definedName name="_______________aug09">#REF!</definedName>
    <definedName name="_______________aug10">#REF!</definedName>
    <definedName name="_______________aug12">#REF!</definedName>
    <definedName name="_______________aug13">#REF!</definedName>
    <definedName name="_______________aug14">#REF!</definedName>
    <definedName name="_______________aug15">#REF!</definedName>
    <definedName name="_______________aug16">#REF!</definedName>
    <definedName name="_______________aug19">#REF!</definedName>
    <definedName name="_______________aug20">#REF!</definedName>
    <definedName name="_______________aug21">#REF!</definedName>
    <definedName name="_______________aug22">#REF!</definedName>
    <definedName name="_______________aug23">#REF!</definedName>
    <definedName name="_______________aug24">#REF!</definedName>
    <definedName name="_______________aug26">#REF!</definedName>
    <definedName name="_______________aug27">#REF!</definedName>
    <definedName name="_______________aug28">#REF!</definedName>
    <definedName name="_______________aug29">#REF!</definedName>
    <definedName name="_______________aug30">#REF!</definedName>
    <definedName name="_______________aug31">#REF!</definedName>
    <definedName name="_______________Aug97">#REF!</definedName>
    <definedName name="_______________Aug98">#REF!</definedName>
    <definedName name="_______________Aug99">#REF!</definedName>
    <definedName name="_______________Avr0102">#REF!</definedName>
    <definedName name="_______________Avr0202">#REF!</definedName>
    <definedName name="_______________Avr0302">#REF!</definedName>
    <definedName name="_______________Avr0402">#REF!</definedName>
    <definedName name="_______________Avr0502">#REF!</definedName>
    <definedName name="_______________Avr0602">#REF!</definedName>
    <definedName name="_______________Avr0701">#REF!</definedName>
    <definedName name="_______________Avr0702">#REF!</definedName>
    <definedName name="_______________Avr0801">#REF!</definedName>
    <definedName name="_______________Avr0802">#REF!</definedName>
    <definedName name="_______________Avr0901">#REF!</definedName>
    <definedName name="_______________Avr0902">#REF!</definedName>
    <definedName name="_______________Avr1001">#REF!</definedName>
    <definedName name="_______________Avr1002">#REF!</definedName>
    <definedName name="_______________Avr1101">#REF!</definedName>
    <definedName name="_______________Avr1102">#REF!</definedName>
    <definedName name="_______________Avr1201">#REF!</definedName>
    <definedName name="_______________avr1202">#REF!</definedName>
    <definedName name="_______________CIP0100">#REF!</definedName>
    <definedName name="_______________CIP0101">#REF!</definedName>
    <definedName name="_______________CIP0102">#REF!</definedName>
    <definedName name="_______________CIP0200">#REF!</definedName>
    <definedName name="_______________CIP0201">#REF!</definedName>
    <definedName name="_______________CIP0202">#REF!</definedName>
    <definedName name="_______________CIP0300">#REF!</definedName>
    <definedName name="_______________CIP0301">#REF!</definedName>
    <definedName name="_______________CIP0302">#REF!</definedName>
    <definedName name="_______________CIP0400">#REF!</definedName>
    <definedName name="_______________CIP0401">#REF!</definedName>
    <definedName name="_______________CIP0402">#REF!</definedName>
    <definedName name="_______________CIP0500">#REF!</definedName>
    <definedName name="_______________CIP0501">#REF!</definedName>
    <definedName name="_______________CIP0502">#REF!</definedName>
    <definedName name="_______________CIP0600">#REF!</definedName>
    <definedName name="_______________CIP0601">#REF!</definedName>
    <definedName name="_______________CIP0602">#REF!</definedName>
    <definedName name="_______________CIP0700">#REF!</definedName>
    <definedName name="_______________CIP0701">#REF!</definedName>
    <definedName name="_______________CIP0702">#REF!</definedName>
    <definedName name="_______________CIP0800">#REF!</definedName>
    <definedName name="_______________CIP0801">#REF!</definedName>
    <definedName name="_______________CIP0802">#REF!</definedName>
    <definedName name="_______________CIP0900">#REF!</definedName>
    <definedName name="_______________CIP0901">#REF!</definedName>
    <definedName name="_______________CIP0902">#REF!</definedName>
    <definedName name="_______________CIP1000">#REF!</definedName>
    <definedName name="_______________CIP1001">#REF!</definedName>
    <definedName name="_______________CIP1002">#REF!</definedName>
    <definedName name="_______________CIP1100">#REF!</definedName>
    <definedName name="_______________CIP1101">#REF!</definedName>
    <definedName name="_______________CIP1102">#REF!</definedName>
    <definedName name="_______________CIP1200">#REF!</definedName>
    <definedName name="_______________CIP1201">#REF!</definedName>
    <definedName name="_______________CIP1202">#REF!</definedName>
    <definedName name="_______________CIP1299">#REF!</definedName>
    <definedName name="_______________CIP93">#REF!</definedName>
    <definedName name="_______________CIP94">#REF!</definedName>
    <definedName name="_______________CIP95">#REF!</definedName>
    <definedName name="_______________CIP96">#REF!</definedName>
    <definedName name="_______________CIP97">#REF!</definedName>
    <definedName name="_______________CIP98">#REF!</definedName>
    <definedName name="_______________CIP99">#REF!</definedName>
    <definedName name="_______________CON1">#REF!</definedName>
    <definedName name="_______________d4">#N/A</definedName>
    <definedName name="_______________d4_1">#N/A</definedName>
    <definedName name="_______________DAT1">#REF!</definedName>
    <definedName name="_______________DAT10">#REF!</definedName>
    <definedName name="_______________DAT11">#REF!</definedName>
    <definedName name="_______________DAT12">#REF!</definedName>
    <definedName name="_______________DAT13">#REF!</definedName>
    <definedName name="_______________DAT14">#REF!</definedName>
    <definedName name="_______________DAT15">#REF!</definedName>
    <definedName name="_______________DAT16">#REF!</definedName>
    <definedName name="_______________DAT17">#REF!</definedName>
    <definedName name="_______________DAT18">#REF!</definedName>
    <definedName name="_______________DAT19">#REF!</definedName>
    <definedName name="_______________DAT2">#REF!</definedName>
    <definedName name="_______________DAT20">#REF!</definedName>
    <definedName name="_______________DAT3">#REF!</definedName>
    <definedName name="_______________DAT4">#REF!</definedName>
    <definedName name="_______________DAT5">#REF!</definedName>
    <definedName name="_______________DAT6">#REF!</definedName>
    <definedName name="_______________DAT7">#REF!</definedName>
    <definedName name="_______________DAT8">#REF!</definedName>
    <definedName name="_______________DAT9">#REF!</definedName>
    <definedName name="_______________Dec01">#REF!</definedName>
    <definedName name="_______________Dec02">#REF!</definedName>
    <definedName name="_______________dec03">#REF!</definedName>
    <definedName name="_______________dec04">#REF!</definedName>
    <definedName name="_______________dec11">#REF!</definedName>
    <definedName name="_______________dec12">#REF!</definedName>
    <definedName name="_______________dec16">#REF!</definedName>
    <definedName name="_______________dec18">#REF!</definedName>
    <definedName name="_______________dec19">#REF!</definedName>
    <definedName name="_______________dec20">#REF!</definedName>
    <definedName name="_______________dec21">#REF!</definedName>
    <definedName name="_______________dec23">#REF!</definedName>
    <definedName name="_______________dec24">#REF!</definedName>
    <definedName name="_______________dec28">#REF!</definedName>
    <definedName name="_______________dec30">#REF!</definedName>
    <definedName name="_______________dec31">#REF!</definedName>
    <definedName name="_______________Dec97">#REF!</definedName>
    <definedName name="_______________dec98">#REF!</definedName>
    <definedName name="_______________dec99">#REF!</definedName>
    <definedName name="_______________des01">#REF!</definedName>
    <definedName name="_______________des02">#REF!</definedName>
    <definedName name="_______________des06">#REF!</definedName>
    <definedName name="_______________f4">#N/A</definedName>
    <definedName name="_______________f4_1">#N/A</definedName>
    <definedName name="_______________F45">#N/A</definedName>
    <definedName name="_______________F45_1">#N/A</definedName>
    <definedName name="_______________F56">#N/A</definedName>
    <definedName name="_______________F56_1">#N/A</definedName>
    <definedName name="_______________fbr01">#REF!</definedName>
    <definedName name="_______________fbr04">#REF!</definedName>
    <definedName name="_______________fbr06">#REF!</definedName>
    <definedName name="_______________fbr07">#REF!</definedName>
    <definedName name="_______________fbr10">#REF!</definedName>
    <definedName name="_______________fbr11">#REF!</definedName>
    <definedName name="_______________fbr13">#REF!</definedName>
    <definedName name="_______________fbr15">#REF!</definedName>
    <definedName name="_______________fbr18">#REF!</definedName>
    <definedName name="_______________fbr19">#REF!</definedName>
    <definedName name="_______________fbr20">#REF!</definedName>
    <definedName name="_______________fbr21">#REF!</definedName>
    <definedName name="_______________fbr24">#REF!</definedName>
    <definedName name="_______________fbr25">#REF!</definedName>
    <definedName name="_______________fbr26">#REF!</definedName>
    <definedName name="_______________fbr27">#REF!</definedName>
    <definedName name="_______________fbr28">#REF!</definedName>
    <definedName name="_______________Feb01">#REF!</definedName>
    <definedName name="_______________Feb02">#REF!</definedName>
    <definedName name="_______________FEB05">#REF!</definedName>
    <definedName name="_______________FEB20">#REF!</definedName>
    <definedName name="_______________FEB27">#REF!</definedName>
    <definedName name="_______________FEB28">#REF!</definedName>
    <definedName name="_______________Feb97">#REF!</definedName>
    <definedName name="_______________feb98">#REF!</definedName>
    <definedName name="_______________feb99">#REF!</definedName>
    <definedName name="_______________g5">#N/A</definedName>
    <definedName name="_______________g5_1">#N/A</definedName>
    <definedName name="_______________g6">#N/A</definedName>
    <definedName name="_______________g6_1">#N/A</definedName>
    <definedName name="_______________h57">#N/A</definedName>
    <definedName name="_______________h57_1">#N/A</definedName>
    <definedName name="_______________h58">#N/A</definedName>
    <definedName name="_______________h58_1">#N/A</definedName>
    <definedName name="_______________h59">#N/A</definedName>
    <definedName name="_______________h59_1">#N/A</definedName>
    <definedName name="_______________h76">#N/A</definedName>
    <definedName name="_______________h76_1">#N/A</definedName>
    <definedName name="_______________i9">#N/A</definedName>
    <definedName name="_______________i9_1">#N/A</definedName>
    <definedName name="_______________i99">#N/A</definedName>
    <definedName name="_______________i99_1">#N/A</definedName>
    <definedName name="_______________ii8">#N/A</definedName>
    <definedName name="_______________ii8_1">#N/A</definedName>
    <definedName name="_______________INC2">#REF!</definedName>
    <definedName name="_______________IRB99">#REF!</definedName>
    <definedName name="_______________iu86">#N/A</definedName>
    <definedName name="_______________iu86_1">#N/A</definedName>
    <definedName name="_______________j1">#N/A</definedName>
    <definedName name="_______________j1_1">#N/A</definedName>
    <definedName name="_______________j10">#N/A</definedName>
    <definedName name="_______________j10_1">#N/A</definedName>
    <definedName name="_______________j11">#N/A</definedName>
    <definedName name="_______________j11_1">#N/A</definedName>
    <definedName name="_______________j1123">#N/A</definedName>
    <definedName name="_______________j1123_1">#N/A</definedName>
    <definedName name="_______________j12">#N/A</definedName>
    <definedName name="_______________j12_1">#N/A</definedName>
    <definedName name="_______________j13">#N/A</definedName>
    <definedName name="_______________j13_1">#N/A</definedName>
    <definedName name="_______________j14">#N/A</definedName>
    <definedName name="_______________j14_1">#N/A</definedName>
    <definedName name="_______________j15">#N/A</definedName>
    <definedName name="_______________j15_1">#N/A</definedName>
    <definedName name="_______________j16">#N/A</definedName>
    <definedName name="_______________j16_1">#N/A</definedName>
    <definedName name="_______________j17">#N/A</definedName>
    <definedName name="_______________j17_1">#N/A</definedName>
    <definedName name="_______________j18">#N/A</definedName>
    <definedName name="_______________j18_1">#N/A</definedName>
    <definedName name="_______________j19">#N/A</definedName>
    <definedName name="_______________j19_1">#N/A</definedName>
    <definedName name="_______________j2">#N/A</definedName>
    <definedName name="_______________j2_1">#N/A</definedName>
    <definedName name="_______________j20">#N/A</definedName>
    <definedName name="_______________j20_1">#N/A</definedName>
    <definedName name="_______________j22">#N/A</definedName>
    <definedName name="_______________j22_1">#N/A</definedName>
    <definedName name="_______________j23">#N/A</definedName>
    <definedName name="_______________j23_1">#N/A</definedName>
    <definedName name="_______________j234">#N/A</definedName>
    <definedName name="_______________j234_1">#N/A</definedName>
    <definedName name="_______________j24">#N/A</definedName>
    <definedName name="_______________j24_1">#N/A</definedName>
    <definedName name="_______________j25">#N/A</definedName>
    <definedName name="_______________j25_1">#N/A</definedName>
    <definedName name="_______________j26">#N/A</definedName>
    <definedName name="_______________j26_1">#N/A</definedName>
    <definedName name="_______________j27">#N/A</definedName>
    <definedName name="_______________j27_1">#N/A</definedName>
    <definedName name="_______________j28">#N/A</definedName>
    <definedName name="_______________j28_1">#N/A</definedName>
    <definedName name="_______________j29">#N/A</definedName>
    <definedName name="_______________j29_1">#N/A</definedName>
    <definedName name="_______________j3">#N/A</definedName>
    <definedName name="_______________j3_1">#N/A</definedName>
    <definedName name="_______________j30">#N/A</definedName>
    <definedName name="_______________j30_1">#N/A</definedName>
    <definedName name="_______________j33">#N/A</definedName>
    <definedName name="_______________j33_1">#N/A</definedName>
    <definedName name="_______________j34">#N/A</definedName>
    <definedName name="_______________j34_1">#N/A</definedName>
    <definedName name="_______________j345">#N/A</definedName>
    <definedName name="_______________j345_1">#N/A</definedName>
    <definedName name="_______________j35">#N/A</definedName>
    <definedName name="_______________j35_1">#N/A</definedName>
    <definedName name="_______________j36">#N/A</definedName>
    <definedName name="_______________j36_1">#N/A</definedName>
    <definedName name="_______________j37">#N/A</definedName>
    <definedName name="_______________j37_1">#N/A</definedName>
    <definedName name="_______________j39">#N/A</definedName>
    <definedName name="_______________j39_1">#N/A</definedName>
    <definedName name="_______________j4">#N/A</definedName>
    <definedName name="_______________j4_1">#N/A</definedName>
    <definedName name="_______________j40">#N/A</definedName>
    <definedName name="_______________j40_1">#N/A</definedName>
    <definedName name="_______________j44">#N/A</definedName>
    <definedName name="_______________j44_1">#N/A</definedName>
    <definedName name="_______________j45">#N/A</definedName>
    <definedName name="_______________j45_1">#N/A</definedName>
    <definedName name="_______________j456">#N/A</definedName>
    <definedName name="_______________j456_1">#N/A</definedName>
    <definedName name="_______________j46">#N/A</definedName>
    <definedName name="_______________j46_1">#N/A</definedName>
    <definedName name="_______________j47">#N/A</definedName>
    <definedName name="_______________j47_1">#N/A</definedName>
    <definedName name="_______________j48">#N/A</definedName>
    <definedName name="_______________j48_1">#N/A</definedName>
    <definedName name="_______________j49">#N/A</definedName>
    <definedName name="_______________j49_1">#N/A</definedName>
    <definedName name="_______________j5">#N/A</definedName>
    <definedName name="_______________j5_1">#N/A</definedName>
    <definedName name="_______________j50">#N/A</definedName>
    <definedName name="_______________j50_1">#N/A</definedName>
    <definedName name="_______________j55">#N/A</definedName>
    <definedName name="_______________j55_1">#N/A</definedName>
    <definedName name="_______________j56">#N/A</definedName>
    <definedName name="_______________j56_1">#N/A</definedName>
    <definedName name="_______________j567">#N/A</definedName>
    <definedName name="_______________j567_1">#N/A</definedName>
    <definedName name="_______________j6">#N/A</definedName>
    <definedName name="_______________j6_1">#N/A</definedName>
    <definedName name="_______________j60">#N/A</definedName>
    <definedName name="_______________j60_1">#N/A</definedName>
    <definedName name="_______________j66">#N/A</definedName>
    <definedName name="_______________j66_1">#N/A</definedName>
    <definedName name="_______________j67">#N/A</definedName>
    <definedName name="_______________j67_1">#N/A</definedName>
    <definedName name="_______________j678">#N/A</definedName>
    <definedName name="_______________j678_1">#N/A</definedName>
    <definedName name="_______________j68">#N/A</definedName>
    <definedName name="_______________j68_1">#N/A</definedName>
    <definedName name="_______________j69">#N/A</definedName>
    <definedName name="_______________j69_1">#N/A</definedName>
    <definedName name="_______________j7">#N/A</definedName>
    <definedName name="_______________j7_1">#N/A</definedName>
    <definedName name="_______________j77">#N/A</definedName>
    <definedName name="_______________j77_1">#N/A</definedName>
    <definedName name="_______________j78">#N/A</definedName>
    <definedName name="_______________j78_1">#N/A</definedName>
    <definedName name="_______________j789">#N/A</definedName>
    <definedName name="_______________j789_1">#N/A</definedName>
    <definedName name="_______________j8">#N/A</definedName>
    <definedName name="_______________j8_1">#N/A</definedName>
    <definedName name="_______________j80">#N/A</definedName>
    <definedName name="_______________j80_1">#N/A</definedName>
    <definedName name="_______________j88">#N/A</definedName>
    <definedName name="_______________j88_1">#N/A</definedName>
    <definedName name="_______________j9">#N/A</definedName>
    <definedName name="_______________j9_1">#N/A</definedName>
    <definedName name="_______________j90">#N/A</definedName>
    <definedName name="_______________j90_1">#N/A</definedName>
    <definedName name="_______________j99">#N/A</definedName>
    <definedName name="_______________j99_1">#N/A</definedName>
    <definedName name="_______________JA02">#REF!</definedName>
    <definedName name="_______________JA03">#REF!</definedName>
    <definedName name="_______________JA04">#REF!</definedName>
    <definedName name="_______________JA06">#REF!</definedName>
    <definedName name="_______________JA07">#REF!</definedName>
    <definedName name="_______________JA08">#REF!</definedName>
    <definedName name="_______________JA10">#REF!</definedName>
    <definedName name="_______________JA13">#REF!</definedName>
    <definedName name="_______________JA14">#REF!</definedName>
    <definedName name="_______________JA16">#REF!</definedName>
    <definedName name="_______________JA17">#REF!</definedName>
    <definedName name="_______________JA18">#REF!</definedName>
    <definedName name="_______________JA20">#REF!</definedName>
    <definedName name="_______________JA21">#REF!</definedName>
    <definedName name="_______________JA22">#REF!</definedName>
    <definedName name="_______________JA23">#REF!</definedName>
    <definedName name="_______________JA24">#REF!</definedName>
    <definedName name="_______________JA27">#REF!</definedName>
    <definedName name="_______________JA28">#REF!</definedName>
    <definedName name="_______________JA29">#REF!</definedName>
    <definedName name="_______________ja30">#REF!</definedName>
    <definedName name="_______________ja31">#REF!</definedName>
    <definedName name="_______________Jan01">#REF!</definedName>
    <definedName name="_______________Jan02">#REF!</definedName>
    <definedName name="_______________JAN04">#REF!</definedName>
    <definedName name="_______________jan25">#REF!</definedName>
    <definedName name="_______________jan31">#REF!</definedName>
    <definedName name="_______________Jan97">#REF!</definedName>
    <definedName name="_______________jan98">#REF!</definedName>
    <definedName name="_______________jan99">#REF!</definedName>
    <definedName name="_______________ji1">#REF!</definedName>
    <definedName name="_______________jj6">#N/A</definedName>
    <definedName name="_______________jj6_1">#N/A</definedName>
    <definedName name="_______________jj7">#N/A</definedName>
    <definedName name="_______________jj7_1">#N/A</definedName>
    <definedName name="_______________Jul01">#REF!</definedName>
    <definedName name="_______________Jul02">#REF!</definedName>
    <definedName name="_______________jul03">#REF!</definedName>
    <definedName name="_______________jul05">#REF!</definedName>
    <definedName name="_______________jul06">#REF!</definedName>
    <definedName name="_______________jul08">#REF!</definedName>
    <definedName name="_______________jul10">#REF!</definedName>
    <definedName name="_______________jul11">#REF!</definedName>
    <definedName name="_______________jul12">#REF!</definedName>
    <definedName name="_______________jul13">#REF!</definedName>
    <definedName name="_______________jul14">#REF!</definedName>
    <definedName name="_______________jul15">#REF!</definedName>
    <definedName name="_______________jul17">#REF!</definedName>
    <definedName name="_______________jul18">#REF!</definedName>
    <definedName name="_______________jul20">#REF!</definedName>
    <definedName name="_______________jul22">#REF!</definedName>
    <definedName name="_______________jul24">#REF!</definedName>
    <definedName name="_______________jul25">#REF!</definedName>
    <definedName name="_______________jul26">#REF!</definedName>
    <definedName name="_______________jul27">#REF!</definedName>
    <definedName name="_______________jul29">#REF!</definedName>
    <definedName name="_______________jul30">#REF!</definedName>
    <definedName name="_______________jul31">#REF!</definedName>
    <definedName name="_______________JUL99">#REF!</definedName>
    <definedName name="_______________Jun01">#REF!</definedName>
    <definedName name="_______________Jun02">#REF!</definedName>
    <definedName name="_______________jun03">#REF!</definedName>
    <definedName name="_______________jun04">#REF!</definedName>
    <definedName name="_______________jun06">#REF!</definedName>
    <definedName name="_______________jun10">#REF!</definedName>
    <definedName name="_______________jun11">#REF!</definedName>
    <definedName name="_______________jun13">#REF!</definedName>
    <definedName name="_______________jun14">#REF!</definedName>
    <definedName name="_______________jun15">#REF!</definedName>
    <definedName name="_______________jun17">#REF!</definedName>
    <definedName name="_______________jun19">#REF!</definedName>
    <definedName name="_______________jun20">#REF!</definedName>
    <definedName name="_______________jun21">#REF!</definedName>
    <definedName name="_______________jun24">#REF!</definedName>
    <definedName name="_______________jun25">#REF!</definedName>
    <definedName name="_______________jun30">#REF!</definedName>
    <definedName name="_______________jun99">#REF!</definedName>
    <definedName name="_______________Mar01">#REF!</definedName>
    <definedName name="_______________Mar02">#REF!</definedName>
    <definedName name="_______________mar09">#REF!</definedName>
    <definedName name="_______________mar18">#REF!</definedName>
    <definedName name="_______________mar23">#REF!</definedName>
    <definedName name="_______________mar25">#REF!</definedName>
    <definedName name="_______________mar26">#REF!</definedName>
    <definedName name="_______________mar27">#REF!</definedName>
    <definedName name="_______________mar28">#REF!</definedName>
    <definedName name="_______________mar31">#REF!</definedName>
    <definedName name="_______________Mar97">#REF!</definedName>
    <definedName name="_______________mar98">#REF!</definedName>
    <definedName name="_______________mar99">#REF!</definedName>
    <definedName name="_______________May01">#REF!</definedName>
    <definedName name="_______________May02">#REF!</definedName>
    <definedName name="_______________may05">#REF!</definedName>
    <definedName name="_______________may06">#REF!</definedName>
    <definedName name="_______________may07">#REF!</definedName>
    <definedName name="_______________may08">#REF!</definedName>
    <definedName name="_______________may09">#REF!</definedName>
    <definedName name="_______________may10">#REF!</definedName>
    <definedName name="_______________may11">#REF!</definedName>
    <definedName name="_______________may12">#REF!</definedName>
    <definedName name="_______________may14">#REF!</definedName>
    <definedName name="_______________may15">#REF!</definedName>
    <definedName name="_______________may16">#REF!</definedName>
    <definedName name="_______________may17">#REF!</definedName>
    <definedName name="_______________May97">#REF!</definedName>
    <definedName name="_______________May98">#REF!</definedName>
    <definedName name="_______________May99">#REF!</definedName>
    <definedName name="_______________MEI02">#REF!</definedName>
    <definedName name="_______________MEI03">#REF!</definedName>
    <definedName name="_______________MEI05">#REF!</definedName>
    <definedName name="_______________MEI06">#REF!</definedName>
    <definedName name="_______________MEI08">#REF!</definedName>
    <definedName name="_______________MEI14">#REF!</definedName>
    <definedName name="_______________MEI16">#REF!</definedName>
    <definedName name="_______________MEI18">#REF!</definedName>
    <definedName name="_______________MEI21">#REF!</definedName>
    <definedName name="_______________MEI24">#REF!</definedName>
    <definedName name="_______________MEI27">#REF!</definedName>
    <definedName name="_______________MEI28">#REF!</definedName>
    <definedName name="_______________MEI30">#REF!</definedName>
    <definedName name="_______________MEI31">#REF!</definedName>
    <definedName name="_______________mei99">#REF!</definedName>
    <definedName name="_______________mm02">#REF!</definedName>
    <definedName name="_______________mm2">#REF!</definedName>
    <definedName name="_______________mr04">#REF!</definedName>
    <definedName name="_______________mr05">#REF!</definedName>
    <definedName name="_______________mr06">#REF!</definedName>
    <definedName name="_______________mr07">#REF!</definedName>
    <definedName name="_______________mr11">#REF!</definedName>
    <definedName name="_______________mr12">#REF!</definedName>
    <definedName name="_______________mr13">#REF!</definedName>
    <definedName name="_______________mr14">#REF!</definedName>
    <definedName name="_______________mr15">#REF!</definedName>
    <definedName name="_______________mr17">#REF!</definedName>
    <definedName name="_______________mr18">#REF!</definedName>
    <definedName name="_______________mr20">#REF!</definedName>
    <definedName name="_______________mr21">#REF!</definedName>
    <definedName name="_______________mr25">#REF!</definedName>
    <definedName name="_______________mr26">#REF!</definedName>
    <definedName name="_______________mr27">#REF!</definedName>
    <definedName name="_______________mr28">#REF!</definedName>
    <definedName name="_______________mr31">#REF!</definedName>
    <definedName name="_______________nop02">#REF!</definedName>
    <definedName name="_______________Nov01">#REF!</definedName>
    <definedName name="_______________Nov02">#REF!</definedName>
    <definedName name="_______________nov04">#REF!</definedName>
    <definedName name="_______________nov05">#REF!</definedName>
    <definedName name="_______________nov07">#REF!</definedName>
    <definedName name="_______________nov08">#REF!</definedName>
    <definedName name="_______________nov11">#REF!</definedName>
    <definedName name="_______________nov12">#REF!</definedName>
    <definedName name="_______________nov13">#REF!</definedName>
    <definedName name="_______________nov14">#REF!</definedName>
    <definedName name="_______________nov15">#REF!</definedName>
    <definedName name="_______________nov16">#REF!</definedName>
    <definedName name="_______________nov18">#REF!</definedName>
    <definedName name="_______________nov19">#REF!</definedName>
    <definedName name="_______________nov20">#REF!</definedName>
    <definedName name="_______________nov21">#REF!</definedName>
    <definedName name="_______________nov22">#REF!</definedName>
    <definedName name="_______________nov23">#REF!</definedName>
    <definedName name="_______________nov25">#REF!</definedName>
    <definedName name="_______________nov26">#REF!</definedName>
    <definedName name="_______________nov27">#REF!</definedName>
    <definedName name="_______________nov28">#REF!</definedName>
    <definedName name="_______________nov29">#REF!</definedName>
    <definedName name="_______________nov30">#REF!</definedName>
    <definedName name="_______________Nov97">#REF!</definedName>
    <definedName name="_______________nov98">#REF!</definedName>
    <definedName name="_______________nov99">#REF!</definedName>
    <definedName name="_______________NPW1">#REF!</definedName>
    <definedName name="_______________NPW10">#REF!</definedName>
    <definedName name="_______________NPW11">#REF!</definedName>
    <definedName name="_______________NPW2">#REF!</definedName>
    <definedName name="_______________NPW3">#REF!</definedName>
    <definedName name="_______________NPW4">#REF!</definedName>
    <definedName name="_______________NPW5">#REF!</definedName>
    <definedName name="_______________NPW6">#REF!</definedName>
    <definedName name="_______________NPW7">#REF!</definedName>
    <definedName name="_______________NPW8">#REF!</definedName>
    <definedName name="_______________NPW9">#REF!</definedName>
    <definedName name="_______________Oct01">#REF!</definedName>
    <definedName name="_______________Oct02">#REF!</definedName>
    <definedName name="_______________Oct97">#REF!</definedName>
    <definedName name="_______________Oct98">#REF!</definedName>
    <definedName name="_______________oct99">#REF!</definedName>
    <definedName name="_______________oi9">#N/A</definedName>
    <definedName name="_______________oi9_1">#N/A</definedName>
    <definedName name="_______________okt01">#REF!</definedName>
    <definedName name="_______________okt02">#REF!</definedName>
    <definedName name="_______________okt03">#REF!</definedName>
    <definedName name="_______________okt04">#REF!</definedName>
    <definedName name="_______________okt05">#REF!</definedName>
    <definedName name="_______________okt07">#REF!</definedName>
    <definedName name="_______________okt09">#REF!</definedName>
    <definedName name="_______________okt10">#REF!</definedName>
    <definedName name="_______________okt11">#REF!</definedName>
    <definedName name="_______________okt12">#REF!</definedName>
    <definedName name="_______________okt14">#REF!</definedName>
    <definedName name="_______________okt16">#REF!</definedName>
    <definedName name="_______________okt17">#REF!</definedName>
    <definedName name="_______________okt18">#REF!</definedName>
    <definedName name="_______________okt19">#REF!</definedName>
    <definedName name="_______________okt21">#REF!</definedName>
    <definedName name="_______________okt22">#REF!</definedName>
    <definedName name="_______________okt24">#REF!</definedName>
    <definedName name="_______________okt25">#REF!</definedName>
    <definedName name="_______________okt27">#REF!</definedName>
    <definedName name="_______________okt28">#REF!</definedName>
    <definedName name="_______________okt29">#REF!</definedName>
    <definedName name="_______________okt30">#REF!</definedName>
    <definedName name="_______________okt31">#REF!</definedName>
    <definedName name="_______________re5">#N/A</definedName>
    <definedName name="_______________re5_1">#N/A</definedName>
    <definedName name="_______________rt5">#N/A</definedName>
    <definedName name="_______________rt5_1">#N/A</definedName>
    <definedName name="_______________rt6">#N/A</definedName>
    <definedName name="_______________rt6_1">#N/A</definedName>
    <definedName name="_______________S3">#N/A</definedName>
    <definedName name="_______________S3_1">#N/A</definedName>
    <definedName name="_______________s5">#N/A</definedName>
    <definedName name="_______________s5_1">#N/A</definedName>
    <definedName name="_______________SA1">#REF!</definedName>
    <definedName name="_______________sep01">#REF!</definedName>
    <definedName name="_______________Sep02">#REF!</definedName>
    <definedName name="_______________sep03">#REF!</definedName>
    <definedName name="_______________sep04">#REF!</definedName>
    <definedName name="_______________sep05">#REF!</definedName>
    <definedName name="_______________sep06">#REF!</definedName>
    <definedName name="_______________sep07">#REF!</definedName>
    <definedName name="_______________sep10">#REF!</definedName>
    <definedName name="_______________sep11">#REF!</definedName>
    <definedName name="_______________sep12">#REF!</definedName>
    <definedName name="_______________sep13">#REF!</definedName>
    <definedName name="_______________sep16">#REF!</definedName>
    <definedName name="_______________sep17">#REF!</definedName>
    <definedName name="_______________sep18">#REF!</definedName>
    <definedName name="_______________sep19">#REF!</definedName>
    <definedName name="_______________sep20">#REF!</definedName>
    <definedName name="_______________sep21">#REF!</definedName>
    <definedName name="_______________sep24">#REF!</definedName>
    <definedName name="_______________sep25">#REF!</definedName>
    <definedName name="_______________sep26">#REF!</definedName>
    <definedName name="_______________sep28">#REF!</definedName>
    <definedName name="_______________sep30">#REF!</definedName>
    <definedName name="_______________Sep97">#REF!</definedName>
    <definedName name="_______________sep98">#REF!</definedName>
    <definedName name="_______________Sep99">#REF!</definedName>
    <definedName name="_______________si7">#N/A</definedName>
    <definedName name="_______________si7_1">#N/A</definedName>
    <definedName name="_______________t5">#N/A</definedName>
    <definedName name="_______________t5_1">#N/A</definedName>
    <definedName name="_______________t6">#N/A</definedName>
    <definedName name="_______________t6_1">#N/A</definedName>
    <definedName name="_______________t7">#N/A</definedName>
    <definedName name="_______________t7_1">#N/A</definedName>
    <definedName name="_______________TP1">#REF!</definedName>
    <definedName name="_______________u89">#N/A</definedName>
    <definedName name="_______________u89_1">#N/A</definedName>
    <definedName name="_______________ui7">#N/A</definedName>
    <definedName name="_______________ui7_1">#N/A</definedName>
    <definedName name="_______________y5">#N/A</definedName>
    <definedName name="_______________y5_1">#N/A</definedName>
    <definedName name="_______________y6">#N/A</definedName>
    <definedName name="_______________y6_1">#N/A</definedName>
    <definedName name="_______________y66">#N/A</definedName>
    <definedName name="_______________y66_1">#N/A</definedName>
    <definedName name="_______________y7">#N/A</definedName>
    <definedName name="_______________y7_1">#N/A</definedName>
    <definedName name="_______________y78">#N/A</definedName>
    <definedName name="_______________y78_1">#N/A</definedName>
    <definedName name="_______________y8">#N/A</definedName>
    <definedName name="_______________y8_1">#N/A</definedName>
    <definedName name="_______________YW1">#REF!</definedName>
    <definedName name="_______________yy7">#N/A</definedName>
    <definedName name="_______________yy7_1">#N/A</definedName>
    <definedName name="______________a100000">#REF!</definedName>
    <definedName name="______________a140000">#REF!</definedName>
    <definedName name="______________a500000">#REF!</definedName>
    <definedName name="______________agt01">#REF!</definedName>
    <definedName name="______________agt02">#REF!</definedName>
    <definedName name="______________APL02">#REF!</definedName>
    <definedName name="______________Apr01">#REF!</definedName>
    <definedName name="______________Apr02">#REF!</definedName>
    <definedName name="______________apr04">#REF!</definedName>
    <definedName name="______________apr10">#REF!</definedName>
    <definedName name="______________apr12">#REF!</definedName>
    <definedName name="______________apr23">#REF!</definedName>
    <definedName name="______________apr24">#REF!</definedName>
    <definedName name="______________apr27">#REF!</definedName>
    <definedName name="______________apr29">#REF!</definedName>
    <definedName name="______________apr30">#REF!</definedName>
    <definedName name="______________Apr97">#REF!</definedName>
    <definedName name="______________apr98">#REF!</definedName>
    <definedName name="______________apr99">#REF!</definedName>
    <definedName name="______________Aug01">#REF!</definedName>
    <definedName name="______________Aug02">#REF!</definedName>
    <definedName name="______________aug03">#REF!</definedName>
    <definedName name="______________aug04">#REF!</definedName>
    <definedName name="______________aug05">#REF!</definedName>
    <definedName name="______________aug06">#REF!</definedName>
    <definedName name="______________aug07">#REF!</definedName>
    <definedName name="______________aug08">#REF!</definedName>
    <definedName name="______________aug09">#REF!</definedName>
    <definedName name="______________aug10">#REF!</definedName>
    <definedName name="______________aug12">#REF!</definedName>
    <definedName name="______________aug13">#REF!</definedName>
    <definedName name="______________aug14">#REF!</definedName>
    <definedName name="______________aug15">#REF!</definedName>
    <definedName name="______________aug16">#REF!</definedName>
    <definedName name="______________aug19">#REF!</definedName>
    <definedName name="______________aug20">#REF!</definedName>
    <definedName name="______________aug21">#REF!</definedName>
    <definedName name="______________aug22">#REF!</definedName>
    <definedName name="______________aug23">#REF!</definedName>
    <definedName name="______________aug24">#REF!</definedName>
    <definedName name="______________aug26">#REF!</definedName>
    <definedName name="______________aug27">#REF!</definedName>
    <definedName name="______________aug28">#REF!</definedName>
    <definedName name="______________aug29">#REF!</definedName>
    <definedName name="______________aug30">#REF!</definedName>
    <definedName name="______________aug31">#REF!</definedName>
    <definedName name="______________Aug97">#REF!</definedName>
    <definedName name="______________Aug98">#REF!</definedName>
    <definedName name="______________Aug99">#REF!</definedName>
    <definedName name="______________Avr0102">#REF!</definedName>
    <definedName name="______________Avr0202">#REF!</definedName>
    <definedName name="______________Avr0302">#REF!</definedName>
    <definedName name="______________Avr0402">#REF!</definedName>
    <definedName name="______________Avr0502">#REF!</definedName>
    <definedName name="______________Avr0602">#REF!</definedName>
    <definedName name="______________Avr0701">#REF!</definedName>
    <definedName name="______________Avr0702">#REF!</definedName>
    <definedName name="______________Avr0801">#REF!</definedName>
    <definedName name="______________Avr0802">#REF!</definedName>
    <definedName name="______________Avr0901">#REF!</definedName>
    <definedName name="______________Avr0902">#REF!</definedName>
    <definedName name="______________Avr1001">#REF!</definedName>
    <definedName name="______________Avr1002">#REF!</definedName>
    <definedName name="______________Avr1101">#REF!</definedName>
    <definedName name="______________Avr1102">#REF!</definedName>
    <definedName name="______________Avr1201">#REF!</definedName>
    <definedName name="______________avr1202">#REF!</definedName>
    <definedName name="______________CIP0100">#REF!</definedName>
    <definedName name="______________CIP0101">#REF!</definedName>
    <definedName name="______________CIP0102">#REF!</definedName>
    <definedName name="______________CIP0200">#REF!</definedName>
    <definedName name="______________CIP0201">#REF!</definedName>
    <definedName name="______________CIP0202">#REF!</definedName>
    <definedName name="______________CIP0300">#REF!</definedName>
    <definedName name="______________CIP0301">#REF!</definedName>
    <definedName name="______________CIP0302">#REF!</definedName>
    <definedName name="______________CIP0400">#REF!</definedName>
    <definedName name="______________CIP0401">#REF!</definedName>
    <definedName name="______________CIP0402">#REF!</definedName>
    <definedName name="______________CIP0500">#REF!</definedName>
    <definedName name="______________CIP0501">#REF!</definedName>
    <definedName name="______________CIP0502">#REF!</definedName>
    <definedName name="______________CIP0600">#REF!</definedName>
    <definedName name="______________CIP0601">#REF!</definedName>
    <definedName name="______________CIP0602">#REF!</definedName>
    <definedName name="______________CIP0700">#REF!</definedName>
    <definedName name="______________CIP0701">#REF!</definedName>
    <definedName name="______________CIP0702">#REF!</definedName>
    <definedName name="______________CIP0800">#REF!</definedName>
    <definedName name="______________CIP0801">#REF!</definedName>
    <definedName name="______________CIP0802">#REF!</definedName>
    <definedName name="______________CIP0900">#REF!</definedName>
    <definedName name="______________CIP0901">#REF!</definedName>
    <definedName name="______________CIP0902">#REF!</definedName>
    <definedName name="______________CIP1000">#REF!</definedName>
    <definedName name="______________CIP1001">#REF!</definedName>
    <definedName name="______________CIP1002">#REF!</definedName>
    <definedName name="______________CIP1100">#REF!</definedName>
    <definedName name="______________CIP1101">#REF!</definedName>
    <definedName name="______________CIP1102">#REF!</definedName>
    <definedName name="______________CIP1200">#REF!</definedName>
    <definedName name="______________CIP1201">#REF!</definedName>
    <definedName name="______________CIP1202">#REF!</definedName>
    <definedName name="______________CIP1299">#REF!</definedName>
    <definedName name="______________CIP93">#REF!</definedName>
    <definedName name="______________CIP94">#REF!</definedName>
    <definedName name="______________CIP95">#REF!</definedName>
    <definedName name="______________CIP96">#REF!</definedName>
    <definedName name="______________CIP97">#REF!</definedName>
    <definedName name="______________CIP98">#REF!</definedName>
    <definedName name="______________CIP99">#REF!</definedName>
    <definedName name="______________CON1">#REF!</definedName>
    <definedName name="______________DAT1">#REF!</definedName>
    <definedName name="______________DAT10">#REF!</definedName>
    <definedName name="______________DAT11">#REF!</definedName>
    <definedName name="______________DAT12">#REF!</definedName>
    <definedName name="______________DAT13">#REF!</definedName>
    <definedName name="______________DAT14">#REF!</definedName>
    <definedName name="______________DAT15">#REF!</definedName>
    <definedName name="______________DAT16">#REF!</definedName>
    <definedName name="______________DAT17">#REF!</definedName>
    <definedName name="______________DAT18">#REF!</definedName>
    <definedName name="______________DAT19">#REF!</definedName>
    <definedName name="______________DAT2">#REF!</definedName>
    <definedName name="______________DAT20">#REF!</definedName>
    <definedName name="______________DAT3">#REF!</definedName>
    <definedName name="______________DAT4">#REF!</definedName>
    <definedName name="______________DAT5">#REF!</definedName>
    <definedName name="______________DAT6">#REF!</definedName>
    <definedName name="______________DAT7">#REF!</definedName>
    <definedName name="______________DAT8">#REF!</definedName>
    <definedName name="______________DAT9">#REF!</definedName>
    <definedName name="______________Dec01">#REF!</definedName>
    <definedName name="______________Dec02">#REF!</definedName>
    <definedName name="______________dec03">#REF!</definedName>
    <definedName name="______________dec04">#REF!</definedName>
    <definedName name="______________dec11">#REF!</definedName>
    <definedName name="______________dec12">#REF!</definedName>
    <definedName name="______________dec16">#REF!</definedName>
    <definedName name="______________dec18">#REF!</definedName>
    <definedName name="______________dec19">#REF!</definedName>
    <definedName name="______________dec20">#REF!</definedName>
    <definedName name="______________dec21">#REF!</definedName>
    <definedName name="______________dec23">#REF!</definedName>
    <definedName name="______________dec24">#REF!</definedName>
    <definedName name="______________dec28">#REF!</definedName>
    <definedName name="______________dec30">#REF!</definedName>
    <definedName name="______________dec31">#REF!</definedName>
    <definedName name="______________Dec97">#REF!</definedName>
    <definedName name="______________dec98">#REF!</definedName>
    <definedName name="______________dec99">#REF!</definedName>
    <definedName name="______________des01">#REF!</definedName>
    <definedName name="______________des02">#REF!</definedName>
    <definedName name="______________des06">#REF!</definedName>
    <definedName name="______________fbr01">#REF!</definedName>
    <definedName name="______________fbr04">#REF!</definedName>
    <definedName name="______________fbr06">#REF!</definedName>
    <definedName name="______________fbr07">#REF!</definedName>
    <definedName name="______________fbr10">#REF!</definedName>
    <definedName name="______________fbr11">#REF!</definedName>
    <definedName name="______________fbr13">#REF!</definedName>
    <definedName name="______________fbr15">#REF!</definedName>
    <definedName name="______________fbr18">#REF!</definedName>
    <definedName name="______________fbr19">#REF!</definedName>
    <definedName name="______________fbr20">#REF!</definedName>
    <definedName name="______________fbr21">#REF!</definedName>
    <definedName name="______________fbr24">#REF!</definedName>
    <definedName name="______________fbr25">#REF!</definedName>
    <definedName name="______________fbr26">#REF!</definedName>
    <definedName name="______________fbr27">#REF!</definedName>
    <definedName name="______________fbr28">#REF!</definedName>
    <definedName name="______________Feb01">#REF!</definedName>
    <definedName name="______________Feb02">#REF!</definedName>
    <definedName name="______________FEB05">#REF!</definedName>
    <definedName name="______________FEB20">#REF!</definedName>
    <definedName name="______________FEB27">#REF!</definedName>
    <definedName name="______________FEB28">#REF!</definedName>
    <definedName name="______________Feb97">#REF!</definedName>
    <definedName name="______________feb98">#REF!</definedName>
    <definedName name="______________feb99">#REF!</definedName>
    <definedName name="______________INC2">#REF!</definedName>
    <definedName name="______________IRB99">#REF!</definedName>
    <definedName name="______________JA02">#REF!</definedName>
    <definedName name="______________JA03">#REF!</definedName>
    <definedName name="______________JA04">#REF!</definedName>
    <definedName name="______________JA06">#REF!</definedName>
    <definedName name="______________JA07">#REF!</definedName>
    <definedName name="______________JA08">#REF!</definedName>
    <definedName name="______________JA10">#REF!</definedName>
    <definedName name="______________JA13">#REF!</definedName>
    <definedName name="______________JA14">#REF!</definedName>
    <definedName name="______________JA16">#REF!</definedName>
    <definedName name="______________JA17">#REF!</definedName>
    <definedName name="______________JA18">#REF!</definedName>
    <definedName name="______________JA20">#REF!</definedName>
    <definedName name="______________JA21">#REF!</definedName>
    <definedName name="______________JA22">#REF!</definedName>
    <definedName name="______________JA23">#REF!</definedName>
    <definedName name="______________JA24">#REF!</definedName>
    <definedName name="______________JA27">#REF!</definedName>
    <definedName name="______________JA28">#REF!</definedName>
    <definedName name="______________JA29">#REF!</definedName>
    <definedName name="______________ja30">#REF!</definedName>
    <definedName name="______________ja31">#REF!</definedName>
    <definedName name="______________Jan01">#REF!</definedName>
    <definedName name="______________Jan02">#REF!</definedName>
    <definedName name="______________JAN04">#REF!</definedName>
    <definedName name="______________jan25">#REF!</definedName>
    <definedName name="______________jan31">#REF!</definedName>
    <definedName name="______________Jan97">#REF!</definedName>
    <definedName name="______________jan98">#REF!</definedName>
    <definedName name="______________jan99">#REF!</definedName>
    <definedName name="______________ji1">#REF!</definedName>
    <definedName name="______________Jul01">#REF!</definedName>
    <definedName name="______________Jul02">#REF!</definedName>
    <definedName name="______________jul03">#REF!</definedName>
    <definedName name="______________jul05">#REF!</definedName>
    <definedName name="______________jul06">#REF!</definedName>
    <definedName name="______________jul08">#REF!</definedName>
    <definedName name="______________jul10">#REF!</definedName>
    <definedName name="______________jul11">#REF!</definedName>
    <definedName name="______________jul12">#REF!</definedName>
    <definedName name="______________jul13">#REF!</definedName>
    <definedName name="______________jul14">#REF!</definedName>
    <definedName name="______________jul15">#REF!</definedName>
    <definedName name="______________jul17">#REF!</definedName>
    <definedName name="______________jul18">#REF!</definedName>
    <definedName name="______________jul20">#REF!</definedName>
    <definedName name="______________jul22">#REF!</definedName>
    <definedName name="______________jul24">#REF!</definedName>
    <definedName name="______________jul25">#REF!</definedName>
    <definedName name="______________jul26">#REF!</definedName>
    <definedName name="______________jul27">#REF!</definedName>
    <definedName name="______________jul29">#REF!</definedName>
    <definedName name="______________jul30">#REF!</definedName>
    <definedName name="______________jul31">#REF!</definedName>
    <definedName name="______________JUL99">#REF!</definedName>
    <definedName name="______________Jun01">#REF!</definedName>
    <definedName name="______________Jun02">#REF!</definedName>
    <definedName name="______________jun03">#REF!</definedName>
    <definedName name="______________jun04">#REF!</definedName>
    <definedName name="______________jun06">#REF!</definedName>
    <definedName name="______________jun10">#REF!</definedName>
    <definedName name="______________jun11">#REF!</definedName>
    <definedName name="______________jun13">#REF!</definedName>
    <definedName name="______________jun14">#REF!</definedName>
    <definedName name="______________jun15">#REF!</definedName>
    <definedName name="______________jun17">#REF!</definedName>
    <definedName name="______________jun19">#REF!</definedName>
    <definedName name="______________jun20">#REF!</definedName>
    <definedName name="______________jun21">#REF!</definedName>
    <definedName name="______________jun24">#REF!</definedName>
    <definedName name="______________jun25">#REF!</definedName>
    <definedName name="______________jun30">#REF!</definedName>
    <definedName name="______________jun99">#REF!</definedName>
    <definedName name="______________Mar01">#REF!</definedName>
    <definedName name="______________Mar02">#REF!</definedName>
    <definedName name="______________mar09">#REF!</definedName>
    <definedName name="______________mar18">#REF!</definedName>
    <definedName name="______________mar23">#REF!</definedName>
    <definedName name="______________mar25">#REF!</definedName>
    <definedName name="______________mar26">#REF!</definedName>
    <definedName name="______________mar27">#REF!</definedName>
    <definedName name="______________mar28">#REF!</definedName>
    <definedName name="______________mar31">#REF!</definedName>
    <definedName name="______________Mar97">#REF!</definedName>
    <definedName name="______________mar98">#REF!</definedName>
    <definedName name="______________mar99">#REF!</definedName>
    <definedName name="______________May01">#REF!</definedName>
    <definedName name="______________May02">#REF!</definedName>
    <definedName name="______________may05">#REF!</definedName>
    <definedName name="______________may06">#REF!</definedName>
    <definedName name="______________may07">#REF!</definedName>
    <definedName name="______________may08">#REF!</definedName>
    <definedName name="______________may09">#REF!</definedName>
    <definedName name="______________may10">#REF!</definedName>
    <definedName name="______________may11">#REF!</definedName>
    <definedName name="______________may12">#REF!</definedName>
    <definedName name="______________may14">#REF!</definedName>
    <definedName name="______________may15">#REF!</definedName>
    <definedName name="______________may16">#REF!</definedName>
    <definedName name="______________may17">#REF!</definedName>
    <definedName name="______________May97">#REF!</definedName>
    <definedName name="______________May98">#REF!</definedName>
    <definedName name="______________May99">#REF!</definedName>
    <definedName name="______________MEI02">#REF!</definedName>
    <definedName name="______________MEI03">#REF!</definedName>
    <definedName name="______________MEI05">#REF!</definedName>
    <definedName name="______________MEI06">#REF!</definedName>
    <definedName name="______________MEI08">#REF!</definedName>
    <definedName name="______________MEI14">#REF!</definedName>
    <definedName name="______________MEI16">#REF!</definedName>
    <definedName name="______________MEI18">#REF!</definedName>
    <definedName name="______________MEI21">#REF!</definedName>
    <definedName name="______________MEI24">#REF!</definedName>
    <definedName name="______________MEI27">#REF!</definedName>
    <definedName name="______________MEI28">#REF!</definedName>
    <definedName name="______________MEI30">#REF!</definedName>
    <definedName name="______________MEI31">#REF!</definedName>
    <definedName name="______________mei99">#REF!</definedName>
    <definedName name="______________mm02">#REF!</definedName>
    <definedName name="______________mm2">#REF!</definedName>
    <definedName name="______________mr04">#REF!</definedName>
    <definedName name="______________mr05">#REF!</definedName>
    <definedName name="______________mr06">#REF!</definedName>
    <definedName name="______________mr07">#REF!</definedName>
    <definedName name="______________mr11">#REF!</definedName>
    <definedName name="______________mr12">#REF!</definedName>
    <definedName name="______________mr13">#REF!</definedName>
    <definedName name="______________mr14">#REF!</definedName>
    <definedName name="______________mr15">#REF!</definedName>
    <definedName name="______________mr17">#REF!</definedName>
    <definedName name="______________mr18">#REF!</definedName>
    <definedName name="______________mr20">#REF!</definedName>
    <definedName name="______________mr21">#REF!</definedName>
    <definedName name="______________mr25">#REF!</definedName>
    <definedName name="______________mr26">#REF!</definedName>
    <definedName name="______________mr27">#REF!</definedName>
    <definedName name="______________mr28">#REF!</definedName>
    <definedName name="______________mr31">#REF!</definedName>
    <definedName name="______________nop02">#REF!</definedName>
    <definedName name="______________Nov01">#REF!</definedName>
    <definedName name="______________Nov02">#REF!</definedName>
    <definedName name="______________nov04">#REF!</definedName>
    <definedName name="______________nov05">#REF!</definedName>
    <definedName name="______________nov07">#REF!</definedName>
    <definedName name="______________nov08">#REF!</definedName>
    <definedName name="______________nov11">#REF!</definedName>
    <definedName name="______________nov12">#REF!</definedName>
    <definedName name="______________nov13">#REF!</definedName>
    <definedName name="______________nov14">#REF!</definedName>
    <definedName name="______________nov15">#REF!</definedName>
    <definedName name="______________nov16">#REF!</definedName>
    <definedName name="______________nov18">#REF!</definedName>
    <definedName name="______________nov19">#REF!</definedName>
    <definedName name="______________nov20">#REF!</definedName>
    <definedName name="______________nov21">#REF!</definedName>
    <definedName name="______________nov22">#REF!</definedName>
    <definedName name="______________nov23">#REF!</definedName>
    <definedName name="______________nov25">#REF!</definedName>
    <definedName name="______________nov26">#REF!</definedName>
    <definedName name="______________nov27">#REF!</definedName>
    <definedName name="______________nov28">#REF!</definedName>
    <definedName name="______________nov29">#REF!</definedName>
    <definedName name="______________nov30">#REF!</definedName>
    <definedName name="______________Nov97">#REF!</definedName>
    <definedName name="______________nov98">#REF!</definedName>
    <definedName name="______________nov99">#REF!</definedName>
    <definedName name="______________NPW1">#REF!</definedName>
    <definedName name="______________NPW10">#REF!</definedName>
    <definedName name="______________NPW11">#REF!</definedName>
    <definedName name="______________NPW2">#REF!</definedName>
    <definedName name="______________NPW3">#REF!</definedName>
    <definedName name="______________NPW4">#REF!</definedName>
    <definedName name="______________NPW5">#REF!</definedName>
    <definedName name="______________NPW6">#REF!</definedName>
    <definedName name="______________NPW7">#REF!</definedName>
    <definedName name="______________NPW8">#REF!</definedName>
    <definedName name="______________NPW9">#REF!</definedName>
    <definedName name="______________Oct01">#REF!</definedName>
    <definedName name="______________Oct02">#REF!</definedName>
    <definedName name="______________Oct97">#REF!</definedName>
    <definedName name="______________Oct98">#REF!</definedName>
    <definedName name="______________oct99">#REF!</definedName>
    <definedName name="______________okt01">#REF!</definedName>
    <definedName name="______________okt02">#REF!</definedName>
    <definedName name="______________okt03">#REF!</definedName>
    <definedName name="______________okt04">#REF!</definedName>
    <definedName name="______________okt05">#REF!</definedName>
    <definedName name="______________okt07">#REF!</definedName>
    <definedName name="______________okt09">#REF!</definedName>
    <definedName name="______________okt10">#REF!</definedName>
    <definedName name="______________okt11">#REF!</definedName>
    <definedName name="______________okt12">#REF!</definedName>
    <definedName name="______________okt14">#REF!</definedName>
    <definedName name="______________okt16">#REF!</definedName>
    <definedName name="______________okt17">#REF!</definedName>
    <definedName name="______________okt18">#REF!</definedName>
    <definedName name="______________okt19">#REF!</definedName>
    <definedName name="______________okt21">#REF!</definedName>
    <definedName name="______________okt22">#REF!</definedName>
    <definedName name="______________okt24">#REF!</definedName>
    <definedName name="______________okt25">#REF!</definedName>
    <definedName name="______________okt27">#REF!</definedName>
    <definedName name="______________okt28">#REF!</definedName>
    <definedName name="______________okt29">#REF!</definedName>
    <definedName name="______________okt30">#REF!</definedName>
    <definedName name="______________okt31">#REF!</definedName>
    <definedName name="______________SA1">#REF!</definedName>
    <definedName name="______________sep01">#REF!</definedName>
    <definedName name="______________Sep02">#REF!</definedName>
    <definedName name="______________sep03">#REF!</definedName>
    <definedName name="______________sep04">#REF!</definedName>
    <definedName name="______________sep05">#REF!</definedName>
    <definedName name="______________sep06">#REF!</definedName>
    <definedName name="______________sep07">#REF!</definedName>
    <definedName name="______________sep10">#REF!</definedName>
    <definedName name="______________sep11">#REF!</definedName>
    <definedName name="______________sep12">#REF!</definedName>
    <definedName name="______________sep13">#REF!</definedName>
    <definedName name="______________sep16">#REF!</definedName>
    <definedName name="______________sep17">#REF!</definedName>
    <definedName name="______________sep18">#REF!</definedName>
    <definedName name="______________sep19">#REF!</definedName>
    <definedName name="______________sep20">#REF!</definedName>
    <definedName name="______________sep21">#REF!</definedName>
    <definedName name="______________sep24">#REF!</definedName>
    <definedName name="______________sep25">#REF!</definedName>
    <definedName name="______________sep26">#REF!</definedName>
    <definedName name="______________sep28">#REF!</definedName>
    <definedName name="______________sep30">#REF!</definedName>
    <definedName name="______________Sep97">#REF!</definedName>
    <definedName name="______________sep98">#REF!</definedName>
    <definedName name="______________Sep99">#REF!</definedName>
    <definedName name="______________set5">#REF!</definedName>
    <definedName name="______________set7">#REF!</definedName>
    <definedName name="______________TP1">#REF!</definedName>
    <definedName name="______________YW1">#REF!</definedName>
    <definedName name="_____________a100000">#REF!</definedName>
    <definedName name="_____________a140000">#REF!</definedName>
    <definedName name="_____________a500000">#REF!</definedName>
    <definedName name="_____________agt01">#REF!</definedName>
    <definedName name="_____________agt02">#REF!</definedName>
    <definedName name="_____________APL02">#REF!</definedName>
    <definedName name="_____________Apr01">#REF!</definedName>
    <definedName name="_____________Apr02">#REF!</definedName>
    <definedName name="_____________apr04">#REF!</definedName>
    <definedName name="_____________apr10">#REF!</definedName>
    <definedName name="_____________apr12">#REF!</definedName>
    <definedName name="_____________apr23">#REF!</definedName>
    <definedName name="_____________apr24">#REF!</definedName>
    <definedName name="_____________apr27">#REF!</definedName>
    <definedName name="_____________apr29">#REF!</definedName>
    <definedName name="_____________apr30">#REF!</definedName>
    <definedName name="_____________Apr97">#REF!</definedName>
    <definedName name="_____________Apr98">#REF!</definedName>
    <definedName name="_____________Apr99">#REF!</definedName>
    <definedName name="_____________Aug01">#REF!</definedName>
    <definedName name="_____________Aug02">#REF!</definedName>
    <definedName name="_____________aug03">#REF!</definedName>
    <definedName name="_____________aug04">#REF!</definedName>
    <definedName name="_____________aug05">#REF!</definedName>
    <definedName name="_____________aug06">#REF!</definedName>
    <definedName name="_____________aug07">#REF!</definedName>
    <definedName name="_____________aug08">#REF!</definedName>
    <definedName name="_____________aug09">#REF!</definedName>
    <definedName name="_____________aug10">#REF!</definedName>
    <definedName name="_____________aug12">#REF!</definedName>
    <definedName name="_____________aug13">#REF!</definedName>
    <definedName name="_____________aug14">#REF!</definedName>
    <definedName name="_____________aug15">#REF!</definedName>
    <definedName name="_____________aug16">#REF!</definedName>
    <definedName name="_____________aug19">#REF!</definedName>
    <definedName name="_____________aug20">#REF!</definedName>
    <definedName name="_____________aug21">#REF!</definedName>
    <definedName name="_____________aug22">#REF!</definedName>
    <definedName name="_____________aug23">#REF!</definedName>
    <definedName name="_____________aug24">#REF!</definedName>
    <definedName name="_____________aug26">#REF!</definedName>
    <definedName name="_____________aug27">#REF!</definedName>
    <definedName name="_____________aug28">#REF!</definedName>
    <definedName name="_____________aug29">#REF!</definedName>
    <definedName name="_____________aug30">#REF!</definedName>
    <definedName name="_____________aug31">#REF!</definedName>
    <definedName name="_____________Aug97">#REF!</definedName>
    <definedName name="_____________Aug98">#REF!</definedName>
    <definedName name="_____________Aug99">#REF!</definedName>
    <definedName name="_____________Avr0102">#REF!</definedName>
    <definedName name="_____________Avr0202">#REF!</definedName>
    <definedName name="_____________Avr0302">#REF!</definedName>
    <definedName name="_____________Avr0402">#REF!</definedName>
    <definedName name="_____________Avr0502">#REF!</definedName>
    <definedName name="_____________Avr0602">#REF!</definedName>
    <definedName name="_____________Avr0701">#REF!</definedName>
    <definedName name="_____________Avr0702">#REF!</definedName>
    <definedName name="_____________Avr0801">#REF!</definedName>
    <definedName name="_____________Avr0802">#REF!</definedName>
    <definedName name="_____________Avr0901">#REF!</definedName>
    <definedName name="_____________Avr0902">#REF!</definedName>
    <definedName name="_____________Avr1001">#REF!</definedName>
    <definedName name="_____________Avr1002">#REF!</definedName>
    <definedName name="_____________Avr1101">#REF!</definedName>
    <definedName name="_____________Avr1102">#REF!</definedName>
    <definedName name="_____________Avr1201">#REF!</definedName>
    <definedName name="_____________avr1202">#REF!</definedName>
    <definedName name="_____________CIP0100">#REF!</definedName>
    <definedName name="_____________CIP0101">#REF!</definedName>
    <definedName name="_____________CIP0102">#REF!</definedName>
    <definedName name="_____________CIP0200">#REF!</definedName>
    <definedName name="_____________CIP0201">#REF!</definedName>
    <definedName name="_____________CIP0202">#REF!</definedName>
    <definedName name="_____________CIP0300">#REF!</definedName>
    <definedName name="_____________CIP0301">#REF!</definedName>
    <definedName name="_____________CIP0302">#REF!</definedName>
    <definedName name="_____________CIP0400">#REF!</definedName>
    <definedName name="_____________CIP0401">#REF!</definedName>
    <definedName name="_____________CIP0402">#REF!</definedName>
    <definedName name="_____________CIP0500">#REF!</definedName>
    <definedName name="_____________CIP0501">#REF!</definedName>
    <definedName name="_____________CIP0502">#REF!</definedName>
    <definedName name="_____________CIP0600">#REF!</definedName>
    <definedName name="_____________CIP0601">#REF!</definedName>
    <definedName name="_____________CIP0602">#REF!</definedName>
    <definedName name="_____________CIP0700">#REF!</definedName>
    <definedName name="_____________CIP0701">#REF!</definedName>
    <definedName name="_____________CIP0702">#REF!</definedName>
    <definedName name="_____________CIP0800">#REF!</definedName>
    <definedName name="_____________CIP0801">#REF!</definedName>
    <definedName name="_____________CIP0802">#REF!</definedName>
    <definedName name="_____________CIP0900">#REF!</definedName>
    <definedName name="_____________CIP0901">#REF!</definedName>
    <definedName name="_____________CIP0902">#REF!</definedName>
    <definedName name="_____________CIP1000">#REF!</definedName>
    <definedName name="_____________CIP1001">#REF!</definedName>
    <definedName name="_____________CIP1002">#REF!</definedName>
    <definedName name="_____________CIP1100">#REF!</definedName>
    <definedName name="_____________CIP1101">#REF!</definedName>
    <definedName name="_____________CIP1102">#REF!</definedName>
    <definedName name="_____________CIP1200">#REF!</definedName>
    <definedName name="_____________CIP1201">#REF!</definedName>
    <definedName name="_____________CIP1202">#REF!</definedName>
    <definedName name="_____________CIP1299">#REF!</definedName>
    <definedName name="_____________CIP93">#REF!</definedName>
    <definedName name="_____________CIP94">#REF!</definedName>
    <definedName name="_____________CIP95">#REF!</definedName>
    <definedName name="_____________CIP96">#REF!</definedName>
    <definedName name="_____________CIP97">#REF!</definedName>
    <definedName name="_____________CIP98">#REF!</definedName>
    <definedName name="_____________CIP99">#REF!</definedName>
    <definedName name="_____________CON1">#REF!</definedName>
    <definedName name="_____________DAT1">#REF!</definedName>
    <definedName name="_____________DAT10">#REF!</definedName>
    <definedName name="_____________DAT11">#REF!</definedName>
    <definedName name="_____________DAT12">#REF!</definedName>
    <definedName name="_____________DAT13">#REF!</definedName>
    <definedName name="_____________DAT14">#REF!</definedName>
    <definedName name="_____________DAT15">#REF!</definedName>
    <definedName name="_____________DAT16">#REF!</definedName>
    <definedName name="_____________DAT17">#REF!</definedName>
    <definedName name="_____________DAT18">#REF!</definedName>
    <definedName name="_____________DAT19">#REF!</definedName>
    <definedName name="_____________DAT2">#REF!</definedName>
    <definedName name="_____________DAT20">#REF!</definedName>
    <definedName name="_____________DAT3">#REF!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Dec01">#REF!</definedName>
    <definedName name="_____________Dec02">#REF!</definedName>
    <definedName name="_____________dec03">#REF!</definedName>
    <definedName name="_____________dec04">#REF!</definedName>
    <definedName name="_____________dec11">#REF!</definedName>
    <definedName name="_____________dec12">#REF!</definedName>
    <definedName name="_____________dec16">#REF!</definedName>
    <definedName name="_____________dec18">#REF!</definedName>
    <definedName name="_____________dec19">#REF!</definedName>
    <definedName name="_____________dec20">#REF!</definedName>
    <definedName name="_____________dec21">#REF!</definedName>
    <definedName name="_____________dec23">#REF!</definedName>
    <definedName name="_____________dec24">#REF!</definedName>
    <definedName name="_____________dec28">#REF!</definedName>
    <definedName name="_____________dec30">#REF!</definedName>
    <definedName name="_____________dec31">#REF!</definedName>
    <definedName name="_____________Dec97">#REF!</definedName>
    <definedName name="_____________Dec98">#REF!</definedName>
    <definedName name="_____________dec99">#REF!</definedName>
    <definedName name="_____________des01">#REF!</definedName>
    <definedName name="_____________des02">#REF!</definedName>
    <definedName name="_____________des06">#REF!</definedName>
    <definedName name="_____________fbr01">#REF!</definedName>
    <definedName name="_____________fbr04">#REF!</definedName>
    <definedName name="_____________fbr06">#REF!</definedName>
    <definedName name="_____________fbr07">#REF!</definedName>
    <definedName name="_____________fbr10">#REF!</definedName>
    <definedName name="_____________fbr11">#REF!</definedName>
    <definedName name="_____________fbr13">#REF!</definedName>
    <definedName name="_____________fbr15">#REF!</definedName>
    <definedName name="_____________fbr18">#REF!</definedName>
    <definedName name="_____________fbr19">#REF!</definedName>
    <definedName name="_____________fbr20">#REF!</definedName>
    <definedName name="_____________fbr21">#REF!</definedName>
    <definedName name="_____________fbr24">#REF!</definedName>
    <definedName name="_____________fbr25">#REF!</definedName>
    <definedName name="_____________fbr26">#REF!</definedName>
    <definedName name="_____________fbr27">#REF!</definedName>
    <definedName name="_____________fbr28">#REF!</definedName>
    <definedName name="_____________Feb01">#REF!</definedName>
    <definedName name="_____________Feb02">#REF!</definedName>
    <definedName name="_____________FEB05">#REF!</definedName>
    <definedName name="_____________FEB20">#REF!</definedName>
    <definedName name="_____________FEB27">#REF!</definedName>
    <definedName name="_____________FEB28">#REF!</definedName>
    <definedName name="_____________Feb97">#REF!</definedName>
    <definedName name="_____________Feb98">#REF!</definedName>
    <definedName name="_____________Feb99">#REF!</definedName>
    <definedName name="_____________INC2">#REF!</definedName>
    <definedName name="_____________IRB99">#REF!</definedName>
    <definedName name="_____________JA02">#REF!</definedName>
    <definedName name="_____________JA03">#REF!</definedName>
    <definedName name="_____________JA04">#REF!</definedName>
    <definedName name="_____________JA06">#REF!</definedName>
    <definedName name="_____________JA07">#REF!</definedName>
    <definedName name="_____________JA08">#REF!</definedName>
    <definedName name="_____________JA10">#REF!</definedName>
    <definedName name="_____________JA13">#REF!</definedName>
    <definedName name="_____________JA14">#REF!</definedName>
    <definedName name="_____________JA16">#REF!</definedName>
    <definedName name="_____________JA17">#REF!</definedName>
    <definedName name="_____________JA18">#REF!</definedName>
    <definedName name="_____________JA20">#REF!</definedName>
    <definedName name="_____________JA21">#REF!</definedName>
    <definedName name="_____________JA22">#REF!</definedName>
    <definedName name="_____________JA23">#REF!</definedName>
    <definedName name="_____________JA24">#REF!</definedName>
    <definedName name="_____________JA27">#REF!</definedName>
    <definedName name="_____________JA28">#REF!</definedName>
    <definedName name="_____________JA29">#REF!</definedName>
    <definedName name="_____________ja30">#REF!</definedName>
    <definedName name="_____________ja31">#REF!</definedName>
    <definedName name="_____________Jan01">#REF!</definedName>
    <definedName name="_____________Jan02">#REF!</definedName>
    <definedName name="_____________JAN04">#REF!</definedName>
    <definedName name="_____________jan25">#REF!</definedName>
    <definedName name="_____________jan31">#REF!</definedName>
    <definedName name="_____________Jan97">#REF!</definedName>
    <definedName name="_____________Jan98">#REF!</definedName>
    <definedName name="_____________Jan99">#REF!</definedName>
    <definedName name="_____________ji1">#REF!</definedName>
    <definedName name="_____________Jul01">#REF!</definedName>
    <definedName name="_____________Jul02">#REF!</definedName>
    <definedName name="_____________jul03">#REF!</definedName>
    <definedName name="_____________jul05">#REF!</definedName>
    <definedName name="_____________jul06">#REF!</definedName>
    <definedName name="_____________jul08">#REF!</definedName>
    <definedName name="_____________jul10">#REF!</definedName>
    <definedName name="_____________jul11">#REF!</definedName>
    <definedName name="_____________jul12">#REF!</definedName>
    <definedName name="_____________jul13">#REF!</definedName>
    <definedName name="_____________jul14">#REF!</definedName>
    <definedName name="_____________jul15">#REF!</definedName>
    <definedName name="_____________jul17">#REF!</definedName>
    <definedName name="_____________jul18">#REF!</definedName>
    <definedName name="_____________jul20">#REF!</definedName>
    <definedName name="_____________jul22">#REF!</definedName>
    <definedName name="_____________jul24">#REF!</definedName>
    <definedName name="_____________jul25">#REF!</definedName>
    <definedName name="_____________jul26">#REF!</definedName>
    <definedName name="_____________jul27">#REF!</definedName>
    <definedName name="_____________jul29">#REF!</definedName>
    <definedName name="_____________jul30">#REF!</definedName>
    <definedName name="_____________jul31">#REF!</definedName>
    <definedName name="_____________JUL99">#REF!</definedName>
    <definedName name="_____________Jun01">#REF!</definedName>
    <definedName name="_____________Jun02">#REF!</definedName>
    <definedName name="_____________jun03">#REF!</definedName>
    <definedName name="_____________jun04">#REF!</definedName>
    <definedName name="_____________jun06">#REF!</definedName>
    <definedName name="_____________jun10">#REF!</definedName>
    <definedName name="_____________jun11">#REF!</definedName>
    <definedName name="_____________jun13">#REF!</definedName>
    <definedName name="_____________jun14">#REF!</definedName>
    <definedName name="_____________jun15">#REF!</definedName>
    <definedName name="_____________jun17">#REF!</definedName>
    <definedName name="_____________jun19">#REF!</definedName>
    <definedName name="_____________jun20">#REF!</definedName>
    <definedName name="_____________jun21">#REF!</definedName>
    <definedName name="_____________jun24">#REF!</definedName>
    <definedName name="_____________jun25">#REF!</definedName>
    <definedName name="_____________jun30">#REF!</definedName>
    <definedName name="_____________JUN99">#REF!</definedName>
    <definedName name="_____________Mar01">#REF!</definedName>
    <definedName name="_____________Mar02">#REF!</definedName>
    <definedName name="_____________mar09">#REF!</definedName>
    <definedName name="_____________mar18">#REF!</definedName>
    <definedName name="_____________mar23">#REF!</definedName>
    <definedName name="_____________mar25">#REF!</definedName>
    <definedName name="_____________mar26">#REF!</definedName>
    <definedName name="_____________mar27">#REF!</definedName>
    <definedName name="_____________mar28">#REF!</definedName>
    <definedName name="_____________mar31">#REF!</definedName>
    <definedName name="_____________Mar97">#REF!</definedName>
    <definedName name="_____________Mar98">#REF!</definedName>
    <definedName name="_____________Mar99">#REF!</definedName>
    <definedName name="_____________May01">#REF!</definedName>
    <definedName name="_____________May02">#REF!</definedName>
    <definedName name="_____________may05">#REF!</definedName>
    <definedName name="_____________may06">#REF!</definedName>
    <definedName name="_____________may07">#REF!</definedName>
    <definedName name="_____________may08">#REF!</definedName>
    <definedName name="_____________may09">#REF!</definedName>
    <definedName name="_____________may10">#REF!</definedName>
    <definedName name="_____________may11">#REF!</definedName>
    <definedName name="_____________may12">#REF!</definedName>
    <definedName name="_____________may14">#REF!</definedName>
    <definedName name="_____________may15">#REF!</definedName>
    <definedName name="_____________may16">#REF!</definedName>
    <definedName name="_____________may17">#REF!</definedName>
    <definedName name="_____________May97">#REF!</definedName>
    <definedName name="_____________May98">#REF!</definedName>
    <definedName name="_____________May99">#REF!</definedName>
    <definedName name="_____________MEI02">#REF!</definedName>
    <definedName name="_____________MEI03">#REF!</definedName>
    <definedName name="_____________MEI05">#REF!</definedName>
    <definedName name="_____________MEI06">#REF!</definedName>
    <definedName name="_____________MEI08">#REF!</definedName>
    <definedName name="_____________MEI14">#REF!</definedName>
    <definedName name="_____________MEI16">#REF!</definedName>
    <definedName name="_____________MEI18">#REF!</definedName>
    <definedName name="_____________MEI21">#REF!</definedName>
    <definedName name="_____________MEI24">#REF!</definedName>
    <definedName name="_____________MEI27">#REF!</definedName>
    <definedName name="_____________MEI28">#REF!</definedName>
    <definedName name="_____________MEI30">#REF!</definedName>
    <definedName name="_____________MEI31">#REF!</definedName>
    <definedName name="_____________MEI99">#REF!</definedName>
    <definedName name="_____________mm02">#REF!</definedName>
    <definedName name="_____________mm2">#REF!</definedName>
    <definedName name="_____________mr04">#REF!</definedName>
    <definedName name="_____________mr05">#REF!</definedName>
    <definedName name="_____________mr06">#REF!</definedName>
    <definedName name="_____________mr07">#REF!</definedName>
    <definedName name="_____________mr11">#REF!</definedName>
    <definedName name="_____________mr12">#REF!</definedName>
    <definedName name="_____________mr13">#REF!</definedName>
    <definedName name="_____________mr14">#REF!</definedName>
    <definedName name="_____________mr15">#REF!</definedName>
    <definedName name="_____________mr17">#REF!</definedName>
    <definedName name="_____________mr18">#REF!</definedName>
    <definedName name="_____________mr20">#REF!</definedName>
    <definedName name="_____________mr21">#REF!</definedName>
    <definedName name="_____________mr25">#REF!</definedName>
    <definedName name="_____________mr26">#REF!</definedName>
    <definedName name="_____________mr27">#REF!</definedName>
    <definedName name="_____________mr28">#REF!</definedName>
    <definedName name="_____________mr31">#REF!</definedName>
    <definedName name="_____________nop02">#REF!</definedName>
    <definedName name="_____________Nov01">#REF!</definedName>
    <definedName name="_____________Nov02">#REF!</definedName>
    <definedName name="_____________nov04">#REF!</definedName>
    <definedName name="_____________nov05">#REF!</definedName>
    <definedName name="_____________nov07">#REF!</definedName>
    <definedName name="_____________nov08">#REF!</definedName>
    <definedName name="_____________nov11">#REF!</definedName>
    <definedName name="_____________nov12">#REF!</definedName>
    <definedName name="_____________nov13">#REF!</definedName>
    <definedName name="_____________nov14">#REF!</definedName>
    <definedName name="_____________nov15">#REF!</definedName>
    <definedName name="_____________nov16">#REF!</definedName>
    <definedName name="_____________nov18">#REF!</definedName>
    <definedName name="_____________nov19">#REF!</definedName>
    <definedName name="_____________nov20">#REF!</definedName>
    <definedName name="_____________nov21">#REF!</definedName>
    <definedName name="_____________nov22">#REF!</definedName>
    <definedName name="_____________nov23">#REF!</definedName>
    <definedName name="_____________nov25">#REF!</definedName>
    <definedName name="_____________nov26">#REF!</definedName>
    <definedName name="_____________nov27">#REF!</definedName>
    <definedName name="_____________nov28">#REF!</definedName>
    <definedName name="_____________nov29">#REF!</definedName>
    <definedName name="_____________nov30">#REF!</definedName>
    <definedName name="_____________Nov97">#REF!</definedName>
    <definedName name="_____________Nov98">#REF!</definedName>
    <definedName name="_____________nov99">#REF!</definedName>
    <definedName name="_____________NPW1">#REF!</definedName>
    <definedName name="_____________NPW10">#REF!</definedName>
    <definedName name="_____________NPW11">#REF!</definedName>
    <definedName name="_____________NPW2">#REF!</definedName>
    <definedName name="_____________NPW3">#REF!</definedName>
    <definedName name="_____________NPW4">#REF!</definedName>
    <definedName name="_____________NPW5">#REF!</definedName>
    <definedName name="_____________NPW6">#REF!</definedName>
    <definedName name="_____________NPW7">#REF!</definedName>
    <definedName name="_____________NPW8">#REF!</definedName>
    <definedName name="_____________NPW9">#REF!</definedName>
    <definedName name="_____________Oct01">#REF!</definedName>
    <definedName name="_____________Oct02">#REF!</definedName>
    <definedName name="_____________Oct97">#REF!</definedName>
    <definedName name="_____________Oct98">#REF!</definedName>
    <definedName name="_____________oct99">#REF!</definedName>
    <definedName name="_____________okt01">#REF!</definedName>
    <definedName name="_____________okt02">#REF!</definedName>
    <definedName name="_____________okt03">#REF!</definedName>
    <definedName name="_____________okt04">#REF!</definedName>
    <definedName name="_____________okt05">#REF!</definedName>
    <definedName name="_____________okt07">#REF!</definedName>
    <definedName name="_____________okt09">#REF!</definedName>
    <definedName name="_____________okt10">#REF!</definedName>
    <definedName name="_____________okt11">#REF!</definedName>
    <definedName name="_____________okt12">#REF!</definedName>
    <definedName name="_____________okt14">#REF!</definedName>
    <definedName name="_____________okt16">#REF!</definedName>
    <definedName name="_____________okt17">#REF!</definedName>
    <definedName name="_____________okt18">#REF!</definedName>
    <definedName name="_____________okt19">#REF!</definedName>
    <definedName name="_____________okt21">#REF!</definedName>
    <definedName name="_____________okt22">#REF!</definedName>
    <definedName name="_____________okt24">#REF!</definedName>
    <definedName name="_____________okt25">#REF!</definedName>
    <definedName name="_____________okt27">#REF!</definedName>
    <definedName name="_____________okt28">#REF!</definedName>
    <definedName name="_____________okt29">#REF!</definedName>
    <definedName name="_____________okt30">#REF!</definedName>
    <definedName name="_____________okt31">#REF!</definedName>
    <definedName name="_____________SA1">#REF!</definedName>
    <definedName name="_____________sep01">#REF!</definedName>
    <definedName name="_____________Sep02">#REF!</definedName>
    <definedName name="_____________sep03">#REF!</definedName>
    <definedName name="_____________sep04">#REF!</definedName>
    <definedName name="_____________sep05">#REF!</definedName>
    <definedName name="_____________sep06">#REF!</definedName>
    <definedName name="_____________sep07">#REF!</definedName>
    <definedName name="_____________sep10">#REF!</definedName>
    <definedName name="_____________sep11">#REF!</definedName>
    <definedName name="_____________sep12">#REF!</definedName>
    <definedName name="_____________sep13">#REF!</definedName>
    <definedName name="_____________sep16">#REF!</definedName>
    <definedName name="_____________sep17">#REF!</definedName>
    <definedName name="_____________sep18">#REF!</definedName>
    <definedName name="_____________sep19">#REF!</definedName>
    <definedName name="_____________sep20">#REF!</definedName>
    <definedName name="_____________sep21">#REF!</definedName>
    <definedName name="_____________sep24">#REF!</definedName>
    <definedName name="_____________sep25">#REF!</definedName>
    <definedName name="_____________sep26">#REF!</definedName>
    <definedName name="_____________sep28">#REF!</definedName>
    <definedName name="_____________sep30">#REF!</definedName>
    <definedName name="_____________Sep97">#REF!</definedName>
    <definedName name="_____________Sep98">#REF!</definedName>
    <definedName name="_____________Sep99">#REF!</definedName>
    <definedName name="_____________set5">#REF!</definedName>
    <definedName name="_____________set7">#REF!</definedName>
    <definedName name="_____________TP1">#REF!</definedName>
    <definedName name="_____________YW1">#REF!</definedName>
    <definedName name="____________a100000">#REF!</definedName>
    <definedName name="____________a140000">#REF!</definedName>
    <definedName name="____________a500000">#REF!</definedName>
    <definedName name="____________agt01">#REF!</definedName>
    <definedName name="____________agt02">#REF!</definedName>
    <definedName name="____________APL02">#REF!</definedName>
    <definedName name="____________Apr01">#REF!</definedName>
    <definedName name="____________Apr02">#REF!</definedName>
    <definedName name="____________apr04">#REF!</definedName>
    <definedName name="____________apr10">#REF!</definedName>
    <definedName name="____________apr12">#REF!</definedName>
    <definedName name="____________apr23">#REF!</definedName>
    <definedName name="____________apr24">#REF!</definedName>
    <definedName name="____________apr27">#REF!</definedName>
    <definedName name="____________apr29">#REF!</definedName>
    <definedName name="____________apr30">#REF!</definedName>
    <definedName name="____________Apr97">#REF!</definedName>
    <definedName name="____________Apr98">#REF!</definedName>
    <definedName name="____________Apr99">#REF!</definedName>
    <definedName name="____________Aug01">#REF!</definedName>
    <definedName name="____________Aug02">#REF!</definedName>
    <definedName name="____________aug03">#REF!</definedName>
    <definedName name="____________aug04">#REF!</definedName>
    <definedName name="____________aug05">#REF!</definedName>
    <definedName name="____________aug06">#REF!</definedName>
    <definedName name="____________aug07">#REF!</definedName>
    <definedName name="____________aug08">#REF!</definedName>
    <definedName name="____________aug09">#REF!</definedName>
    <definedName name="____________aug10">#REF!</definedName>
    <definedName name="____________aug12">#REF!</definedName>
    <definedName name="____________aug13">#REF!</definedName>
    <definedName name="____________aug14">#REF!</definedName>
    <definedName name="____________aug15">#REF!</definedName>
    <definedName name="____________aug16">#REF!</definedName>
    <definedName name="____________aug19">#REF!</definedName>
    <definedName name="____________aug20">#REF!</definedName>
    <definedName name="____________aug21">#REF!</definedName>
    <definedName name="____________aug22">#REF!</definedName>
    <definedName name="____________aug23">#REF!</definedName>
    <definedName name="____________aug24">#REF!</definedName>
    <definedName name="____________aug26">#REF!</definedName>
    <definedName name="____________aug27">#REF!</definedName>
    <definedName name="____________aug28">#REF!</definedName>
    <definedName name="____________aug29">#REF!</definedName>
    <definedName name="____________aug30">#REF!</definedName>
    <definedName name="____________aug31">#REF!</definedName>
    <definedName name="____________Aug97">#REF!</definedName>
    <definedName name="____________Aug98">#REF!</definedName>
    <definedName name="____________Aug99">#REF!</definedName>
    <definedName name="____________Avr0102">#REF!</definedName>
    <definedName name="____________Avr0202">#REF!</definedName>
    <definedName name="____________Avr0302">#REF!</definedName>
    <definedName name="____________Avr0402">#REF!</definedName>
    <definedName name="____________Avr0502">#REF!</definedName>
    <definedName name="____________Avr0602">#REF!</definedName>
    <definedName name="____________Avr0701">#REF!</definedName>
    <definedName name="____________Avr0702">#REF!</definedName>
    <definedName name="____________Avr0801">#REF!</definedName>
    <definedName name="____________Avr0802">#REF!</definedName>
    <definedName name="____________Avr0901">#REF!</definedName>
    <definedName name="____________Avr0902">#REF!</definedName>
    <definedName name="____________Avr1001">#REF!</definedName>
    <definedName name="____________Avr1002">#REF!</definedName>
    <definedName name="____________Avr1101">#REF!</definedName>
    <definedName name="____________Avr1102">#REF!</definedName>
    <definedName name="____________Avr1201">#REF!</definedName>
    <definedName name="____________avr1202">#REF!</definedName>
    <definedName name="____________CIP0100">#REF!</definedName>
    <definedName name="____________CIP0101">#REF!</definedName>
    <definedName name="____________CIP0102">#REF!</definedName>
    <definedName name="____________CIP0200">#REF!</definedName>
    <definedName name="____________CIP0201">#REF!</definedName>
    <definedName name="____________CIP0202">#REF!</definedName>
    <definedName name="____________CIP0300">#REF!</definedName>
    <definedName name="____________CIP0301">#REF!</definedName>
    <definedName name="____________CIP0302">#REF!</definedName>
    <definedName name="____________CIP0400">#REF!</definedName>
    <definedName name="____________CIP0401">#REF!</definedName>
    <definedName name="____________CIP0402">#REF!</definedName>
    <definedName name="____________CIP0500">#REF!</definedName>
    <definedName name="____________CIP0501">#REF!</definedName>
    <definedName name="____________CIP0502">#REF!</definedName>
    <definedName name="____________CIP0600">#REF!</definedName>
    <definedName name="____________CIP0601">#REF!</definedName>
    <definedName name="____________CIP0602">#REF!</definedName>
    <definedName name="____________CIP0700">#REF!</definedName>
    <definedName name="____________CIP0701">#REF!</definedName>
    <definedName name="____________CIP0702">#REF!</definedName>
    <definedName name="____________CIP0800">#REF!</definedName>
    <definedName name="____________CIP0801">#REF!</definedName>
    <definedName name="____________CIP0802">#REF!</definedName>
    <definedName name="____________CIP0900">#REF!</definedName>
    <definedName name="____________CIP0901">#REF!</definedName>
    <definedName name="____________CIP0902">#REF!</definedName>
    <definedName name="____________CIP1000">#REF!</definedName>
    <definedName name="____________CIP1001">#REF!</definedName>
    <definedName name="____________CIP1002">#REF!</definedName>
    <definedName name="____________CIP1100">#REF!</definedName>
    <definedName name="____________CIP1101">#REF!</definedName>
    <definedName name="____________CIP1102">#REF!</definedName>
    <definedName name="____________CIP1200">#REF!</definedName>
    <definedName name="____________CIP1201">#REF!</definedName>
    <definedName name="____________CIP1202">#REF!</definedName>
    <definedName name="____________CIP1299">#REF!</definedName>
    <definedName name="____________CIP93">#REF!</definedName>
    <definedName name="____________CIP94">#REF!</definedName>
    <definedName name="____________CIP95">#REF!</definedName>
    <definedName name="____________CIP96">#REF!</definedName>
    <definedName name="____________CIP97">#REF!</definedName>
    <definedName name="____________CIP98">#REF!</definedName>
    <definedName name="____________CIP99">#REF!</definedName>
    <definedName name="____________CON1">#REF!</definedName>
    <definedName name="____________DAT1">#REF!</definedName>
    <definedName name="____________DAT10">#REF!</definedName>
    <definedName name="____________DAT11">#REF!</definedName>
    <definedName name="____________DAT12">#REF!</definedName>
    <definedName name="____________DAT13">#REF!</definedName>
    <definedName name="____________DAT14">#REF!</definedName>
    <definedName name="____________DAT15">#REF!</definedName>
    <definedName name="____________DAT16">#REF!</definedName>
    <definedName name="____________DAT17">#REF!</definedName>
    <definedName name="____________DAT18">#REF!</definedName>
    <definedName name="____________DAT19">#REF!</definedName>
    <definedName name="____________DAT2">#REF!</definedName>
    <definedName name="____________DAT20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_DAT7">#REF!</definedName>
    <definedName name="____________DAT8">#REF!</definedName>
    <definedName name="____________DAT9">#REF!</definedName>
    <definedName name="____________Dec01">#REF!</definedName>
    <definedName name="____________Dec02">#REF!</definedName>
    <definedName name="____________dec03">#REF!</definedName>
    <definedName name="____________dec04">#REF!</definedName>
    <definedName name="____________dec11">#REF!</definedName>
    <definedName name="____________dec12">#REF!</definedName>
    <definedName name="____________dec16">#REF!</definedName>
    <definedName name="____________dec18">#REF!</definedName>
    <definedName name="____________dec19">#REF!</definedName>
    <definedName name="____________dec20">#REF!</definedName>
    <definedName name="____________dec21">#REF!</definedName>
    <definedName name="____________dec23">#REF!</definedName>
    <definedName name="____________dec24">#REF!</definedName>
    <definedName name="____________dec28">#REF!</definedName>
    <definedName name="____________dec30">#REF!</definedName>
    <definedName name="____________dec31">#REF!</definedName>
    <definedName name="____________Dec97">#REF!</definedName>
    <definedName name="____________Dec98">#REF!</definedName>
    <definedName name="____________dec99">#REF!</definedName>
    <definedName name="____________des01">#REF!</definedName>
    <definedName name="____________des02">#REF!</definedName>
    <definedName name="____________des06">#REF!</definedName>
    <definedName name="____________fbr01">#REF!</definedName>
    <definedName name="____________fbr04">#REF!</definedName>
    <definedName name="____________fbr06">#REF!</definedName>
    <definedName name="____________fbr07">#REF!</definedName>
    <definedName name="____________fbr10">#REF!</definedName>
    <definedName name="____________fbr11">#REF!</definedName>
    <definedName name="____________fbr13">#REF!</definedName>
    <definedName name="____________fbr15">#REF!</definedName>
    <definedName name="____________fbr18">#REF!</definedName>
    <definedName name="____________fbr19">#REF!</definedName>
    <definedName name="____________fbr20">#REF!</definedName>
    <definedName name="____________fbr21">#REF!</definedName>
    <definedName name="____________fbr24">#REF!</definedName>
    <definedName name="____________fbr25">#REF!</definedName>
    <definedName name="____________fbr26">#REF!</definedName>
    <definedName name="____________fbr27">#REF!</definedName>
    <definedName name="____________fbr28">#REF!</definedName>
    <definedName name="____________Feb01">#REF!</definedName>
    <definedName name="____________Feb02">#REF!</definedName>
    <definedName name="____________FEB05">#REF!</definedName>
    <definedName name="____________FEB20">#REF!</definedName>
    <definedName name="____________FEB27">#REF!</definedName>
    <definedName name="____________FEB28">#REF!</definedName>
    <definedName name="____________Feb97">#REF!</definedName>
    <definedName name="____________Feb98">#REF!</definedName>
    <definedName name="____________Feb99">#REF!</definedName>
    <definedName name="____________INC2">#REF!</definedName>
    <definedName name="____________IRB99">#REF!</definedName>
    <definedName name="____________JA02">#REF!</definedName>
    <definedName name="____________JA03">#REF!</definedName>
    <definedName name="____________JA04">#REF!</definedName>
    <definedName name="____________JA06">#REF!</definedName>
    <definedName name="____________JA07">#REF!</definedName>
    <definedName name="____________JA08">#REF!</definedName>
    <definedName name="____________JA10">#REF!</definedName>
    <definedName name="____________JA13">#REF!</definedName>
    <definedName name="____________JA14">#REF!</definedName>
    <definedName name="____________JA16">#REF!</definedName>
    <definedName name="____________JA17">#REF!</definedName>
    <definedName name="____________JA18">#REF!</definedName>
    <definedName name="____________JA20">#REF!</definedName>
    <definedName name="____________JA21">#REF!</definedName>
    <definedName name="____________JA22">#REF!</definedName>
    <definedName name="____________JA23">#REF!</definedName>
    <definedName name="____________JA24">#REF!</definedName>
    <definedName name="____________JA27">#REF!</definedName>
    <definedName name="____________JA28">#REF!</definedName>
    <definedName name="____________JA29">#REF!</definedName>
    <definedName name="____________ja30">#REF!</definedName>
    <definedName name="____________ja31">#REF!</definedName>
    <definedName name="____________Jan01">#REF!</definedName>
    <definedName name="____________Jan02">#REF!</definedName>
    <definedName name="____________JAN04">#REF!</definedName>
    <definedName name="____________jan25">#REF!</definedName>
    <definedName name="____________jan31">#REF!</definedName>
    <definedName name="____________Jan97">#REF!</definedName>
    <definedName name="____________Jan98">#REF!</definedName>
    <definedName name="____________Jan99">#REF!</definedName>
    <definedName name="____________ji1">#REF!</definedName>
    <definedName name="____________Jul01">#REF!</definedName>
    <definedName name="____________Jul02">#REF!</definedName>
    <definedName name="____________jul03">#REF!</definedName>
    <definedName name="____________jul05">#REF!</definedName>
    <definedName name="____________jul06">#REF!</definedName>
    <definedName name="____________jul08">#REF!</definedName>
    <definedName name="____________jul10">#REF!</definedName>
    <definedName name="____________jul11">#REF!</definedName>
    <definedName name="____________jul12">#REF!</definedName>
    <definedName name="____________jul13">#REF!</definedName>
    <definedName name="____________jul14">#REF!</definedName>
    <definedName name="____________jul15">#REF!</definedName>
    <definedName name="____________jul17">#REF!</definedName>
    <definedName name="____________jul18">#REF!</definedName>
    <definedName name="____________jul20">#REF!</definedName>
    <definedName name="____________jul22">#REF!</definedName>
    <definedName name="____________jul24">#REF!</definedName>
    <definedName name="____________jul25">#REF!</definedName>
    <definedName name="____________jul26">#REF!</definedName>
    <definedName name="____________jul27">#REF!</definedName>
    <definedName name="____________jul29">#REF!</definedName>
    <definedName name="____________jul30">#REF!</definedName>
    <definedName name="____________jul31">#REF!</definedName>
    <definedName name="____________JUL99">#REF!</definedName>
    <definedName name="____________Jun01">#REF!</definedName>
    <definedName name="____________Jun02">#REF!</definedName>
    <definedName name="____________jun03">#REF!</definedName>
    <definedName name="____________jun04">#REF!</definedName>
    <definedName name="____________jun06">#REF!</definedName>
    <definedName name="____________jun10">#REF!</definedName>
    <definedName name="____________jun11">#REF!</definedName>
    <definedName name="____________jun13">#REF!</definedName>
    <definedName name="____________jun14">#REF!</definedName>
    <definedName name="____________jun15">#REF!</definedName>
    <definedName name="____________jun17">#REF!</definedName>
    <definedName name="____________jun19">#REF!</definedName>
    <definedName name="____________jun20">#REF!</definedName>
    <definedName name="____________jun21">#REF!</definedName>
    <definedName name="____________jun24">#REF!</definedName>
    <definedName name="____________jun25">#REF!</definedName>
    <definedName name="____________jun30">#REF!</definedName>
    <definedName name="____________JUN99">#REF!</definedName>
    <definedName name="____________Mar01">#REF!</definedName>
    <definedName name="____________Mar02">#REF!</definedName>
    <definedName name="____________mar09">#REF!</definedName>
    <definedName name="____________mar18">#REF!</definedName>
    <definedName name="____________mar23">#REF!</definedName>
    <definedName name="____________mar25">#REF!</definedName>
    <definedName name="____________mar26">#REF!</definedName>
    <definedName name="____________mar27">#REF!</definedName>
    <definedName name="____________mar28">#REF!</definedName>
    <definedName name="____________mar31">#REF!</definedName>
    <definedName name="____________Mar97">#REF!</definedName>
    <definedName name="____________Mar98">#REF!</definedName>
    <definedName name="____________Mar99">#REF!</definedName>
    <definedName name="____________May01">#REF!</definedName>
    <definedName name="____________May02">#REF!</definedName>
    <definedName name="____________may05">#REF!</definedName>
    <definedName name="____________may06">#REF!</definedName>
    <definedName name="____________may07">#REF!</definedName>
    <definedName name="____________may08">#REF!</definedName>
    <definedName name="____________may09">#REF!</definedName>
    <definedName name="____________may10">#REF!</definedName>
    <definedName name="____________may11">#REF!</definedName>
    <definedName name="____________may12">#REF!</definedName>
    <definedName name="____________may14">#REF!</definedName>
    <definedName name="____________may15">#REF!</definedName>
    <definedName name="____________may16">#REF!</definedName>
    <definedName name="____________may17">#REF!</definedName>
    <definedName name="____________May97">#REF!</definedName>
    <definedName name="____________May98">#REF!</definedName>
    <definedName name="____________May99">#REF!</definedName>
    <definedName name="____________MEI02">#REF!</definedName>
    <definedName name="____________MEI03">#REF!</definedName>
    <definedName name="____________MEI05">#REF!</definedName>
    <definedName name="____________MEI06">#REF!</definedName>
    <definedName name="____________MEI08">#REF!</definedName>
    <definedName name="____________MEI14">#REF!</definedName>
    <definedName name="____________MEI16">#REF!</definedName>
    <definedName name="____________MEI18">#REF!</definedName>
    <definedName name="____________MEI21">#REF!</definedName>
    <definedName name="____________MEI24">#REF!</definedName>
    <definedName name="____________MEI27">#REF!</definedName>
    <definedName name="____________MEI28">#REF!</definedName>
    <definedName name="____________MEI30">#REF!</definedName>
    <definedName name="____________MEI31">#REF!</definedName>
    <definedName name="____________MEI99">#REF!</definedName>
    <definedName name="____________mm02">#REF!</definedName>
    <definedName name="____________mm2">#REF!</definedName>
    <definedName name="____________mr04">#REF!</definedName>
    <definedName name="____________mr05">#REF!</definedName>
    <definedName name="____________mr06">#REF!</definedName>
    <definedName name="____________mr07">#REF!</definedName>
    <definedName name="____________mr11">#REF!</definedName>
    <definedName name="____________mr12">#REF!</definedName>
    <definedName name="____________mr13">#REF!</definedName>
    <definedName name="____________mr14">#REF!</definedName>
    <definedName name="____________mr15">#REF!</definedName>
    <definedName name="____________mr17">#REF!</definedName>
    <definedName name="____________mr18">#REF!</definedName>
    <definedName name="____________mr20">#REF!</definedName>
    <definedName name="____________mr21">#REF!</definedName>
    <definedName name="____________mr25">#REF!</definedName>
    <definedName name="____________mr26">#REF!</definedName>
    <definedName name="____________mr27">#REF!</definedName>
    <definedName name="____________mr28">#REF!</definedName>
    <definedName name="____________mr31">#REF!</definedName>
    <definedName name="____________nop02">#REF!</definedName>
    <definedName name="____________Nov01">#REF!</definedName>
    <definedName name="____________Nov02">#REF!</definedName>
    <definedName name="____________nov04">#REF!</definedName>
    <definedName name="____________nov05">#REF!</definedName>
    <definedName name="____________nov07">#REF!</definedName>
    <definedName name="____________nov08">#REF!</definedName>
    <definedName name="____________nov11">#REF!</definedName>
    <definedName name="____________nov12">#REF!</definedName>
    <definedName name="____________nov13">#REF!</definedName>
    <definedName name="____________nov14">#REF!</definedName>
    <definedName name="____________nov15">#REF!</definedName>
    <definedName name="____________nov16">#REF!</definedName>
    <definedName name="____________nov18">#REF!</definedName>
    <definedName name="____________nov19">#REF!</definedName>
    <definedName name="____________nov20">#REF!</definedName>
    <definedName name="____________nov21">#REF!</definedName>
    <definedName name="____________nov22">#REF!</definedName>
    <definedName name="____________nov23">#REF!</definedName>
    <definedName name="____________nov25">#REF!</definedName>
    <definedName name="____________nov26">#REF!</definedName>
    <definedName name="____________nov27">#REF!</definedName>
    <definedName name="____________nov28">#REF!</definedName>
    <definedName name="____________nov29">#REF!</definedName>
    <definedName name="____________nov30">#REF!</definedName>
    <definedName name="____________Nov97">#REF!</definedName>
    <definedName name="____________Nov98">#REF!</definedName>
    <definedName name="____________nov99">#REF!</definedName>
    <definedName name="____________NPW1">#REF!</definedName>
    <definedName name="____________NPW10">#REF!</definedName>
    <definedName name="____________NPW11">#REF!</definedName>
    <definedName name="____________NPW2">#REF!</definedName>
    <definedName name="____________NPW3">#REF!</definedName>
    <definedName name="____________NPW4">#REF!</definedName>
    <definedName name="____________NPW5">#REF!</definedName>
    <definedName name="____________NPW6">#REF!</definedName>
    <definedName name="____________NPW7">#REF!</definedName>
    <definedName name="____________NPW8">#REF!</definedName>
    <definedName name="____________NPW9">#REF!</definedName>
    <definedName name="____________Oct01">#REF!</definedName>
    <definedName name="____________Oct02">#REF!</definedName>
    <definedName name="____________Oct97">#REF!</definedName>
    <definedName name="____________Oct98">#REF!</definedName>
    <definedName name="____________oct99">#REF!</definedName>
    <definedName name="____________okt01">#REF!</definedName>
    <definedName name="____________okt02">#REF!</definedName>
    <definedName name="____________okt03">#REF!</definedName>
    <definedName name="____________okt04">#REF!</definedName>
    <definedName name="____________okt05">#REF!</definedName>
    <definedName name="____________okt07">#REF!</definedName>
    <definedName name="____________okt09">#REF!</definedName>
    <definedName name="____________okt10">#REF!</definedName>
    <definedName name="____________okt11">#REF!</definedName>
    <definedName name="____________okt12">#REF!</definedName>
    <definedName name="____________okt14">#REF!</definedName>
    <definedName name="____________okt16">#REF!</definedName>
    <definedName name="____________okt17">#REF!</definedName>
    <definedName name="____________okt18">#REF!</definedName>
    <definedName name="____________okt19">#REF!</definedName>
    <definedName name="____________okt21">#REF!</definedName>
    <definedName name="____________okt22">#REF!</definedName>
    <definedName name="____________okt24">#REF!</definedName>
    <definedName name="____________okt25">#REF!</definedName>
    <definedName name="____________okt27">#REF!</definedName>
    <definedName name="____________okt28">#REF!</definedName>
    <definedName name="____________okt29">#REF!</definedName>
    <definedName name="____________okt30">#REF!</definedName>
    <definedName name="____________okt31">#REF!</definedName>
    <definedName name="____________pan1">#REF!</definedName>
    <definedName name="____________SA1">#REF!</definedName>
    <definedName name="____________sep01">#REF!</definedName>
    <definedName name="____________Sep02">#REF!</definedName>
    <definedName name="____________sep03">#REF!</definedName>
    <definedName name="____________sep04">#REF!</definedName>
    <definedName name="____________sep05">#REF!</definedName>
    <definedName name="____________sep06">#REF!</definedName>
    <definedName name="____________sep07">#REF!</definedName>
    <definedName name="____________sep10">#REF!</definedName>
    <definedName name="____________sep11">#REF!</definedName>
    <definedName name="____________sep12">#REF!</definedName>
    <definedName name="____________sep13">#REF!</definedName>
    <definedName name="____________sep16">#REF!</definedName>
    <definedName name="____________sep17">#REF!</definedName>
    <definedName name="____________sep18">#REF!</definedName>
    <definedName name="____________sep19">#REF!</definedName>
    <definedName name="____________sep20">#REF!</definedName>
    <definedName name="____________sep21">#REF!</definedName>
    <definedName name="____________sep24">#REF!</definedName>
    <definedName name="____________sep25">#REF!</definedName>
    <definedName name="____________sep26">#REF!</definedName>
    <definedName name="____________sep28">#REF!</definedName>
    <definedName name="____________sep30">#REF!</definedName>
    <definedName name="____________Sep97">#REF!</definedName>
    <definedName name="____________Sep98">#REF!</definedName>
    <definedName name="____________Sep99">#REF!</definedName>
    <definedName name="____________set5">#REF!</definedName>
    <definedName name="____________set7">#REF!</definedName>
    <definedName name="____________TP1">#REF!</definedName>
    <definedName name="____________UM3">#REF!</definedName>
    <definedName name="____________UM4">#REF!</definedName>
    <definedName name="____________YW1">#REF!</definedName>
    <definedName name="___________a100000">#REF!</definedName>
    <definedName name="___________a11">#N/A</definedName>
    <definedName name="___________a11_1">#N/A</definedName>
    <definedName name="___________a140000">#REF!</definedName>
    <definedName name="___________a500000">#REF!</definedName>
    <definedName name="___________abs2">#N/A</definedName>
    <definedName name="___________abs2_1">#N/A</definedName>
    <definedName name="___________agt01">#REF!</definedName>
    <definedName name="___________agt02">#REF!</definedName>
    <definedName name="___________APL02">#REF!</definedName>
    <definedName name="___________Apr01">#REF!</definedName>
    <definedName name="___________Apr02">#REF!</definedName>
    <definedName name="___________apr04">#REF!</definedName>
    <definedName name="___________apr10">#REF!</definedName>
    <definedName name="___________apr12">#REF!</definedName>
    <definedName name="___________apr23">#REF!</definedName>
    <definedName name="___________apr24">#REF!</definedName>
    <definedName name="___________apr27">#REF!</definedName>
    <definedName name="___________apr29">#REF!</definedName>
    <definedName name="___________apr30">#REF!</definedName>
    <definedName name="___________Apr97">#REF!</definedName>
    <definedName name="___________Apr98">#REF!</definedName>
    <definedName name="___________Apr99">#REF!</definedName>
    <definedName name="___________Aug01">#REF!</definedName>
    <definedName name="___________Aug02">#REF!</definedName>
    <definedName name="___________aug03">#REF!</definedName>
    <definedName name="___________aug04">#REF!</definedName>
    <definedName name="___________aug05">#REF!</definedName>
    <definedName name="___________aug06">#REF!</definedName>
    <definedName name="___________aug07">#REF!</definedName>
    <definedName name="___________aug08">#REF!</definedName>
    <definedName name="___________aug09">#REF!</definedName>
    <definedName name="___________aug10">#REF!</definedName>
    <definedName name="___________aug12">#REF!</definedName>
    <definedName name="___________aug13">#REF!</definedName>
    <definedName name="___________aug14">#REF!</definedName>
    <definedName name="___________aug15">#REF!</definedName>
    <definedName name="___________aug16">#REF!</definedName>
    <definedName name="___________aug19">#REF!</definedName>
    <definedName name="___________aug20">#REF!</definedName>
    <definedName name="___________aug21">#REF!</definedName>
    <definedName name="___________aug22">#REF!</definedName>
    <definedName name="___________aug23">#REF!</definedName>
    <definedName name="___________aug24">#REF!</definedName>
    <definedName name="___________aug26">#REF!</definedName>
    <definedName name="___________aug27">#REF!</definedName>
    <definedName name="___________aug28">#REF!</definedName>
    <definedName name="___________aug29">#REF!</definedName>
    <definedName name="___________aug30">#REF!</definedName>
    <definedName name="___________aug31">#REF!</definedName>
    <definedName name="___________Aug97">#REF!</definedName>
    <definedName name="___________Aug98">#REF!</definedName>
    <definedName name="___________Aug99">#REF!</definedName>
    <definedName name="___________Avr0102">#REF!</definedName>
    <definedName name="___________Avr0202">#REF!</definedName>
    <definedName name="___________Avr0302">#REF!</definedName>
    <definedName name="___________Avr0402">#REF!</definedName>
    <definedName name="___________Avr0502">#REF!</definedName>
    <definedName name="___________Avr0602">#REF!</definedName>
    <definedName name="___________Avr0701">#REF!</definedName>
    <definedName name="___________Avr0702">#REF!</definedName>
    <definedName name="___________Avr0801">#REF!</definedName>
    <definedName name="___________Avr0802">#REF!</definedName>
    <definedName name="___________Avr0901">#REF!</definedName>
    <definedName name="___________Avr0902">#REF!</definedName>
    <definedName name="___________Avr1001">#REF!</definedName>
    <definedName name="___________Avr1002">#REF!</definedName>
    <definedName name="___________Avr1101">#REF!</definedName>
    <definedName name="___________Avr1102">#REF!</definedName>
    <definedName name="___________Avr1201">#REF!</definedName>
    <definedName name="___________avr1202">#REF!</definedName>
    <definedName name="___________CIP0100">#REF!</definedName>
    <definedName name="___________CIP0101">#REF!</definedName>
    <definedName name="___________CIP0102">#REF!</definedName>
    <definedName name="___________CIP0200">#REF!</definedName>
    <definedName name="___________CIP0201">#REF!</definedName>
    <definedName name="___________CIP0202">#REF!</definedName>
    <definedName name="___________CIP0300">#REF!</definedName>
    <definedName name="___________CIP0301">#REF!</definedName>
    <definedName name="___________CIP0302">#REF!</definedName>
    <definedName name="___________CIP0400">#REF!</definedName>
    <definedName name="___________CIP0401">#REF!</definedName>
    <definedName name="___________CIP0402">#REF!</definedName>
    <definedName name="___________CIP0500">#REF!</definedName>
    <definedName name="___________CIP0501">#REF!</definedName>
    <definedName name="___________CIP0502">#REF!</definedName>
    <definedName name="___________CIP0600">#REF!</definedName>
    <definedName name="___________CIP0601">#REF!</definedName>
    <definedName name="___________CIP0602">#REF!</definedName>
    <definedName name="___________CIP0700">#REF!</definedName>
    <definedName name="___________CIP0701">#REF!</definedName>
    <definedName name="___________CIP0702">#REF!</definedName>
    <definedName name="___________CIP0800">#REF!</definedName>
    <definedName name="___________CIP0801">#REF!</definedName>
    <definedName name="___________CIP0802">#REF!</definedName>
    <definedName name="___________CIP0900">#REF!</definedName>
    <definedName name="___________CIP0901">#REF!</definedName>
    <definedName name="___________CIP0902">#REF!</definedName>
    <definedName name="___________CIP1000">#REF!</definedName>
    <definedName name="___________CIP1001">#REF!</definedName>
    <definedName name="___________CIP1002">#REF!</definedName>
    <definedName name="___________CIP1100">#REF!</definedName>
    <definedName name="___________CIP1101">#REF!</definedName>
    <definedName name="___________CIP1102">#REF!</definedName>
    <definedName name="___________CIP1200">#REF!</definedName>
    <definedName name="___________CIP1201">#REF!</definedName>
    <definedName name="___________CIP1202">#REF!</definedName>
    <definedName name="___________CIP1299">#REF!</definedName>
    <definedName name="___________CIP93">#REF!</definedName>
    <definedName name="___________CIP94">#REF!</definedName>
    <definedName name="___________CIP95">#REF!</definedName>
    <definedName name="___________CIP96">#REF!</definedName>
    <definedName name="___________CIP97">#REF!</definedName>
    <definedName name="___________CIP98">#REF!</definedName>
    <definedName name="___________CIP99">#REF!</definedName>
    <definedName name="___________CON1">#REF!</definedName>
    <definedName name="___________d4">#N/A</definedName>
    <definedName name="___________d4_1">#N/A</definedName>
    <definedName name="___________DAT1">#REF!</definedName>
    <definedName name="___________DAT10">#REF!</definedName>
    <definedName name="___________DAT11">#REF!</definedName>
    <definedName name="___________DAT12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17">#REF!</definedName>
    <definedName name="___________DAT18">#REF!</definedName>
    <definedName name="___________DAT19">#REF!</definedName>
    <definedName name="___________DAT2">#REF!</definedName>
    <definedName name="___________DAT20">#REF!</definedName>
    <definedName name="___________DAT3">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Dec01">#REF!</definedName>
    <definedName name="___________Dec02">#REF!</definedName>
    <definedName name="___________dec03">#REF!</definedName>
    <definedName name="___________dec04">#REF!</definedName>
    <definedName name="___________dec11">#REF!</definedName>
    <definedName name="___________dec12">#REF!</definedName>
    <definedName name="___________dec16">#REF!</definedName>
    <definedName name="___________dec18">#REF!</definedName>
    <definedName name="___________dec19">#REF!</definedName>
    <definedName name="___________dec20">#REF!</definedName>
    <definedName name="___________dec21">#REF!</definedName>
    <definedName name="___________dec23">#REF!</definedName>
    <definedName name="___________dec24">#REF!</definedName>
    <definedName name="___________dec28">#REF!</definedName>
    <definedName name="___________dec30">#REF!</definedName>
    <definedName name="___________dec31">#REF!</definedName>
    <definedName name="___________Dec97">#REF!</definedName>
    <definedName name="___________Dec98">#REF!</definedName>
    <definedName name="___________dec99">#REF!</definedName>
    <definedName name="___________des01">#REF!</definedName>
    <definedName name="___________des02">#REF!</definedName>
    <definedName name="___________des06">#REF!</definedName>
    <definedName name="___________f4">#N/A</definedName>
    <definedName name="___________f4_1">#N/A</definedName>
    <definedName name="___________F45">#N/A</definedName>
    <definedName name="___________F45_1">#N/A</definedName>
    <definedName name="___________F56">#N/A</definedName>
    <definedName name="___________F56_1">#N/A</definedName>
    <definedName name="___________fbr01">#REF!</definedName>
    <definedName name="___________fbr04">#REF!</definedName>
    <definedName name="___________fbr06">#REF!</definedName>
    <definedName name="___________fbr07">#REF!</definedName>
    <definedName name="___________fbr10">#REF!</definedName>
    <definedName name="___________fbr11">#REF!</definedName>
    <definedName name="___________fbr13">#REF!</definedName>
    <definedName name="___________fbr15">#REF!</definedName>
    <definedName name="___________fbr18">#REF!</definedName>
    <definedName name="___________fbr19">#REF!</definedName>
    <definedName name="___________fbr20">#REF!</definedName>
    <definedName name="___________fbr21">#REF!</definedName>
    <definedName name="___________fbr24">#REF!</definedName>
    <definedName name="___________fbr25">#REF!</definedName>
    <definedName name="___________fbr26">#REF!</definedName>
    <definedName name="___________fbr27">#REF!</definedName>
    <definedName name="___________fbr28">#REF!</definedName>
    <definedName name="___________Feb01">#REF!</definedName>
    <definedName name="___________Feb02">#REF!</definedName>
    <definedName name="___________FEB05">#REF!</definedName>
    <definedName name="___________FEB20">#REF!</definedName>
    <definedName name="___________FEB27">#REF!</definedName>
    <definedName name="___________FEB28">#REF!</definedName>
    <definedName name="___________Feb97">#REF!</definedName>
    <definedName name="___________Feb98">#REF!</definedName>
    <definedName name="___________Feb99">#REF!</definedName>
    <definedName name="___________g5">#N/A</definedName>
    <definedName name="___________g5_1">#N/A</definedName>
    <definedName name="___________g6">#N/A</definedName>
    <definedName name="___________g6_1">#N/A</definedName>
    <definedName name="___________h57">#N/A</definedName>
    <definedName name="___________h57_1">#N/A</definedName>
    <definedName name="___________h58">#N/A</definedName>
    <definedName name="___________h58_1">#N/A</definedName>
    <definedName name="___________h59">#N/A</definedName>
    <definedName name="___________h59_1">#N/A</definedName>
    <definedName name="___________h76">#N/A</definedName>
    <definedName name="___________h76_1">#N/A</definedName>
    <definedName name="___________i9">#N/A</definedName>
    <definedName name="___________i9_1">#N/A</definedName>
    <definedName name="___________i99">#N/A</definedName>
    <definedName name="___________i99_1">#N/A</definedName>
    <definedName name="___________ii8">#N/A</definedName>
    <definedName name="___________ii8_1">#N/A</definedName>
    <definedName name="___________INC2">#REF!</definedName>
    <definedName name="___________IRB99">#REF!</definedName>
    <definedName name="___________iu86">#N/A</definedName>
    <definedName name="___________iu86_1">#N/A</definedName>
    <definedName name="___________j1">#N/A</definedName>
    <definedName name="___________j1_1">#N/A</definedName>
    <definedName name="___________j10">#N/A</definedName>
    <definedName name="___________j10_1">#N/A</definedName>
    <definedName name="___________j1123">#N/A</definedName>
    <definedName name="___________j1123_1">#N/A</definedName>
    <definedName name="___________j12">#N/A</definedName>
    <definedName name="___________j12_1">#N/A</definedName>
    <definedName name="___________j13">#N/A</definedName>
    <definedName name="___________j13_1">#N/A</definedName>
    <definedName name="___________j14">#N/A</definedName>
    <definedName name="___________j14_1">#N/A</definedName>
    <definedName name="___________j15">#N/A</definedName>
    <definedName name="___________j15_1">#N/A</definedName>
    <definedName name="___________j16">#N/A</definedName>
    <definedName name="___________j16_1">#N/A</definedName>
    <definedName name="___________j17">#N/A</definedName>
    <definedName name="___________j17_1">#N/A</definedName>
    <definedName name="___________j18">#N/A</definedName>
    <definedName name="___________j18_1">#N/A</definedName>
    <definedName name="___________j2">#N/A</definedName>
    <definedName name="___________j2_1">#N/A</definedName>
    <definedName name="___________j22">#N/A</definedName>
    <definedName name="___________j22_1">#N/A</definedName>
    <definedName name="___________j23">#N/A</definedName>
    <definedName name="___________j23_1">#N/A</definedName>
    <definedName name="___________j234">#N/A</definedName>
    <definedName name="___________j234_1">#N/A</definedName>
    <definedName name="___________j24">#N/A</definedName>
    <definedName name="___________j24_1">#N/A</definedName>
    <definedName name="___________j25">#N/A</definedName>
    <definedName name="___________j25_1">#N/A</definedName>
    <definedName name="___________j27">#N/A</definedName>
    <definedName name="___________j27_1">#N/A</definedName>
    <definedName name="___________j28">#N/A</definedName>
    <definedName name="___________j28_1">#N/A</definedName>
    <definedName name="___________j29">#N/A</definedName>
    <definedName name="___________j29_1">#N/A</definedName>
    <definedName name="___________j30">#N/A</definedName>
    <definedName name="___________j30_1">#N/A</definedName>
    <definedName name="___________j33">#N/A</definedName>
    <definedName name="___________j33_1">#N/A</definedName>
    <definedName name="___________j345">#N/A</definedName>
    <definedName name="___________j345_1">#N/A</definedName>
    <definedName name="___________j35">#N/A</definedName>
    <definedName name="___________j35_1">#N/A</definedName>
    <definedName name="___________j36">#N/A</definedName>
    <definedName name="___________j36_1">#N/A</definedName>
    <definedName name="___________j37">#N/A</definedName>
    <definedName name="___________j37_1">#N/A</definedName>
    <definedName name="___________j39">#N/A</definedName>
    <definedName name="___________j39_1">#N/A</definedName>
    <definedName name="___________j4">#N/A</definedName>
    <definedName name="___________j4_1">#N/A</definedName>
    <definedName name="___________j40">#N/A</definedName>
    <definedName name="___________j40_1">#N/A</definedName>
    <definedName name="___________j45">#N/A</definedName>
    <definedName name="___________j45_1">#N/A</definedName>
    <definedName name="___________j46">#N/A</definedName>
    <definedName name="___________j46_1">#N/A</definedName>
    <definedName name="___________j47">#N/A</definedName>
    <definedName name="___________j47_1">#N/A</definedName>
    <definedName name="___________j49">#N/A</definedName>
    <definedName name="___________j49_1">#N/A</definedName>
    <definedName name="___________j5">#N/A</definedName>
    <definedName name="___________j5_1">#N/A</definedName>
    <definedName name="___________j55">#N/A</definedName>
    <definedName name="___________j55_1">#N/A</definedName>
    <definedName name="___________j56">#N/A</definedName>
    <definedName name="___________j56_1">#N/A</definedName>
    <definedName name="___________j567">#N/A</definedName>
    <definedName name="___________j567_1">#N/A</definedName>
    <definedName name="___________j6">#N/A</definedName>
    <definedName name="___________j6_1">#N/A</definedName>
    <definedName name="___________j66">#N/A</definedName>
    <definedName name="___________j66_1">#N/A</definedName>
    <definedName name="___________j67">#N/A</definedName>
    <definedName name="___________j67_1">#N/A</definedName>
    <definedName name="___________j678">#N/A</definedName>
    <definedName name="___________j678_1">#N/A</definedName>
    <definedName name="___________j68">#N/A</definedName>
    <definedName name="___________j68_1">#N/A</definedName>
    <definedName name="___________j69">#N/A</definedName>
    <definedName name="___________j69_1">#N/A</definedName>
    <definedName name="___________j7">#N/A</definedName>
    <definedName name="___________j7_1">#N/A</definedName>
    <definedName name="___________j77">#N/A</definedName>
    <definedName name="___________j77_1">#N/A</definedName>
    <definedName name="___________j78">#N/A</definedName>
    <definedName name="___________j78_1">#N/A</definedName>
    <definedName name="___________j789">#N/A</definedName>
    <definedName name="___________j789_1">#N/A</definedName>
    <definedName name="___________j8">#N/A</definedName>
    <definedName name="___________j8_1">#N/A</definedName>
    <definedName name="___________j80">#N/A</definedName>
    <definedName name="___________j80_1">#N/A</definedName>
    <definedName name="___________j88">#N/A</definedName>
    <definedName name="___________j88_1">#N/A</definedName>
    <definedName name="___________j9">#N/A</definedName>
    <definedName name="___________j9_1">#N/A</definedName>
    <definedName name="___________j90">#N/A</definedName>
    <definedName name="___________j90_1">#N/A</definedName>
    <definedName name="___________j99">#N/A</definedName>
    <definedName name="___________j99_1">#N/A</definedName>
    <definedName name="___________JA02">#REF!</definedName>
    <definedName name="___________JA03">#REF!</definedName>
    <definedName name="___________JA04">#REF!</definedName>
    <definedName name="___________JA06">#REF!</definedName>
    <definedName name="___________JA07">#REF!</definedName>
    <definedName name="___________JA08">#REF!</definedName>
    <definedName name="___________JA10">#REF!</definedName>
    <definedName name="___________JA13">#REF!</definedName>
    <definedName name="___________JA14">#REF!</definedName>
    <definedName name="___________JA16">#REF!</definedName>
    <definedName name="___________JA17">#REF!</definedName>
    <definedName name="___________JA18">#REF!</definedName>
    <definedName name="___________JA20">#REF!</definedName>
    <definedName name="___________JA21">#REF!</definedName>
    <definedName name="___________JA22">#REF!</definedName>
    <definedName name="___________JA23">#REF!</definedName>
    <definedName name="___________JA24">#REF!</definedName>
    <definedName name="___________JA27">#REF!</definedName>
    <definedName name="___________JA28">#REF!</definedName>
    <definedName name="___________JA29">#REF!</definedName>
    <definedName name="___________ja30">#REF!</definedName>
    <definedName name="___________ja31">#REF!</definedName>
    <definedName name="___________Jan01">#REF!</definedName>
    <definedName name="___________Jan02">#REF!</definedName>
    <definedName name="___________JAN04">#REF!</definedName>
    <definedName name="___________jan25">#REF!</definedName>
    <definedName name="___________jan31">#REF!</definedName>
    <definedName name="___________Jan97">#REF!</definedName>
    <definedName name="___________Jan98">#REF!</definedName>
    <definedName name="___________Jan99">#REF!</definedName>
    <definedName name="___________ji1">#REF!</definedName>
    <definedName name="___________jj6">#N/A</definedName>
    <definedName name="___________jj6_1">#N/A</definedName>
    <definedName name="___________jj7">#N/A</definedName>
    <definedName name="___________jj7_1">#N/A</definedName>
    <definedName name="___________Jul01">#REF!</definedName>
    <definedName name="___________Jul02">#REF!</definedName>
    <definedName name="___________jul03">#REF!</definedName>
    <definedName name="___________jul05">#REF!</definedName>
    <definedName name="___________jul06">#REF!</definedName>
    <definedName name="___________jul08">#REF!</definedName>
    <definedName name="___________jul10">#REF!</definedName>
    <definedName name="___________jul11">#REF!</definedName>
    <definedName name="___________jul12">#REF!</definedName>
    <definedName name="___________jul13">#REF!</definedName>
    <definedName name="___________jul14">#REF!</definedName>
    <definedName name="___________jul15">#REF!</definedName>
    <definedName name="___________jul17">#REF!</definedName>
    <definedName name="___________jul18">#REF!</definedName>
    <definedName name="___________jul20">#REF!</definedName>
    <definedName name="___________jul22">#REF!</definedName>
    <definedName name="___________jul24">#REF!</definedName>
    <definedName name="___________jul25">#REF!</definedName>
    <definedName name="___________jul26">#REF!</definedName>
    <definedName name="___________jul27">#REF!</definedName>
    <definedName name="___________jul29">#REF!</definedName>
    <definedName name="___________jul30">#REF!</definedName>
    <definedName name="___________jul31">#REF!</definedName>
    <definedName name="___________JUL99">#REF!</definedName>
    <definedName name="___________Jun01">#REF!</definedName>
    <definedName name="___________Jun02">#REF!</definedName>
    <definedName name="___________jun03">#REF!</definedName>
    <definedName name="___________jun04">#REF!</definedName>
    <definedName name="___________jun06">#REF!</definedName>
    <definedName name="___________jun10">#REF!</definedName>
    <definedName name="___________jun11">#REF!</definedName>
    <definedName name="___________jun13">#REF!</definedName>
    <definedName name="___________jun14">#REF!</definedName>
    <definedName name="___________jun15">#REF!</definedName>
    <definedName name="___________jun17">#REF!</definedName>
    <definedName name="___________jun19">#REF!</definedName>
    <definedName name="___________jun20">#REF!</definedName>
    <definedName name="___________jun21">#REF!</definedName>
    <definedName name="___________jun24">#REF!</definedName>
    <definedName name="___________jun25">#REF!</definedName>
    <definedName name="___________jun30">#REF!</definedName>
    <definedName name="___________JUN99">#REF!</definedName>
    <definedName name="___________Mar01">#REF!</definedName>
    <definedName name="___________Mar02">#REF!</definedName>
    <definedName name="___________mar09">#REF!</definedName>
    <definedName name="___________mar18">#REF!</definedName>
    <definedName name="___________mar23">#REF!</definedName>
    <definedName name="___________mar25">#REF!</definedName>
    <definedName name="___________mar26">#REF!</definedName>
    <definedName name="___________mar27">#REF!</definedName>
    <definedName name="___________mar28">#REF!</definedName>
    <definedName name="___________mar31">#REF!</definedName>
    <definedName name="___________Mar97">#REF!</definedName>
    <definedName name="___________Mar98">#REF!</definedName>
    <definedName name="___________Mar99">#REF!</definedName>
    <definedName name="___________May01">#REF!</definedName>
    <definedName name="___________May02">#REF!</definedName>
    <definedName name="___________may05">#REF!</definedName>
    <definedName name="___________may06">#REF!</definedName>
    <definedName name="___________may07">#REF!</definedName>
    <definedName name="___________may08">#REF!</definedName>
    <definedName name="___________may09">#REF!</definedName>
    <definedName name="___________may10">#REF!</definedName>
    <definedName name="___________may11">#REF!</definedName>
    <definedName name="___________may12">#REF!</definedName>
    <definedName name="___________may14">#REF!</definedName>
    <definedName name="___________may15">#REF!</definedName>
    <definedName name="___________may16">#REF!</definedName>
    <definedName name="___________may17">#REF!</definedName>
    <definedName name="___________May97">#REF!</definedName>
    <definedName name="___________May98">#REF!</definedName>
    <definedName name="___________May99">#REF!</definedName>
    <definedName name="___________MEI02">#REF!</definedName>
    <definedName name="___________MEI03">#REF!</definedName>
    <definedName name="___________MEI05">#REF!</definedName>
    <definedName name="___________MEI06">#REF!</definedName>
    <definedName name="___________MEI08">#REF!</definedName>
    <definedName name="___________MEI14">#REF!</definedName>
    <definedName name="___________MEI16">#REF!</definedName>
    <definedName name="___________MEI18">#REF!</definedName>
    <definedName name="___________MEI21">#REF!</definedName>
    <definedName name="___________MEI24">#REF!</definedName>
    <definedName name="___________MEI27">#REF!</definedName>
    <definedName name="___________MEI28">#REF!</definedName>
    <definedName name="___________MEI30">#REF!</definedName>
    <definedName name="___________MEI31">#REF!</definedName>
    <definedName name="___________MEI99">#REF!</definedName>
    <definedName name="___________mm02">#REF!</definedName>
    <definedName name="___________mm2">#REF!</definedName>
    <definedName name="___________mr04">#REF!</definedName>
    <definedName name="___________mr05">#REF!</definedName>
    <definedName name="___________mr06">#REF!</definedName>
    <definedName name="___________mr07">#REF!</definedName>
    <definedName name="___________mr11">#REF!</definedName>
    <definedName name="___________mr12">#REF!</definedName>
    <definedName name="___________mr13">#REF!</definedName>
    <definedName name="___________mr14">#REF!</definedName>
    <definedName name="___________mr15">#REF!</definedName>
    <definedName name="___________mr17">#REF!</definedName>
    <definedName name="___________mr18">#REF!</definedName>
    <definedName name="___________mr20">#REF!</definedName>
    <definedName name="___________mr21">#REF!</definedName>
    <definedName name="___________mr25">#REF!</definedName>
    <definedName name="___________mr26">#REF!</definedName>
    <definedName name="___________mr27">#REF!</definedName>
    <definedName name="___________mr28">#REF!</definedName>
    <definedName name="___________mr31">#REF!</definedName>
    <definedName name="___________nop02">#REF!</definedName>
    <definedName name="___________Nov01">#REF!</definedName>
    <definedName name="___________Nov02">#REF!</definedName>
    <definedName name="___________nov04">#REF!</definedName>
    <definedName name="___________nov05">#REF!</definedName>
    <definedName name="___________nov07">#REF!</definedName>
    <definedName name="___________nov08">#REF!</definedName>
    <definedName name="___________nov11">#REF!</definedName>
    <definedName name="___________nov12">#REF!</definedName>
    <definedName name="___________nov13">#REF!</definedName>
    <definedName name="___________nov14">#REF!</definedName>
    <definedName name="___________nov15">#REF!</definedName>
    <definedName name="___________nov16">#REF!</definedName>
    <definedName name="___________nov18">#REF!</definedName>
    <definedName name="___________nov19">#REF!</definedName>
    <definedName name="___________nov20">#REF!</definedName>
    <definedName name="___________nov21">#REF!</definedName>
    <definedName name="___________nov22">#REF!</definedName>
    <definedName name="___________nov23">#REF!</definedName>
    <definedName name="___________nov25">#REF!</definedName>
    <definedName name="___________nov26">#REF!</definedName>
    <definedName name="___________nov27">#REF!</definedName>
    <definedName name="___________nov28">#REF!</definedName>
    <definedName name="___________nov29">#REF!</definedName>
    <definedName name="___________nov30">#REF!</definedName>
    <definedName name="___________Nov97">#REF!</definedName>
    <definedName name="___________Nov98">#REF!</definedName>
    <definedName name="___________nov99">#REF!</definedName>
    <definedName name="___________NPW1">#REF!</definedName>
    <definedName name="___________NPW10">#REF!</definedName>
    <definedName name="___________NPW11">#REF!</definedName>
    <definedName name="___________NPW2">#REF!</definedName>
    <definedName name="___________NPW3">#REF!</definedName>
    <definedName name="___________NPW4">#REF!</definedName>
    <definedName name="___________NPW5">#REF!</definedName>
    <definedName name="___________NPW6">#REF!</definedName>
    <definedName name="___________NPW7">#REF!</definedName>
    <definedName name="___________NPW8">#REF!</definedName>
    <definedName name="___________NPW9">#REF!</definedName>
    <definedName name="___________Oct01">#REF!</definedName>
    <definedName name="___________Oct02">#REF!</definedName>
    <definedName name="___________Oct97">#REF!</definedName>
    <definedName name="___________Oct98">#REF!</definedName>
    <definedName name="___________oct99">#REF!</definedName>
    <definedName name="___________oi9">#N/A</definedName>
    <definedName name="___________oi9_1">#N/A</definedName>
    <definedName name="___________okt01">#REF!</definedName>
    <definedName name="___________okt02">#REF!</definedName>
    <definedName name="___________okt03">#REF!</definedName>
    <definedName name="___________okt04">#REF!</definedName>
    <definedName name="___________okt05">#REF!</definedName>
    <definedName name="___________okt07">#REF!</definedName>
    <definedName name="___________okt09">#REF!</definedName>
    <definedName name="___________okt10">#REF!</definedName>
    <definedName name="___________okt11">#REF!</definedName>
    <definedName name="___________okt12">#REF!</definedName>
    <definedName name="___________okt14">#REF!</definedName>
    <definedName name="___________okt16">#REF!</definedName>
    <definedName name="___________okt17">#REF!</definedName>
    <definedName name="___________okt18">#REF!</definedName>
    <definedName name="___________okt19">#REF!</definedName>
    <definedName name="___________okt21">#REF!</definedName>
    <definedName name="___________okt22">#REF!</definedName>
    <definedName name="___________okt24">#REF!</definedName>
    <definedName name="___________okt25">#REF!</definedName>
    <definedName name="___________okt27">#REF!</definedName>
    <definedName name="___________okt28">#REF!</definedName>
    <definedName name="___________okt29">#REF!</definedName>
    <definedName name="___________okt30">#REF!</definedName>
    <definedName name="___________okt31">#REF!</definedName>
    <definedName name="___________pan1">#REF!</definedName>
    <definedName name="___________re5">#N/A</definedName>
    <definedName name="___________re5_1">#N/A</definedName>
    <definedName name="___________rt5">#N/A</definedName>
    <definedName name="___________rt5_1">#N/A</definedName>
    <definedName name="___________rt6">#N/A</definedName>
    <definedName name="___________rt6_1">#N/A</definedName>
    <definedName name="___________S3">#N/A</definedName>
    <definedName name="___________S3_1">#N/A</definedName>
    <definedName name="___________s5">#N/A</definedName>
    <definedName name="___________s5_1">#N/A</definedName>
    <definedName name="___________SA1">#REF!</definedName>
    <definedName name="___________sep01">#REF!</definedName>
    <definedName name="___________Sep02">#REF!</definedName>
    <definedName name="___________sep03">#REF!</definedName>
    <definedName name="___________sep04">#REF!</definedName>
    <definedName name="___________sep05">#REF!</definedName>
    <definedName name="___________sep06">#REF!</definedName>
    <definedName name="___________sep07">#REF!</definedName>
    <definedName name="___________sep10">#REF!</definedName>
    <definedName name="___________sep11">#REF!</definedName>
    <definedName name="___________sep12">#REF!</definedName>
    <definedName name="___________sep13">#REF!</definedName>
    <definedName name="___________sep16">#REF!</definedName>
    <definedName name="___________sep17">#REF!</definedName>
    <definedName name="___________sep18">#REF!</definedName>
    <definedName name="___________sep19">#REF!</definedName>
    <definedName name="___________sep20">#REF!</definedName>
    <definedName name="___________sep21">#REF!</definedName>
    <definedName name="___________sep24">#REF!</definedName>
    <definedName name="___________sep25">#REF!</definedName>
    <definedName name="___________sep26">#REF!</definedName>
    <definedName name="___________sep28">#REF!</definedName>
    <definedName name="___________sep30">#REF!</definedName>
    <definedName name="___________Sep97">#REF!</definedName>
    <definedName name="___________Sep98">#REF!</definedName>
    <definedName name="___________Sep99">#REF!</definedName>
    <definedName name="___________set5">#REF!</definedName>
    <definedName name="___________set7">#REF!</definedName>
    <definedName name="___________si7">#N/A</definedName>
    <definedName name="___________si7_1">#N/A</definedName>
    <definedName name="___________t5">#N/A</definedName>
    <definedName name="___________t5_1">#N/A</definedName>
    <definedName name="___________t6">#N/A</definedName>
    <definedName name="___________t6_1">#N/A</definedName>
    <definedName name="___________t7">#N/A</definedName>
    <definedName name="___________t7_1">#N/A</definedName>
    <definedName name="___________TP1">#REF!</definedName>
    <definedName name="___________u89">#N/A</definedName>
    <definedName name="___________u89_1">#N/A</definedName>
    <definedName name="___________ui7">#N/A</definedName>
    <definedName name="___________ui7_1">#N/A</definedName>
    <definedName name="___________UM3">#REF!</definedName>
    <definedName name="___________UM4">#REF!</definedName>
    <definedName name="___________y5">#N/A</definedName>
    <definedName name="___________y5_1">#N/A</definedName>
    <definedName name="___________y6">#N/A</definedName>
    <definedName name="___________y6_1">#N/A</definedName>
    <definedName name="___________y66">#N/A</definedName>
    <definedName name="___________y66_1">#N/A</definedName>
    <definedName name="___________y7">#N/A</definedName>
    <definedName name="___________y7_1">#N/A</definedName>
    <definedName name="___________y78">#N/A</definedName>
    <definedName name="___________y78_1">#N/A</definedName>
    <definedName name="___________YW1">#REF!</definedName>
    <definedName name="___________yy7">#N/A</definedName>
    <definedName name="___________yy7_1">#N/A</definedName>
    <definedName name="__________a100000">#REF!</definedName>
    <definedName name="__________a140000">#REF!</definedName>
    <definedName name="__________a500000">#REF!</definedName>
    <definedName name="__________agt01">#REF!</definedName>
    <definedName name="__________agt02">#REF!</definedName>
    <definedName name="__________agt98">#REF!</definedName>
    <definedName name="__________APL02">#REF!</definedName>
    <definedName name="__________Apr01">#REF!</definedName>
    <definedName name="__________Apr02">#REF!</definedName>
    <definedName name="__________apr04">#REF!</definedName>
    <definedName name="__________apr10">#REF!</definedName>
    <definedName name="__________apr12">#REF!</definedName>
    <definedName name="__________apr23">#REF!</definedName>
    <definedName name="__________apr24">#REF!</definedName>
    <definedName name="__________apr27">#REF!</definedName>
    <definedName name="__________apr29">#REF!</definedName>
    <definedName name="__________apr30">#REF!</definedName>
    <definedName name="__________Apr97">#REF!</definedName>
    <definedName name="__________Apr98">#REF!</definedName>
    <definedName name="__________Apr99">#REF!</definedName>
    <definedName name="__________Aug01">#REF!</definedName>
    <definedName name="__________Aug02">#REF!</definedName>
    <definedName name="__________aug03">#REF!</definedName>
    <definedName name="__________aug04">#REF!</definedName>
    <definedName name="__________aug05">#REF!</definedName>
    <definedName name="__________aug06">#REF!</definedName>
    <definedName name="__________aug07">#REF!</definedName>
    <definedName name="__________aug08">#REF!</definedName>
    <definedName name="__________aug09">#REF!</definedName>
    <definedName name="__________aug10">#REF!</definedName>
    <definedName name="__________aug12">#REF!</definedName>
    <definedName name="__________aug13">#REF!</definedName>
    <definedName name="__________aug14">#REF!</definedName>
    <definedName name="__________aug15">#REF!</definedName>
    <definedName name="__________aug16">#REF!</definedName>
    <definedName name="__________aug19">#REF!</definedName>
    <definedName name="__________aug20">#REF!</definedName>
    <definedName name="__________aug21">#REF!</definedName>
    <definedName name="__________aug22">#REF!</definedName>
    <definedName name="__________aug23">#REF!</definedName>
    <definedName name="__________aug24">#REF!</definedName>
    <definedName name="__________aug26">#REF!</definedName>
    <definedName name="__________aug27">#REF!</definedName>
    <definedName name="__________aug28">#REF!</definedName>
    <definedName name="__________aug29">#REF!</definedName>
    <definedName name="__________aug30">#REF!</definedName>
    <definedName name="__________aug31">#REF!</definedName>
    <definedName name="__________Aug97">#REF!</definedName>
    <definedName name="__________Aug98">#REF!</definedName>
    <definedName name="__________Aug99">#REF!</definedName>
    <definedName name="__________Avr0102">#REF!</definedName>
    <definedName name="__________Avr0202">#REF!</definedName>
    <definedName name="__________Avr0302">#REF!</definedName>
    <definedName name="__________Avr0402">#REF!</definedName>
    <definedName name="__________Avr0502">#REF!</definedName>
    <definedName name="__________Avr0602">#REF!</definedName>
    <definedName name="__________Avr0701">#REF!</definedName>
    <definedName name="__________Avr0702">#REF!</definedName>
    <definedName name="__________Avr0801">#REF!</definedName>
    <definedName name="__________Avr0802">#REF!</definedName>
    <definedName name="__________Avr0901">#REF!</definedName>
    <definedName name="__________Avr0902">#REF!</definedName>
    <definedName name="__________Avr1001">#REF!</definedName>
    <definedName name="__________Avr1002">#REF!</definedName>
    <definedName name="__________Avr1101">#REF!</definedName>
    <definedName name="__________Avr1102">#REF!</definedName>
    <definedName name="__________Avr1201">#REF!</definedName>
    <definedName name="__________avr1202">#REF!</definedName>
    <definedName name="__________CIP0100">#REF!</definedName>
    <definedName name="__________CIP0101">#REF!</definedName>
    <definedName name="__________CIP0102">#REF!</definedName>
    <definedName name="__________CIP0200">#REF!</definedName>
    <definedName name="__________CIP0201">#REF!</definedName>
    <definedName name="__________CIP0202">#REF!</definedName>
    <definedName name="__________CIP0300">#REF!</definedName>
    <definedName name="__________CIP0301">#REF!</definedName>
    <definedName name="__________CIP0302">#REF!</definedName>
    <definedName name="__________CIP0400">#REF!</definedName>
    <definedName name="__________CIP0401">#REF!</definedName>
    <definedName name="__________CIP0402">#REF!</definedName>
    <definedName name="__________CIP0500">#REF!</definedName>
    <definedName name="__________CIP0501">#REF!</definedName>
    <definedName name="__________CIP0502">#REF!</definedName>
    <definedName name="__________CIP0600">#REF!</definedName>
    <definedName name="__________CIP0601">#REF!</definedName>
    <definedName name="__________CIP0602">#REF!</definedName>
    <definedName name="__________CIP0700">#REF!</definedName>
    <definedName name="__________CIP0701">#REF!</definedName>
    <definedName name="__________CIP0702">#REF!</definedName>
    <definedName name="__________CIP0800">#REF!</definedName>
    <definedName name="__________CIP0801">#REF!</definedName>
    <definedName name="__________CIP0802">#REF!</definedName>
    <definedName name="__________CIP0900">#REF!</definedName>
    <definedName name="__________CIP0901">#REF!</definedName>
    <definedName name="__________CIP0902">#REF!</definedName>
    <definedName name="__________CIP1000">#REF!</definedName>
    <definedName name="__________CIP1001">#REF!</definedName>
    <definedName name="__________CIP1002">#REF!</definedName>
    <definedName name="__________CIP1100">#REF!</definedName>
    <definedName name="__________CIP1101">#REF!</definedName>
    <definedName name="__________CIP1102">#REF!</definedName>
    <definedName name="__________CIP1200">#REF!</definedName>
    <definedName name="__________CIP1201">#REF!</definedName>
    <definedName name="__________CIP1202">#REF!</definedName>
    <definedName name="__________CIP1299">#REF!</definedName>
    <definedName name="__________CIP93">#REF!</definedName>
    <definedName name="__________CIP94">#REF!</definedName>
    <definedName name="__________CIP95">#REF!</definedName>
    <definedName name="__________CIP96">#REF!</definedName>
    <definedName name="__________CIP97">#REF!</definedName>
    <definedName name="__________CIP98">#REF!</definedName>
    <definedName name="__________CIP99">#REF!</definedName>
    <definedName name="__________CON1">#REF!</definedName>
    <definedName name="__________DAT1">#REF!</definedName>
    <definedName name="__________DAT10">#REF!</definedName>
    <definedName name="__________DAT11">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#REF!</definedName>
    <definedName name="__________DAT20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_Dec01">#REF!</definedName>
    <definedName name="__________Dec02">#REF!</definedName>
    <definedName name="__________dec03">#REF!</definedName>
    <definedName name="__________dec04">#REF!</definedName>
    <definedName name="__________dec11">#REF!</definedName>
    <definedName name="__________dec12">#REF!</definedName>
    <definedName name="__________dec16">#REF!</definedName>
    <definedName name="__________dec18">#REF!</definedName>
    <definedName name="__________dec19">#REF!</definedName>
    <definedName name="__________dec20">#REF!</definedName>
    <definedName name="__________dec21">#REF!</definedName>
    <definedName name="__________dec23">#REF!</definedName>
    <definedName name="__________dec24">#REF!</definedName>
    <definedName name="__________dec28">#REF!</definedName>
    <definedName name="__________dec30">#REF!</definedName>
    <definedName name="__________dec31">#REF!</definedName>
    <definedName name="__________Dec97">#REF!</definedName>
    <definedName name="__________Dec98">#REF!</definedName>
    <definedName name="__________dec99">#REF!</definedName>
    <definedName name="__________des01">#REF!</definedName>
    <definedName name="__________des02">#REF!</definedName>
    <definedName name="__________des06">#REF!</definedName>
    <definedName name="__________FA2008" localSheetId="6" hidden="1">{#N/A,#N/A,FALSE,"OUT  AREC"}</definedName>
    <definedName name="__________FA2008" hidden="1">{#N/A,#N/A,FALSE,"OUT  AREC"}</definedName>
    <definedName name="__________fbr01">#REF!</definedName>
    <definedName name="__________fbr04">#REF!</definedName>
    <definedName name="__________fbr06">#REF!</definedName>
    <definedName name="__________fbr07">#REF!</definedName>
    <definedName name="__________fbr10">#REF!</definedName>
    <definedName name="__________fbr11">#REF!</definedName>
    <definedName name="__________fbr13">#REF!</definedName>
    <definedName name="__________fbr15">#REF!</definedName>
    <definedName name="__________fbr18">#REF!</definedName>
    <definedName name="__________fbr19">#REF!</definedName>
    <definedName name="__________fbr20">#REF!</definedName>
    <definedName name="__________fbr21">#REF!</definedName>
    <definedName name="__________fbr24">#REF!</definedName>
    <definedName name="__________fbr25">#REF!</definedName>
    <definedName name="__________fbr26">#REF!</definedName>
    <definedName name="__________fbr27">#REF!</definedName>
    <definedName name="__________fbr28">#REF!</definedName>
    <definedName name="__________Feb01">#REF!</definedName>
    <definedName name="__________Feb02">#REF!</definedName>
    <definedName name="__________FEB05">#REF!</definedName>
    <definedName name="__________FEB20">#REF!</definedName>
    <definedName name="__________FEB27">#REF!</definedName>
    <definedName name="__________FEB28">#REF!</definedName>
    <definedName name="__________Feb97">#REF!</definedName>
    <definedName name="__________Feb98">#REF!</definedName>
    <definedName name="__________Feb99">#REF!</definedName>
    <definedName name="__________INC2">#REF!</definedName>
    <definedName name="__________IRB99">#REF!</definedName>
    <definedName name="__________JA02">#REF!</definedName>
    <definedName name="__________JA03">#REF!</definedName>
    <definedName name="__________JA04">#REF!</definedName>
    <definedName name="__________JA06">#REF!</definedName>
    <definedName name="__________JA07">#REF!</definedName>
    <definedName name="__________JA08">#REF!</definedName>
    <definedName name="__________JA10">#REF!</definedName>
    <definedName name="__________JA13">#REF!</definedName>
    <definedName name="__________JA14">#REF!</definedName>
    <definedName name="__________JA16">#REF!</definedName>
    <definedName name="__________JA17">#REF!</definedName>
    <definedName name="__________JA18">#REF!</definedName>
    <definedName name="__________JA20">#REF!</definedName>
    <definedName name="__________JA21">#REF!</definedName>
    <definedName name="__________JA22">#REF!</definedName>
    <definedName name="__________JA23">#REF!</definedName>
    <definedName name="__________JA24">#REF!</definedName>
    <definedName name="__________JA27">#REF!</definedName>
    <definedName name="__________JA28">#REF!</definedName>
    <definedName name="__________JA29">#REF!</definedName>
    <definedName name="__________ja30">#REF!</definedName>
    <definedName name="__________ja31">#REF!</definedName>
    <definedName name="__________Jan01">#REF!</definedName>
    <definedName name="__________Jan02">#REF!</definedName>
    <definedName name="__________JAN04">#REF!</definedName>
    <definedName name="__________jan25">#REF!</definedName>
    <definedName name="__________jan31">#REF!</definedName>
    <definedName name="__________Jan97">#REF!</definedName>
    <definedName name="__________Jan98">#REF!</definedName>
    <definedName name="__________Jan99">#REF!</definedName>
    <definedName name="__________ji1">#REF!</definedName>
    <definedName name="__________Jul01">#REF!</definedName>
    <definedName name="__________Jul02">#REF!</definedName>
    <definedName name="__________jul03">#REF!</definedName>
    <definedName name="__________jul05">#REF!</definedName>
    <definedName name="__________jul06">#REF!</definedName>
    <definedName name="__________jul08">#REF!</definedName>
    <definedName name="__________jul10">#REF!</definedName>
    <definedName name="__________jul11">#REF!</definedName>
    <definedName name="__________jul12">#REF!</definedName>
    <definedName name="__________jul13">#REF!</definedName>
    <definedName name="__________jul14">#REF!</definedName>
    <definedName name="__________jul15">#REF!</definedName>
    <definedName name="__________jul17">#REF!</definedName>
    <definedName name="__________jul18">#REF!</definedName>
    <definedName name="__________jul20">#REF!</definedName>
    <definedName name="__________jul22">#REF!</definedName>
    <definedName name="__________jul24">#REF!</definedName>
    <definedName name="__________jul25">#REF!</definedName>
    <definedName name="__________jul26">#REF!</definedName>
    <definedName name="__________jul27">#REF!</definedName>
    <definedName name="__________jul29">#REF!</definedName>
    <definedName name="__________jul30">#REF!</definedName>
    <definedName name="__________jul31">#REF!</definedName>
    <definedName name="__________jul98">#REF!</definedName>
    <definedName name="__________JUL99">#REF!</definedName>
    <definedName name="__________Jun01">#REF!</definedName>
    <definedName name="__________Jun02">#REF!</definedName>
    <definedName name="__________jun03">#REF!</definedName>
    <definedName name="__________jun04">#REF!</definedName>
    <definedName name="__________jun06">#REF!</definedName>
    <definedName name="__________jun10">#REF!</definedName>
    <definedName name="__________jun11">#REF!</definedName>
    <definedName name="__________jun13">#REF!</definedName>
    <definedName name="__________jun14">#REF!</definedName>
    <definedName name="__________jun15">#REF!</definedName>
    <definedName name="__________jun17">#REF!</definedName>
    <definedName name="__________jun19">#REF!</definedName>
    <definedName name="__________jun20">#REF!</definedName>
    <definedName name="__________jun21">#REF!</definedName>
    <definedName name="__________jun24">#REF!</definedName>
    <definedName name="__________jun25">#REF!</definedName>
    <definedName name="__________jun30">#REF!</definedName>
    <definedName name="__________jun98">#REF!</definedName>
    <definedName name="__________JUN99">#REF!</definedName>
    <definedName name="__________Mar01">#REF!</definedName>
    <definedName name="__________Mar02">#REF!</definedName>
    <definedName name="__________mar09">#REF!</definedName>
    <definedName name="__________mar18">#REF!</definedName>
    <definedName name="__________mar23">#REF!</definedName>
    <definedName name="__________mar25">#REF!</definedName>
    <definedName name="__________mar26">#REF!</definedName>
    <definedName name="__________mar27">#REF!</definedName>
    <definedName name="__________mar28">#REF!</definedName>
    <definedName name="__________mar31">#REF!</definedName>
    <definedName name="__________Mar97">#REF!</definedName>
    <definedName name="__________Mar98">#REF!</definedName>
    <definedName name="__________Mar99">#REF!</definedName>
    <definedName name="__________May01">#REF!</definedName>
    <definedName name="__________May02">#REF!</definedName>
    <definedName name="__________may05">#REF!</definedName>
    <definedName name="__________may06">#REF!</definedName>
    <definedName name="__________may07">#REF!</definedName>
    <definedName name="__________may08">#REF!</definedName>
    <definedName name="__________may09">#REF!</definedName>
    <definedName name="__________may10">#REF!</definedName>
    <definedName name="__________may11">#REF!</definedName>
    <definedName name="__________may12">#REF!</definedName>
    <definedName name="__________may14">#REF!</definedName>
    <definedName name="__________may15">#REF!</definedName>
    <definedName name="__________may16">#REF!</definedName>
    <definedName name="__________may17">#REF!</definedName>
    <definedName name="__________May97">#REF!</definedName>
    <definedName name="__________May98">#REF!</definedName>
    <definedName name="__________May99">#REF!</definedName>
    <definedName name="__________MEI02">#REF!</definedName>
    <definedName name="__________MEI03">#REF!</definedName>
    <definedName name="__________MEI05">#REF!</definedName>
    <definedName name="__________MEI06">#REF!</definedName>
    <definedName name="__________MEI08">#REF!</definedName>
    <definedName name="__________MEI14">#REF!</definedName>
    <definedName name="__________MEI16">#REF!</definedName>
    <definedName name="__________MEI18">#REF!</definedName>
    <definedName name="__________MEI21">#REF!</definedName>
    <definedName name="__________MEI24">#REF!</definedName>
    <definedName name="__________MEI27">#REF!</definedName>
    <definedName name="__________MEI28">#REF!</definedName>
    <definedName name="__________MEI30">#REF!</definedName>
    <definedName name="__________MEI31">#REF!</definedName>
    <definedName name="__________mei98">#REF!</definedName>
    <definedName name="__________MEI99">#REF!</definedName>
    <definedName name="__________mm02">#REF!</definedName>
    <definedName name="__________mm2">#REF!</definedName>
    <definedName name="__________mr04">#REF!</definedName>
    <definedName name="__________mr05">#REF!</definedName>
    <definedName name="__________mr06">#REF!</definedName>
    <definedName name="__________mr07">#REF!</definedName>
    <definedName name="__________mr11">#REF!</definedName>
    <definedName name="__________mr12">#REF!</definedName>
    <definedName name="__________mr13">#REF!</definedName>
    <definedName name="__________mr14">#REF!</definedName>
    <definedName name="__________mr15">#REF!</definedName>
    <definedName name="__________mr17">#REF!</definedName>
    <definedName name="__________mr18">#REF!</definedName>
    <definedName name="__________mr20">#REF!</definedName>
    <definedName name="__________mr21">#REF!</definedName>
    <definedName name="__________mr25">#REF!</definedName>
    <definedName name="__________mr26">#REF!</definedName>
    <definedName name="__________mr27">#REF!</definedName>
    <definedName name="__________mr28">#REF!</definedName>
    <definedName name="__________mr31">#REF!</definedName>
    <definedName name="__________nop02">#REF!</definedName>
    <definedName name="__________Nov01">#REF!</definedName>
    <definedName name="__________Nov02">#REF!</definedName>
    <definedName name="__________nov04">#REF!</definedName>
    <definedName name="__________nov05">#REF!</definedName>
    <definedName name="__________nov07">#REF!</definedName>
    <definedName name="__________nov08">#REF!</definedName>
    <definedName name="__________nov11">#REF!</definedName>
    <definedName name="__________nov12">#REF!</definedName>
    <definedName name="__________nov13">#REF!</definedName>
    <definedName name="__________nov14">#REF!</definedName>
    <definedName name="__________nov15">#REF!</definedName>
    <definedName name="__________nov16">#REF!</definedName>
    <definedName name="__________nov18">#REF!</definedName>
    <definedName name="__________nov19">#REF!</definedName>
    <definedName name="__________nov20">#REF!</definedName>
    <definedName name="__________nov21">#REF!</definedName>
    <definedName name="__________nov22">#REF!</definedName>
    <definedName name="__________nov23">#REF!</definedName>
    <definedName name="__________nov25">#REF!</definedName>
    <definedName name="__________nov26">#REF!</definedName>
    <definedName name="__________nov27">#REF!</definedName>
    <definedName name="__________nov28">#REF!</definedName>
    <definedName name="__________nov29">#REF!</definedName>
    <definedName name="__________nov30">#REF!</definedName>
    <definedName name="__________Nov97">#REF!</definedName>
    <definedName name="__________Nov98">#REF!</definedName>
    <definedName name="__________nov99">#REF!</definedName>
    <definedName name="__________NPW1">#REF!</definedName>
    <definedName name="__________NPW10">#REF!</definedName>
    <definedName name="__________NPW11">#REF!</definedName>
    <definedName name="__________NPW2">#REF!</definedName>
    <definedName name="__________NPW3">#REF!</definedName>
    <definedName name="__________NPW4">#REF!</definedName>
    <definedName name="__________NPW5">#REF!</definedName>
    <definedName name="__________NPW6">#REF!</definedName>
    <definedName name="__________NPW7">#REF!</definedName>
    <definedName name="__________NPW8">#REF!</definedName>
    <definedName name="__________NPW9">#REF!</definedName>
    <definedName name="__________Oct01">#REF!</definedName>
    <definedName name="__________Oct02">#REF!</definedName>
    <definedName name="__________Oct97">#REF!</definedName>
    <definedName name="__________Oct98">#REF!</definedName>
    <definedName name="__________oct99">#REF!</definedName>
    <definedName name="__________okt01">#REF!</definedName>
    <definedName name="__________okt02">#REF!</definedName>
    <definedName name="__________okt03">#REF!</definedName>
    <definedName name="__________okt04">#REF!</definedName>
    <definedName name="__________okt05">#REF!</definedName>
    <definedName name="__________okt07">#REF!</definedName>
    <definedName name="__________okt09">#REF!</definedName>
    <definedName name="__________okt10">#REF!</definedName>
    <definedName name="__________okt11">#REF!</definedName>
    <definedName name="__________okt12">#REF!</definedName>
    <definedName name="__________okt14">#REF!</definedName>
    <definedName name="__________okt16">#REF!</definedName>
    <definedName name="__________okt17">#REF!</definedName>
    <definedName name="__________okt18">#REF!</definedName>
    <definedName name="__________okt19">#REF!</definedName>
    <definedName name="__________okt21">#REF!</definedName>
    <definedName name="__________okt22">#REF!</definedName>
    <definedName name="__________okt24">#REF!</definedName>
    <definedName name="__________okt25">#REF!</definedName>
    <definedName name="__________okt27">#REF!</definedName>
    <definedName name="__________okt28">#REF!</definedName>
    <definedName name="__________okt29">#REF!</definedName>
    <definedName name="__________okt30">#REF!</definedName>
    <definedName name="__________okt31">#REF!</definedName>
    <definedName name="__________okt98">#REF!</definedName>
    <definedName name="__________osp1">#REF!</definedName>
    <definedName name="__________pan1">#REF!</definedName>
    <definedName name="__________poc01">#REF!</definedName>
    <definedName name="__________poc02">#REF!</definedName>
    <definedName name="__________poc03">#REF!</definedName>
    <definedName name="__________poc04">#REF!</definedName>
    <definedName name="__________poc05">#REF!</definedName>
    <definedName name="__________SA1">#REF!</definedName>
    <definedName name="__________sep01">#REF!</definedName>
    <definedName name="__________Sep02">#REF!</definedName>
    <definedName name="__________sep03">#REF!</definedName>
    <definedName name="__________sep04">#REF!</definedName>
    <definedName name="__________sep05">#REF!</definedName>
    <definedName name="__________sep06">#REF!</definedName>
    <definedName name="__________sep07">#REF!</definedName>
    <definedName name="__________sep10">#REF!</definedName>
    <definedName name="__________sep11">#REF!</definedName>
    <definedName name="__________sep12">#REF!</definedName>
    <definedName name="__________sep13">#REF!</definedName>
    <definedName name="__________sep16">#REF!</definedName>
    <definedName name="__________sep17">#REF!</definedName>
    <definedName name="__________sep18">#REF!</definedName>
    <definedName name="__________sep19">#REF!</definedName>
    <definedName name="__________sep20">#REF!</definedName>
    <definedName name="__________sep21">#REF!</definedName>
    <definedName name="__________sep24">#REF!</definedName>
    <definedName name="__________sep25">#REF!</definedName>
    <definedName name="__________sep26">#REF!</definedName>
    <definedName name="__________sep28">#REF!</definedName>
    <definedName name="__________sep30">#REF!</definedName>
    <definedName name="__________Sep97">#REF!</definedName>
    <definedName name="__________Sep98">#REF!</definedName>
    <definedName name="__________Sep99">#REF!</definedName>
    <definedName name="__________set5">#REF!</definedName>
    <definedName name="__________set7">#REF!</definedName>
    <definedName name="__________TP1">#REF!</definedName>
    <definedName name="__________UM1">#REF!</definedName>
    <definedName name="__________UM2">#REF!</definedName>
    <definedName name="__________UM3">#REF!</definedName>
    <definedName name="__________UM4">#REF!</definedName>
    <definedName name="__________vib01">#REF!</definedName>
    <definedName name="__________vib02">#REF!</definedName>
    <definedName name="__________vib03">#REF!</definedName>
    <definedName name="__________vib04">#REF!</definedName>
    <definedName name="__________vib05">#REF!</definedName>
    <definedName name="__________vib06">#REF!</definedName>
    <definedName name="__________vib07">#REF!</definedName>
    <definedName name="__________YW1">#REF!</definedName>
    <definedName name="_________a100000">#REF!</definedName>
    <definedName name="_________a11">#N/A</definedName>
    <definedName name="_________a11_1">#N/A</definedName>
    <definedName name="_________a140000">#REF!</definedName>
    <definedName name="_________a500000">#REF!</definedName>
    <definedName name="_________abs2">#N/A</definedName>
    <definedName name="_________abs2_1">#N/A</definedName>
    <definedName name="_________ADV2">#REF!</definedName>
    <definedName name="_________agt01">#REF!</definedName>
    <definedName name="_________agt02">#REF!</definedName>
    <definedName name="_________APL02">#REF!</definedName>
    <definedName name="_________Apr01">#REF!</definedName>
    <definedName name="_________Apr02">#REF!</definedName>
    <definedName name="_________apr04">#REF!</definedName>
    <definedName name="_________apr10">#REF!</definedName>
    <definedName name="_________apr12">#REF!</definedName>
    <definedName name="_________apr23">#REF!</definedName>
    <definedName name="_________apr24">#REF!</definedName>
    <definedName name="_________apr27">#REF!</definedName>
    <definedName name="_________apr29">#REF!</definedName>
    <definedName name="_________apr30">#REF!</definedName>
    <definedName name="_________Apr97">#REF!</definedName>
    <definedName name="_________Apr98">#REF!</definedName>
    <definedName name="_________Apr99">#REF!</definedName>
    <definedName name="_________are1">#REF!</definedName>
    <definedName name="_________ARE2000">#REF!</definedName>
    <definedName name="_________ARE98">#REF!</definedName>
    <definedName name="_________ARE99">#REF!</definedName>
    <definedName name="_________Aug01">#REF!</definedName>
    <definedName name="_________Aug02">#REF!</definedName>
    <definedName name="_________aug03">#REF!</definedName>
    <definedName name="_________aug04">#REF!</definedName>
    <definedName name="_________aug05">#REF!</definedName>
    <definedName name="_________aug06">#REF!</definedName>
    <definedName name="_________aug07">#REF!</definedName>
    <definedName name="_________aug08">#REF!</definedName>
    <definedName name="_________aug09">#REF!</definedName>
    <definedName name="_________aug10">#REF!</definedName>
    <definedName name="_________aug12">#REF!</definedName>
    <definedName name="_________aug13">#REF!</definedName>
    <definedName name="_________aug14">#REF!</definedName>
    <definedName name="_________aug15">#REF!</definedName>
    <definedName name="_________aug16">#REF!</definedName>
    <definedName name="_________aug19">#REF!</definedName>
    <definedName name="_________aug20">#REF!</definedName>
    <definedName name="_________aug21">#REF!</definedName>
    <definedName name="_________aug22">#REF!</definedName>
    <definedName name="_________aug23">#REF!</definedName>
    <definedName name="_________aug24">#REF!</definedName>
    <definedName name="_________aug26">#REF!</definedName>
    <definedName name="_________aug27">#REF!</definedName>
    <definedName name="_________aug28">#REF!</definedName>
    <definedName name="_________aug29">#REF!</definedName>
    <definedName name="_________aug30">#REF!</definedName>
    <definedName name="_________aug31">#REF!</definedName>
    <definedName name="_________Aug97">#REF!</definedName>
    <definedName name="_________Aug98">#REF!</definedName>
    <definedName name="_________Aug99">#REF!</definedName>
    <definedName name="_________Avr0102">#REF!</definedName>
    <definedName name="_________Avr0202">#REF!</definedName>
    <definedName name="_________Avr0302">#REF!</definedName>
    <definedName name="_________Avr0402">#REF!</definedName>
    <definedName name="_________Avr0502">#REF!</definedName>
    <definedName name="_________Avr0602">#REF!</definedName>
    <definedName name="_________Avr0701">#REF!</definedName>
    <definedName name="_________Avr0702">#REF!</definedName>
    <definedName name="_________Avr0801">#REF!</definedName>
    <definedName name="_________Avr0802">#REF!</definedName>
    <definedName name="_________Avr0901">#REF!</definedName>
    <definedName name="_________Avr0902">#REF!</definedName>
    <definedName name="_________Avr1001">#REF!</definedName>
    <definedName name="_________Avr1002">#REF!</definedName>
    <definedName name="_________Avr1101">#REF!</definedName>
    <definedName name="_________Avr1102">#REF!</definedName>
    <definedName name="_________Avr1201">#REF!</definedName>
    <definedName name="_________avr1202">#REF!</definedName>
    <definedName name="_________CIP0100">#REF!</definedName>
    <definedName name="_________CIP0101">#REF!</definedName>
    <definedName name="_________CIP0102">#REF!</definedName>
    <definedName name="_________CIP0200">#REF!</definedName>
    <definedName name="_________CIP0201">#REF!</definedName>
    <definedName name="_________CIP0202">#REF!</definedName>
    <definedName name="_________CIP0300">#REF!</definedName>
    <definedName name="_________CIP0301">#REF!</definedName>
    <definedName name="_________CIP0302">#REF!</definedName>
    <definedName name="_________CIP0400">#REF!</definedName>
    <definedName name="_________CIP0401">#REF!</definedName>
    <definedName name="_________CIP0402">#REF!</definedName>
    <definedName name="_________CIP0500">#REF!</definedName>
    <definedName name="_________CIP0501">#REF!</definedName>
    <definedName name="_________CIP0502">#REF!</definedName>
    <definedName name="_________CIP0600">#REF!</definedName>
    <definedName name="_________CIP0601">#REF!</definedName>
    <definedName name="_________CIP0602">#REF!</definedName>
    <definedName name="_________CIP0700">#REF!</definedName>
    <definedName name="_________CIP0701">#REF!</definedName>
    <definedName name="_________CIP0702">#REF!</definedName>
    <definedName name="_________CIP0800">#REF!</definedName>
    <definedName name="_________CIP0801">#REF!</definedName>
    <definedName name="_________CIP0802">#REF!</definedName>
    <definedName name="_________CIP0900">#REF!</definedName>
    <definedName name="_________CIP0901">#REF!</definedName>
    <definedName name="_________CIP0902">#REF!</definedName>
    <definedName name="_________CIP1000">#REF!</definedName>
    <definedName name="_________CIP1001">#REF!</definedName>
    <definedName name="_________CIP1002">#REF!</definedName>
    <definedName name="_________CIP1100">#REF!</definedName>
    <definedName name="_________CIP1101">#REF!</definedName>
    <definedName name="_________CIP1102">#REF!</definedName>
    <definedName name="_________CIP1200">#REF!</definedName>
    <definedName name="_________CIP1201">#REF!</definedName>
    <definedName name="_________CIP1202">#REF!</definedName>
    <definedName name="_________CIP1299">#REF!</definedName>
    <definedName name="_________CIP93">#REF!</definedName>
    <definedName name="_________CIP94">#REF!</definedName>
    <definedName name="_________CIP95">#REF!</definedName>
    <definedName name="_________CIP96">#REF!</definedName>
    <definedName name="_________CIP97">#REF!</definedName>
    <definedName name="_________CIP98">#REF!</definedName>
    <definedName name="_________CIP99">#REF!</definedName>
    <definedName name="_________CON1">#REF!</definedName>
    <definedName name="_________d4">#N/A</definedName>
    <definedName name="_________d4_1">#N/A</definedName>
    <definedName name="_________DAT1">#REF!</definedName>
    <definedName name="_________DAT10">#REF!</definedName>
    <definedName name="_________DAT11">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">#REF!</definedName>
    <definedName name="_________DAT20">#REF!</definedName>
    <definedName name="_________DAT21">#REF!</definedName>
    <definedName name="_________DAT2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_Dec01">#REF!</definedName>
    <definedName name="_________Dec02">#REF!</definedName>
    <definedName name="_________dec03">#REF!</definedName>
    <definedName name="_________dec04">#REF!</definedName>
    <definedName name="_________dec11">#REF!</definedName>
    <definedName name="_________dec12">#REF!</definedName>
    <definedName name="_________dec16">#REF!</definedName>
    <definedName name="_________dec18">#REF!</definedName>
    <definedName name="_________dec19">#REF!</definedName>
    <definedName name="_________dec20">#REF!</definedName>
    <definedName name="_________dec21">#REF!</definedName>
    <definedName name="_________dec23">#REF!</definedName>
    <definedName name="_________dec24">#REF!</definedName>
    <definedName name="_________dec28">#REF!</definedName>
    <definedName name="_________dec30">#REF!</definedName>
    <definedName name="_________dec31">#REF!</definedName>
    <definedName name="_________Dec97">#REF!</definedName>
    <definedName name="_________Dec98">#REF!</definedName>
    <definedName name="_________dec99">#REF!</definedName>
    <definedName name="_________des01">#REF!</definedName>
    <definedName name="_________des02">#REF!</definedName>
    <definedName name="_________des06">#REF!</definedName>
    <definedName name="_________f4">#N/A</definedName>
    <definedName name="_________f4_1">#N/A</definedName>
    <definedName name="_________F45">#N/A</definedName>
    <definedName name="_________F45_1">#N/A</definedName>
    <definedName name="_________F56">#N/A</definedName>
    <definedName name="_________F56_1">#N/A</definedName>
    <definedName name="_________fbr01">#REF!</definedName>
    <definedName name="_________fbr04">#REF!</definedName>
    <definedName name="_________fbr06">#REF!</definedName>
    <definedName name="_________fbr07">#REF!</definedName>
    <definedName name="_________fbr10">#REF!</definedName>
    <definedName name="_________fbr11">#REF!</definedName>
    <definedName name="_________fbr13">#REF!</definedName>
    <definedName name="_________fbr15">#REF!</definedName>
    <definedName name="_________fbr18">#REF!</definedName>
    <definedName name="_________fbr19">#REF!</definedName>
    <definedName name="_________fbr20">#REF!</definedName>
    <definedName name="_________fbr21">#REF!</definedName>
    <definedName name="_________fbr24">#REF!</definedName>
    <definedName name="_________fbr25">#REF!</definedName>
    <definedName name="_________fbr26">#REF!</definedName>
    <definedName name="_________fbr27">#REF!</definedName>
    <definedName name="_________fbr28">#REF!</definedName>
    <definedName name="_________Feb01">#REF!</definedName>
    <definedName name="_________Feb02">#REF!</definedName>
    <definedName name="_________FEB05">#REF!</definedName>
    <definedName name="_________FEB20">#REF!</definedName>
    <definedName name="_________FEB27">#REF!</definedName>
    <definedName name="_________FEB28">#REF!</definedName>
    <definedName name="_________Feb97">#REF!</definedName>
    <definedName name="_________Feb98">#REF!</definedName>
    <definedName name="_________Feb99">#REF!</definedName>
    <definedName name="_________g5">#N/A</definedName>
    <definedName name="_________g5_1">#N/A</definedName>
    <definedName name="_________g6">#N/A</definedName>
    <definedName name="_________g6_1">#N/A</definedName>
    <definedName name="_________h57">#N/A</definedName>
    <definedName name="_________h57_1">#N/A</definedName>
    <definedName name="_________h58">#N/A</definedName>
    <definedName name="_________h58_1">#N/A</definedName>
    <definedName name="_________h59">#N/A</definedName>
    <definedName name="_________h59_1">#N/A</definedName>
    <definedName name="_________h76">#N/A</definedName>
    <definedName name="_________h76_1">#N/A</definedName>
    <definedName name="_________HAL12">#REF!</definedName>
    <definedName name="_________i9">#N/A</definedName>
    <definedName name="_________i9_1">#N/A</definedName>
    <definedName name="_________i99">#N/A</definedName>
    <definedName name="_________i99_1">#N/A</definedName>
    <definedName name="_________ii8">#N/A</definedName>
    <definedName name="_________ii8_1">#N/A</definedName>
    <definedName name="_________INC2">#REF!</definedName>
    <definedName name="_________IRB99">#REF!</definedName>
    <definedName name="_________iu86">#N/A</definedName>
    <definedName name="_________iu86_1">#N/A</definedName>
    <definedName name="_________j1">#N/A</definedName>
    <definedName name="_________j1_1">#N/A</definedName>
    <definedName name="_________j10">#N/A</definedName>
    <definedName name="_________j10_1">#N/A</definedName>
    <definedName name="_________j1123">#N/A</definedName>
    <definedName name="_________j1123_1">#N/A</definedName>
    <definedName name="_________j12">#N/A</definedName>
    <definedName name="_________j12_1">#N/A</definedName>
    <definedName name="_________j13">#N/A</definedName>
    <definedName name="_________j13_1">#N/A</definedName>
    <definedName name="_________j14">#N/A</definedName>
    <definedName name="_________j14_1">#N/A</definedName>
    <definedName name="_________j15">#N/A</definedName>
    <definedName name="_________j15_1">#N/A</definedName>
    <definedName name="_________j16">#N/A</definedName>
    <definedName name="_________j16_1">#N/A</definedName>
    <definedName name="_________j17">#N/A</definedName>
    <definedName name="_________j17_1">#N/A</definedName>
    <definedName name="_________j18">#N/A</definedName>
    <definedName name="_________j18_1">#N/A</definedName>
    <definedName name="_________j2">#N/A</definedName>
    <definedName name="_________j2_1">#N/A</definedName>
    <definedName name="_________j22">#N/A</definedName>
    <definedName name="_________j22_1">#N/A</definedName>
    <definedName name="_________j23">#N/A</definedName>
    <definedName name="_________j23_1">#N/A</definedName>
    <definedName name="_________j234">#N/A</definedName>
    <definedName name="_________j234_1">#N/A</definedName>
    <definedName name="_________j24">#N/A</definedName>
    <definedName name="_________j24_1">#N/A</definedName>
    <definedName name="_________j25">#N/A</definedName>
    <definedName name="_________j25_1">#N/A</definedName>
    <definedName name="_________j27">#N/A</definedName>
    <definedName name="_________j27_1">#N/A</definedName>
    <definedName name="_________j28">#N/A</definedName>
    <definedName name="_________j28_1">#N/A</definedName>
    <definedName name="_________j29">#N/A</definedName>
    <definedName name="_________j29_1">#N/A</definedName>
    <definedName name="_________j30">#N/A</definedName>
    <definedName name="_________j30_1">#N/A</definedName>
    <definedName name="_________j33">#N/A</definedName>
    <definedName name="_________j33_1">#N/A</definedName>
    <definedName name="_________j345">#N/A</definedName>
    <definedName name="_________j345_1">#N/A</definedName>
    <definedName name="_________j35">#N/A</definedName>
    <definedName name="_________j35_1">#N/A</definedName>
    <definedName name="_________j36">#N/A</definedName>
    <definedName name="_________j36_1">#N/A</definedName>
    <definedName name="_________j37">#N/A</definedName>
    <definedName name="_________j37_1">#N/A</definedName>
    <definedName name="_________j39">#N/A</definedName>
    <definedName name="_________j39_1">#N/A</definedName>
    <definedName name="_________j4">#N/A</definedName>
    <definedName name="_________j4_1">#N/A</definedName>
    <definedName name="_________j40">#N/A</definedName>
    <definedName name="_________j40_1">#N/A</definedName>
    <definedName name="_________j45">#N/A</definedName>
    <definedName name="_________j45_1">#N/A</definedName>
    <definedName name="_________j46">#N/A</definedName>
    <definedName name="_________j46_1">#N/A</definedName>
    <definedName name="_________j47">#N/A</definedName>
    <definedName name="_________j47_1">#N/A</definedName>
    <definedName name="_________j49">#N/A</definedName>
    <definedName name="_________j49_1">#N/A</definedName>
    <definedName name="_________j5">#N/A</definedName>
    <definedName name="_________j5_1">#N/A</definedName>
    <definedName name="_________j55">#N/A</definedName>
    <definedName name="_________j55_1">#N/A</definedName>
    <definedName name="_________j56">#N/A</definedName>
    <definedName name="_________j56_1">#N/A</definedName>
    <definedName name="_________j567">#N/A</definedName>
    <definedName name="_________j567_1">#N/A</definedName>
    <definedName name="_________j6">#N/A</definedName>
    <definedName name="_________j6_1">#N/A</definedName>
    <definedName name="_________j66">#N/A</definedName>
    <definedName name="_________j66_1">#N/A</definedName>
    <definedName name="_________j67">#N/A</definedName>
    <definedName name="_________j67_1">#N/A</definedName>
    <definedName name="_________j678">#N/A</definedName>
    <definedName name="_________j678_1">#N/A</definedName>
    <definedName name="_________j68">#N/A</definedName>
    <definedName name="_________j68_1">#N/A</definedName>
    <definedName name="_________j69">#N/A</definedName>
    <definedName name="_________j69_1">#N/A</definedName>
    <definedName name="_________j7">#N/A</definedName>
    <definedName name="_________j7_1">#N/A</definedName>
    <definedName name="_________j77">#N/A</definedName>
    <definedName name="_________j77_1">#N/A</definedName>
    <definedName name="_________j78">#N/A</definedName>
    <definedName name="_________j78_1">#N/A</definedName>
    <definedName name="_________j789">#N/A</definedName>
    <definedName name="_________j789_1">#N/A</definedName>
    <definedName name="_________j8">#N/A</definedName>
    <definedName name="_________j8_1">#N/A</definedName>
    <definedName name="_________j80">#N/A</definedName>
    <definedName name="_________j80_1">#N/A</definedName>
    <definedName name="_________j88">#N/A</definedName>
    <definedName name="_________j88_1">#N/A</definedName>
    <definedName name="_________j9">#N/A</definedName>
    <definedName name="_________j9_1">#N/A</definedName>
    <definedName name="_________j90">#N/A</definedName>
    <definedName name="_________j90_1">#N/A</definedName>
    <definedName name="_________j99">#N/A</definedName>
    <definedName name="_________j99_1">#N/A</definedName>
    <definedName name="_________JA02">#REF!</definedName>
    <definedName name="_________JA03">#REF!</definedName>
    <definedName name="_________JA04">#REF!</definedName>
    <definedName name="_________JA06">#REF!</definedName>
    <definedName name="_________JA07">#REF!</definedName>
    <definedName name="_________JA08">#REF!</definedName>
    <definedName name="_________JA10">#REF!</definedName>
    <definedName name="_________JA13">#REF!</definedName>
    <definedName name="_________JA14">#REF!</definedName>
    <definedName name="_________JA16">#REF!</definedName>
    <definedName name="_________JA17">#REF!</definedName>
    <definedName name="_________JA18">#REF!</definedName>
    <definedName name="_________JA20">#REF!</definedName>
    <definedName name="_________JA21">#REF!</definedName>
    <definedName name="_________JA22">#REF!</definedName>
    <definedName name="_________JA23">#REF!</definedName>
    <definedName name="_________JA24">#REF!</definedName>
    <definedName name="_________JA27">#REF!</definedName>
    <definedName name="_________JA28">#REF!</definedName>
    <definedName name="_________JA29">#REF!</definedName>
    <definedName name="_________ja30">#REF!</definedName>
    <definedName name="_________ja31">#REF!</definedName>
    <definedName name="_________Jan01">#REF!</definedName>
    <definedName name="_________Jan02">#REF!</definedName>
    <definedName name="_________JAN04">#REF!</definedName>
    <definedName name="_________jan25">#REF!</definedName>
    <definedName name="_________jan31">#REF!</definedName>
    <definedName name="_________Jan97">#REF!</definedName>
    <definedName name="_________Jan98">#REF!</definedName>
    <definedName name="_________Jan99">#REF!</definedName>
    <definedName name="_________ji1">#REF!</definedName>
    <definedName name="_________jj6">#N/A</definedName>
    <definedName name="_________jj6_1">#N/A</definedName>
    <definedName name="_________jj7">#N/A</definedName>
    <definedName name="_________jj7_1">#N/A</definedName>
    <definedName name="_________Jul01">#REF!</definedName>
    <definedName name="_________Jul02">#REF!</definedName>
    <definedName name="_________jul03">#REF!</definedName>
    <definedName name="_________jul05">#REF!</definedName>
    <definedName name="_________jul06">#REF!</definedName>
    <definedName name="_________jul08">#REF!</definedName>
    <definedName name="_________jul10">#REF!</definedName>
    <definedName name="_________jul11">#REF!</definedName>
    <definedName name="_________jul12">#REF!</definedName>
    <definedName name="_________jul13">#REF!</definedName>
    <definedName name="_________jul14">#REF!</definedName>
    <definedName name="_________jul15">#REF!</definedName>
    <definedName name="_________jul17">#REF!</definedName>
    <definedName name="_________jul18">#REF!</definedName>
    <definedName name="_________jul20">#REF!</definedName>
    <definedName name="_________jul22">#REF!</definedName>
    <definedName name="_________jul24">#REF!</definedName>
    <definedName name="_________jul25">#REF!</definedName>
    <definedName name="_________jul26">#REF!</definedName>
    <definedName name="_________jul27">#REF!</definedName>
    <definedName name="_________jul29">#REF!</definedName>
    <definedName name="_________jul30">#REF!</definedName>
    <definedName name="_________jul31">#REF!</definedName>
    <definedName name="_________JUL99">#REF!</definedName>
    <definedName name="_________Jun01">#REF!</definedName>
    <definedName name="_________Jun02">#REF!</definedName>
    <definedName name="_________jun03">#REF!</definedName>
    <definedName name="_________jun04">#REF!</definedName>
    <definedName name="_________jun06">#REF!</definedName>
    <definedName name="_________jun10">#REF!</definedName>
    <definedName name="_________jun11">#REF!</definedName>
    <definedName name="_________jun13">#REF!</definedName>
    <definedName name="_________jun14">#REF!</definedName>
    <definedName name="_________jun15">#REF!</definedName>
    <definedName name="_________jun17">#REF!</definedName>
    <definedName name="_________jun19">#REF!</definedName>
    <definedName name="_________jun20">#REF!</definedName>
    <definedName name="_________jun21">#REF!</definedName>
    <definedName name="_________jun24">#REF!</definedName>
    <definedName name="_________jun25">#REF!</definedName>
    <definedName name="_________jun30">#REF!</definedName>
    <definedName name="_________JUN99">#REF!</definedName>
    <definedName name="_________k798798">#REF!</definedName>
    <definedName name="_________Mar01">#REF!</definedName>
    <definedName name="_________Mar02">#REF!</definedName>
    <definedName name="_________mar09">#REF!</definedName>
    <definedName name="_________mar18">#REF!</definedName>
    <definedName name="_________mar23">#REF!</definedName>
    <definedName name="_________mar25">#REF!</definedName>
    <definedName name="_________mar26">#REF!</definedName>
    <definedName name="_________mar27">#REF!</definedName>
    <definedName name="_________mar28">#REF!</definedName>
    <definedName name="_________mar31">#REF!</definedName>
    <definedName name="_________Mar97">#REF!</definedName>
    <definedName name="_________Mar98">#REF!</definedName>
    <definedName name="_________Mar99">#REF!</definedName>
    <definedName name="_________May01">#REF!</definedName>
    <definedName name="_________May02">#REF!</definedName>
    <definedName name="_________may05">#REF!</definedName>
    <definedName name="_________may06">#REF!</definedName>
    <definedName name="_________may07">#REF!</definedName>
    <definedName name="_________may08">#REF!</definedName>
    <definedName name="_________may09">#REF!</definedName>
    <definedName name="_________may10">#REF!</definedName>
    <definedName name="_________may11">#REF!</definedName>
    <definedName name="_________may12">#REF!</definedName>
    <definedName name="_________may14">#REF!</definedName>
    <definedName name="_________may15">#REF!</definedName>
    <definedName name="_________may16">#REF!</definedName>
    <definedName name="_________may17">#REF!</definedName>
    <definedName name="_________May97">#REF!</definedName>
    <definedName name="_________May98">#REF!</definedName>
    <definedName name="_________May99">#REF!</definedName>
    <definedName name="_________MEI02">#REF!</definedName>
    <definedName name="_________MEI03">#REF!</definedName>
    <definedName name="_________MEI05">#REF!</definedName>
    <definedName name="_________MEI06">#REF!</definedName>
    <definedName name="_________MEI08">#REF!</definedName>
    <definedName name="_________MEI14">#REF!</definedName>
    <definedName name="_________MEI16">#REF!</definedName>
    <definedName name="_________MEI18">#REF!</definedName>
    <definedName name="_________MEI21">#REF!</definedName>
    <definedName name="_________MEI24">#REF!</definedName>
    <definedName name="_________MEI27">#REF!</definedName>
    <definedName name="_________MEI28">#REF!</definedName>
    <definedName name="_________MEI30">#REF!</definedName>
    <definedName name="_________MEI31">#REF!</definedName>
    <definedName name="_________MEI99">#REF!</definedName>
    <definedName name="_________mm02">#REF!</definedName>
    <definedName name="_________mm03">#REF!</definedName>
    <definedName name="_________mm2">#REF!</definedName>
    <definedName name="_________mm3">#REF!</definedName>
    <definedName name="_________mr04">#REF!</definedName>
    <definedName name="_________mr05">#REF!</definedName>
    <definedName name="_________mr06">#REF!</definedName>
    <definedName name="_________mr07">#REF!</definedName>
    <definedName name="_________mr11">#REF!</definedName>
    <definedName name="_________mr12">#REF!</definedName>
    <definedName name="_________mr13">#REF!</definedName>
    <definedName name="_________mr14">#REF!</definedName>
    <definedName name="_________mr15">#REF!</definedName>
    <definedName name="_________mr17">#REF!</definedName>
    <definedName name="_________mr18">#REF!</definedName>
    <definedName name="_________mr20">#REF!</definedName>
    <definedName name="_________mr21">#REF!</definedName>
    <definedName name="_________mr25">#REF!</definedName>
    <definedName name="_________mr26">#REF!</definedName>
    <definedName name="_________mr27">#REF!</definedName>
    <definedName name="_________mr28">#REF!</definedName>
    <definedName name="_________mr31">#REF!</definedName>
    <definedName name="_________nop02">#REF!</definedName>
    <definedName name="_________Nov01">#REF!</definedName>
    <definedName name="_________Nov02">#REF!</definedName>
    <definedName name="_________nov04">#REF!</definedName>
    <definedName name="_________nov05">#REF!</definedName>
    <definedName name="_________nov07">#REF!</definedName>
    <definedName name="_________nov08">#REF!</definedName>
    <definedName name="_________nov11">#REF!</definedName>
    <definedName name="_________nov12">#REF!</definedName>
    <definedName name="_________nov13">#REF!</definedName>
    <definedName name="_________nov14">#REF!</definedName>
    <definedName name="_________nov15">#REF!</definedName>
    <definedName name="_________nov16">#REF!</definedName>
    <definedName name="_________nov18">#REF!</definedName>
    <definedName name="_________nov19">#REF!</definedName>
    <definedName name="_________nov20">#REF!</definedName>
    <definedName name="_________nov21">#REF!</definedName>
    <definedName name="_________nov22">#REF!</definedName>
    <definedName name="_________nov23">#REF!</definedName>
    <definedName name="_________nov25">#REF!</definedName>
    <definedName name="_________nov26">#REF!</definedName>
    <definedName name="_________nov27">#REF!</definedName>
    <definedName name="_________nov28">#REF!</definedName>
    <definedName name="_________nov29">#REF!</definedName>
    <definedName name="_________nov30">#REF!</definedName>
    <definedName name="_________Nov97">#REF!</definedName>
    <definedName name="_________Nov98">#REF!</definedName>
    <definedName name="_________nov99">#REF!</definedName>
    <definedName name="_________NPW1">#REF!</definedName>
    <definedName name="_________NPW10">#REF!</definedName>
    <definedName name="_________NPW11">#REF!</definedName>
    <definedName name="_________NPW2">#REF!</definedName>
    <definedName name="_________NPW3">#REF!</definedName>
    <definedName name="_________NPW4">#REF!</definedName>
    <definedName name="_________NPW5">#REF!</definedName>
    <definedName name="_________NPW6">#REF!</definedName>
    <definedName name="_________NPW7">#REF!</definedName>
    <definedName name="_________NPW8">#REF!</definedName>
    <definedName name="_________NPW9">#REF!</definedName>
    <definedName name="_________Oct01">#REF!</definedName>
    <definedName name="_________Oct02">#REF!</definedName>
    <definedName name="_________Oct97">#REF!</definedName>
    <definedName name="_________Oct98">#REF!</definedName>
    <definedName name="_________oct99">#REF!</definedName>
    <definedName name="_________oi9">#N/A</definedName>
    <definedName name="_________oi9_1">#N/A</definedName>
    <definedName name="_________okt01">#REF!</definedName>
    <definedName name="_________okt02">#REF!</definedName>
    <definedName name="_________okt03">#REF!</definedName>
    <definedName name="_________okt04">#REF!</definedName>
    <definedName name="_________okt05">#REF!</definedName>
    <definedName name="_________okt07">#REF!</definedName>
    <definedName name="_________okt09">#REF!</definedName>
    <definedName name="_________okt10">#REF!</definedName>
    <definedName name="_________okt11">#REF!</definedName>
    <definedName name="_________okt12">#REF!</definedName>
    <definedName name="_________okt14">#REF!</definedName>
    <definedName name="_________okt16">#REF!</definedName>
    <definedName name="_________okt17">#REF!</definedName>
    <definedName name="_________okt18">#REF!</definedName>
    <definedName name="_________okt19">#REF!</definedName>
    <definedName name="_________okt21">#REF!</definedName>
    <definedName name="_________okt22">#REF!</definedName>
    <definedName name="_________okt24">#REF!</definedName>
    <definedName name="_________okt25">#REF!</definedName>
    <definedName name="_________okt27">#REF!</definedName>
    <definedName name="_________okt28">#REF!</definedName>
    <definedName name="_________okt29">#REF!</definedName>
    <definedName name="_________okt30">#REF!</definedName>
    <definedName name="_________okt31">#REF!</definedName>
    <definedName name="_________pan1">#REF!</definedName>
    <definedName name="_________PL1">#REF!</definedName>
    <definedName name="_________PL2">#REF!</definedName>
    <definedName name="_________PL3">#REF!</definedName>
    <definedName name="_________PPE2">#REF!</definedName>
    <definedName name="_________PPH23">#REF!</definedName>
    <definedName name="_________re5">#N/A</definedName>
    <definedName name="_________re5_1">#N/A</definedName>
    <definedName name="_________rt5">#N/A</definedName>
    <definedName name="_________rt5_1">#N/A</definedName>
    <definedName name="_________rt6">#N/A</definedName>
    <definedName name="_________rt6_1">#N/A</definedName>
    <definedName name="_________S3">#N/A</definedName>
    <definedName name="_________S3_1">#N/A</definedName>
    <definedName name="_________s5">#N/A</definedName>
    <definedName name="_________s5_1">#N/A</definedName>
    <definedName name="_________SA1">#REF!</definedName>
    <definedName name="_________sep01">#REF!</definedName>
    <definedName name="_________Sep02">#REF!</definedName>
    <definedName name="_________sep03">#REF!</definedName>
    <definedName name="_________sep04">#REF!</definedName>
    <definedName name="_________sep05">#REF!</definedName>
    <definedName name="_________sep06">#REF!</definedName>
    <definedName name="_________sep07">#REF!</definedName>
    <definedName name="_________sep10">#REF!</definedName>
    <definedName name="_________sep11">#REF!</definedName>
    <definedName name="_________sep12">#REF!</definedName>
    <definedName name="_________sep13">#REF!</definedName>
    <definedName name="_________sep16">#REF!</definedName>
    <definedName name="_________sep17">#REF!</definedName>
    <definedName name="_________sep18">#REF!</definedName>
    <definedName name="_________sep19">#REF!</definedName>
    <definedName name="_________sep20">#REF!</definedName>
    <definedName name="_________sep21">#REF!</definedName>
    <definedName name="_________sep24">#REF!</definedName>
    <definedName name="_________sep25">#REF!</definedName>
    <definedName name="_________sep26">#REF!</definedName>
    <definedName name="_________sep28">#REF!</definedName>
    <definedName name="_________sep30">#REF!</definedName>
    <definedName name="_________Sep97">#REF!</definedName>
    <definedName name="_________Sep98">#REF!</definedName>
    <definedName name="_________Sep99">#REF!</definedName>
    <definedName name="_________set5">#REF!</definedName>
    <definedName name="_________set7">#REF!</definedName>
    <definedName name="_________si7">#N/A</definedName>
    <definedName name="_________si7_1">#N/A</definedName>
    <definedName name="_________SPm21">#REF!</definedName>
    <definedName name="_________sti2">#REF!</definedName>
    <definedName name="_________t5">#N/A</definedName>
    <definedName name="_________t5_1">#N/A</definedName>
    <definedName name="_________t6">#N/A</definedName>
    <definedName name="_________t6_1">#N/A</definedName>
    <definedName name="_________t7">#N/A</definedName>
    <definedName name="_________t7_1">#N/A</definedName>
    <definedName name="_________tb03">#REF!</definedName>
    <definedName name="_________td2">#REF!</definedName>
    <definedName name="_________TP1">#REF!</definedName>
    <definedName name="_________u89">#N/A</definedName>
    <definedName name="_________u89_1">#N/A</definedName>
    <definedName name="_________ui7">#N/A</definedName>
    <definedName name="_________ui7_1">#N/A</definedName>
    <definedName name="_________UM1">#REF!</definedName>
    <definedName name="_________UM2">#REF!</definedName>
    <definedName name="_________UM3">#REF!</definedName>
    <definedName name="_________UM4">#REF!</definedName>
    <definedName name="_________y5">#N/A</definedName>
    <definedName name="_________y5_1">#N/A</definedName>
    <definedName name="_________y6">#N/A</definedName>
    <definedName name="_________y6_1">#N/A</definedName>
    <definedName name="_________y66">#N/A</definedName>
    <definedName name="_________y66_1">#N/A</definedName>
    <definedName name="_________y7">#N/A</definedName>
    <definedName name="_________y7_1">#N/A</definedName>
    <definedName name="_________y78">#N/A</definedName>
    <definedName name="_________y78_1">#N/A</definedName>
    <definedName name="_________YW1">#REF!</definedName>
    <definedName name="_________yy7">#N/A</definedName>
    <definedName name="_________yy7_1">#N/A</definedName>
    <definedName name="________6235">#REF!</definedName>
    <definedName name="________a100000">#REF!</definedName>
    <definedName name="________a11">#N/A</definedName>
    <definedName name="________a11_1">#N/A</definedName>
    <definedName name="________a140000">#REF!</definedName>
    <definedName name="________a500000">#REF!</definedName>
    <definedName name="________abs2">#N/A</definedName>
    <definedName name="________abs2_1">#N/A</definedName>
    <definedName name="________ADV2">#REF!</definedName>
    <definedName name="________agt01">#REF!</definedName>
    <definedName name="________agt02">#REF!</definedName>
    <definedName name="________agt98">#REF!</definedName>
    <definedName name="________APL02">#REF!</definedName>
    <definedName name="________Apr01">#REF!</definedName>
    <definedName name="________Apr02">#REF!</definedName>
    <definedName name="________apr04">#REF!</definedName>
    <definedName name="________apr10">#REF!</definedName>
    <definedName name="________apr12">#REF!</definedName>
    <definedName name="________apr23">#REF!</definedName>
    <definedName name="________apr24">#REF!</definedName>
    <definedName name="________apr27">#REF!</definedName>
    <definedName name="________apr29">#REF!</definedName>
    <definedName name="________apr30">#REF!</definedName>
    <definedName name="________Apr97">#REF!</definedName>
    <definedName name="________Apr98">#REF!</definedName>
    <definedName name="________Apr99">#REF!</definedName>
    <definedName name="________are1">#REF!</definedName>
    <definedName name="________ARE2000">#REF!</definedName>
    <definedName name="________ARE98">#REF!</definedName>
    <definedName name="________ARE99">#REF!</definedName>
    <definedName name="________Aug01">#REF!</definedName>
    <definedName name="________Aug02">#REF!</definedName>
    <definedName name="________aug03">#REF!</definedName>
    <definedName name="________aug04">#REF!</definedName>
    <definedName name="________aug05">#REF!</definedName>
    <definedName name="________aug06">#REF!</definedName>
    <definedName name="________aug07">#REF!</definedName>
    <definedName name="________aug08">#REF!</definedName>
    <definedName name="________aug09">#REF!</definedName>
    <definedName name="________aug10">#REF!</definedName>
    <definedName name="________aug12">#REF!</definedName>
    <definedName name="________aug13">#REF!</definedName>
    <definedName name="________aug14">#REF!</definedName>
    <definedName name="________aug15">#REF!</definedName>
    <definedName name="________aug16">#REF!</definedName>
    <definedName name="________aug19">#REF!</definedName>
    <definedName name="________aug20">#REF!</definedName>
    <definedName name="________aug21">#REF!</definedName>
    <definedName name="________aug22">#REF!</definedName>
    <definedName name="________aug23">#REF!</definedName>
    <definedName name="________aug24">#REF!</definedName>
    <definedName name="________aug26">#REF!</definedName>
    <definedName name="________aug27">#REF!</definedName>
    <definedName name="________aug28">#REF!</definedName>
    <definedName name="________aug29">#REF!</definedName>
    <definedName name="________aug30">#REF!</definedName>
    <definedName name="________aug31">#REF!</definedName>
    <definedName name="________Aug97">#REF!</definedName>
    <definedName name="________Aug98">#REF!</definedName>
    <definedName name="________Aug99">#REF!</definedName>
    <definedName name="________Avr0102">#REF!</definedName>
    <definedName name="________Avr0202">#REF!</definedName>
    <definedName name="________Avr0302">#REF!</definedName>
    <definedName name="________Avr0402">#REF!</definedName>
    <definedName name="________Avr0502">#REF!</definedName>
    <definedName name="________Avr0602">#REF!</definedName>
    <definedName name="________Avr0701">#REF!</definedName>
    <definedName name="________Avr0702">#REF!</definedName>
    <definedName name="________Avr0801">#REF!</definedName>
    <definedName name="________Avr0802">#REF!</definedName>
    <definedName name="________Avr0901">#REF!</definedName>
    <definedName name="________Avr0902">#REF!</definedName>
    <definedName name="________Avr1001">#REF!</definedName>
    <definedName name="________Avr1002">#REF!</definedName>
    <definedName name="________Avr1101">#REF!</definedName>
    <definedName name="________Avr1102">#REF!</definedName>
    <definedName name="________Avr1201">#REF!</definedName>
    <definedName name="________avr1202">#REF!</definedName>
    <definedName name="________CIP0100">#REF!</definedName>
    <definedName name="________CIP0101">#REF!</definedName>
    <definedName name="________CIP0102">#REF!</definedName>
    <definedName name="________CIP0200">#REF!</definedName>
    <definedName name="________CIP0201">#REF!</definedName>
    <definedName name="________CIP0202">#REF!</definedName>
    <definedName name="________CIP0300">#REF!</definedName>
    <definedName name="________CIP0301">#REF!</definedName>
    <definedName name="________CIP0302">#REF!</definedName>
    <definedName name="________CIP0400">#REF!</definedName>
    <definedName name="________CIP0401">#REF!</definedName>
    <definedName name="________CIP0402">#REF!</definedName>
    <definedName name="________CIP0500">#REF!</definedName>
    <definedName name="________CIP0501">#REF!</definedName>
    <definedName name="________CIP0502">#REF!</definedName>
    <definedName name="________CIP0600">#REF!</definedName>
    <definedName name="________CIP0601">#REF!</definedName>
    <definedName name="________CIP0602">#REF!</definedName>
    <definedName name="________CIP0700">#REF!</definedName>
    <definedName name="________CIP0701">#REF!</definedName>
    <definedName name="________CIP0702">#REF!</definedName>
    <definedName name="________CIP0800">#REF!</definedName>
    <definedName name="________CIP0801">#REF!</definedName>
    <definedName name="________CIP0802">#REF!</definedName>
    <definedName name="________CIP0900">#REF!</definedName>
    <definedName name="________CIP0901">#REF!</definedName>
    <definedName name="________CIP0902">#REF!</definedName>
    <definedName name="________CIP1000">#REF!</definedName>
    <definedName name="________CIP1001">#REF!</definedName>
    <definedName name="________CIP1002">#REF!</definedName>
    <definedName name="________CIP1100">#REF!</definedName>
    <definedName name="________CIP1101">#REF!</definedName>
    <definedName name="________CIP1102">#REF!</definedName>
    <definedName name="________CIP1200">#REF!</definedName>
    <definedName name="________CIP1201">#REF!</definedName>
    <definedName name="________CIP1202">#REF!</definedName>
    <definedName name="________CIP1299">#REF!</definedName>
    <definedName name="________CIP93">#REF!</definedName>
    <definedName name="________CIP94">#REF!</definedName>
    <definedName name="________CIP95">#REF!</definedName>
    <definedName name="________CIP96">#REF!</definedName>
    <definedName name="________CIP97">#REF!</definedName>
    <definedName name="________CIP98">#REF!</definedName>
    <definedName name="________CIP99">#REF!</definedName>
    <definedName name="________CON1">#REF!</definedName>
    <definedName name="________d4">#N/A</definedName>
    <definedName name="________d4_1">#N/A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13">#REF!</definedName>
    <definedName name="________DAT14">#REF!</definedName>
    <definedName name="________DAT15">#REF!</definedName>
    <definedName name="________DAT16">#REF!</definedName>
    <definedName name="________DAT17">#REF!</definedName>
    <definedName name="________DAT18">#REF!</definedName>
    <definedName name="________DAT19">#REF!</definedName>
    <definedName name="________DAT2">#REF!</definedName>
    <definedName name="________DAT20">#REF!</definedName>
    <definedName name="________DAT21">#REF!</definedName>
    <definedName name="________DAT2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Dec01">#REF!</definedName>
    <definedName name="________Dec02">#REF!</definedName>
    <definedName name="________dec03">#REF!</definedName>
    <definedName name="________dec04">#REF!</definedName>
    <definedName name="________dec11">#REF!</definedName>
    <definedName name="________dec12">#REF!</definedName>
    <definedName name="________dec16">#REF!</definedName>
    <definedName name="________dec18">#REF!</definedName>
    <definedName name="________dec19">#REF!</definedName>
    <definedName name="________dec20">#REF!</definedName>
    <definedName name="________dec21">#REF!</definedName>
    <definedName name="________dec23">#REF!</definedName>
    <definedName name="________dec24">#REF!</definedName>
    <definedName name="________dec28">#REF!</definedName>
    <definedName name="________dec30">#REF!</definedName>
    <definedName name="________dec31">#REF!</definedName>
    <definedName name="________Dec97">#REF!</definedName>
    <definedName name="________Dec98">#REF!</definedName>
    <definedName name="________dec99">#REF!</definedName>
    <definedName name="________des01">#REF!</definedName>
    <definedName name="________des02">#REF!</definedName>
    <definedName name="________des06">#REF!</definedName>
    <definedName name="________f4">#N/A</definedName>
    <definedName name="________f4_1">#N/A</definedName>
    <definedName name="________F45">#N/A</definedName>
    <definedName name="________F45_1">#N/A</definedName>
    <definedName name="________F56">#N/A</definedName>
    <definedName name="________F56_1">#N/A</definedName>
    <definedName name="________FA2008" localSheetId="6" hidden="1">{#N/A,#N/A,FALSE,"OUT  AREC"}</definedName>
    <definedName name="________FA2008" hidden="1">{#N/A,#N/A,FALSE,"OUT  AREC"}</definedName>
    <definedName name="________fbr01">#REF!</definedName>
    <definedName name="________fbr04">#REF!</definedName>
    <definedName name="________fbr06">#REF!</definedName>
    <definedName name="________fbr07">#REF!</definedName>
    <definedName name="________fbr10">#REF!</definedName>
    <definedName name="________fbr11">#REF!</definedName>
    <definedName name="________fbr13">#REF!</definedName>
    <definedName name="________fbr15">#REF!</definedName>
    <definedName name="________fbr18">#REF!</definedName>
    <definedName name="________fbr19">#REF!</definedName>
    <definedName name="________fbr20">#REF!</definedName>
    <definedName name="________fbr21">#REF!</definedName>
    <definedName name="________fbr24">#REF!</definedName>
    <definedName name="________fbr25">#REF!</definedName>
    <definedName name="________fbr26">#REF!</definedName>
    <definedName name="________fbr27">#REF!</definedName>
    <definedName name="________fbr28">#REF!</definedName>
    <definedName name="________Feb01">#REF!</definedName>
    <definedName name="________Feb02">#REF!</definedName>
    <definedName name="________FEB05">#REF!</definedName>
    <definedName name="________FEB20">#REF!</definedName>
    <definedName name="________FEB27">#REF!</definedName>
    <definedName name="________FEB28">#REF!</definedName>
    <definedName name="________Feb97">#REF!</definedName>
    <definedName name="________Feb98">#REF!</definedName>
    <definedName name="________Feb99">#REF!</definedName>
    <definedName name="________g5">#N/A</definedName>
    <definedName name="________g5_1">#N/A</definedName>
    <definedName name="________g6">#N/A</definedName>
    <definedName name="________g6_1">#N/A</definedName>
    <definedName name="________h57">#N/A</definedName>
    <definedName name="________h57_1">#N/A</definedName>
    <definedName name="________h58">#N/A</definedName>
    <definedName name="________h58_1">#N/A</definedName>
    <definedName name="________h59">#N/A</definedName>
    <definedName name="________h59_1">#N/A</definedName>
    <definedName name="________h76">#N/A</definedName>
    <definedName name="________h76_1">#N/A</definedName>
    <definedName name="________HAL12">#REF!</definedName>
    <definedName name="________i9">#N/A</definedName>
    <definedName name="________i9_1">#N/A</definedName>
    <definedName name="________i99">#N/A</definedName>
    <definedName name="________i99_1">#N/A</definedName>
    <definedName name="________ii8">#N/A</definedName>
    <definedName name="________ii8_1">#N/A</definedName>
    <definedName name="________INC2">#REF!</definedName>
    <definedName name="________IRB99">#REF!</definedName>
    <definedName name="________iu86">#N/A</definedName>
    <definedName name="________iu86_1">#N/A</definedName>
    <definedName name="________j1">#N/A</definedName>
    <definedName name="________j1_1">#N/A</definedName>
    <definedName name="________j10">#N/A</definedName>
    <definedName name="________j10_1">#N/A</definedName>
    <definedName name="________j1123">#N/A</definedName>
    <definedName name="________j1123_1">#N/A</definedName>
    <definedName name="________j12">#N/A</definedName>
    <definedName name="________j12_1">#N/A</definedName>
    <definedName name="________j13">#N/A</definedName>
    <definedName name="________j13_1">#N/A</definedName>
    <definedName name="________j14">#N/A</definedName>
    <definedName name="________j14_1">#N/A</definedName>
    <definedName name="________j15">#N/A</definedName>
    <definedName name="________j15_1">#N/A</definedName>
    <definedName name="________j16">#N/A</definedName>
    <definedName name="________j16_1">#N/A</definedName>
    <definedName name="________j17">#N/A</definedName>
    <definedName name="________j17_1">#N/A</definedName>
    <definedName name="________j18">#N/A</definedName>
    <definedName name="________j18_1">#N/A</definedName>
    <definedName name="________j2">#N/A</definedName>
    <definedName name="________j2_1">#N/A</definedName>
    <definedName name="________j22">#N/A</definedName>
    <definedName name="________j22_1">#N/A</definedName>
    <definedName name="________j23">#N/A</definedName>
    <definedName name="________j23_1">#N/A</definedName>
    <definedName name="________j234">#N/A</definedName>
    <definedName name="________j234_1">#N/A</definedName>
    <definedName name="________j24">#N/A</definedName>
    <definedName name="________j24_1">#N/A</definedName>
    <definedName name="________j25">#N/A</definedName>
    <definedName name="________j25_1">#N/A</definedName>
    <definedName name="________j27">#N/A</definedName>
    <definedName name="________j27_1">#N/A</definedName>
    <definedName name="________j28">#N/A</definedName>
    <definedName name="________j28_1">#N/A</definedName>
    <definedName name="________j29">#N/A</definedName>
    <definedName name="________j29_1">#N/A</definedName>
    <definedName name="________j30">#N/A</definedName>
    <definedName name="________j30_1">#N/A</definedName>
    <definedName name="________j33">#N/A</definedName>
    <definedName name="________j33_1">#N/A</definedName>
    <definedName name="________j345">#N/A</definedName>
    <definedName name="________j345_1">#N/A</definedName>
    <definedName name="________j35">#N/A</definedName>
    <definedName name="________j35_1">#N/A</definedName>
    <definedName name="________j36">#N/A</definedName>
    <definedName name="________j36_1">#N/A</definedName>
    <definedName name="________j37">#N/A</definedName>
    <definedName name="________j37_1">#N/A</definedName>
    <definedName name="________j39">#N/A</definedName>
    <definedName name="________j39_1">#N/A</definedName>
    <definedName name="________j4">#N/A</definedName>
    <definedName name="________j4_1">#N/A</definedName>
    <definedName name="________j40">#N/A</definedName>
    <definedName name="________j40_1">#N/A</definedName>
    <definedName name="________j45">#N/A</definedName>
    <definedName name="________j45_1">#N/A</definedName>
    <definedName name="________j46">#N/A</definedName>
    <definedName name="________j46_1">#N/A</definedName>
    <definedName name="________j47">#N/A</definedName>
    <definedName name="________j47_1">#N/A</definedName>
    <definedName name="________j49">#N/A</definedName>
    <definedName name="________j49_1">#N/A</definedName>
    <definedName name="________j5">#N/A</definedName>
    <definedName name="________j5_1">#N/A</definedName>
    <definedName name="________j55">#N/A</definedName>
    <definedName name="________j55_1">#N/A</definedName>
    <definedName name="________j56">#N/A</definedName>
    <definedName name="________j56_1">#N/A</definedName>
    <definedName name="________j567">#N/A</definedName>
    <definedName name="________j567_1">#N/A</definedName>
    <definedName name="________j6">#N/A</definedName>
    <definedName name="________j6_1">#N/A</definedName>
    <definedName name="________j66">#N/A</definedName>
    <definedName name="________j66_1">#N/A</definedName>
    <definedName name="________j67">#N/A</definedName>
    <definedName name="________j67_1">#N/A</definedName>
    <definedName name="________j678">#N/A</definedName>
    <definedName name="________j678_1">#N/A</definedName>
    <definedName name="________j68">#N/A</definedName>
    <definedName name="________j68_1">#N/A</definedName>
    <definedName name="________j69">#N/A</definedName>
    <definedName name="________j69_1">#N/A</definedName>
    <definedName name="________j7">#N/A</definedName>
    <definedName name="________j7_1">#N/A</definedName>
    <definedName name="________j77">#N/A</definedName>
    <definedName name="________j77_1">#N/A</definedName>
    <definedName name="________j78">#N/A</definedName>
    <definedName name="________j78_1">#N/A</definedName>
    <definedName name="________j789">#N/A</definedName>
    <definedName name="________j789_1">#N/A</definedName>
    <definedName name="________j8">#N/A</definedName>
    <definedName name="________j8_1">#N/A</definedName>
    <definedName name="________j80">#N/A</definedName>
    <definedName name="________j80_1">#N/A</definedName>
    <definedName name="________j88">#N/A</definedName>
    <definedName name="________j88_1">#N/A</definedName>
    <definedName name="________j9">#N/A</definedName>
    <definedName name="________j9_1">#N/A</definedName>
    <definedName name="________j90">#N/A</definedName>
    <definedName name="________j90_1">#N/A</definedName>
    <definedName name="________j99">#N/A</definedName>
    <definedName name="________j99_1">#N/A</definedName>
    <definedName name="________JA02">#REF!</definedName>
    <definedName name="________JA03">#REF!</definedName>
    <definedName name="________JA04">#REF!</definedName>
    <definedName name="________JA06">#REF!</definedName>
    <definedName name="________JA07">#REF!</definedName>
    <definedName name="________JA08">#REF!</definedName>
    <definedName name="________JA10">#REF!</definedName>
    <definedName name="________JA13">#REF!</definedName>
    <definedName name="________JA14">#REF!</definedName>
    <definedName name="________JA16">#REF!</definedName>
    <definedName name="________JA17">#REF!</definedName>
    <definedName name="________JA18">#REF!</definedName>
    <definedName name="________JA20">#REF!</definedName>
    <definedName name="________JA21">#REF!</definedName>
    <definedName name="________JA22">#REF!</definedName>
    <definedName name="________JA23">#REF!</definedName>
    <definedName name="________JA24">#REF!</definedName>
    <definedName name="________JA27">#REF!</definedName>
    <definedName name="________JA28">#REF!</definedName>
    <definedName name="________JA29">#REF!</definedName>
    <definedName name="________ja30">#REF!</definedName>
    <definedName name="________ja31">#REF!</definedName>
    <definedName name="________Jan01">#REF!</definedName>
    <definedName name="________Jan02">#REF!</definedName>
    <definedName name="________JAN04">#REF!</definedName>
    <definedName name="________jan25">#REF!</definedName>
    <definedName name="________jan31">#REF!</definedName>
    <definedName name="________Jan97">#REF!</definedName>
    <definedName name="________Jan98">#REF!</definedName>
    <definedName name="________Jan99">#REF!</definedName>
    <definedName name="________ji1">#REF!</definedName>
    <definedName name="________jj6">#N/A</definedName>
    <definedName name="________jj6_1">#N/A</definedName>
    <definedName name="________jj7">#N/A</definedName>
    <definedName name="________jj7_1">#N/A</definedName>
    <definedName name="________Jul01">#REF!</definedName>
    <definedName name="________Jul02">#REF!</definedName>
    <definedName name="________jul03">#REF!</definedName>
    <definedName name="________jul05">#REF!</definedName>
    <definedName name="________jul06">#REF!</definedName>
    <definedName name="________jul08">#REF!</definedName>
    <definedName name="________jul10">#REF!</definedName>
    <definedName name="________jul11">#REF!</definedName>
    <definedName name="________jul12">#REF!</definedName>
    <definedName name="________jul13">#REF!</definedName>
    <definedName name="________jul14">#REF!</definedName>
    <definedName name="________jul15">#REF!</definedName>
    <definedName name="________jul17">#REF!</definedName>
    <definedName name="________jul18">#REF!</definedName>
    <definedName name="________jul20">#REF!</definedName>
    <definedName name="________jul22">#REF!</definedName>
    <definedName name="________jul24">#REF!</definedName>
    <definedName name="________jul25">#REF!</definedName>
    <definedName name="________jul26">#REF!</definedName>
    <definedName name="________jul27">#REF!</definedName>
    <definedName name="________jul29">#REF!</definedName>
    <definedName name="________jul30">#REF!</definedName>
    <definedName name="________jul31">#REF!</definedName>
    <definedName name="________jul98">#REF!</definedName>
    <definedName name="________JUL99">#REF!</definedName>
    <definedName name="________Jun01">#REF!</definedName>
    <definedName name="________Jun02">#REF!</definedName>
    <definedName name="________jun03">#REF!</definedName>
    <definedName name="________jun04">#REF!</definedName>
    <definedName name="________jun06">#REF!</definedName>
    <definedName name="________jun10">#REF!</definedName>
    <definedName name="________jun11">#REF!</definedName>
    <definedName name="________jun13">#REF!</definedName>
    <definedName name="________jun14">#REF!</definedName>
    <definedName name="________jun15">#REF!</definedName>
    <definedName name="________jun17">#REF!</definedName>
    <definedName name="________jun19">#REF!</definedName>
    <definedName name="________jun20">#REF!</definedName>
    <definedName name="________jun21">#REF!</definedName>
    <definedName name="________jun24">#REF!</definedName>
    <definedName name="________jun25">#REF!</definedName>
    <definedName name="________jun30">#REF!</definedName>
    <definedName name="________jun98">#REF!</definedName>
    <definedName name="________JUN99">#REF!</definedName>
    <definedName name="________k798798">#REF!</definedName>
    <definedName name="________Mar01">#REF!</definedName>
    <definedName name="________Mar02">#REF!</definedName>
    <definedName name="________mar09">#REF!</definedName>
    <definedName name="________mar18">#REF!</definedName>
    <definedName name="________mar23">#REF!</definedName>
    <definedName name="________mar25">#REF!</definedName>
    <definedName name="________mar26">#REF!</definedName>
    <definedName name="________mar27">#REF!</definedName>
    <definedName name="________mar28">#REF!</definedName>
    <definedName name="________mar31">#REF!</definedName>
    <definedName name="________Mar97">#REF!</definedName>
    <definedName name="________Mar98">#REF!</definedName>
    <definedName name="________Mar99">#REF!</definedName>
    <definedName name="________May01">#REF!</definedName>
    <definedName name="________May02">#REF!</definedName>
    <definedName name="________may05">#REF!</definedName>
    <definedName name="________may06">#REF!</definedName>
    <definedName name="________may07">#REF!</definedName>
    <definedName name="________may08">#REF!</definedName>
    <definedName name="________may09">#REF!</definedName>
    <definedName name="________may10">#REF!</definedName>
    <definedName name="________may11">#REF!</definedName>
    <definedName name="________may12">#REF!</definedName>
    <definedName name="________may14">#REF!</definedName>
    <definedName name="________may15">#REF!</definedName>
    <definedName name="________may16">#REF!</definedName>
    <definedName name="________may17">#REF!</definedName>
    <definedName name="________May97">#REF!</definedName>
    <definedName name="________May98">#REF!</definedName>
    <definedName name="________May99">#REF!</definedName>
    <definedName name="________MEI02">#REF!</definedName>
    <definedName name="________MEI03">#REF!</definedName>
    <definedName name="________MEI05">#REF!</definedName>
    <definedName name="________MEI06">#REF!</definedName>
    <definedName name="________MEI08">#REF!</definedName>
    <definedName name="________MEI14">#REF!</definedName>
    <definedName name="________MEI16">#REF!</definedName>
    <definedName name="________MEI18">#REF!</definedName>
    <definedName name="________MEI21">#REF!</definedName>
    <definedName name="________MEI24">#REF!</definedName>
    <definedName name="________MEI27">#REF!</definedName>
    <definedName name="________MEI28">#REF!</definedName>
    <definedName name="________MEI30">#REF!</definedName>
    <definedName name="________MEI31">#REF!</definedName>
    <definedName name="________mei98">#REF!</definedName>
    <definedName name="________MEI99">#REF!</definedName>
    <definedName name="________mm02">#REF!</definedName>
    <definedName name="________mm03">#REF!</definedName>
    <definedName name="________mm2">#REF!</definedName>
    <definedName name="________mm3">#REF!</definedName>
    <definedName name="________mr04">#REF!</definedName>
    <definedName name="________mr05">#REF!</definedName>
    <definedName name="________mr06">#REF!</definedName>
    <definedName name="________mr07">#REF!</definedName>
    <definedName name="________mr11">#REF!</definedName>
    <definedName name="________mr12">#REF!</definedName>
    <definedName name="________mr13">#REF!</definedName>
    <definedName name="________mr14">#REF!</definedName>
    <definedName name="________mr15">#REF!</definedName>
    <definedName name="________mr17">#REF!</definedName>
    <definedName name="________mr18">#REF!</definedName>
    <definedName name="________mr20">#REF!</definedName>
    <definedName name="________mr21">#REF!</definedName>
    <definedName name="________mr25">#REF!</definedName>
    <definedName name="________mr26">#REF!</definedName>
    <definedName name="________mr27">#REF!</definedName>
    <definedName name="________mr28">#REF!</definedName>
    <definedName name="________mr31">#REF!</definedName>
    <definedName name="________nop02">#REF!</definedName>
    <definedName name="________Nov01">#REF!</definedName>
    <definedName name="________Nov02">#REF!</definedName>
    <definedName name="________nov04">#REF!</definedName>
    <definedName name="________nov05">#REF!</definedName>
    <definedName name="________nov07">#REF!</definedName>
    <definedName name="________nov08">#REF!</definedName>
    <definedName name="________nov11">#REF!</definedName>
    <definedName name="________nov12">#REF!</definedName>
    <definedName name="________nov13">#REF!</definedName>
    <definedName name="________nov14">#REF!</definedName>
    <definedName name="________nov15">#REF!</definedName>
    <definedName name="________nov16">#REF!</definedName>
    <definedName name="________nov18">#REF!</definedName>
    <definedName name="________nov19">#REF!</definedName>
    <definedName name="________nov20">#REF!</definedName>
    <definedName name="________nov21">#REF!</definedName>
    <definedName name="________nov22">#REF!</definedName>
    <definedName name="________nov23">#REF!</definedName>
    <definedName name="________nov25">#REF!</definedName>
    <definedName name="________nov26">#REF!</definedName>
    <definedName name="________nov27">#REF!</definedName>
    <definedName name="________nov28">#REF!</definedName>
    <definedName name="________nov29">#REF!</definedName>
    <definedName name="________nov30">#REF!</definedName>
    <definedName name="________Nov97">#REF!</definedName>
    <definedName name="________Nov98">#REF!</definedName>
    <definedName name="________nov99">#REF!</definedName>
    <definedName name="________NPW1">#REF!</definedName>
    <definedName name="________NPW10">#REF!</definedName>
    <definedName name="________NPW11">#REF!</definedName>
    <definedName name="________NPW2">#REF!</definedName>
    <definedName name="________NPW3">#REF!</definedName>
    <definedName name="________NPW4">#REF!</definedName>
    <definedName name="________NPW5">#REF!</definedName>
    <definedName name="________NPW6">#REF!</definedName>
    <definedName name="________NPW7">#REF!</definedName>
    <definedName name="________NPW8">#REF!</definedName>
    <definedName name="________NPW9">#REF!</definedName>
    <definedName name="________Oct01">#REF!</definedName>
    <definedName name="________Oct02">#REF!</definedName>
    <definedName name="________Oct97">#REF!</definedName>
    <definedName name="________Oct98">#REF!</definedName>
    <definedName name="________oct99">#REF!</definedName>
    <definedName name="________oi9">#N/A</definedName>
    <definedName name="________oi9_1">#N/A</definedName>
    <definedName name="________okt01">#REF!</definedName>
    <definedName name="________okt02">#REF!</definedName>
    <definedName name="________okt03">#REF!</definedName>
    <definedName name="________okt04">#REF!</definedName>
    <definedName name="________okt05">#REF!</definedName>
    <definedName name="________okt07">#REF!</definedName>
    <definedName name="________okt09">#REF!</definedName>
    <definedName name="________okt10">#REF!</definedName>
    <definedName name="________okt11">#REF!</definedName>
    <definedName name="________okt12">#REF!</definedName>
    <definedName name="________okt14">#REF!</definedName>
    <definedName name="________okt16">#REF!</definedName>
    <definedName name="________okt17">#REF!</definedName>
    <definedName name="________okt18">#REF!</definedName>
    <definedName name="________okt19">#REF!</definedName>
    <definedName name="________okt21">#REF!</definedName>
    <definedName name="________okt22">#REF!</definedName>
    <definedName name="________okt24">#REF!</definedName>
    <definedName name="________okt25">#REF!</definedName>
    <definedName name="________okt27">#REF!</definedName>
    <definedName name="________okt28">#REF!</definedName>
    <definedName name="________okt29">#REF!</definedName>
    <definedName name="________okt30">#REF!</definedName>
    <definedName name="________okt31">#REF!</definedName>
    <definedName name="________okt98">#REF!</definedName>
    <definedName name="________osp1">#REF!</definedName>
    <definedName name="________pan1">#REF!</definedName>
    <definedName name="________PL1">#REF!</definedName>
    <definedName name="________PL2">#REF!</definedName>
    <definedName name="________PL3">#REF!</definedName>
    <definedName name="________poc01">#REF!</definedName>
    <definedName name="________poc02">#REF!</definedName>
    <definedName name="________poc03">#REF!</definedName>
    <definedName name="________poc04">#REF!</definedName>
    <definedName name="________poc05">#REF!</definedName>
    <definedName name="________PPE2">#REF!</definedName>
    <definedName name="________PPH23">#REF!</definedName>
    <definedName name="________re5">#N/A</definedName>
    <definedName name="________re5_1">#N/A</definedName>
    <definedName name="________rt5">#N/A</definedName>
    <definedName name="________rt5_1">#N/A</definedName>
    <definedName name="________rt6">#N/A</definedName>
    <definedName name="________rt6_1">#N/A</definedName>
    <definedName name="________S3">#N/A</definedName>
    <definedName name="________S3_1">#N/A</definedName>
    <definedName name="________s5">#N/A</definedName>
    <definedName name="________s5_1">#N/A</definedName>
    <definedName name="________SA1">#REF!</definedName>
    <definedName name="________sep01">#REF!</definedName>
    <definedName name="________Sep02">#REF!</definedName>
    <definedName name="________sep03">#REF!</definedName>
    <definedName name="________sep04">#REF!</definedName>
    <definedName name="________sep05">#REF!</definedName>
    <definedName name="________sep06">#REF!</definedName>
    <definedName name="________sep07">#REF!</definedName>
    <definedName name="________sep10">#REF!</definedName>
    <definedName name="________sep11">#REF!</definedName>
    <definedName name="________sep12">#REF!</definedName>
    <definedName name="________sep13">#REF!</definedName>
    <definedName name="________sep16">#REF!</definedName>
    <definedName name="________sep17">#REF!</definedName>
    <definedName name="________sep18">#REF!</definedName>
    <definedName name="________sep19">#REF!</definedName>
    <definedName name="________sep20">#REF!</definedName>
    <definedName name="________sep21">#REF!</definedName>
    <definedName name="________sep24">#REF!</definedName>
    <definedName name="________sep25">#REF!</definedName>
    <definedName name="________sep26">#REF!</definedName>
    <definedName name="________sep28">#REF!</definedName>
    <definedName name="________sep30">#REF!</definedName>
    <definedName name="________Sep97">#REF!</definedName>
    <definedName name="________Sep98">#REF!</definedName>
    <definedName name="________Sep99">#REF!</definedName>
    <definedName name="________set5">#REF!</definedName>
    <definedName name="________set7">#REF!</definedName>
    <definedName name="________si7">#N/A</definedName>
    <definedName name="________si7_1">#N/A</definedName>
    <definedName name="________SPm21">#REF!</definedName>
    <definedName name="________sti2">#REF!</definedName>
    <definedName name="________t5">#N/A</definedName>
    <definedName name="________t5_1">#N/A</definedName>
    <definedName name="________t6">#N/A</definedName>
    <definedName name="________t6_1">#N/A</definedName>
    <definedName name="________t7">#N/A</definedName>
    <definedName name="________t7_1">#N/A</definedName>
    <definedName name="________tb03">#REF!</definedName>
    <definedName name="________td2">#REF!</definedName>
    <definedName name="________TP1">#REF!</definedName>
    <definedName name="________u89">#N/A</definedName>
    <definedName name="________u89_1">#N/A</definedName>
    <definedName name="________ui7">#N/A</definedName>
    <definedName name="________ui7_1">#N/A</definedName>
    <definedName name="________UM1">#REF!</definedName>
    <definedName name="________UM2">#REF!</definedName>
    <definedName name="________UM3">#REF!</definedName>
    <definedName name="________UM4">#REF!</definedName>
    <definedName name="________vib01">#REF!</definedName>
    <definedName name="________vib02">#REF!</definedName>
    <definedName name="________vib03">#REF!</definedName>
    <definedName name="________vib04">#REF!</definedName>
    <definedName name="________vib05">#REF!</definedName>
    <definedName name="________vib06">#REF!</definedName>
    <definedName name="________vib07">#REF!</definedName>
    <definedName name="________WIR1">#N/A</definedName>
    <definedName name="________y5">#N/A</definedName>
    <definedName name="________y5_1">#N/A</definedName>
    <definedName name="________y6">#N/A</definedName>
    <definedName name="________y6_1">#N/A</definedName>
    <definedName name="________y66">#N/A</definedName>
    <definedName name="________y66_1">#N/A</definedName>
    <definedName name="________y7">#N/A</definedName>
    <definedName name="________y7_1">#N/A</definedName>
    <definedName name="________y78">#N/A</definedName>
    <definedName name="________y78_1">#N/A</definedName>
    <definedName name="________YW1">#REF!</definedName>
    <definedName name="________yy7">#N/A</definedName>
    <definedName name="________yy7_1">#N/A</definedName>
    <definedName name="_______6235">#REF!</definedName>
    <definedName name="_______a100000">#REF!</definedName>
    <definedName name="_______a140000">#REF!</definedName>
    <definedName name="_______a500000">#REF!</definedName>
    <definedName name="_______ADV2">#REF!</definedName>
    <definedName name="_______agt01">#REF!</definedName>
    <definedName name="_______agt02">#REF!</definedName>
    <definedName name="_______agt98">#REF!</definedName>
    <definedName name="_______APL02">#REF!</definedName>
    <definedName name="_______Apr01">#REF!</definedName>
    <definedName name="_______Apr02">#REF!</definedName>
    <definedName name="_______apr04">#REF!</definedName>
    <definedName name="_______apr10">#REF!</definedName>
    <definedName name="_______apr12">#REF!</definedName>
    <definedName name="_______apr23">#REF!</definedName>
    <definedName name="_______apr24">#REF!</definedName>
    <definedName name="_______apr27">#REF!</definedName>
    <definedName name="_______apr29">#REF!</definedName>
    <definedName name="_______apr30">#REF!</definedName>
    <definedName name="_______Apr97">#REF!</definedName>
    <definedName name="_______Apr98">#REF!</definedName>
    <definedName name="_______Apr99">#REF!</definedName>
    <definedName name="_______are1">#REF!</definedName>
    <definedName name="_______ARE2000">#REF!</definedName>
    <definedName name="_______ARE98">#REF!</definedName>
    <definedName name="_______ARE99">#REF!</definedName>
    <definedName name="_______Aug01">#REF!</definedName>
    <definedName name="_______Aug02">#REF!</definedName>
    <definedName name="_______aug03">#REF!</definedName>
    <definedName name="_______aug04">#REF!</definedName>
    <definedName name="_______aug05">#REF!</definedName>
    <definedName name="_______aug06">#REF!</definedName>
    <definedName name="_______aug07">#REF!</definedName>
    <definedName name="_______aug08">#REF!</definedName>
    <definedName name="_______aug09">#REF!</definedName>
    <definedName name="_______aug10">#REF!</definedName>
    <definedName name="_______aug12">#REF!</definedName>
    <definedName name="_______aug13">#REF!</definedName>
    <definedName name="_______aug14">#REF!</definedName>
    <definedName name="_______aug15">#REF!</definedName>
    <definedName name="_______aug16">#REF!</definedName>
    <definedName name="_______aug19">#REF!</definedName>
    <definedName name="_______aug20">#REF!</definedName>
    <definedName name="_______aug21">#REF!</definedName>
    <definedName name="_______aug22">#REF!</definedName>
    <definedName name="_______aug23">#REF!</definedName>
    <definedName name="_______aug24">#REF!</definedName>
    <definedName name="_______aug26">#REF!</definedName>
    <definedName name="_______aug27">#REF!</definedName>
    <definedName name="_______aug28">#REF!</definedName>
    <definedName name="_______aug29">#REF!</definedName>
    <definedName name="_______aug30">#REF!</definedName>
    <definedName name="_______aug31">#REF!</definedName>
    <definedName name="_______Aug97">#REF!</definedName>
    <definedName name="_______Aug98">#REF!</definedName>
    <definedName name="_______Aug99">#REF!</definedName>
    <definedName name="_______Avr0102">#REF!</definedName>
    <definedName name="_______Avr0202">#REF!</definedName>
    <definedName name="_______Avr0302">#REF!</definedName>
    <definedName name="_______Avr0402">#REF!</definedName>
    <definedName name="_______Avr0502">#REF!</definedName>
    <definedName name="_______Avr0602">#REF!</definedName>
    <definedName name="_______Avr0701">#REF!</definedName>
    <definedName name="_______Avr0702">#REF!</definedName>
    <definedName name="_______Avr0801">#REF!</definedName>
    <definedName name="_______Avr0802">#REF!</definedName>
    <definedName name="_______Avr0901">#REF!</definedName>
    <definedName name="_______Avr0902">#REF!</definedName>
    <definedName name="_______Avr1001">#REF!</definedName>
    <definedName name="_______Avr1002">#REF!</definedName>
    <definedName name="_______Avr1101">#REF!</definedName>
    <definedName name="_______Avr1102">#REF!</definedName>
    <definedName name="_______Avr1201">#REF!</definedName>
    <definedName name="_______avr1202">#REF!</definedName>
    <definedName name="_______CIP0100">#REF!</definedName>
    <definedName name="_______CIP0101">#REF!</definedName>
    <definedName name="_______CIP0102">#REF!</definedName>
    <definedName name="_______CIP0200">#REF!</definedName>
    <definedName name="_______CIP0201">#REF!</definedName>
    <definedName name="_______CIP0202">#REF!</definedName>
    <definedName name="_______CIP0300">#REF!</definedName>
    <definedName name="_______CIP0301">#REF!</definedName>
    <definedName name="_______CIP0302">#REF!</definedName>
    <definedName name="_______CIP0400">#REF!</definedName>
    <definedName name="_______CIP0401">#REF!</definedName>
    <definedName name="_______CIP0402">#REF!</definedName>
    <definedName name="_______CIP0500">#REF!</definedName>
    <definedName name="_______CIP0501">#REF!</definedName>
    <definedName name="_______CIP0502">#REF!</definedName>
    <definedName name="_______CIP0600">#REF!</definedName>
    <definedName name="_______CIP0601">#REF!</definedName>
    <definedName name="_______CIP0602">#REF!</definedName>
    <definedName name="_______CIP0700">#REF!</definedName>
    <definedName name="_______CIP0701">#REF!</definedName>
    <definedName name="_______CIP0702">#REF!</definedName>
    <definedName name="_______CIP0800">#REF!</definedName>
    <definedName name="_______CIP0801">#REF!</definedName>
    <definedName name="_______CIP0802">#REF!</definedName>
    <definedName name="_______CIP0900">#REF!</definedName>
    <definedName name="_______CIP0901">#REF!</definedName>
    <definedName name="_______CIP0902">#REF!</definedName>
    <definedName name="_______CIP1000">#REF!</definedName>
    <definedName name="_______CIP1001">#REF!</definedName>
    <definedName name="_______CIP1002">#REF!</definedName>
    <definedName name="_______CIP1100">#REF!</definedName>
    <definedName name="_______CIP1101">#REF!</definedName>
    <definedName name="_______CIP1102">#REF!</definedName>
    <definedName name="_______CIP1200">#REF!</definedName>
    <definedName name="_______CIP1201">#REF!</definedName>
    <definedName name="_______CIP1202">#REF!</definedName>
    <definedName name="_______CIP1299">#REF!</definedName>
    <definedName name="_______CIP93">#REF!</definedName>
    <definedName name="_______CIP94">#REF!</definedName>
    <definedName name="_______CIP95">#REF!</definedName>
    <definedName name="_______CIP96">#REF!</definedName>
    <definedName name="_______CIP97">#REF!</definedName>
    <definedName name="_______CIP98">#REF!</definedName>
    <definedName name="_______CIP99">#REF!</definedName>
    <definedName name="_______CON1">#REF!</definedName>
    <definedName name="_______DAT1">#REF!</definedName>
    <definedName name="_______DAT10">#REF!</definedName>
    <definedName name="_______DAT11">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">#REF!</definedName>
    <definedName name="_______DAT20">#REF!</definedName>
    <definedName name="_______DAT21">#REF!</definedName>
    <definedName name="_______DAT2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Dec01">#REF!</definedName>
    <definedName name="_______Dec02">#REF!</definedName>
    <definedName name="_______dec03">#REF!</definedName>
    <definedName name="_______dec04">#REF!</definedName>
    <definedName name="_______dec11">#REF!</definedName>
    <definedName name="_______dec12">#REF!</definedName>
    <definedName name="_______dec16">#REF!</definedName>
    <definedName name="_______dec18">#REF!</definedName>
    <definedName name="_______dec19">#REF!</definedName>
    <definedName name="_______dec20">#REF!</definedName>
    <definedName name="_______dec21">#REF!</definedName>
    <definedName name="_______dec23">#REF!</definedName>
    <definedName name="_______dec24">#REF!</definedName>
    <definedName name="_______dec28">#REF!</definedName>
    <definedName name="_______dec30">#REF!</definedName>
    <definedName name="_______dec31">#REF!</definedName>
    <definedName name="_______Dec97">#REF!</definedName>
    <definedName name="_______Dec98">#REF!</definedName>
    <definedName name="_______dec99">#REF!</definedName>
    <definedName name="_______des01">#REF!</definedName>
    <definedName name="_______des02">#REF!</definedName>
    <definedName name="_______des06">#REF!</definedName>
    <definedName name="_______FA2008" localSheetId="6" hidden="1">{#N/A,#N/A,FALSE,"OUT  AREC"}</definedName>
    <definedName name="_______FA2008" hidden="1">{#N/A,#N/A,FALSE,"OUT  AREC"}</definedName>
    <definedName name="_______fbr01">#REF!</definedName>
    <definedName name="_______fbr04">#REF!</definedName>
    <definedName name="_______fbr06">#REF!</definedName>
    <definedName name="_______fbr07">#REF!</definedName>
    <definedName name="_______fbr10">#REF!</definedName>
    <definedName name="_______fbr11">#REF!</definedName>
    <definedName name="_______fbr13">#REF!</definedName>
    <definedName name="_______fbr15">#REF!</definedName>
    <definedName name="_______fbr18">#REF!</definedName>
    <definedName name="_______fbr19">#REF!</definedName>
    <definedName name="_______fbr20">#REF!</definedName>
    <definedName name="_______fbr21">#REF!</definedName>
    <definedName name="_______fbr24">#REF!</definedName>
    <definedName name="_______fbr25">#REF!</definedName>
    <definedName name="_______fbr26">#REF!</definedName>
    <definedName name="_______fbr27">#REF!</definedName>
    <definedName name="_______fbr28">#REF!</definedName>
    <definedName name="_______Feb01">#REF!</definedName>
    <definedName name="_______Feb02">#REF!</definedName>
    <definedName name="_______FEB05">#REF!</definedName>
    <definedName name="_______FEB20">#REF!</definedName>
    <definedName name="_______FEB27">#REF!</definedName>
    <definedName name="_______FEB28">#REF!</definedName>
    <definedName name="_______Feb97">#REF!</definedName>
    <definedName name="_______Feb98">#REF!</definedName>
    <definedName name="_______Feb99">#REF!</definedName>
    <definedName name="_______INC2">#REF!</definedName>
    <definedName name="_______IRB99">#REF!</definedName>
    <definedName name="_______iu86">#REF!</definedName>
    <definedName name="_______j1">#REF!</definedName>
    <definedName name="_______j10">#REF!</definedName>
    <definedName name="_______j1123">#REF!</definedName>
    <definedName name="_______j12">#REF!</definedName>
    <definedName name="_______j13">#REF!</definedName>
    <definedName name="_______j14">#REF!</definedName>
    <definedName name="_______j15">#REF!</definedName>
    <definedName name="_______j16">#REF!</definedName>
    <definedName name="_______j17">#REF!</definedName>
    <definedName name="_______j18">#REF!</definedName>
    <definedName name="_______j2">#REF!</definedName>
    <definedName name="_______j22">#REF!</definedName>
    <definedName name="_______j23">#REF!</definedName>
    <definedName name="_______j234">#REF!</definedName>
    <definedName name="_______j24">#REF!</definedName>
    <definedName name="_______j25">#REF!</definedName>
    <definedName name="_______j27">#REF!</definedName>
    <definedName name="_______j28">#REF!</definedName>
    <definedName name="_______j29">#REF!</definedName>
    <definedName name="_______j30">#REF!</definedName>
    <definedName name="_______j33">#REF!</definedName>
    <definedName name="_______j345">#REF!</definedName>
    <definedName name="_______j35">#REF!</definedName>
    <definedName name="_______j36">#REF!</definedName>
    <definedName name="_______j37">#REF!</definedName>
    <definedName name="_______j39">#REF!</definedName>
    <definedName name="_______j4">#REF!</definedName>
    <definedName name="_______j40">#REF!</definedName>
    <definedName name="_______j45">#REF!</definedName>
    <definedName name="_______j46">#REF!</definedName>
    <definedName name="_______j47">#REF!</definedName>
    <definedName name="_______j49">#REF!</definedName>
    <definedName name="_______j5">#REF!</definedName>
    <definedName name="_______j55">#REF!</definedName>
    <definedName name="_______j56">#REF!</definedName>
    <definedName name="_______j567">#REF!</definedName>
    <definedName name="_______j6">#REF!</definedName>
    <definedName name="_______j66">#REF!</definedName>
    <definedName name="_______j67">#REF!</definedName>
    <definedName name="_______j678">#REF!</definedName>
    <definedName name="_______j68">#REF!</definedName>
    <definedName name="_______j69">#REF!</definedName>
    <definedName name="_______j7">#REF!</definedName>
    <definedName name="_______j77">#REF!</definedName>
    <definedName name="_______j78">#REF!</definedName>
    <definedName name="_______j789">#REF!</definedName>
    <definedName name="_______j8">#REF!</definedName>
    <definedName name="_______j80">#REF!</definedName>
    <definedName name="_______j88">#REF!</definedName>
    <definedName name="_______j9">#REF!</definedName>
    <definedName name="_______j90">#REF!</definedName>
    <definedName name="_______j99">#REF!</definedName>
    <definedName name="_______JA02">#REF!</definedName>
    <definedName name="_______JA03">#REF!</definedName>
    <definedName name="_______JA04">#REF!</definedName>
    <definedName name="_______JA06">#REF!</definedName>
    <definedName name="_______JA07">#REF!</definedName>
    <definedName name="_______JA08">#REF!</definedName>
    <definedName name="_______JA10">#REF!</definedName>
    <definedName name="_______JA13">#REF!</definedName>
    <definedName name="_______JA14">#REF!</definedName>
    <definedName name="_______JA16">#REF!</definedName>
    <definedName name="_______JA17">#REF!</definedName>
    <definedName name="_______JA18">#REF!</definedName>
    <definedName name="_______JA20">#REF!</definedName>
    <definedName name="_______JA21">#REF!</definedName>
    <definedName name="_______JA22">#REF!</definedName>
    <definedName name="_______JA23">#REF!</definedName>
    <definedName name="_______JA24">#REF!</definedName>
    <definedName name="_______JA27">#REF!</definedName>
    <definedName name="_______JA28">#REF!</definedName>
    <definedName name="_______JA29">#REF!</definedName>
    <definedName name="_______ja30">#REF!</definedName>
    <definedName name="_______ja31">#REF!</definedName>
    <definedName name="_______Jan01">#REF!</definedName>
    <definedName name="_______Jan02">#REF!</definedName>
    <definedName name="_______JAN04">#REF!</definedName>
    <definedName name="_______jan25">#REF!</definedName>
    <definedName name="_______jan31">#REF!</definedName>
    <definedName name="_______Jan97">#REF!</definedName>
    <definedName name="_______Jan98">#REF!</definedName>
    <definedName name="_______Jan99">#REF!</definedName>
    <definedName name="_______ji1">#REF!</definedName>
    <definedName name="_______jj6">#REF!</definedName>
    <definedName name="_______jj7">#REF!</definedName>
    <definedName name="_______Jul01">#REF!</definedName>
    <definedName name="_______Jul02">#REF!</definedName>
    <definedName name="_______jul03">#REF!</definedName>
    <definedName name="_______jul05">#REF!</definedName>
    <definedName name="_______jul06">#REF!</definedName>
    <definedName name="_______jul08">#REF!</definedName>
    <definedName name="_______jul10">#REF!</definedName>
    <definedName name="_______jul11">#REF!</definedName>
    <definedName name="_______jul12">#REF!</definedName>
    <definedName name="_______jul13">#REF!</definedName>
    <definedName name="_______jul14">#REF!</definedName>
    <definedName name="_______jul15">#REF!</definedName>
    <definedName name="_______jul17">#REF!</definedName>
    <definedName name="_______jul18">#REF!</definedName>
    <definedName name="_______jul20">#REF!</definedName>
    <definedName name="_______jul22">#REF!</definedName>
    <definedName name="_______jul24">#REF!</definedName>
    <definedName name="_______jul25">#REF!</definedName>
    <definedName name="_______jul26">#REF!</definedName>
    <definedName name="_______jul27">#REF!</definedName>
    <definedName name="_______jul29">#REF!</definedName>
    <definedName name="_______jul30">#REF!</definedName>
    <definedName name="_______jul31">#REF!</definedName>
    <definedName name="_______jul98">#REF!</definedName>
    <definedName name="_______JUL99">#REF!</definedName>
    <definedName name="_______Jun01">#REF!</definedName>
    <definedName name="_______Jun02">#REF!</definedName>
    <definedName name="_______jun03">#REF!</definedName>
    <definedName name="_______jun04">#REF!</definedName>
    <definedName name="_______jun06">#REF!</definedName>
    <definedName name="_______jun10">#REF!</definedName>
    <definedName name="_______jun11">#REF!</definedName>
    <definedName name="_______jun13">#REF!</definedName>
    <definedName name="_______jun14">#REF!</definedName>
    <definedName name="_______jun15">#REF!</definedName>
    <definedName name="_______jun17">#REF!</definedName>
    <definedName name="_______jun19">#REF!</definedName>
    <definedName name="_______jun20">#REF!</definedName>
    <definedName name="_______jun21">#REF!</definedName>
    <definedName name="_______jun24">#REF!</definedName>
    <definedName name="_______jun25">#REF!</definedName>
    <definedName name="_______jun30">#REF!</definedName>
    <definedName name="_______jun98">#REF!</definedName>
    <definedName name="_______JUN99">#REF!</definedName>
    <definedName name="_______k798798">#REF!</definedName>
    <definedName name="_______Mar01">#REF!</definedName>
    <definedName name="_______Mar02">#REF!</definedName>
    <definedName name="_______mar09">#REF!</definedName>
    <definedName name="_______mar18">#REF!</definedName>
    <definedName name="_______mar23">#REF!</definedName>
    <definedName name="_______mar25">#REF!</definedName>
    <definedName name="_______mar26">#REF!</definedName>
    <definedName name="_______mar27">#REF!</definedName>
    <definedName name="_______mar28">#REF!</definedName>
    <definedName name="_______mar31">#REF!</definedName>
    <definedName name="_______Mar97">#REF!</definedName>
    <definedName name="_______Mar98">#REF!</definedName>
    <definedName name="_______Mar99">#REF!</definedName>
    <definedName name="_______May01">#REF!</definedName>
    <definedName name="_______May02">#REF!</definedName>
    <definedName name="_______may05">#REF!</definedName>
    <definedName name="_______may06">#REF!</definedName>
    <definedName name="_______may07">#REF!</definedName>
    <definedName name="_______may08">#REF!</definedName>
    <definedName name="_______may09">#REF!</definedName>
    <definedName name="_______may10">#REF!</definedName>
    <definedName name="_______may11">#REF!</definedName>
    <definedName name="_______may12">#REF!</definedName>
    <definedName name="_______may14">#REF!</definedName>
    <definedName name="_______may15">#REF!</definedName>
    <definedName name="_______may16">#REF!</definedName>
    <definedName name="_______may17">#REF!</definedName>
    <definedName name="_______May97">#REF!</definedName>
    <definedName name="_______May98">#REF!</definedName>
    <definedName name="_______May99">#REF!</definedName>
    <definedName name="_______MEI02">#REF!</definedName>
    <definedName name="_______MEI03">#REF!</definedName>
    <definedName name="_______MEI05">#REF!</definedName>
    <definedName name="_______MEI06">#REF!</definedName>
    <definedName name="_______MEI08">#REF!</definedName>
    <definedName name="_______MEI14">#REF!</definedName>
    <definedName name="_______MEI16">#REF!</definedName>
    <definedName name="_______MEI18">#REF!</definedName>
    <definedName name="_______MEI21">#REF!</definedName>
    <definedName name="_______MEI24">#REF!</definedName>
    <definedName name="_______MEI27">#REF!</definedName>
    <definedName name="_______MEI28">#REF!</definedName>
    <definedName name="_______MEI30">#REF!</definedName>
    <definedName name="_______MEI31">#REF!</definedName>
    <definedName name="_______mei98">#REF!</definedName>
    <definedName name="_______MEI99">#REF!</definedName>
    <definedName name="_______mm02">#REF!</definedName>
    <definedName name="_______mm03">#REF!</definedName>
    <definedName name="_______mm2">#REF!</definedName>
    <definedName name="_______mm3">#REF!</definedName>
    <definedName name="_______mr04">#REF!</definedName>
    <definedName name="_______mr05">#REF!</definedName>
    <definedName name="_______mr06">#REF!</definedName>
    <definedName name="_______mr07">#REF!</definedName>
    <definedName name="_______mr11">#REF!</definedName>
    <definedName name="_______mr12">#REF!</definedName>
    <definedName name="_______mr13">#REF!</definedName>
    <definedName name="_______mr14">#REF!</definedName>
    <definedName name="_______mr15">#REF!</definedName>
    <definedName name="_______mr17">#REF!</definedName>
    <definedName name="_______mr18">#REF!</definedName>
    <definedName name="_______mr20">#REF!</definedName>
    <definedName name="_______mr21">#REF!</definedName>
    <definedName name="_______mr25">#REF!</definedName>
    <definedName name="_______mr26">#REF!</definedName>
    <definedName name="_______mr27">#REF!</definedName>
    <definedName name="_______mr28">#REF!</definedName>
    <definedName name="_______mr31">#REF!</definedName>
    <definedName name="_______nop02">#REF!</definedName>
    <definedName name="_______Nov01">#REF!</definedName>
    <definedName name="_______Nov02">#REF!</definedName>
    <definedName name="_______nov04">#REF!</definedName>
    <definedName name="_______nov05">#REF!</definedName>
    <definedName name="_______nov07">#REF!</definedName>
    <definedName name="_______nov08">#REF!</definedName>
    <definedName name="_______nov11">#REF!</definedName>
    <definedName name="_______nov12">#REF!</definedName>
    <definedName name="_______nov13">#REF!</definedName>
    <definedName name="_______nov14">#REF!</definedName>
    <definedName name="_______nov15">#REF!</definedName>
    <definedName name="_______nov16">#REF!</definedName>
    <definedName name="_______nov18">#REF!</definedName>
    <definedName name="_______nov19">#REF!</definedName>
    <definedName name="_______nov20">#REF!</definedName>
    <definedName name="_______nov21">#REF!</definedName>
    <definedName name="_______nov22">#REF!</definedName>
    <definedName name="_______nov23">#REF!</definedName>
    <definedName name="_______nov25">#REF!</definedName>
    <definedName name="_______nov26">#REF!</definedName>
    <definedName name="_______nov27">#REF!</definedName>
    <definedName name="_______nov28">#REF!</definedName>
    <definedName name="_______nov29">#REF!</definedName>
    <definedName name="_______nov30">#REF!</definedName>
    <definedName name="_______Nov97">#REF!</definedName>
    <definedName name="_______Nov98">#REF!</definedName>
    <definedName name="_______nov99">#REF!</definedName>
    <definedName name="_______NPW1">#REF!</definedName>
    <definedName name="_______NPW10">#REF!</definedName>
    <definedName name="_______NPW11">#REF!</definedName>
    <definedName name="_______NPW2">#REF!</definedName>
    <definedName name="_______NPW3">#REF!</definedName>
    <definedName name="_______NPW4">#REF!</definedName>
    <definedName name="_______NPW5">#REF!</definedName>
    <definedName name="_______NPW6">#REF!</definedName>
    <definedName name="_______NPW7">#REF!</definedName>
    <definedName name="_______NPW8">#REF!</definedName>
    <definedName name="_______NPW9">#REF!</definedName>
    <definedName name="_______Oct01">#REF!</definedName>
    <definedName name="_______Oct02">#REF!</definedName>
    <definedName name="_______Oct97">#REF!</definedName>
    <definedName name="_______Oct98">#REF!</definedName>
    <definedName name="_______oct99">#REF!</definedName>
    <definedName name="_______oi9">#REF!</definedName>
    <definedName name="_______okt01">#REF!</definedName>
    <definedName name="_______okt02">#REF!</definedName>
    <definedName name="_______okt03">#REF!</definedName>
    <definedName name="_______okt04">#REF!</definedName>
    <definedName name="_______okt05">#REF!</definedName>
    <definedName name="_______okt07">#REF!</definedName>
    <definedName name="_______okt09">#REF!</definedName>
    <definedName name="_______okt10">#REF!</definedName>
    <definedName name="_______okt11">#REF!</definedName>
    <definedName name="_______okt12">#REF!</definedName>
    <definedName name="_______okt14">#REF!</definedName>
    <definedName name="_______okt16">#REF!</definedName>
    <definedName name="_______okt17">#REF!</definedName>
    <definedName name="_______okt18">#REF!</definedName>
    <definedName name="_______okt19">#REF!</definedName>
    <definedName name="_______okt21">#REF!</definedName>
    <definedName name="_______okt22">#REF!</definedName>
    <definedName name="_______okt24">#REF!</definedName>
    <definedName name="_______okt25">#REF!</definedName>
    <definedName name="_______okt27">#REF!</definedName>
    <definedName name="_______okt28">#REF!</definedName>
    <definedName name="_______okt29">#REF!</definedName>
    <definedName name="_______okt30">#REF!</definedName>
    <definedName name="_______okt31">#REF!</definedName>
    <definedName name="_______okt98">#REF!</definedName>
    <definedName name="_______osp1">#REF!</definedName>
    <definedName name="_______pan1">#REF!</definedName>
    <definedName name="_______PL1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PPE2">#REF!</definedName>
    <definedName name="_______PPH23">#REF!</definedName>
    <definedName name="_______re5">#REF!</definedName>
    <definedName name="_______rt5">#REF!</definedName>
    <definedName name="_______rt6">#REF!</definedName>
    <definedName name="_______S3">#REF!</definedName>
    <definedName name="_______s5">#REF!</definedName>
    <definedName name="_______SA1">#REF!</definedName>
    <definedName name="_______sep01">#REF!</definedName>
    <definedName name="_______Sep02">#REF!</definedName>
    <definedName name="_______sep03">#REF!</definedName>
    <definedName name="_______sep04">#REF!</definedName>
    <definedName name="_______sep05">#REF!</definedName>
    <definedName name="_______sep06">#REF!</definedName>
    <definedName name="_______sep07">#REF!</definedName>
    <definedName name="_______sep10">#REF!</definedName>
    <definedName name="_______sep11">#REF!</definedName>
    <definedName name="_______sep12">#REF!</definedName>
    <definedName name="_______sep13">#REF!</definedName>
    <definedName name="_______sep16">#REF!</definedName>
    <definedName name="_______sep17">#REF!</definedName>
    <definedName name="_______sep18">#REF!</definedName>
    <definedName name="_______sep19">#REF!</definedName>
    <definedName name="_______sep20">#REF!</definedName>
    <definedName name="_______sep21">#REF!</definedName>
    <definedName name="_______sep24">#REF!</definedName>
    <definedName name="_______sep25">#REF!</definedName>
    <definedName name="_______sep26">#REF!</definedName>
    <definedName name="_______sep28">#REF!</definedName>
    <definedName name="_______sep30">#REF!</definedName>
    <definedName name="_______Sep97">#REF!</definedName>
    <definedName name="_______Sep98">#REF!</definedName>
    <definedName name="_______Sep99">#REF!</definedName>
    <definedName name="_______set5">#REF!</definedName>
    <definedName name="_______set7">#REF!</definedName>
    <definedName name="_______si7">#REF!</definedName>
    <definedName name="_______SPm21">#REF!</definedName>
    <definedName name="_______sti2">#REF!</definedName>
    <definedName name="_______t5">#REF!</definedName>
    <definedName name="_______t6">#REF!</definedName>
    <definedName name="_______t7">#REF!</definedName>
    <definedName name="_______tb03">#REF!</definedName>
    <definedName name="_______td2">#REF!</definedName>
    <definedName name="_______TP1">#REF!</definedName>
    <definedName name="_______u89">#REF!</definedName>
    <definedName name="_______ui7">#REF!</definedName>
    <definedName name="_______UM1">#REF!</definedName>
    <definedName name="_______UM2">#REF!</definedName>
    <definedName name="_______UM3">#REF!</definedName>
    <definedName name="_______UM4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_WIL1">#N/A</definedName>
    <definedName name="_______WIR1">#N/A</definedName>
    <definedName name="_______y5">#REF!</definedName>
    <definedName name="_______y6">#REF!</definedName>
    <definedName name="_______y66">#REF!</definedName>
    <definedName name="_______y7">#REF!</definedName>
    <definedName name="_______y78">#REF!</definedName>
    <definedName name="_______YW1">#REF!</definedName>
    <definedName name="_______yy7">#REF!</definedName>
    <definedName name="______6235">#REF!</definedName>
    <definedName name="______a100000">#REF!</definedName>
    <definedName name="______a11">#N/A</definedName>
    <definedName name="______a140000">#REF!</definedName>
    <definedName name="______a500000">#REF!</definedName>
    <definedName name="______abs2">#N/A</definedName>
    <definedName name="______ADV2">#REF!</definedName>
    <definedName name="______agt01">#REF!</definedName>
    <definedName name="______agt02">#REF!</definedName>
    <definedName name="______agt98">#REF!</definedName>
    <definedName name="______APL02">#REF!</definedName>
    <definedName name="______Apr01">#REF!</definedName>
    <definedName name="______Apr02">#REF!</definedName>
    <definedName name="______apr04">#REF!</definedName>
    <definedName name="______apr10">#REF!</definedName>
    <definedName name="______apr12">#REF!</definedName>
    <definedName name="______apr23">#REF!</definedName>
    <definedName name="______apr24">#REF!</definedName>
    <definedName name="______apr27">#REF!</definedName>
    <definedName name="______apr29">#REF!</definedName>
    <definedName name="______apr30">#REF!</definedName>
    <definedName name="______Apr97">#REF!</definedName>
    <definedName name="______Apr98">#REF!</definedName>
    <definedName name="______Apr99">#REF!</definedName>
    <definedName name="______are1">#REF!</definedName>
    <definedName name="______ARE2000">#REF!</definedName>
    <definedName name="______ARE98">#REF!</definedName>
    <definedName name="______ARE99">#REF!</definedName>
    <definedName name="______Aug01">#REF!</definedName>
    <definedName name="______Aug02">#REF!</definedName>
    <definedName name="______aug03">#REF!</definedName>
    <definedName name="______aug04">#REF!</definedName>
    <definedName name="______aug05">#REF!</definedName>
    <definedName name="______aug06">#REF!</definedName>
    <definedName name="______aug07">#REF!</definedName>
    <definedName name="______aug08">#REF!</definedName>
    <definedName name="______aug09">#REF!</definedName>
    <definedName name="______aug10">#REF!</definedName>
    <definedName name="______aug12">#REF!</definedName>
    <definedName name="______aug13">#REF!</definedName>
    <definedName name="______aug14">#REF!</definedName>
    <definedName name="______aug15">#REF!</definedName>
    <definedName name="______aug16">#REF!</definedName>
    <definedName name="______aug19">#REF!</definedName>
    <definedName name="______aug20">#REF!</definedName>
    <definedName name="______aug21">#REF!</definedName>
    <definedName name="______aug22">#REF!</definedName>
    <definedName name="______aug23">#REF!</definedName>
    <definedName name="______aug24">#REF!</definedName>
    <definedName name="______aug26">#REF!</definedName>
    <definedName name="______aug27">#REF!</definedName>
    <definedName name="______aug28">#REF!</definedName>
    <definedName name="______aug29">#REF!</definedName>
    <definedName name="______aug30">#REF!</definedName>
    <definedName name="______aug31">#REF!</definedName>
    <definedName name="______Aug97">#REF!</definedName>
    <definedName name="______Aug98">#REF!</definedName>
    <definedName name="______Aug99">#REF!</definedName>
    <definedName name="______Avr0102">#REF!</definedName>
    <definedName name="______Avr0202">#REF!</definedName>
    <definedName name="______Avr0302">#REF!</definedName>
    <definedName name="______Avr0402">#REF!</definedName>
    <definedName name="______Avr0502">#REF!</definedName>
    <definedName name="______Avr0602">#REF!</definedName>
    <definedName name="______Avr0701">#REF!</definedName>
    <definedName name="______Avr0702">#REF!</definedName>
    <definedName name="______Avr0801">#REF!</definedName>
    <definedName name="______Avr08010">#REF!</definedName>
    <definedName name="______Avr0802">#REF!</definedName>
    <definedName name="______Avr0901">#REF!</definedName>
    <definedName name="______Avr0902">#REF!</definedName>
    <definedName name="______Avr1001">#REF!</definedName>
    <definedName name="______Avr1002">#REF!</definedName>
    <definedName name="______Avr1003">#REF!</definedName>
    <definedName name="______Avr1101">#REF!</definedName>
    <definedName name="______Avr1102">#REF!</definedName>
    <definedName name="______Avr1201">#REF!</definedName>
    <definedName name="______avr1202">#REF!</definedName>
    <definedName name="______CIP0100">#REF!</definedName>
    <definedName name="______CIP0101">#REF!</definedName>
    <definedName name="______CIP0102">#REF!</definedName>
    <definedName name="______CIP0200">#REF!</definedName>
    <definedName name="______CIP0201">#REF!</definedName>
    <definedName name="______CIP0202">#REF!</definedName>
    <definedName name="______CIP0300">#REF!</definedName>
    <definedName name="______CIP0301">#REF!</definedName>
    <definedName name="______CIP0302">#REF!</definedName>
    <definedName name="______CIP0400">#REF!</definedName>
    <definedName name="______CIP0401">#REF!</definedName>
    <definedName name="______CIP0402">#REF!</definedName>
    <definedName name="______CIP0500">#REF!</definedName>
    <definedName name="______CIP0501">#REF!</definedName>
    <definedName name="______CIP0502">#REF!</definedName>
    <definedName name="______CIP0600">#REF!</definedName>
    <definedName name="______CIP0601">#REF!</definedName>
    <definedName name="______CIP0602">#REF!</definedName>
    <definedName name="______CIP0700">#REF!</definedName>
    <definedName name="______CIP0701">#REF!</definedName>
    <definedName name="______CIP0702">#REF!</definedName>
    <definedName name="______CIP0800">#REF!</definedName>
    <definedName name="______CIP0801">#REF!</definedName>
    <definedName name="______CIP0802">#REF!</definedName>
    <definedName name="______CIP0900">#REF!</definedName>
    <definedName name="______CIP0901">#REF!</definedName>
    <definedName name="______CIP0902">#REF!</definedName>
    <definedName name="______CIP1000">#REF!</definedName>
    <definedName name="______CIP1001">#REF!</definedName>
    <definedName name="______CIP1002">#REF!</definedName>
    <definedName name="______CIP1100">#REF!</definedName>
    <definedName name="______CIP1101">#REF!</definedName>
    <definedName name="______CIP1102">#REF!</definedName>
    <definedName name="______CIP1200">#REF!</definedName>
    <definedName name="______CIP1201">#REF!</definedName>
    <definedName name="______CIP1202">#REF!</definedName>
    <definedName name="______CIP1299">#REF!</definedName>
    <definedName name="______CIP93">#REF!</definedName>
    <definedName name="______CIP94">#REF!</definedName>
    <definedName name="______CIP95">#REF!</definedName>
    <definedName name="______CIP96">#REF!</definedName>
    <definedName name="______CIP97">#REF!</definedName>
    <definedName name="______CIP98">#REF!</definedName>
    <definedName name="______CIP99">#REF!</definedName>
    <definedName name="______CON1">#REF!</definedName>
    <definedName name="______d4">#N/A</definedName>
    <definedName name="______DAT1">#REF!</definedName>
    <definedName name="______DAT10">#REF!</definedName>
    <definedName name="______DAT11">#REF!</definedName>
    <definedName name="______DAT12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#REF!</definedName>
    <definedName name="______DAT20">#REF!</definedName>
    <definedName name="______DAT21">#REF!</definedName>
    <definedName name="______DAT2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Dec01">#REF!</definedName>
    <definedName name="______Dec02">#REF!</definedName>
    <definedName name="______dec03">#REF!</definedName>
    <definedName name="______dec04">#REF!</definedName>
    <definedName name="______dec11">#REF!</definedName>
    <definedName name="______dec12">#REF!</definedName>
    <definedName name="______dec16">#REF!</definedName>
    <definedName name="______dec18">#REF!</definedName>
    <definedName name="______dec19">#REF!</definedName>
    <definedName name="______dec20">#REF!</definedName>
    <definedName name="______dec21">#REF!</definedName>
    <definedName name="______dec23">#REF!</definedName>
    <definedName name="______dec24">#REF!</definedName>
    <definedName name="______dec28">#REF!</definedName>
    <definedName name="______dec30">#REF!</definedName>
    <definedName name="______dec31">#REF!</definedName>
    <definedName name="______Dec97">#REF!</definedName>
    <definedName name="______Dec98">#REF!</definedName>
    <definedName name="______dec99">#REF!</definedName>
    <definedName name="______des01">#REF!</definedName>
    <definedName name="______des02">#REF!</definedName>
    <definedName name="______des06">#REF!</definedName>
    <definedName name="______f4">#N/A</definedName>
    <definedName name="______F45">#N/A</definedName>
    <definedName name="______F56">#N/A</definedName>
    <definedName name="______FA2008" localSheetId="6" hidden="1">{#N/A,#N/A,FALSE,"OUT  AREC"}</definedName>
    <definedName name="______FA2008" hidden="1">{#N/A,#N/A,FALSE,"OUT  AREC"}</definedName>
    <definedName name="______fbr01">#REF!</definedName>
    <definedName name="______fbr04">#REF!</definedName>
    <definedName name="______fbr06">#REF!</definedName>
    <definedName name="______fbr07">#REF!</definedName>
    <definedName name="______fbr10">#REF!</definedName>
    <definedName name="______fbr11">#REF!</definedName>
    <definedName name="______fbr13">#REF!</definedName>
    <definedName name="______fbr15">#REF!</definedName>
    <definedName name="______fbr18">#REF!</definedName>
    <definedName name="______fbr19">#REF!</definedName>
    <definedName name="______fbr20">#REF!</definedName>
    <definedName name="______fbr21">#REF!</definedName>
    <definedName name="______fbr24">#REF!</definedName>
    <definedName name="______fbr25">#REF!</definedName>
    <definedName name="______fbr26">#REF!</definedName>
    <definedName name="______fbr27">#REF!</definedName>
    <definedName name="______fbr28">#REF!</definedName>
    <definedName name="______Feb01">#REF!</definedName>
    <definedName name="______Feb02">#REF!</definedName>
    <definedName name="______FEB05">#REF!</definedName>
    <definedName name="______FEB20">#REF!</definedName>
    <definedName name="______FEB27">#REF!</definedName>
    <definedName name="______FEB28">#REF!</definedName>
    <definedName name="______Feb97">#REF!</definedName>
    <definedName name="______Feb98">#REF!</definedName>
    <definedName name="______Feb99">#REF!</definedName>
    <definedName name="______g5">#N/A</definedName>
    <definedName name="______g6">#N/A</definedName>
    <definedName name="______h57">#N/A</definedName>
    <definedName name="______h58">#N/A</definedName>
    <definedName name="______h59">#N/A</definedName>
    <definedName name="______h76">#N/A</definedName>
    <definedName name="______HAL12">#REF!</definedName>
    <definedName name="______i9">#N/A</definedName>
    <definedName name="______i99">#N/A</definedName>
    <definedName name="______ii8">#N/A</definedName>
    <definedName name="______INC2">#REF!</definedName>
    <definedName name="______IRB99">#REF!</definedName>
    <definedName name="______iu86">#N/A</definedName>
    <definedName name="______j1">#N/A</definedName>
    <definedName name="______j10">#N/A</definedName>
    <definedName name="______j1123">#N/A</definedName>
    <definedName name="______j12">#N/A</definedName>
    <definedName name="______j13">#N/A</definedName>
    <definedName name="______j14">#N/A</definedName>
    <definedName name="______j15">#N/A</definedName>
    <definedName name="______j16">#N/A</definedName>
    <definedName name="______j17">#N/A</definedName>
    <definedName name="______j18">#N/A</definedName>
    <definedName name="______j2">#N/A</definedName>
    <definedName name="______j22">#N/A</definedName>
    <definedName name="______j23">#N/A</definedName>
    <definedName name="______j234">#N/A</definedName>
    <definedName name="______j24">#N/A</definedName>
    <definedName name="______j25">#N/A</definedName>
    <definedName name="______j27">#N/A</definedName>
    <definedName name="______j28">#N/A</definedName>
    <definedName name="______j29">#N/A</definedName>
    <definedName name="______j30">#N/A</definedName>
    <definedName name="______j33">#N/A</definedName>
    <definedName name="______j345">#N/A</definedName>
    <definedName name="______j35">#N/A</definedName>
    <definedName name="______j36">#N/A</definedName>
    <definedName name="______j37">#N/A</definedName>
    <definedName name="______j39">#N/A</definedName>
    <definedName name="______j4">#N/A</definedName>
    <definedName name="______j40">#N/A</definedName>
    <definedName name="______j45">#N/A</definedName>
    <definedName name="______j46">#N/A</definedName>
    <definedName name="______j47">#N/A</definedName>
    <definedName name="______j49">#N/A</definedName>
    <definedName name="______j5">#N/A</definedName>
    <definedName name="______j55">#N/A</definedName>
    <definedName name="______j56">#N/A</definedName>
    <definedName name="______j567">#N/A</definedName>
    <definedName name="______j6">#N/A</definedName>
    <definedName name="______j66">#N/A</definedName>
    <definedName name="______j67">#N/A</definedName>
    <definedName name="______j678">#N/A</definedName>
    <definedName name="______j68">#N/A</definedName>
    <definedName name="______j69">#N/A</definedName>
    <definedName name="______j7">#N/A</definedName>
    <definedName name="______j77">#N/A</definedName>
    <definedName name="______j78">#N/A</definedName>
    <definedName name="______j789">#N/A</definedName>
    <definedName name="______j8">#N/A</definedName>
    <definedName name="______j80">#N/A</definedName>
    <definedName name="______j88">#N/A</definedName>
    <definedName name="______j9">#N/A</definedName>
    <definedName name="______j90">#N/A</definedName>
    <definedName name="______j99">#N/A</definedName>
    <definedName name="______JA02">#REF!</definedName>
    <definedName name="______JA03">#REF!</definedName>
    <definedName name="______JA04">#REF!</definedName>
    <definedName name="______JA06">#REF!</definedName>
    <definedName name="______JA07">#REF!</definedName>
    <definedName name="______JA08">#REF!</definedName>
    <definedName name="______JA10">#REF!</definedName>
    <definedName name="______JA13">#REF!</definedName>
    <definedName name="______JA14">#REF!</definedName>
    <definedName name="______JA16">#REF!</definedName>
    <definedName name="______JA17">#REF!</definedName>
    <definedName name="______JA18">#REF!</definedName>
    <definedName name="______JA20">#REF!</definedName>
    <definedName name="______JA21">#REF!</definedName>
    <definedName name="______JA22">#REF!</definedName>
    <definedName name="______JA23">#REF!</definedName>
    <definedName name="______JA24">#REF!</definedName>
    <definedName name="______JA27">#REF!</definedName>
    <definedName name="______JA28">#REF!</definedName>
    <definedName name="______JA29">#REF!</definedName>
    <definedName name="______ja30">#REF!</definedName>
    <definedName name="______ja31">#REF!</definedName>
    <definedName name="______Jan01">#REF!</definedName>
    <definedName name="______Jan02">#REF!</definedName>
    <definedName name="______JAN04">#REF!</definedName>
    <definedName name="______jan25">#REF!</definedName>
    <definedName name="______jan31">#REF!</definedName>
    <definedName name="______Jan97">#REF!</definedName>
    <definedName name="______Jan98">#REF!</definedName>
    <definedName name="______Jan99">#REF!</definedName>
    <definedName name="______ji1">#REF!</definedName>
    <definedName name="______jj6">#N/A</definedName>
    <definedName name="______jj7">#N/A</definedName>
    <definedName name="______Jul01">#REF!</definedName>
    <definedName name="______Jul02">#REF!</definedName>
    <definedName name="______jul03">#REF!</definedName>
    <definedName name="______jul05">#REF!</definedName>
    <definedName name="______jul06">#REF!</definedName>
    <definedName name="______jul08">#REF!</definedName>
    <definedName name="______jul10">#REF!</definedName>
    <definedName name="______jul11">#REF!</definedName>
    <definedName name="______jul12">#REF!</definedName>
    <definedName name="______jul13">#REF!</definedName>
    <definedName name="______jul14">#REF!</definedName>
    <definedName name="______jul15">#REF!</definedName>
    <definedName name="______jul17">#REF!</definedName>
    <definedName name="______jul18">#REF!</definedName>
    <definedName name="______jul20">#REF!</definedName>
    <definedName name="______jul22">#REF!</definedName>
    <definedName name="______jul24">#REF!</definedName>
    <definedName name="______jul25">#REF!</definedName>
    <definedName name="______jul26">#REF!</definedName>
    <definedName name="______jul27">#REF!</definedName>
    <definedName name="______jul29">#REF!</definedName>
    <definedName name="______jul30">#REF!</definedName>
    <definedName name="______jul31">#REF!</definedName>
    <definedName name="______jul98">#REF!</definedName>
    <definedName name="______JUL99">#REF!</definedName>
    <definedName name="______Jun01">#REF!</definedName>
    <definedName name="______Jun02">#REF!</definedName>
    <definedName name="______jun03">#REF!</definedName>
    <definedName name="______jun04">#REF!</definedName>
    <definedName name="______jun06">#REF!</definedName>
    <definedName name="______jun10">#REF!</definedName>
    <definedName name="______jun11">#REF!</definedName>
    <definedName name="______jun13">#REF!</definedName>
    <definedName name="______jun14">#REF!</definedName>
    <definedName name="______jun15">#REF!</definedName>
    <definedName name="______jun17">#REF!</definedName>
    <definedName name="______jun19">#REF!</definedName>
    <definedName name="______jun20">#REF!</definedName>
    <definedName name="______jun21">#REF!</definedName>
    <definedName name="______jun24">#REF!</definedName>
    <definedName name="______jun25">#REF!</definedName>
    <definedName name="______jun30">#REF!</definedName>
    <definedName name="______jun98">#REF!</definedName>
    <definedName name="______JUN99">#REF!</definedName>
    <definedName name="______k798798">#REF!</definedName>
    <definedName name="______Mar01">#REF!</definedName>
    <definedName name="______Mar02">#REF!</definedName>
    <definedName name="______mar09">#REF!</definedName>
    <definedName name="______mar18">#REF!</definedName>
    <definedName name="______mar23">#REF!</definedName>
    <definedName name="______mar25">#REF!</definedName>
    <definedName name="______mar26">#REF!</definedName>
    <definedName name="______mar27">#REF!</definedName>
    <definedName name="______mar28">#REF!</definedName>
    <definedName name="______mar31">#REF!</definedName>
    <definedName name="______Mar97">#REF!</definedName>
    <definedName name="______Mar98">#REF!</definedName>
    <definedName name="______Mar99">#REF!</definedName>
    <definedName name="______May01">#REF!</definedName>
    <definedName name="______May02">#REF!</definedName>
    <definedName name="______may05">#REF!</definedName>
    <definedName name="______may06">#REF!</definedName>
    <definedName name="______may07">#REF!</definedName>
    <definedName name="______may08">#REF!</definedName>
    <definedName name="______may09">#REF!</definedName>
    <definedName name="______may10">#REF!</definedName>
    <definedName name="______may11">#REF!</definedName>
    <definedName name="______may12">#REF!</definedName>
    <definedName name="______may14">#REF!</definedName>
    <definedName name="______may15">#REF!</definedName>
    <definedName name="______may16">#REF!</definedName>
    <definedName name="______may17">#REF!</definedName>
    <definedName name="______May97">#REF!</definedName>
    <definedName name="______May98">#REF!</definedName>
    <definedName name="______May99">#REF!</definedName>
    <definedName name="______MEI02">#REF!</definedName>
    <definedName name="______MEI03">#REF!</definedName>
    <definedName name="______MEI05">#REF!</definedName>
    <definedName name="______MEI06">#REF!</definedName>
    <definedName name="______MEI08">#REF!</definedName>
    <definedName name="______MEI14">#REF!</definedName>
    <definedName name="______MEI16">#REF!</definedName>
    <definedName name="______MEI18">#REF!</definedName>
    <definedName name="______MEI21">#REF!</definedName>
    <definedName name="______MEI24">#REF!</definedName>
    <definedName name="______MEI27">#REF!</definedName>
    <definedName name="______MEI28">#REF!</definedName>
    <definedName name="______MEI30">#REF!</definedName>
    <definedName name="______MEI31">#REF!</definedName>
    <definedName name="______mei98">#REF!</definedName>
    <definedName name="______MEI99">#REF!</definedName>
    <definedName name="______mm02">#REF!</definedName>
    <definedName name="______mm03">#REF!</definedName>
    <definedName name="______mm2">#REF!</definedName>
    <definedName name="______mm3">#REF!</definedName>
    <definedName name="______mr04">#REF!</definedName>
    <definedName name="______mr05">#REF!</definedName>
    <definedName name="______mr06">#REF!</definedName>
    <definedName name="______mr07">#REF!</definedName>
    <definedName name="______mr11">#REF!</definedName>
    <definedName name="______mr12">#REF!</definedName>
    <definedName name="______mr13">#REF!</definedName>
    <definedName name="______mr14">#REF!</definedName>
    <definedName name="______mr15">#REF!</definedName>
    <definedName name="______mr17">#REF!</definedName>
    <definedName name="______mr18">#REF!</definedName>
    <definedName name="______mr20">#REF!</definedName>
    <definedName name="______mr21">#REF!</definedName>
    <definedName name="______mr25">#REF!</definedName>
    <definedName name="______mr26">#REF!</definedName>
    <definedName name="______mr27">#REF!</definedName>
    <definedName name="______mr28">#REF!</definedName>
    <definedName name="______mr31">#REF!</definedName>
    <definedName name="______nop02">#REF!</definedName>
    <definedName name="______Nov01">#REF!</definedName>
    <definedName name="______Nov02">#REF!</definedName>
    <definedName name="______nov04">#REF!</definedName>
    <definedName name="______nov05">#REF!</definedName>
    <definedName name="______nov07">#REF!</definedName>
    <definedName name="______nov08">#REF!</definedName>
    <definedName name="______nov11">#REF!</definedName>
    <definedName name="______nov12">#REF!</definedName>
    <definedName name="______nov13">#REF!</definedName>
    <definedName name="______nov14">#REF!</definedName>
    <definedName name="______nov15">#REF!</definedName>
    <definedName name="______nov16">#REF!</definedName>
    <definedName name="______nov18">#REF!</definedName>
    <definedName name="______nov19">#REF!</definedName>
    <definedName name="______nov20">#REF!</definedName>
    <definedName name="______nov21">#REF!</definedName>
    <definedName name="______nov22">#REF!</definedName>
    <definedName name="______nov23">#REF!</definedName>
    <definedName name="______nov25">#REF!</definedName>
    <definedName name="______nov26">#REF!</definedName>
    <definedName name="______nov27">#REF!</definedName>
    <definedName name="______nov28">#REF!</definedName>
    <definedName name="______nov29">#REF!</definedName>
    <definedName name="______nov30">#REF!</definedName>
    <definedName name="______Nov97">#REF!</definedName>
    <definedName name="______Nov98">#REF!</definedName>
    <definedName name="______nov99">#REF!</definedName>
    <definedName name="______NPW1">#REF!</definedName>
    <definedName name="______NPW10">#REF!</definedName>
    <definedName name="______NPW11">#REF!</definedName>
    <definedName name="______NPW2">#REF!</definedName>
    <definedName name="______NPW3">#REF!</definedName>
    <definedName name="______NPW4">#REF!</definedName>
    <definedName name="______NPW5">#REF!</definedName>
    <definedName name="______NPW6">#REF!</definedName>
    <definedName name="______NPW7">#REF!</definedName>
    <definedName name="______NPW8">#REF!</definedName>
    <definedName name="______NPW9">#REF!</definedName>
    <definedName name="______Oct01">#REF!</definedName>
    <definedName name="______Oct02">#REF!</definedName>
    <definedName name="______Oct97">#REF!</definedName>
    <definedName name="______Oct98">#REF!</definedName>
    <definedName name="______oct99">#REF!</definedName>
    <definedName name="______oi9">#N/A</definedName>
    <definedName name="______okt01">#REF!</definedName>
    <definedName name="______okt02">#REF!</definedName>
    <definedName name="______okt03">#REF!</definedName>
    <definedName name="______okt04">#REF!</definedName>
    <definedName name="______okt05">#REF!</definedName>
    <definedName name="______okt07">#REF!</definedName>
    <definedName name="______okt09">#REF!</definedName>
    <definedName name="______okt10">#REF!</definedName>
    <definedName name="______okt11">#REF!</definedName>
    <definedName name="______okt12">#REF!</definedName>
    <definedName name="______okt14">#REF!</definedName>
    <definedName name="______okt16">#REF!</definedName>
    <definedName name="______okt17">#REF!</definedName>
    <definedName name="______okt18">#REF!</definedName>
    <definedName name="______okt19">#REF!</definedName>
    <definedName name="______okt21">#REF!</definedName>
    <definedName name="______okt22">#REF!</definedName>
    <definedName name="______okt24">#REF!</definedName>
    <definedName name="______okt25">#REF!</definedName>
    <definedName name="______okt27">#REF!</definedName>
    <definedName name="______okt28">#REF!</definedName>
    <definedName name="______okt29">#REF!</definedName>
    <definedName name="______okt30">#REF!</definedName>
    <definedName name="______okt31">#REF!</definedName>
    <definedName name="______okt98">#REF!</definedName>
    <definedName name="______osp1">#REF!</definedName>
    <definedName name="______pan1">#REF!</definedName>
    <definedName name="______pem1">#REF!</definedName>
    <definedName name="______pem2">#REF!</definedName>
    <definedName name="______pem3">#REF!</definedName>
    <definedName name="______pi1">#REF!</definedName>
    <definedName name="______pi2">#REF!</definedName>
    <definedName name="______pi3">#REF!</definedName>
    <definedName name="______PL1">#REF!</definedName>
    <definedName name="______PL2">#REF!</definedName>
    <definedName name="______PL3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PPE2">#REF!</definedName>
    <definedName name="______PPH23">#REF!</definedName>
    <definedName name="______re5">#N/A</definedName>
    <definedName name="______rt5">#N/A</definedName>
    <definedName name="______rt6">#N/A</definedName>
    <definedName name="______RV2">#N/A</definedName>
    <definedName name="______S3">#N/A</definedName>
    <definedName name="______s5">#N/A</definedName>
    <definedName name="______SA1">#REF!</definedName>
    <definedName name="______sep01">#REF!</definedName>
    <definedName name="______Sep02">#REF!</definedName>
    <definedName name="______sep03">#REF!</definedName>
    <definedName name="______sep04">#REF!</definedName>
    <definedName name="______sep05">#REF!</definedName>
    <definedName name="______sep06">#REF!</definedName>
    <definedName name="______sep07">#REF!</definedName>
    <definedName name="______sep10">#REF!</definedName>
    <definedName name="______sep11">#REF!</definedName>
    <definedName name="______sep12">#REF!</definedName>
    <definedName name="______sep13">#REF!</definedName>
    <definedName name="______sep16">#REF!</definedName>
    <definedName name="______sep17">#REF!</definedName>
    <definedName name="______sep18">#REF!</definedName>
    <definedName name="______sep19">#REF!</definedName>
    <definedName name="______sep20">#REF!</definedName>
    <definedName name="______sep21">#REF!</definedName>
    <definedName name="______sep24">#REF!</definedName>
    <definedName name="______sep25">#REF!</definedName>
    <definedName name="______sep26">#REF!</definedName>
    <definedName name="______sep28">#REF!</definedName>
    <definedName name="______sep30">#REF!</definedName>
    <definedName name="______Sep97">#REF!</definedName>
    <definedName name="______Sep98">#REF!</definedName>
    <definedName name="______Sep99">#REF!</definedName>
    <definedName name="______set5">#REF!</definedName>
    <definedName name="______set7">#REF!</definedName>
    <definedName name="______si7">#N/A</definedName>
    <definedName name="______Spm2">#REF!</definedName>
    <definedName name="______SPm21">#REF!</definedName>
    <definedName name="______sti2">#REF!</definedName>
    <definedName name="______t5">#N/A</definedName>
    <definedName name="______t6">#N/A</definedName>
    <definedName name="______t7">#N/A</definedName>
    <definedName name="______tb03">#REF!</definedName>
    <definedName name="______td2">#REF!</definedName>
    <definedName name="______TP1">#REF!</definedName>
    <definedName name="______u89">#N/A</definedName>
    <definedName name="______ui7">#N/A</definedName>
    <definedName name="______UM1">#REF!</definedName>
    <definedName name="______UM2">#REF!</definedName>
    <definedName name="______UM3">#REF!</definedName>
    <definedName name="______UM4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_WIR1">#N/A</definedName>
    <definedName name="______y5">#N/A</definedName>
    <definedName name="______y6">#N/A</definedName>
    <definedName name="______y66">#N/A</definedName>
    <definedName name="______y7">#N/A</definedName>
    <definedName name="______y78">#N/A</definedName>
    <definedName name="______YW1">#REF!</definedName>
    <definedName name="______yy7">#N/A</definedName>
    <definedName name="_____5235">#REF!</definedName>
    <definedName name="_____6235">#REF!</definedName>
    <definedName name="_____7235">#REF!</definedName>
    <definedName name="_____a100000">#REF!</definedName>
    <definedName name="_____a11">#N/A</definedName>
    <definedName name="_____a11_1">#N/A</definedName>
    <definedName name="_____a140000">#REF!</definedName>
    <definedName name="_____a500000">#REF!</definedName>
    <definedName name="_____abs2">#N/A</definedName>
    <definedName name="_____abs2_1">#N/A</definedName>
    <definedName name="_____ADV2">#REF!</definedName>
    <definedName name="_____agt01">#REF!</definedName>
    <definedName name="_____agt02">#REF!</definedName>
    <definedName name="_____agt98">#REF!</definedName>
    <definedName name="_____APL02">#REF!</definedName>
    <definedName name="_____Apr01">#REF!</definedName>
    <definedName name="_____Apr02">#REF!</definedName>
    <definedName name="_____apr04">#REF!</definedName>
    <definedName name="_____apr10">#REF!</definedName>
    <definedName name="_____apr12">#REF!</definedName>
    <definedName name="_____apr23">#REF!</definedName>
    <definedName name="_____apr24">#REF!</definedName>
    <definedName name="_____apr27">#REF!</definedName>
    <definedName name="_____apr29">#REF!</definedName>
    <definedName name="_____apr30">#REF!</definedName>
    <definedName name="_____Apr97">#REF!</definedName>
    <definedName name="_____Apr98">#REF!</definedName>
    <definedName name="_____Apr99">#REF!</definedName>
    <definedName name="_____are1">#REF!</definedName>
    <definedName name="_____ARE2000">#REF!</definedName>
    <definedName name="_____ARE98">#REF!</definedName>
    <definedName name="_____ARE99">#REF!</definedName>
    <definedName name="_____Aug01">#REF!</definedName>
    <definedName name="_____Aug02">#REF!</definedName>
    <definedName name="_____aug03">#REF!</definedName>
    <definedName name="_____aug04">#REF!</definedName>
    <definedName name="_____aug05">#REF!</definedName>
    <definedName name="_____aug06">#REF!</definedName>
    <definedName name="_____aug07">#REF!</definedName>
    <definedName name="_____aug08">#REF!</definedName>
    <definedName name="_____aug09">#REF!</definedName>
    <definedName name="_____aug10">#REF!</definedName>
    <definedName name="_____aug12">#REF!</definedName>
    <definedName name="_____aug13">#REF!</definedName>
    <definedName name="_____aug14">#REF!</definedName>
    <definedName name="_____aug15">#REF!</definedName>
    <definedName name="_____aug16">#REF!</definedName>
    <definedName name="_____aug19">#REF!</definedName>
    <definedName name="_____aug20">#REF!</definedName>
    <definedName name="_____aug21">#REF!</definedName>
    <definedName name="_____aug22">#REF!</definedName>
    <definedName name="_____aug23">#REF!</definedName>
    <definedName name="_____aug24">#REF!</definedName>
    <definedName name="_____aug26">#REF!</definedName>
    <definedName name="_____aug27">#REF!</definedName>
    <definedName name="_____aug28">#REF!</definedName>
    <definedName name="_____aug29">#REF!</definedName>
    <definedName name="_____aug30">#REF!</definedName>
    <definedName name="_____aug31">#REF!</definedName>
    <definedName name="_____Aug97">#REF!</definedName>
    <definedName name="_____Aug98">#REF!</definedName>
    <definedName name="_____Aug99">#REF!</definedName>
    <definedName name="_____Avr0102">#REF!</definedName>
    <definedName name="_____Avr0202">#REF!</definedName>
    <definedName name="_____Avr0302">#REF!</definedName>
    <definedName name="_____Avr0402">#REF!</definedName>
    <definedName name="_____Avr0502">#REF!</definedName>
    <definedName name="_____Avr0602">#REF!</definedName>
    <definedName name="_____Avr0701">#REF!</definedName>
    <definedName name="_____Avr0702">#REF!</definedName>
    <definedName name="_____Avr0801">#REF!</definedName>
    <definedName name="_____Avr08010">#REF!</definedName>
    <definedName name="_____Avr0802">#REF!</definedName>
    <definedName name="_____Avr0901">#REF!</definedName>
    <definedName name="_____Avr0902">#REF!</definedName>
    <definedName name="_____Avr1001">#REF!</definedName>
    <definedName name="_____Avr1002">#REF!</definedName>
    <definedName name="_____Avr1003">#REF!</definedName>
    <definedName name="_____Avr1101">#REF!</definedName>
    <definedName name="_____Avr1102">#REF!</definedName>
    <definedName name="_____Avr1201">#REF!</definedName>
    <definedName name="_____avr1202">#REF!</definedName>
    <definedName name="_____CIP0100">#REF!</definedName>
    <definedName name="_____CIP0101">#REF!</definedName>
    <definedName name="_____CIP0102">#REF!</definedName>
    <definedName name="_____CIP0200">#REF!</definedName>
    <definedName name="_____CIP0201">#REF!</definedName>
    <definedName name="_____CIP0202">#REF!</definedName>
    <definedName name="_____CIP0300">#REF!</definedName>
    <definedName name="_____CIP0301">#REF!</definedName>
    <definedName name="_____CIP0302">#REF!</definedName>
    <definedName name="_____CIP0400">#REF!</definedName>
    <definedName name="_____CIP0401">#REF!</definedName>
    <definedName name="_____CIP0402">#REF!</definedName>
    <definedName name="_____CIP0500">#REF!</definedName>
    <definedName name="_____CIP0501">#REF!</definedName>
    <definedName name="_____CIP0502">#REF!</definedName>
    <definedName name="_____CIP0600">#REF!</definedName>
    <definedName name="_____CIP0601">#REF!</definedName>
    <definedName name="_____CIP0602">#REF!</definedName>
    <definedName name="_____CIP0700">#REF!</definedName>
    <definedName name="_____CIP0701">#REF!</definedName>
    <definedName name="_____CIP0702">#REF!</definedName>
    <definedName name="_____CIP0800">#REF!</definedName>
    <definedName name="_____CIP0801">#REF!</definedName>
    <definedName name="_____CIP0802">#REF!</definedName>
    <definedName name="_____CIP0900">#REF!</definedName>
    <definedName name="_____CIP0901">#REF!</definedName>
    <definedName name="_____CIP0902">#REF!</definedName>
    <definedName name="_____CIP1000">#REF!</definedName>
    <definedName name="_____CIP1001">#REF!</definedName>
    <definedName name="_____CIP1002">#REF!</definedName>
    <definedName name="_____CIP1100">#REF!</definedName>
    <definedName name="_____CIP1101">#REF!</definedName>
    <definedName name="_____CIP1102">#REF!</definedName>
    <definedName name="_____CIP1200">#REF!</definedName>
    <definedName name="_____CIP1201">#REF!</definedName>
    <definedName name="_____CIP1202">#REF!</definedName>
    <definedName name="_____CIP1299">#REF!</definedName>
    <definedName name="_____CIP93">#REF!</definedName>
    <definedName name="_____CIP94">#REF!</definedName>
    <definedName name="_____CIP95">#REF!</definedName>
    <definedName name="_____CIP96">#REF!</definedName>
    <definedName name="_____CIP97">#REF!</definedName>
    <definedName name="_____CIP98">#REF!</definedName>
    <definedName name="_____CIP99">#REF!</definedName>
    <definedName name="_____CON1">#REF!</definedName>
    <definedName name="_____d4">#N/A</definedName>
    <definedName name="_____d4_1">#N/A</definedName>
    <definedName name="_____DAT1">#REF!</definedName>
    <definedName name="_____DAT10">#REF!</definedName>
    <definedName name="_____DAT11">#REF!</definedName>
    <definedName name="_____DAT12">#REF!</definedName>
    <definedName name="_____DAT13">#REF!</definedName>
    <definedName name="_____DAT14">#REF!</definedName>
    <definedName name="_____DAT15">#REF!</definedName>
    <definedName name="_____DAT16">#REF!</definedName>
    <definedName name="_____DAT17">#REF!</definedName>
    <definedName name="_____DAT18">#REF!</definedName>
    <definedName name="_____DAT19">#REF!</definedName>
    <definedName name="_____DAT2">#REF!</definedName>
    <definedName name="_____DAT20">#REF!</definedName>
    <definedName name="_____DAT21">#REF!</definedName>
    <definedName name="_____DAT2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Dec01">#REF!</definedName>
    <definedName name="_____Dec02">#REF!</definedName>
    <definedName name="_____dec03">#REF!</definedName>
    <definedName name="_____dec04">#REF!</definedName>
    <definedName name="_____dec11">#REF!</definedName>
    <definedName name="_____dec12">#REF!</definedName>
    <definedName name="_____dec16">#REF!</definedName>
    <definedName name="_____dec18">#REF!</definedName>
    <definedName name="_____dec19">#REF!</definedName>
    <definedName name="_____dec20">#REF!</definedName>
    <definedName name="_____dec21">#REF!</definedName>
    <definedName name="_____dec23">#REF!</definedName>
    <definedName name="_____dec24">#REF!</definedName>
    <definedName name="_____dec28">#REF!</definedName>
    <definedName name="_____dec30">#REF!</definedName>
    <definedName name="_____dec31">#REF!</definedName>
    <definedName name="_____Dec97">#REF!</definedName>
    <definedName name="_____Dec98">#REF!</definedName>
    <definedName name="_____dec99">#REF!</definedName>
    <definedName name="_____des01">#REF!</definedName>
    <definedName name="_____des02">#REF!</definedName>
    <definedName name="_____des06">#REF!</definedName>
    <definedName name="_____f4">#N/A</definedName>
    <definedName name="_____f4_1">#N/A</definedName>
    <definedName name="_____F45">#N/A</definedName>
    <definedName name="_____F45_1">#N/A</definedName>
    <definedName name="_____F56">#N/A</definedName>
    <definedName name="_____F56_1">#N/A</definedName>
    <definedName name="_____FA2008" localSheetId="6" hidden="1">{#N/A,#N/A,FALSE,"OUT  AREC"}</definedName>
    <definedName name="_____FA2008" hidden="1">{#N/A,#N/A,FALSE,"OUT  AREC"}</definedName>
    <definedName name="_____fbr01">#REF!</definedName>
    <definedName name="_____fbr04">#REF!</definedName>
    <definedName name="_____fbr06">#REF!</definedName>
    <definedName name="_____fbr07">#REF!</definedName>
    <definedName name="_____fbr10">#REF!</definedName>
    <definedName name="_____fbr11">#REF!</definedName>
    <definedName name="_____fbr13">#REF!</definedName>
    <definedName name="_____fbr15">#REF!</definedName>
    <definedName name="_____fbr18">#REF!</definedName>
    <definedName name="_____fbr19">#REF!</definedName>
    <definedName name="_____fbr20">#REF!</definedName>
    <definedName name="_____fbr21">#REF!</definedName>
    <definedName name="_____fbr24">#REF!</definedName>
    <definedName name="_____fbr25">#REF!</definedName>
    <definedName name="_____fbr26">#REF!</definedName>
    <definedName name="_____fbr27">#REF!</definedName>
    <definedName name="_____fbr28">#REF!</definedName>
    <definedName name="_____Feb01">#REF!</definedName>
    <definedName name="_____Feb02">#REF!</definedName>
    <definedName name="_____FEB05">#REF!</definedName>
    <definedName name="_____FEB20">#REF!</definedName>
    <definedName name="_____FEB27">#REF!</definedName>
    <definedName name="_____FEB28">#REF!</definedName>
    <definedName name="_____Feb97">#REF!</definedName>
    <definedName name="_____Feb98">#REF!</definedName>
    <definedName name="_____Feb99">#REF!</definedName>
    <definedName name="_____g5">#N/A</definedName>
    <definedName name="_____g5_1">#N/A</definedName>
    <definedName name="_____g6">#N/A</definedName>
    <definedName name="_____g6_1">#N/A</definedName>
    <definedName name="_____h57">#N/A</definedName>
    <definedName name="_____h57_1">#N/A</definedName>
    <definedName name="_____h58">#N/A</definedName>
    <definedName name="_____h58_1">#N/A</definedName>
    <definedName name="_____h59">#N/A</definedName>
    <definedName name="_____h59_1">#N/A</definedName>
    <definedName name="_____h76">#N/A</definedName>
    <definedName name="_____h76_1">#N/A</definedName>
    <definedName name="_____HAL12">#REF!</definedName>
    <definedName name="_____i9">#N/A</definedName>
    <definedName name="_____i9_1">#N/A</definedName>
    <definedName name="_____i99">#N/A</definedName>
    <definedName name="_____i99_1">#N/A</definedName>
    <definedName name="_____ii8">#N/A</definedName>
    <definedName name="_____ii8_1">#N/A</definedName>
    <definedName name="_____INC2">#REF!</definedName>
    <definedName name="_____IRB99">#REF!</definedName>
    <definedName name="_____iu86">#N/A</definedName>
    <definedName name="_____iu86_1">#N/A</definedName>
    <definedName name="_____j1">#N/A</definedName>
    <definedName name="_____j1_1">#N/A</definedName>
    <definedName name="_____j10">#N/A</definedName>
    <definedName name="_____j10_1">#N/A</definedName>
    <definedName name="_____j1123">#N/A</definedName>
    <definedName name="_____j1123_1">#N/A</definedName>
    <definedName name="_____j12">#N/A</definedName>
    <definedName name="_____j12_1">#N/A</definedName>
    <definedName name="_____j13">#N/A</definedName>
    <definedName name="_____j13_1">#N/A</definedName>
    <definedName name="_____j14">#N/A</definedName>
    <definedName name="_____j14_1">#N/A</definedName>
    <definedName name="_____j15">#N/A</definedName>
    <definedName name="_____j15_1">#N/A</definedName>
    <definedName name="_____j16">#N/A</definedName>
    <definedName name="_____j16_1">#N/A</definedName>
    <definedName name="_____j17">#N/A</definedName>
    <definedName name="_____j17_1">#N/A</definedName>
    <definedName name="_____j18">#N/A</definedName>
    <definedName name="_____j18_1">#N/A</definedName>
    <definedName name="_____j2">#N/A</definedName>
    <definedName name="_____j2_1">#N/A</definedName>
    <definedName name="_____j22">#N/A</definedName>
    <definedName name="_____j22_1">#N/A</definedName>
    <definedName name="_____j23">#N/A</definedName>
    <definedName name="_____j23_1">#N/A</definedName>
    <definedName name="_____j234">#N/A</definedName>
    <definedName name="_____j234_1">#N/A</definedName>
    <definedName name="_____j24">#N/A</definedName>
    <definedName name="_____j24_1">#N/A</definedName>
    <definedName name="_____j25">#N/A</definedName>
    <definedName name="_____j25_1">#N/A</definedName>
    <definedName name="_____j27">#N/A</definedName>
    <definedName name="_____j27_1">#N/A</definedName>
    <definedName name="_____j28">#N/A</definedName>
    <definedName name="_____j28_1">#N/A</definedName>
    <definedName name="_____j29">#N/A</definedName>
    <definedName name="_____j29_1">#N/A</definedName>
    <definedName name="_____j30">#N/A</definedName>
    <definedName name="_____j30_1">#N/A</definedName>
    <definedName name="_____j33">#N/A</definedName>
    <definedName name="_____j33_1">#N/A</definedName>
    <definedName name="_____j345">#N/A</definedName>
    <definedName name="_____j345_1">#N/A</definedName>
    <definedName name="_____j35">#N/A</definedName>
    <definedName name="_____j35_1">#N/A</definedName>
    <definedName name="_____j36">#N/A</definedName>
    <definedName name="_____j36_1">#N/A</definedName>
    <definedName name="_____j37">#N/A</definedName>
    <definedName name="_____j37_1">#N/A</definedName>
    <definedName name="_____j39">#N/A</definedName>
    <definedName name="_____j39_1">#N/A</definedName>
    <definedName name="_____j4">#N/A</definedName>
    <definedName name="_____j4_1">#N/A</definedName>
    <definedName name="_____j40">#N/A</definedName>
    <definedName name="_____j40_1">#N/A</definedName>
    <definedName name="_____j45">#N/A</definedName>
    <definedName name="_____j45_1">#N/A</definedName>
    <definedName name="_____j46">#N/A</definedName>
    <definedName name="_____j46_1">#N/A</definedName>
    <definedName name="_____j47">#N/A</definedName>
    <definedName name="_____j47_1">#N/A</definedName>
    <definedName name="_____j49">#N/A</definedName>
    <definedName name="_____j49_1">#N/A</definedName>
    <definedName name="_____j5">#N/A</definedName>
    <definedName name="_____j5_1">#N/A</definedName>
    <definedName name="_____j55">#N/A</definedName>
    <definedName name="_____j55_1">#N/A</definedName>
    <definedName name="_____j56">#N/A</definedName>
    <definedName name="_____j56_1">#N/A</definedName>
    <definedName name="_____j567">#N/A</definedName>
    <definedName name="_____j567_1">#N/A</definedName>
    <definedName name="_____j6">#N/A</definedName>
    <definedName name="_____j6_1">#N/A</definedName>
    <definedName name="_____j66">#N/A</definedName>
    <definedName name="_____j66_1">#N/A</definedName>
    <definedName name="_____j67">#N/A</definedName>
    <definedName name="_____j67_1">#N/A</definedName>
    <definedName name="_____j678">#N/A</definedName>
    <definedName name="_____j678_1">#N/A</definedName>
    <definedName name="_____j68">#N/A</definedName>
    <definedName name="_____j68_1">#N/A</definedName>
    <definedName name="_____j69">#N/A</definedName>
    <definedName name="_____j69_1">#N/A</definedName>
    <definedName name="_____j7">#N/A</definedName>
    <definedName name="_____j7_1">#N/A</definedName>
    <definedName name="_____j77">#N/A</definedName>
    <definedName name="_____j77_1">#N/A</definedName>
    <definedName name="_____j78">#N/A</definedName>
    <definedName name="_____j78_1">#N/A</definedName>
    <definedName name="_____j789">#N/A</definedName>
    <definedName name="_____j789_1">#N/A</definedName>
    <definedName name="_____j8">#N/A</definedName>
    <definedName name="_____j8_1">#N/A</definedName>
    <definedName name="_____j80">#N/A</definedName>
    <definedName name="_____j80_1">#N/A</definedName>
    <definedName name="_____j88">#N/A</definedName>
    <definedName name="_____j88_1">#N/A</definedName>
    <definedName name="_____j9">#N/A</definedName>
    <definedName name="_____j9_1">#N/A</definedName>
    <definedName name="_____j90">#N/A</definedName>
    <definedName name="_____j90_1">#N/A</definedName>
    <definedName name="_____j99">#N/A</definedName>
    <definedName name="_____j99_1">#N/A</definedName>
    <definedName name="_____JA02">#REF!</definedName>
    <definedName name="_____JA03">#REF!</definedName>
    <definedName name="_____JA04">#REF!</definedName>
    <definedName name="_____JA06">#REF!</definedName>
    <definedName name="_____JA07">#REF!</definedName>
    <definedName name="_____JA08">#REF!</definedName>
    <definedName name="_____JA10">#REF!</definedName>
    <definedName name="_____JA13">#REF!</definedName>
    <definedName name="_____JA14">#REF!</definedName>
    <definedName name="_____JA16">#REF!</definedName>
    <definedName name="_____JA17">#REF!</definedName>
    <definedName name="_____JA18">#REF!</definedName>
    <definedName name="_____JA20">#REF!</definedName>
    <definedName name="_____JA21">#REF!</definedName>
    <definedName name="_____JA22">#REF!</definedName>
    <definedName name="_____JA23">#REF!</definedName>
    <definedName name="_____JA24">#REF!</definedName>
    <definedName name="_____JA27">#REF!</definedName>
    <definedName name="_____JA28">#REF!</definedName>
    <definedName name="_____JA29">#REF!</definedName>
    <definedName name="_____ja30">#REF!</definedName>
    <definedName name="_____ja31">#REF!</definedName>
    <definedName name="_____Jan01">#REF!</definedName>
    <definedName name="_____Jan02">#REF!</definedName>
    <definedName name="_____JAN04">#REF!</definedName>
    <definedName name="_____jan25">#REF!</definedName>
    <definedName name="_____jan31">#REF!</definedName>
    <definedName name="_____Jan97">#REF!</definedName>
    <definedName name="_____Jan98">#REF!</definedName>
    <definedName name="_____Jan99">#REF!</definedName>
    <definedName name="_____ji1">#REF!</definedName>
    <definedName name="_____jj6">#N/A</definedName>
    <definedName name="_____jj6_1">#N/A</definedName>
    <definedName name="_____jj7">#N/A</definedName>
    <definedName name="_____jj7_1">#N/A</definedName>
    <definedName name="_____Jul01">#REF!</definedName>
    <definedName name="_____Jul02">#REF!</definedName>
    <definedName name="_____jul03">#REF!</definedName>
    <definedName name="_____jul05">#REF!</definedName>
    <definedName name="_____jul06">#REF!</definedName>
    <definedName name="_____jul08">#REF!</definedName>
    <definedName name="_____jul10">#REF!</definedName>
    <definedName name="_____jul11">#REF!</definedName>
    <definedName name="_____jul12">#REF!</definedName>
    <definedName name="_____jul13">#REF!</definedName>
    <definedName name="_____jul14">#REF!</definedName>
    <definedName name="_____jul15">#REF!</definedName>
    <definedName name="_____jul17">#REF!</definedName>
    <definedName name="_____jul18">#REF!</definedName>
    <definedName name="_____jul20">#REF!</definedName>
    <definedName name="_____jul22">#REF!</definedName>
    <definedName name="_____jul24">#REF!</definedName>
    <definedName name="_____jul25">#REF!</definedName>
    <definedName name="_____jul26">#REF!</definedName>
    <definedName name="_____jul27">#REF!</definedName>
    <definedName name="_____jul29">#REF!</definedName>
    <definedName name="_____jul30">#REF!</definedName>
    <definedName name="_____jul31">#REF!</definedName>
    <definedName name="_____jul98">#REF!</definedName>
    <definedName name="_____JUL99">#REF!</definedName>
    <definedName name="_____Jun01">#REF!</definedName>
    <definedName name="_____Jun02">#REF!</definedName>
    <definedName name="_____jun03">#REF!</definedName>
    <definedName name="_____jun04">#REF!</definedName>
    <definedName name="_____jun06">#REF!</definedName>
    <definedName name="_____jun10">#REF!</definedName>
    <definedName name="_____jun11">#REF!</definedName>
    <definedName name="_____jun13">#REF!</definedName>
    <definedName name="_____jun14">#REF!</definedName>
    <definedName name="_____jun15">#REF!</definedName>
    <definedName name="_____jun17">#REF!</definedName>
    <definedName name="_____jun19">#REF!</definedName>
    <definedName name="_____jun20">#REF!</definedName>
    <definedName name="_____jun21">#REF!</definedName>
    <definedName name="_____jun24">#REF!</definedName>
    <definedName name="_____jun25">#REF!</definedName>
    <definedName name="_____jun30">#REF!</definedName>
    <definedName name="_____jun98">#REF!</definedName>
    <definedName name="_____JUN99">#REF!</definedName>
    <definedName name="_____k798798">#REF!</definedName>
    <definedName name="_____Mar01">#REF!</definedName>
    <definedName name="_____Mar02">#REF!</definedName>
    <definedName name="_____mar09">#REF!</definedName>
    <definedName name="_____mar18">#REF!</definedName>
    <definedName name="_____mar23">#REF!</definedName>
    <definedName name="_____mar25">#REF!</definedName>
    <definedName name="_____mar26">#REF!</definedName>
    <definedName name="_____mar27">#REF!</definedName>
    <definedName name="_____mar28">#REF!</definedName>
    <definedName name="_____mar31">#REF!</definedName>
    <definedName name="_____Mar97">#REF!</definedName>
    <definedName name="_____Mar98">#REF!</definedName>
    <definedName name="_____Mar99">#REF!</definedName>
    <definedName name="_____May01">#REF!</definedName>
    <definedName name="_____May02">#REF!</definedName>
    <definedName name="_____may05">#REF!</definedName>
    <definedName name="_____may06">#REF!</definedName>
    <definedName name="_____may07">#REF!</definedName>
    <definedName name="_____may08">#REF!</definedName>
    <definedName name="_____may09">#REF!</definedName>
    <definedName name="_____may10">#REF!</definedName>
    <definedName name="_____may11">#REF!</definedName>
    <definedName name="_____may12">#REF!</definedName>
    <definedName name="_____may14">#REF!</definedName>
    <definedName name="_____may15">#REF!</definedName>
    <definedName name="_____may16">#REF!</definedName>
    <definedName name="_____may17">#REF!</definedName>
    <definedName name="_____May97">#REF!</definedName>
    <definedName name="_____May98">#REF!</definedName>
    <definedName name="_____May99">#REF!</definedName>
    <definedName name="_____MEI02">#REF!</definedName>
    <definedName name="_____MEI03">#REF!</definedName>
    <definedName name="_____MEI05">#REF!</definedName>
    <definedName name="_____MEI06">#REF!</definedName>
    <definedName name="_____MEI08">#REF!</definedName>
    <definedName name="_____MEI14">#REF!</definedName>
    <definedName name="_____MEI16">#REF!</definedName>
    <definedName name="_____MEI18">#REF!</definedName>
    <definedName name="_____MEI21">#REF!</definedName>
    <definedName name="_____MEI24">#REF!</definedName>
    <definedName name="_____MEI27">#REF!</definedName>
    <definedName name="_____MEI28">#REF!</definedName>
    <definedName name="_____MEI30">#REF!</definedName>
    <definedName name="_____MEI31">#REF!</definedName>
    <definedName name="_____mei98">#REF!</definedName>
    <definedName name="_____MEI99">#REF!</definedName>
    <definedName name="_____mm02">#REF!</definedName>
    <definedName name="_____mm03">#REF!</definedName>
    <definedName name="_____mm2">#REF!</definedName>
    <definedName name="_____mm3">#REF!</definedName>
    <definedName name="_____mr04">#REF!</definedName>
    <definedName name="_____mr05">#REF!</definedName>
    <definedName name="_____mr06">#REF!</definedName>
    <definedName name="_____mr07">#REF!</definedName>
    <definedName name="_____mr11">#REF!</definedName>
    <definedName name="_____mr12">#REF!</definedName>
    <definedName name="_____mr13">#REF!</definedName>
    <definedName name="_____mr14">#REF!</definedName>
    <definedName name="_____mr15">#REF!</definedName>
    <definedName name="_____mr17">#REF!</definedName>
    <definedName name="_____mr18">#REF!</definedName>
    <definedName name="_____mr20">#REF!</definedName>
    <definedName name="_____mr21">#REF!</definedName>
    <definedName name="_____mr25">#REF!</definedName>
    <definedName name="_____mr26">#REF!</definedName>
    <definedName name="_____mr27">#REF!</definedName>
    <definedName name="_____mr28">#REF!</definedName>
    <definedName name="_____mr31">#REF!</definedName>
    <definedName name="_____nop02">#REF!</definedName>
    <definedName name="_____Nov01">#REF!</definedName>
    <definedName name="_____Nov02">#REF!</definedName>
    <definedName name="_____nov04">#REF!</definedName>
    <definedName name="_____nov05">#REF!</definedName>
    <definedName name="_____nov07">#REF!</definedName>
    <definedName name="_____nov08">#REF!</definedName>
    <definedName name="_____nov11">#REF!</definedName>
    <definedName name="_____nov12">#REF!</definedName>
    <definedName name="_____nov13">#REF!</definedName>
    <definedName name="_____nov14">#REF!</definedName>
    <definedName name="_____nov15">#REF!</definedName>
    <definedName name="_____nov16">#REF!</definedName>
    <definedName name="_____nov18">#REF!</definedName>
    <definedName name="_____nov19">#REF!</definedName>
    <definedName name="_____nov20">#REF!</definedName>
    <definedName name="_____nov21">#REF!</definedName>
    <definedName name="_____nov22">#REF!</definedName>
    <definedName name="_____nov23">#REF!</definedName>
    <definedName name="_____nov25">#REF!</definedName>
    <definedName name="_____nov26">#REF!</definedName>
    <definedName name="_____nov27">#REF!</definedName>
    <definedName name="_____nov28">#REF!</definedName>
    <definedName name="_____nov29">#REF!</definedName>
    <definedName name="_____nov30">#REF!</definedName>
    <definedName name="_____Nov97">#REF!</definedName>
    <definedName name="_____Nov98">#REF!</definedName>
    <definedName name="_____nov99">#REF!</definedName>
    <definedName name="_____NPW1">#REF!</definedName>
    <definedName name="_____NPW10">#REF!</definedName>
    <definedName name="_____NPW11">#REF!</definedName>
    <definedName name="_____NPW2">#REF!</definedName>
    <definedName name="_____NPW3">#REF!</definedName>
    <definedName name="_____NPW4">#REF!</definedName>
    <definedName name="_____NPW5">#REF!</definedName>
    <definedName name="_____NPW6">#REF!</definedName>
    <definedName name="_____NPW7">#REF!</definedName>
    <definedName name="_____NPW8">#REF!</definedName>
    <definedName name="_____NPW9">#REF!</definedName>
    <definedName name="_____Oct01">#REF!</definedName>
    <definedName name="_____Oct02">#REF!</definedName>
    <definedName name="_____Oct97">#REF!</definedName>
    <definedName name="_____Oct98">#REF!</definedName>
    <definedName name="_____oct99">#REF!</definedName>
    <definedName name="_____oi9">#N/A</definedName>
    <definedName name="_____oi9_1">#N/A</definedName>
    <definedName name="_____okt01">#REF!</definedName>
    <definedName name="_____okt02">#REF!</definedName>
    <definedName name="_____okt03">#REF!</definedName>
    <definedName name="_____okt04">#REF!</definedName>
    <definedName name="_____okt05">#REF!</definedName>
    <definedName name="_____okt07">#REF!</definedName>
    <definedName name="_____okt09">#REF!</definedName>
    <definedName name="_____okt10">#REF!</definedName>
    <definedName name="_____okt11">#REF!</definedName>
    <definedName name="_____okt12">#REF!</definedName>
    <definedName name="_____okt14">#REF!</definedName>
    <definedName name="_____okt16">#REF!</definedName>
    <definedName name="_____okt17">#REF!</definedName>
    <definedName name="_____okt18">#REF!</definedName>
    <definedName name="_____okt19">#REF!</definedName>
    <definedName name="_____okt21">#REF!</definedName>
    <definedName name="_____okt22">#REF!</definedName>
    <definedName name="_____okt24">#REF!</definedName>
    <definedName name="_____okt25">#REF!</definedName>
    <definedName name="_____okt27">#REF!</definedName>
    <definedName name="_____okt28">#REF!</definedName>
    <definedName name="_____okt29">#REF!</definedName>
    <definedName name="_____okt30">#REF!</definedName>
    <definedName name="_____okt31">#REF!</definedName>
    <definedName name="_____okt98">#REF!</definedName>
    <definedName name="_____osp1">#REF!</definedName>
    <definedName name="_____pan1">#REF!</definedName>
    <definedName name="_____pem1">#REF!</definedName>
    <definedName name="_____pem2">#REF!</definedName>
    <definedName name="_____pem3">#REF!</definedName>
    <definedName name="_____pi1">#REF!</definedName>
    <definedName name="_____pi2">#REF!</definedName>
    <definedName name="_____pi3">#REF!</definedName>
    <definedName name="_____PL1">#REF!</definedName>
    <definedName name="_____PL2">#REF!</definedName>
    <definedName name="_____PL3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PPE2">#REF!</definedName>
    <definedName name="_____PPH23">#REF!</definedName>
    <definedName name="_____QEE33">#N/A</definedName>
    <definedName name="_____QEE33_1">#N/A</definedName>
    <definedName name="_____re5">#N/A</definedName>
    <definedName name="_____re5_1">#N/A</definedName>
    <definedName name="_____rt5">#N/A</definedName>
    <definedName name="_____rt5_1">#N/A</definedName>
    <definedName name="_____rt6">#N/A</definedName>
    <definedName name="_____rt6_1">#N/A</definedName>
    <definedName name="_____RV2">#N/A</definedName>
    <definedName name="_____S3">#N/A</definedName>
    <definedName name="_____S3_1">#N/A</definedName>
    <definedName name="_____s5">#N/A</definedName>
    <definedName name="_____s5_1">#N/A</definedName>
    <definedName name="_____SA1">#REF!</definedName>
    <definedName name="_____sep01">#REF!</definedName>
    <definedName name="_____Sep02">#REF!</definedName>
    <definedName name="_____sep03">#REF!</definedName>
    <definedName name="_____sep04">#REF!</definedName>
    <definedName name="_____sep05">#REF!</definedName>
    <definedName name="_____sep06">#REF!</definedName>
    <definedName name="_____sep07">#REF!</definedName>
    <definedName name="_____sep10">#REF!</definedName>
    <definedName name="_____sep11">#REF!</definedName>
    <definedName name="_____sep12">#REF!</definedName>
    <definedName name="_____sep13">#REF!</definedName>
    <definedName name="_____sep16">#REF!</definedName>
    <definedName name="_____sep17">#REF!</definedName>
    <definedName name="_____sep18">#REF!</definedName>
    <definedName name="_____sep19">#REF!</definedName>
    <definedName name="_____sep20">#REF!</definedName>
    <definedName name="_____sep21">#REF!</definedName>
    <definedName name="_____sep24">#REF!</definedName>
    <definedName name="_____sep25">#REF!</definedName>
    <definedName name="_____sep26">#REF!</definedName>
    <definedName name="_____sep28">#REF!</definedName>
    <definedName name="_____sep30">#REF!</definedName>
    <definedName name="_____Sep97">#REF!</definedName>
    <definedName name="_____Sep98">#REF!</definedName>
    <definedName name="_____Sep99">#REF!</definedName>
    <definedName name="_____set5">#REF!</definedName>
    <definedName name="_____set7">#REF!</definedName>
    <definedName name="_____si7">#N/A</definedName>
    <definedName name="_____si7_1">#N/A</definedName>
    <definedName name="_____Spm2">#REF!</definedName>
    <definedName name="_____SPm21">#REF!</definedName>
    <definedName name="_____sti2">#REF!</definedName>
    <definedName name="_____t5">#N/A</definedName>
    <definedName name="_____t5_1">#N/A</definedName>
    <definedName name="_____t6">#N/A</definedName>
    <definedName name="_____t6_1">#N/A</definedName>
    <definedName name="_____t7">#N/A</definedName>
    <definedName name="_____t7_1">#N/A</definedName>
    <definedName name="_____tb03">#REF!</definedName>
    <definedName name="_____td2">#REF!</definedName>
    <definedName name="_____TP1">#REF!</definedName>
    <definedName name="_____u89">#N/A</definedName>
    <definedName name="_____u89_1">#N/A</definedName>
    <definedName name="_____ui7">#N/A</definedName>
    <definedName name="_____ui7_1">#N/A</definedName>
    <definedName name="_____UM1">#REF!</definedName>
    <definedName name="_____UM2">#REF!</definedName>
    <definedName name="_____UM3">#REF!</definedName>
    <definedName name="_____UM4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_WIL1">#N/A</definedName>
    <definedName name="_____WIR1">#N/A</definedName>
    <definedName name="_____y5">#N/A</definedName>
    <definedName name="_____y5_1">#N/A</definedName>
    <definedName name="_____y6">#N/A</definedName>
    <definedName name="_____y6_1">#N/A</definedName>
    <definedName name="_____y66">#N/A</definedName>
    <definedName name="_____y66_1">#N/A</definedName>
    <definedName name="_____y7">#N/A</definedName>
    <definedName name="_____y7_1">#N/A</definedName>
    <definedName name="_____y78">#N/A</definedName>
    <definedName name="_____y78_1">#N/A</definedName>
    <definedName name="_____YW1">#REF!</definedName>
    <definedName name="_____yy7">#N/A</definedName>
    <definedName name="_____yy7_1">#N/A</definedName>
    <definedName name="____5235">#REF!</definedName>
    <definedName name="____6235">#REF!</definedName>
    <definedName name="____7235">#REF!</definedName>
    <definedName name="____a100000">#REF!</definedName>
    <definedName name="____a11">#N/A</definedName>
    <definedName name="____a140000">#REF!</definedName>
    <definedName name="____a500000">#REF!</definedName>
    <definedName name="____a7">[1]!______j4</definedName>
    <definedName name="____abs2">#N/A</definedName>
    <definedName name="____act2" localSheetId="6" hidden="1">{#N/A,#N/A,FALSE,"Act.Fcst Costs"}</definedName>
    <definedName name="____act2" hidden="1">{#N/A,#N/A,FALSE,"Act.Fcst Costs"}</definedName>
    <definedName name="____ADV2">#REF!</definedName>
    <definedName name="____agt01">#REF!</definedName>
    <definedName name="____agt02">#REF!</definedName>
    <definedName name="____agt98">#REF!</definedName>
    <definedName name="____APL02">#REF!</definedName>
    <definedName name="____Apr01">#REF!</definedName>
    <definedName name="____Apr02">#REF!</definedName>
    <definedName name="____apr04">#REF!</definedName>
    <definedName name="____apr10">#REF!</definedName>
    <definedName name="____apr12">#REF!</definedName>
    <definedName name="____apr23">#REF!</definedName>
    <definedName name="____apr24">#REF!</definedName>
    <definedName name="____apr27">#REF!</definedName>
    <definedName name="____apr29">#REF!</definedName>
    <definedName name="____apr30">#REF!</definedName>
    <definedName name="____Apr97">#REF!</definedName>
    <definedName name="____Apr98">#REF!</definedName>
    <definedName name="____Apr99">#REF!</definedName>
    <definedName name="____are1">#REF!</definedName>
    <definedName name="____ARE2000">#REF!</definedName>
    <definedName name="____ARE98">#REF!</definedName>
    <definedName name="____ARE99">#REF!</definedName>
    <definedName name="____Aug01">#REF!</definedName>
    <definedName name="____Aug02">#REF!</definedName>
    <definedName name="____aug03">#REF!</definedName>
    <definedName name="____aug04">#REF!</definedName>
    <definedName name="____aug05">#REF!</definedName>
    <definedName name="____aug06">#REF!</definedName>
    <definedName name="____aug07">#REF!</definedName>
    <definedName name="____aug08">#REF!</definedName>
    <definedName name="____aug09">#REF!</definedName>
    <definedName name="____aug10">#REF!</definedName>
    <definedName name="____aug12">#REF!</definedName>
    <definedName name="____aug13">#REF!</definedName>
    <definedName name="____aug14">#REF!</definedName>
    <definedName name="____aug15">#REF!</definedName>
    <definedName name="____aug16">#REF!</definedName>
    <definedName name="____aug19">#REF!</definedName>
    <definedName name="____aug20">#REF!</definedName>
    <definedName name="____aug21">#REF!</definedName>
    <definedName name="____aug22">#REF!</definedName>
    <definedName name="____aug23">#REF!</definedName>
    <definedName name="____aug24">#REF!</definedName>
    <definedName name="____aug26">#REF!</definedName>
    <definedName name="____aug27">#REF!</definedName>
    <definedName name="____aug28">#REF!</definedName>
    <definedName name="____aug29">#REF!</definedName>
    <definedName name="____aug30">#REF!</definedName>
    <definedName name="____aug31">#REF!</definedName>
    <definedName name="____Aug97">#REF!</definedName>
    <definedName name="____Aug98">#REF!</definedName>
    <definedName name="____Aug99">#REF!</definedName>
    <definedName name="____Avr0102">#REF!</definedName>
    <definedName name="____Avr0202">#REF!</definedName>
    <definedName name="____Avr0302">#REF!</definedName>
    <definedName name="____Avr0402">#REF!</definedName>
    <definedName name="____Avr0502">#REF!</definedName>
    <definedName name="____Avr0602">#REF!</definedName>
    <definedName name="____Avr0701">#REF!</definedName>
    <definedName name="____Avr0702">#REF!</definedName>
    <definedName name="____Avr0801">#REF!</definedName>
    <definedName name="____Avr08010">#REF!</definedName>
    <definedName name="____Avr0802">#REF!</definedName>
    <definedName name="____Avr0901">#REF!</definedName>
    <definedName name="____Avr0902">#REF!</definedName>
    <definedName name="____Avr1001">#REF!</definedName>
    <definedName name="____Avr1002">#REF!</definedName>
    <definedName name="____Avr1003">#REF!</definedName>
    <definedName name="____Avr1101">#REF!</definedName>
    <definedName name="____Avr1102">#REF!</definedName>
    <definedName name="____Avr1201">#REF!</definedName>
    <definedName name="____avr1202">#REF!</definedName>
    <definedName name="____CIP0100">#REF!</definedName>
    <definedName name="____CIP0101">#REF!</definedName>
    <definedName name="____CIP0102">#REF!</definedName>
    <definedName name="____CIP0200">#REF!</definedName>
    <definedName name="____CIP0201">#REF!</definedName>
    <definedName name="____CIP0202">#REF!</definedName>
    <definedName name="____CIP0300">#REF!</definedName>
    <definedName name="____CIP0301">#REF!</definedName>
    <definedName name="____CIP0302">#REF!</definedName>
    <definedName name="____CIP0400">#REF!</definedName>
    <definedName name="____CIP0401">#REF!</definedName>
    <definedName name="____CIP0402">#REF!</definedName>
    <definedName name="____CIP0500">#REF!</definedName>
    <definedName name="____CIP0501">#REF!</definedName>
    <definedName name="____CIP0502">#REF!</definedName>
    <definedName name="____CIP0600">#REF!</definedName>
    <definedName name="____CIP0601">#REF!</definedName>
    <definedName name="____CIP0602">#REF!</definedName>
    <definedName name="____CIP0700">#REF!</definedName>
    <definedName name="____CIP0701">#REF!</definedName>
    <definedName name="____CIP0702">#REF!</definedName>
    <definedName name="____CIP0800">#REF!</definedName>
    <definedName name="____CIP0801">#REF!</definedName>
    <definedName name="____CIP0802">#REF!</definedName>
    <definedName name="____CIP0900">#REF!</definedName>
    <definedName name="____CIP0901">#REF!</definedName>
    <definedName name="____CIP0902">#REF!</definedName>
    <definedName name="____CIP1000">#REF!</definedName>
    <definedName name="____CIP1001">#REF!</definedName>
    <definedName name="____CIP1002">#REF!</definedName>
    <definedName name="____CIP1100">#REF!</definedName>
    <definedName name="____CIP1101">#REF!</definedName>
    <definedName name="____CIP1102">#REF!</definedName>
    <definedName name="____CIP1200">#REF!</definedName>
    <definedName name="____CIP1201">#REF!</definedName>
    <definedName name="____CIP1202">#REF!</definedName>
    <definedName name="____CIP1299">#REF!</definedName>
    <definedName name="____CIP93">#REF!</definedName>
    <definedName name="____CIP94">#REF!</definedName>
    <definedName name="____CIP95">#REF!</definedName>
    <definedName name="____CIP96">#REF!</definedName>
    <definedName name="____CIP97">#REF!</definedName>
    <definedName name="____CIP98">#REF!</definedName>
    <definedName name="____CIP99">#REF!</definedName>
    <definedName name="____CON1">#REF!</definedName>
    <definedName name="____d4">#N/A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ec01">#REF!</definedName>
    <definedName name="____Dec02">#REF!</definedName>
    <definedName name="____dec03">#REF!</definedName>
    <definedName name="____dec04">#REF!</definedName>
    <definedName name="____dec11">#REF!</definedName>
    <definedName name="____dec12">#REF!</definedName>
    <definedName name="____dec16">#REF!</definedName>
    <definedName name="____dec18">#REF!</definedName>
    <definedName name="____dec19">#REF!</definedName>
    <definedName name="____dec20">#REF!</definedName>
    <definedName name="____dec21">#REF!</definedName>
    <definedName name="____dec23">#REF!</definedName>
    <definedName name="____dec24">#REF!</definedName>
    <definedName name="____dec28">#REF!</definedName>
    <definedName name="____dec30">#REF!</definedName>
    <definedName name="____dec31">#REF!</definedName>
    <definedName name="____Dec97">#REF!</definedName>
    <definedName name="____Dec98">#REF!</definedName>
    <definedName name="____dec99">#REF!</definedName>
    <definedName name="____des01">#REF!</definedName>
    <definedName name="____des02">#REF!</definedName>
    <definedName name="____des06">#REF!</definedName>
    <definedName name="____f4">#N/A</definedName>
    <definedName name="____F45">#N/A</definedName>
    <definedName name="____F56">#N/A</definedName>
    <definedName name="____FA2008" localSheetId="6" hidden="1">{#N/A,#N/A,FALSE,"OUT  AREC"}</definedName>
    <definedName name="____FA2008" hidden="1">{#N/A,#N/A,FALSE,"OUT  AREC"}</definedName>
    <definedName name="____fbr01">#REF!</definedName>
    <definedName name="____fbr04">#REF!</definedName>
    <definedName name="____fbr06">#REF!</definedName>
    <definedName name="____fbr07">#REF!</definedName>
    <definedName name="____fbr10">#REF!</definedName>
    <definedName name="____fbr11">#REF!</definedName>
    <definedName name="____fbr13">#REF!</definedName>
    <definedName name="____fbr15">#REF!</definedName>
    <definedName name="____fbr18">#REF!</definedName>
    <definedName name="____fbr19">#REF!</definedName>
    <definedName name="____fbr20">#REF!</definedName>
    <definedName name="____fbr21">#REF!</definedName>
    <definedName name="____fbr24">#REF!</definedName>
    <definedName name="____fbr25">#REF!</definedName>
    <definedName name="____fbr26">#REF!</definedName>
    <definedName name="____fbr27">#REF!</definedName>
    <definedName name="____fbr28">#REF!</definedName>
    <definedName name="____Feb01">#REF!</definedName>
    <definedName name="____Feb02">#REF!</definedName>
    <definedName name="____FEB05">#REF!</definedName>
    <definedName name="____FEB20">#REF!</definedName>
    <definedName name="____FEB27">#REF!</definedName>
    <definedName name="____FEB28">#REF!</definedName>
    <definedName name="____Feb97">#REF!</definedName>
    <definedName name="____Feb98">#REF!</definedName>
    <definedName name="____Feb99">#REF!</definedName>
    <definedName name="____g5">#N/A</definedName>
    <definedName name="____g6">#N/A</definedName>
    <definedName name="____h57">#N/A</definedName>
    <definedName name="____h58">#N/A</definedName>
    <definedName name="____h59">#N/A</definedName>
    <definedName name="____h76">#N/A</definedName>
    <definedName name="____HAL12">#REF!</definedName>
    <definedName name="____i9">#N/A</definedName>
    <definedName name="____i99">#N/A</definedName>
    <definedName name="____ii8">#N/A</definedName>
    <definedName name="____INC2">#REF!</definedName>
    <definedName name="____IRB99">#REF!</definedName>
    <definedName name="____iu86">#N/A</definedName>
    <definedName name="____j1">#N/A</definedName>
    <definedName name="____j10">#N/A</definedName>
    <definedName name="____j11">[1]!______j5</definedName>
    <definedName name="____j1123">#N/A</definedName>
    <definedName name="____j12">#N/A</definedName>
    <definedName name="____j13">#N/A</definedName>
    <definedName name="____j14">#N/A</definedName>
    <definedName name="____j15">#N/A</definedName>
    <definedName name="____j16">#N/A</definedName>
    <definedName name="____j17">#N/A</definedName>
    <definedName name="____j18">#N/A</definedName>
    <definedName name="____j19">[1]!______j35</definedName>
    <definedName name="____j2">#N/A</definedName>
    <definedName name="____j20">[1]!______j55</definedName>
    <definedName name="____j22">#N/A</definedName>
    <definedName name="____j23">#N/A</definedName>
    <definedName name="____j234">#N/A</definedName>
    <definedName name="____j24">#N/A</definedName>
    <definedName name="____j25">#N/A</definedName>
    <definedName name="____j26">[1]!______j345</definedName>
    <definedName name="____j27">#N/A</definedName>
    <definedName name="____j28">#N/A</definedName>
    <definedName name="____j29">#N/A</definedName>
    <definedName name="____j3">[1]!______j40</definedName>
    <definedName name="____j30">#N/A</definedName>
    <definedName name="____j33">#N/A</definedName>
    <definedName name="____j34">[1]!er</definedName>
    <definedName name="____j345">#N/A</definedName>
    <definedName name="____j35">#N/A</definedName>
    <definedName name="____j36">#N/A</definedName>
    <definedName name="____j37">#N/A</definedName>
    <definedName name="____j39">#N/A</definedName>
    <definedName name="____j4">#N/A</definedName>
    <definedName name="____j40">#N/A</definedName>
    <definedName name="____j44">[1]!______j88</definedName>
    <definedName name="____j45">#N/A</definedName>
    <definedName name="____j456">[1]!______j234</definedName>
    <definedName name="____j46">#N/A</definedName>
    <definedName name="____j47">#N/A</definedName>
    <definedName name="____j48">[1]!______jj7</definedName>
    <definedName name="____j49">#N/A</definedName>
    <definedName name="____j5">#N/A</definedName>
    <definedName name="____j50">[1]!mu</definedName>
    <definedName name="____j55">#N/A</definedName>
    <definedName name="____j56">#N/A</definedName>
    <definedName name="____j567">#N/A</definedName>
    <definedName name="____j6">#N/A</definedName>
    <definedName name="____j60">[1]!______j35</definedName>
    <definedName name="____j66">#N/A</definedName>
    <definedName name="____j67">#N/A</definedName>
    <definedName name="____j678">#N/A</definedName>
    <definedName name="____j68">#N/A</definedName>
    <definedName name="____j69">#N/A</definedName>
    <definedName name="____j7">#N/A</definedName>
    <definedName name="____j77">#N/A</definedName>
    <definedName name="____j78">#N/A</definedName>
    <definedName name="____j789">#N/A</definedName>
    <definedName name="____j8">#N/A</definedName>
    <definedName name="____j80">#N/A</definedName>
    <definedName name="____j88">#N/A</definedName>
    <definedName name="____j9">#N/A</definedName>
    <definedName name="____j90">#N/A</definedName>
    <definedName name="____j99">#N/A</definedName>
    <definedName name="____JA02">#REF!</definedName>
    <definedName name="____JA03">#REF!</definedName>
    <definedName name="____JA04">#REF!</definedName>
    <definedName name="____JA06">#REF!</definedName>
    <definedName name="____JA07">#REF!</definedName>
    <definedName name="____JA08">#REF!</definedName>
    <definedName name="____JA10">#REF!</definedName>
    <definedName name="____JA13">#REF!</definedName>
    <definedName name="____JA14">#REF!</definedName>
    <definedName name="____JA16">#REF!</definedName>
    <definedName name="____JA17">#REF!</definedName>
    <definedName name="____JA18">#REF!</definedName>
    <definedName name="____JA20">#REF!</definedName>
    <definedName name="____JA21">#REF!</definedName>
    <definedName name="____JA22">#REF!</definedName>
    <definedName name="____JA23">#REF!</definedName>
    <definedName name="____JA24">#REF!</definedName>
    <definedName name="____JA27">#REF!</definedName>
    <definedName name="____JA28">#REF!</definedName>
    <definedName name="____JA29">#REF!</definedName>
    <definedName name="____ja30">#REF!</definedName>
    <definedName name="____ja31">#REF!</definedName>
    <definedName name="____Jan01">#REF!</definedName>
    <definedName name="____Jan02">#REF!</definedName>
    <definedName name="____JAN04">#REF!</definedName>
    <definedName name="____jan25">#REF!</definedName>
    <definedName name="____jan31">#REF!</definedName>
    <definedName name="____Jan97">#REF!</definedName>
    <definedName name="____Jan98">#REF!</definedName>
    <definedName name="____Jan99">#REF!</definedName>
    <definedName name="____ji1">#REF!</definedName>
    <definedName name="____jj6">#N/A</definedName>
    <definedName name="____jj7">#N/A</definedName>
    <definedName name="____Jul01">#REF!</definedName>
    <definedName name="____Jul02">#REF!</definedName>
    <definedName name="____jul03">#REF!</definedName>
    <definedName name="____jul05">#REF!</definedName>
    <definedName name="____jul06">#REF!</definedName>
    <definedName name="____jul08">#REF!</definedName>
    <definedName name="____jul10">#REF!</definedName>
    <definedName name="____jul11">#REF!</definedName>
    <definedName name="____jul12">#REF!</definedName>
    <definedName name="____jul13">#REF!</definedName>
    <definedName name="____jul14">#REF!</definedName>
    <definedName name="____jul15">#REF!</definedName>
    <definedName name="____jul17">#REF!</definedName>
    <definedName name="____jul18">#REF!</definedName>
    <definedName name="____jul20">#REF!</definedName>
    <definedName name="____jul22">#REF!</definedName>
    <definedName name="____jul24">#REF!</definedName>
    <definedName name="____jul25">#REF!</definedName>
    <definedName name="____jul26">#REF!</definedName>
    <definedName name="____jul27">#REF!</definedName>
    <definedName name="____jul29">#REF!</definedName>
    <definedName name="____jul30">#REF!</definedName>
    <definedName name="____jul31">#REF!</definedName>
    <definedName name="____jul98">#REF!</definedName>
    <definedName name="____JUL99">#REF!</definedName>
    <definedName name="____Jun01">#REF!</definedName>
    <definedName name="____Jun02">#REF!</definedName>
    <definedName name="____jun03">#REF!</definedName>
    <definedName name="____jun04">#REF!</definedName>
    <definedName name="____jun06">#REF!</definedName>
    <definedName name="____jun10">#REF!</definedName>
    <definedName name="____jun11">#REF!</definedName>
    <definedName name="____jun13">#REF!</definedName>
    <definedName name="____jun14">#REF!</definedName>
    <definedName name="____jun15">#REF!</definedName>
    <definedName name="____jun17">#REF!</definedName>
    <definedName name="____jun19">#REF!</definedName>
    <definedName name="____jun20">#REF!</definedName>
    <definedName name="____jun21">#REF!</definedName>
    <definedName name="____jun24">#REF!</definedName>
    <definedName name="____jun25">#REF!</definedName>
    <definedName name="____jun30">#REF!</definedName>
    <definedName name="____jun98">#REF!</definedName>
    <definedName name="____JUN99">#REF!</definedName>
    <definedName name="____k798798">#REF!</definedName>
    <definedName name="____Mar01">#REF!</definedName>
    <definedName name="____Mar02">#REF!</definedName>
    <definedName name="____mar09">#REF!</definedName>
    <definedName name="____mar18">#REF!</definedName>
    <definedName name="____mar23">#REF!</definedName>
    <definedName name="____mar25">#REF!</definedName>
    <definedName name="____mar26">#REF!</definedName>
    <definedName name="____mar27">#REF!</definedName>
    <definedName name="____mar28">#REF!</definedName>
    <definedName name="____mar31">#REF!</definedName>
    <definedName name="____Mar97">#REF!</definedName>
    <definedName name="____Mar98">#REF!</definedName>
    <definedName name="____Mar99">#REF!</definedName>
    <definedName name="____May01">#REF!</definedName>
    <definedName name="____May02">#REF!</definedName>
    <definedName name="____may05">#REF!</definedName>
    <definedName name="____may06">#REF!</definedName>
    <definedName name="____may07">#REF!</definedName>
    <definedName name="____may08">#REF!</definedName>
    <definedName name="____may09">#REF!</definedName>
    <definedName name="____may10">#REF!</definedName>
    <definedName name="____may11">#REF!</definedName>
    <definedName name="____may12">#REF!</definedName>
    <definedName name="____may14">#REF!</definedName>
    <definedName name="____may15">#REF!</definedName>
    <definedName name="____may16">#REF!</definedName>
    <definedName name="____may17">#REF!</definedName>
    <definedName name="____May97">#REF!</definedName>
    <definedName name="____May98">#REF!</definedName>
    <definedName name="____May99">#REF!</definedName>
    <definedName name="____MEI02">#REF!</definedName>
    <definedName name="____MEI03">#REF!</definedName>
    <definedName name="____MEI05">#REF!</definedName>
    <definedName name="____MEI06">#REF!</definedName>
    <definedName name="____MEI08">#REF!</definedName>
    <definedName name="____MEI14">#REF!</definedName>
    <definedName name="____MEI16">#REF!</definedName>
    <definedName name="____MEI18">#REF!</definedName>
    <definedName name="____MEI21">#REF!</definedName>
    <definedName name="____MEI24">#REF!</definedName>
    <definedName name="____MEI27">#REF!</definedName>
    <definedName name="____MEI28">#REF!</definedName>
    <definedName name="____MEI30">#REF!</definedName>
    <definedName name="____MEI31">#REF!</definedName>
    <definedName name="____mei98">#REF!</definedName>
    <definedName name="____MEI99">#REF!</definedName>
    <definedName name="____mm02">#REF!</definedName>
    <definedName name="____mm03">#REF!</definedName>
    <definedName name="____mm2">#REF!</definedName>
    <definedName name="____mm3">#REF!</definedName>
    <definedName name="____mr04">#REF!</definedName>
    <definedName name="____mr05">#REF!</definedName>
    <definedName name="____mr06">#REF!</definedName>
    <definedName name="____mr07">#REF!</definedName>
    <definedName name="____mr11">#REF!</definedName>
    <definedName name="____mr12">#REF!</definedName>
    <definedName name="____mr13">#REF!</definedName>
    <definedName name="____mr14">#REF!</definedName>
    <definedName name="____mr15">#REF!</definedName>
    <definedName name="____mr17">#REF!</definedName>
    <definedName name="____mr18">#REF!</definedName>
    <definedName name="____mr20">#REF!</definedName>
    <definedName name="____mr21">#REF!</definedName>
    <definedName name="____mr25">#REF!</definedName>
    <definedName name="____mr26">#REF!</definedName>
    <definedName name="____mr27">#REF!</definedName>
    <definedName name="____mr28">#REF!</definedName>
    <definedName name="____mr31">#REF!</definedName>
    <definedName name="____nop02">#REF!</definedName>
    <definedName name="____Nov01">#REF!</definedName>
    <definedName name="____Nov02">#REF!</definedName>
    <definedName name="____nov04">#REF!</definedName>
    <definedName name="____nov05">#REF!</definedName>
    <definedName name="____nov07">#REF!</definedName>
    <definedName name="____nov08">#REF!</definedName>
    <definedName name="____nov11">#REF!</definedName>
    <definedName name="____nov12">#REF!</definedName>
    <definedName name="____nov13">#REF!</definedName>
    <definedName name="____nov14">#REF!</definedName>
    <definedName name="____nov15">#REF!</definedName>
    <definedName name="____nov16">#REF!</definedName>
    <definedName name="____nov18">#REF!</definedName>
    <definedName name="____nov19">#REF!</definedName>
    <definedName name="____nov20">#REF!</definedName>
    <definedName name="____nov21">#REF!</definedName>
    <definedName name="____nov22">#REF!</definedName>
    <definedName name="____nov23">#REF!</definedName>
    <definedName name="____nov25">#REF!</definedName>
    <definedName name="____nov26">#REF!</definedName>
    <definedName name="____nov27">#REF!</definedName>
    <definedName name="____nov28">#REF!</definedName>
    <definedName name="____nov29">#REF!</definedName>
    <definedName name="____nov30">#REF!</definedName>
    <definedName name="____Nov97">#REF!</definedName>
    <definedName name="____Nov98">#REF!</definedName>
    <definedName name="____nov99">#REF!</definedName>
    <definedName name="____NPW1">#REF!</definedName>
    <definedName name="____NPW10">#REF!</definedName>
    <definedName name="____NPW11">#REF!</definedName>
    <definedName name="____NPW2">#REF!</definedName>
    <definedName name="____NPW3">#REF!</definedName>
    <definedName name="____NPW4">#REF!</definedName>
    <definedName name="____NPW5">#REF!</definedName>
    <definedName name="____NPW6">#REF!</definedName>
    <definedName name="____NPW7">#REF!</definedName>
    <definedName name="____NPW8">#REF!</definedName>
    <definedName name="____NPW9">#REF!</definedName>
    <definedName name="____Oct01">#REF!</definedName>
    <definedName name="____Oct02">#REF!</definedName>
    <definedName name="____Oct97">#REF!</definedName>
    <definedName name="____Oct98">#REF!</definedName>
    <definedName name="____oct99">#REF!</definedName>
    <definedName name="____oi9">#N/A</definedName>
    <definedName name="____okt01">#REF!</definedName>
    <definedName name="____okt02">#REF!</definedName>
    <definedName name="____okt03">#REF!</definedName>
    <definedName name="____okt04">#REF!</definedName>
    <definedName name="____okt05">#REF!</definedName>
    <definedName name="____okt07">#REF!</definedName>
    <definedName name="____okt09">#REF!</definedName>
    <definedName name="____okt10">#REF!</definedName>
    <definedName name="____okt11">#REF!</definedName>
    <definedName name="____okt12">#REF!</definedName>
    <definedName name="____okt14">#REF!</definedName>
    <definedName name="____okt16">#REF!</definedName>
    <definedName name="____okt17">#REF!</definedName>
    <definedName name="____okt18">#REF!</definedName>
    <definedName name="____okt19">#REF!</definedName>
    <definedName name="____okt21">#REF!</definedName>
    <definedName name="____okt22">#REF!</definedName>
    <definedName name="____okt24">#REF!</definedName>
    <definedName name="____okt25">#REF!</definedName>
    <definedName name="____okt27">#REF!</definedName>
    <definedName name="____okt28">#REF!</definedName>
    <definedName name="____okt29">#REF!</definedName>
    <definedName name="____okt30">#REF!</definedName>
    <definedName name="____okt31">#REF!</definedName>
    <definedName name="____okt98">#REF!</definedName>
    <definedName name="____osp1">#REF!</definedName>
    <definedName name="____pan1">#REF!</definedName>
    <definedName name="____PB71">#REF!</definedName>
    <definedName name="____pem1">#REF!</definedName>
    <definedName name="____pem2">#REF!</definedName>
    <definedName name="____pem3">#REF!</definedName>
    <definedName name="____PHK1">#REF!</definedName>
    <definedName name="____PHK2">#REF!</definedName>
    <definedName name="____pi1">#REF!</definedName>
    <definedName name="____pi2">#REF!</definedName>
    <definedName name="____pi3">#REF!</definedName>
    <definedName name="____PL1">#REF!</definedName>
    <definedName name="____PL2">#REF!</definedName>
    <definedName name="____PL3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PPE2">#REF!</definedName>
    <definedName name="____PPH23">#REF!</definedName>
    <definedName name="____psf280202">NA()</definedName>
    <definedName name="____re5">#N/A</definedName>
    <definedName name="____rt5">#N/A</definedName>
    <definedName name="____rt6">#N/A</definedName>
    <definedName name="____RV1">#REF!</definedName>
    <definedName name="____RV2">#N/A</definedName>
    <definedName name="____S3">#N/A</definedName>
    <definedName name="____s5">#N/A</definedName>
    <definedName name="____SA1">#REF!</definedName>
    <definedName name="____sep01">#REF!</definedName>
    <definedName name="____Sep02">#REF!</definedName>
    <definedName name="____sep03">#REF!</definedName>
    <definedName name="____sep04">#REF!</definedName>
    <definedName name="____sep05">#REF!</definedName>
    <definedName name="____sep06">#REF!</definedName>
    <definedName name="____sep07">#REF!</definedName>
    <definedName name="____sep10">#REF!</definedName>
    <definedName name="____sep11">#REF!</definedName>
    <definedName name="____sep12">#REF!</definedName>
    <definedName name="____sep13">#REF!</definedName>
    <definedName name="____sep16">#REF!</definedName>
    <definedName name="____sep17">#REF!</definedName>
    <definedName name="____sep18">#REF!</definedName>
    <definedName name="____sep19">#REF!</definedName>
    <definedName name="____sep20">#REF!</definedName>
    <definedName name="____sep21">#REF!</definedName>
    <definedName name="____sep24">#REF!</definedName>
    <definedName name="____sep25">#REF!</definedName>
    <definedName name="____sep26">#REF!</definedName>
    <definedName name="____sep28">#REF!</definedName>
    <definedName name="____sep30">#REF!</definedName>
    <definedName name="____Sep97">#REF!</definedName>
    <definedName name="____Sep98">#REF!</definedName>
    <definedName name="____Sep99">#REF!</definedName>
    <definedName name="____set5">#REF!</definedName>
    <definedName name="____set7">#REF!</definedName>
    <definedName name="____si7">#N/A</definedName>
    <definedName name="____Spm2">#REF!</definedName>
    <definedName name="____SPm21">#REF!</definedName>
    <definedName name="____sti2">#REF!</definedName>
    <definedName name="____t5">#N/A</definedName>
    <definedName name="____t6">#N/A</definedName>
    <definedName name="____t7">#N/A</definedName>
    <definedName name="____tb03">#REF!</definedName>
    <definedName name="____TBL4">NA()</definedName>
    <definedName name="____td2">#REF!</definedName>
    <definedName name="____TP1">#REF!</definedName>
    <definedName name="____u89">#N/A</definedName>
    <definedName name="____ui7">#N/A</definedName>
    <definedName name="____UM1">#REF!</definedName>
    <definedName name="____UM2">#REF!</definedName>
    <definedName name="____UM3">#REF!</definedName>
    <definedName name="____UM4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_WIR1">#N/A</definedName>
    <definedName name="____y5">#N/A</definedName>
    <definedName name="____y6">#N/A</definedName>
    <definedName name="____y66">#N/A</definedName>
    <definedName name="____y7">#N/A</definedName>
    <definedName name="____y78">#N/A</definedName>
    <definedName name="____y8">[1]!to</definedName>
    <definedName name="____YW1">#REF!</definedName>
    <definedName name="____yy7">#N/A</definedName>
    <definedName name="___5235">#REF!</definedName>
    <definedName name="___6235">#REF!</definedName>
    <definedName name="___7235">#REF!</definedName>
    <definedName name="___a1">#REF!</definedName>
    <definedName name="___a100000">#REF!</definedName>
    <definedName name="___a11">#N/A</definedName>
    <definedName name="___a140000">#REF!</definedName>
    <definedName name="___a500000">#REF!</definedName>
    <definedName name="___a7">#REF!</definedName>
    <definedName name="___abs2">#N/A</definedName>
    <definedName name="___act2" localSheetId="6" hidden="1">{#N/A,#N/A,FALSE,"Act.Fcst Costs"}</definedName>
    <definedName name="___act2" hidden="1">{#N/A,#N/A,FALSE,"Act.Fcst Costs"}</definedName>
    <definedName name="___ADV2">#REF!</definedName>
    <definedName name="___agt01">#REF!</definedName>
    <definedName name="___agt02">#REF!</definedName>
    <definedName name="___agt98">#REF!</definedName>
    <definedName name="___APL02">#REF!</definedName>
    <definedName name="___Apr01">#REF!</definedName>
    <definedName name="___Apr02">#REF!</definedName>
    <definedName name="___apr04">#REF!</definedName>
    <definedName name="___apr10">#REF!</definedName>
    <definedName name="___apr12">#REF!</definedName>
    <definedName name="___apr23">#REF!</definedName>
    <definedName name="___apr24">#REF!</definedName>
    <definedName name="___apr27">#REF!</definedName>
    <definedName name="___apr29">#REF!</definedName>
    <definedName name="___apr30">#REF!</definedName>
    <definedName name="___Apr97">#REF!</definedName>
    <definedName name="___Apr98">#REF!</definedName>
    <definedName name="___Apr99">#REF!</definedName>
    <definedName name="___are1">#REF!</definedName>
    <definedName name="___ARE2000">#REF!</definedName>
    <definedName name="___ARE98">#REF!</definedName>
    <definedName name="___ARE99">#REF!</definedName>
    <definedName name="___Aug01">#REF!</definedName>
    <definedName name="___Aug02">#REF!</definedName>
    <definedName name="___aug03">#REF!</definedName>
    <definedName name="___aug04">#REF!</definedName>
    <definedName name="___aug05">#REF!</definedName>
    <definedName name="___aug06">#REF!</definedName>
    <definedName name="___aug07">#REF!</definedName>
    <definedName name="___aug08">#REF!</definedName>
    <definedName name="___aug09">#REF!</definedName>
    <definedName name="___aug10">#REF!</definedName>
    <definedName name="___aug12">#REF!</definedName>
    <definedName name="___aug13">#REF!</definedName>
    <definedName name="___aug14">#REF!</definedName>
    <definedName name="___aug15">#REF!</definedName>
    <definedName name="___aug16">#REF!</definedName>
    <definedName name="___aug19">#REF!</definedName>
    <definedName name="___aug20">#REF!</definedName>
    <definedName name="___aug21">#REF!</definedName>
    <definedName name="___aug22">#REF!</definedName>
    <definedName name="___aug23">#REF!</definedName>
    <definedName name="___aug24">#REF!</definedName>
    <definedName name="___aug26">#REF!</definedName>
    <definedName name="___aug27">#REF!</definedName>
    <definedName name="___aug28">#REF!</definedName>
    <definedName name="___aug29">#REF!</definedName>
    <definedName name="___aug30">#REF!</definedName>
    <definedName name="___aug31">#REF!</definedName>
    <definedName name="___Aug97">#REF!</definedName>
    <definedName name="___Aug98">#REF!</definedName>
    <definedName name="___Aug99">#REF!</definedName>
    <definedName name="___Avr0102">#REF!</definedName>
    <definedName name="___Avr0202">#REF!</definedName>
    <definedName name="___Avr0302">#REF!</definedName>
    <definedName name="___Avr0402">#REF!</definedName>
    <definedName name="___Avr0502">#REF!</definedName>
    <definedName name="___Avr0602">#REF!</definedName>
    <definedName name="___Avr0701">#REF!</definedName>
    <definedName name="___Avr0702">#REF!</definedName>
    <definedName name="___Avr0801">#REF!</definedName>
    <definedName name="___Avr08010">#REF!</definedName>
    <definedName name="___Avr0802">#REF!</definedName>
    <definedName name="___Avr0901">#REF!</definedName>
    <definedName name="___Avr0902">#REF!</definedName>
    <definedName name="___Avr1001">#REF!</definedName>
    <definedName name="___Avr1002">#REF!</definedName>
    <definedName name="___Avr1003">#REF!</definedName>
    <definedName name="___Avr1101">#REF!</definedName>
    <definedName name="___Avr1102">#REF!</definedName>
    <definedName name="___Avr1201">#REF!</definedName>
    <definedName name="___avr1202">#REF!</definedName>
    <definedName name="___CIP0100">#REF!</definedName>
    <definedName name="___CIP0101">#REF!</definedName>
    <definedName name="___CIP0102">#REF!</definedName>
    <definedName name="___CIP0200">#REF!</definedName>
    <definedName name="___CIP0201">#REF!</definedName>
    <definedName name="___CIP0202">#REF!</definedName>
    <definedName name="___CIP0300">#REF!</definedName>
    <definedName name="___CIP0301">#REF!</definedName>
    <definedName name="___CIP0302">#REF!</definedName>
    <definedName name="___CIP0400">#REF!</definedName>
    <definedName name="___CIP0401">#REF!</definedName>
    <definedName name="___CIP0402">#REF!</definedName>
    <definedName name="___CIP0500">#REF!</definedName>
    <definedName name="___CIP0501">#REF!</definedName>
    <definedName name="___CIP0502">#REF!</definedName>
    <definedName name="___CIP0600">#REF!</definedName>
    <definedName name="___CIP0601">#REF!</definedName>
    <definedName name="___CIP0602">#REF!</definedName>
    <definedName name="___CIP0700">#REF!</definedName>
    <definedName name="___CIP0701">#REF!</definedName>
    <definedName name="___CIP0702">#REF!</definedName>
    <definedName name="___CIP0800">#REF!</definedName>
    <definedName name="___CIP0801">#REF!</definedName>
    <definedName name="___CIP0802">#REF!</definedName>
    <definedName name="___CIP0900">#REF!</definedName>
    <definedName name="___CIP0901">#REF!</definedName>
    <definedName name="___CIP0902">#REF!</definedName>
    <definedName name="___CIP1000">#REF!</definedName>
    <definedName name="___CIP1001">#REF!</definedName>
    <definedName name="___CIP1002">#REF!</definedName>
    <definedName name="___CIP1100">#REF!</definedName>
    <definedName name="___CIP1101">#REF!</definedName>
    <definedName name="___CIP1102">#REF!</definedName>
    <definedName name="___CIP1200">#REF!</definedName>
    <definedName name="___CIP1201">#REF!</definedName>
    <definedName name="___CIP1202">#REF!</definedName>
    <definedName name="___CIP1299">#REF!</definedName>
    <definedName name="___CIP93">#REF!</definedName>
    <definedName name="___CIP94">#REF!</definedName>
    <definedName name="___CIP95">#REF!</definedName>
    <definedName name="___CIP96">#REF!</definedName>
    <definedName name="___CIP97">#REF!</definedName>
    <definedName name="___CIP98">#REF!</definedName>
    <definedName name="___CIP99">#REF!</definedName>
    <definedName name="___CON1">#REF!</definedName>
    <definedName name="___d4">#N/A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ec01">#REF!</definedName>
    <definedName name="___Dec02">#REF!</definedName>
    <definedName name="___dec03">#REF!</definedName>
    <definedName name="___dec04">#REF!</definedName>
    <definedName name="___dec11">#REF!</definedName>
    <definedName name="___dec12">#REF!</definedName>
    <definedName name="___dec16">#REF!</definedName>
    <definedName name="___dec18">#REF!</definedName>
    <definedName name="___dec19">#REF!</definedName>
    <definedName name="___dec20">#REF!</definedName>
    <definedName name="___dec21">#REF!</definedName>
    <definedName name="___dec23">#REF!</definedName>
    <definedName name="___dec24">#REF!</definedName>
    <definedName name="___dec28">#REF!</definedName>
    <definedName name="___dec30">#REF!</definedName>
    <definedName name="___dec31">#REF!</definedName>
    <definedName name="___Dec97">#REF!</definedName>
    <definedName name="___Dec98">#REF!</definedName>
    <definedName name="___dec99">#REF!</definedName>
    <definedName name="___des01">#REF!</definedName>
    <definedName name="___des02">#REF!</definedName>
    <definedName name="___des06">#REF!</definedName>
    <definedName name="___f4">#N/A</definedName>
    <definedName name="___F45">#N/A</definedName>
    <definedName name="___FA2008" localSheetId="6" hidden="1">{#N/A,#N/A,FALSE,"OUT  AREC"}</definedName>
    <definedName name="___FA2008" hidden="1">{#N/A,#N/A,FALSE,"OUT  AREC"}</definedName>
    <definedName name="___fbr01">#REF!</definedName>
    <definedName name="___fbr04">#REF!</definedName>
    <definedName name="___fbr06">#REF!</definedName>
    <definedName name="___fbr07">#REF!</definedName>
    <definedName name="___fbr10">#REF!</definedName>
    <definedName name="___fbr11">#REF!</definedName>
    <definedName name="___fbr13">#REF!</definedName>
    <definedName name="___fbr15">#REF!</definedName>
    <definedName name="___fbr18">#REF!</definedName>
    <definedName name="___fbr19">#REF!</definedName>
    <definedName name="___fbr20">#REF!</definedName>
    <definedName name="___fbr21">#REF!</definedName>
    <definedName name="___fbr24">#REF!</definedName>
    <definedName name="___fbr25">#REF!</definedName>
    <definedName name="___fbr26">#REF!</definedName>
    <definedName name="___fbr27">#REF!</definedName>
    <definedName name="___fbr28">#REF!</definedName>
    <definedName name="___Feb01">#REF!</definedName>
    <definedName name="___Feb02">#REF!</definedName>
    <definedName name="___FEB05">#REF!</definedName>
    <definedName name="___FEB20">#REF!</definedName>
    <definedName name="___FEB27">#REF!</definedName>
    <definedName name="___FEB28">#REF!</definedName>
    <definedName name="___Feb97">#REF!</definedName>
    <definedName name="___Feb98">#REF!</definedName>
    <definedName name="___Feb99">#REF!</definedName>
    <definedName name="___HAL12">#REF!</definedName>
    <definedName name="___INC2">#REF!</definedName>
    <definedName name="___IRB99">#REF!</definedName>
    <definedName name="___JA02">#REF!</definedName>
    <definedName name="___JA03">#REF!</definedName>
    <definedName name="___JA04">#REF!</definedName>
    <definedName name="___JA06">#REF!</definedName>
    <definedName name="___JA07">#REF!</definedName>
    <definedName name="___JA08">#REF!</definedName>
    <definedName name="___JA10">#REF!</definedName>
    <definedName name="___JA13">#REF!</definedName>
    <definedName name="___JA14">#REF!</definedName>
    <definedName name="___JA16">#REF!</definedName>
    <definedName name="___JA17">#REF!</definedName>
    <definedName name="___JA18">#REF!</definedName>
    <definedName name="___JA20">#REF!</definedName>
    <definedName name="___JA21">#REF!</definedName>
    <definedName name="___JA22">#REF!</definedName>
    <definedName name="___JA23">#REF!</definedName>
    <definedName name="___JA24">#REF!</definedName>
    <definedName name="___JA27">#REF!</definedName>
    <definedName name="___JA28">#REF!</definedName>
    <definedName name="___JA29">#REF!</definedName>
    <definedName name="___ja30">#REF!</definedName>
    <definedName name="___ja31">#REF!</definedName>
    <definedName name="___Jan01">#REF!</definedName>
    <definedName name="___Jan02">#REF!</definedName>
    <definedName name="___JAN04">#REF!</definedName>
    <definedName name="___jan25">#REF!</definedName>
    <definedName name="___jan31">#REF!</definedName>
    <definedName name="___Jan97">#REF!</definedName>
    <definedName name="___Jan98">#REF!</definedName>
    <definedName name="___Jan99">#REF!</definedName>
    <definedName name="___ji1">#REF!</definedName>
    <definedName name="___Jul01">#REF!</definedName>
    <definedName name="___Jul02">#REF!</definedName>
    <definedName name="___jul03">#REF!</definedName>
    <definedName name="___jul05">#REF!</definedName>
    <definedName name="___jul06">#REF!</definedName>
    <definedName name="___jul08">#REF!</definedName>
    <definedName name="___jul10">#REF!</definedName>
    <definedName name="___jul11">#REF!</definedName>
    <definedName name="___jul12">#REF!</definedName>
    <definedName name="___jul13">#REF!</definedName>
    <definedName name="___jul14">#REF!</definedName>
    <definedName name="___jul15">#REF!</definedName>
    <definedName name="___jul17">#REF!</definedName>
    <definedName name="___jul18">#REF!</definedName>
    <definedName name="___jul20">#REF!</definedName>
    <definedName name="___jul22">#REF!</definedName>
    <definedName name="___jul24">#REF!</definedName>
    <definedName name="___jul25">#REF!</definedName>
    <definedName name="___jul26">#REF!</definedName>
    <definedName name="___jul27">#REF!</definedName>
    <definedName name="___jul29">#REF!</definedName>
    <definedName name="___jul30">#REF!</definedName>
    <definedName name="___jul31">#REF!</definedName>
    <definedName name="___jul98">#REF!</definedName>
    <definedName name="___JUL99">#REF!</definedName>
    <definedName name="___Jun01">#REF!</definedName>
    <definedName name="___Jun02">#REF!</definedName>
    <definedName name="___jun03">#REF!</definedName>
    <definedName name="___jun04">#REF!</definedName>
    <definedName name="___jun06">#REF!</definedName>
    <definedName name="___jun10">#REF!</definedName>
    <definedName name="___jun11">#REF!</definedName>
    <definedName name="___jun13">#REF!</definedName>
    <definedName name="___jun14">#REF!</definedName>
    <definedName name="___jun15">#REF!</definedName>
    <definedName name="___jun17">#REF!</definedName>
    <definedName name="___jun19">#REF!</definedName>
    <definedName name="___jun20">#REF!</definedName>
    <definedName name="___jun21">#REF!</definedName>
    <definedName name="___jun24">#REF!</definedName>
    <definedName name="___jun25">#REF!</definedName>
    <definedName name="___jun30">#REF!</definedName>
    <definedName name="___jun98">#REF!</definedName>
    <definedName name="___JUN99">#REF!</definedName>
    <definedName name="___k798798">#REF!</definedName>
    <definedName name="___Mar01">#REF!</definedName>
    <definedName name="___Mar02">#REF!</definedName>
    <definedName name="___mar09">#REF!</definedName>
    <definedName name="___mar18">#REF!</definedName>
    <definedName name="___mar23">#REF!</definedName>
    <definedName name="___mar25">#REF!</definedName>
    <definedName name="___mar26">#REF!</definedName>
    <definedName name="___mar27">#REF!</definedName>
    <definedName name="___mar28">#REF!</definedName>
    <definedName name="___mar31">#REF!</definedName>
    <definedName name="___Mar97">#REF!</definedName>
    <definedName name="___Mar98">#REF!</definedName>
    <definedName name="___Mar99">#REF!</definedName>
    <definedName name="___May01">#REF!</definedName>
    <definedName name="___May02">#REF!</definedName>
    <definedName name="___may05">#REF!</definedName>
    <definedName name="___may06">#REF!</definedName>
    <definedName name="___may07">#REF!</definedName>
    <definedName name="___may08">#REF!</definedName>
    <definedName name="___may09">#REF!</definedName>
    <definedName name="___may10">#REF!</definedName>
    <definedName name="___may11">#REF!</definedName>
    <definedName name="___may12">#REF!</definedName>
    <definedName name="___may14">#REF!</definedName>
    <definedName name="___may15">#REF!</definedName>
    <definedName name="___may16">#REF!</definedName>
    <definedName name="___may17">#REF!</definedName>
    <definedName name="___May97">#REF!</definedName>
    <definedName name="___May98">#REF!</definedName>
    <definedName name="___May99">#REF!</definedName>
    <definedName name="___MEI02">#REF!</definedName>
    <definedName name="___MEI03">#REF!</definedName>
    <definedName name="___MEI05">#REF!</definedName>
    <definedName name="___MEI06">#REF!</definedName>
    <definedName name="___MEI08">#REF!</definedName>
    <definedName name="___MEI14">#REF!</definedName>
    <definedName name="___MEI16">#REF!</definedName>
    <definedName name="___MEI18">#REF!</definedName>
    <definedName name="___MEI21">#REF!</definedName>
    <definedName name="___MEI24">#REF!</definedName>
    <definedName name="___MEI27">#REF!</definedName>
    <definedName name="___MEI28">#REF!</definedName>
    <definedName name="___MEI30">#REF!</definedName>
    <definedName name="___MEI31">#REF!</definedName>
    <definedName name="___mei98">#REF!</definedName>
    <definedName name="___MEI99">#REF!</definedName>
    <definedName name="___mm02">#REF!</definedName>
    <definedName name="___mm03">#REF!</definedName>
    <definedName name="___mm2">#REF!</definedName>
    <definedName name="___mm3">#REF!</definedName>
    <definedName name="___mr04">#REF!</definedName>
    <definedName name="___mr05">#REF!</definedName>
    <definedName name="___mr06">#REF!</definedName>
    <definedName name="___mr07">#REF!</definedName>
    <definedName name="___mr11">#REF!</definedName>
    <definedName name="___mr12">#REF!</definedName>
    <definedName name="___mr13">#REF!</definedName>
    <definedName name="___mr14">#REF!</definedName>
    <definedName name="___mr15">#REF!</definedName>
    <definedName name="___mr17">#REF!</definedName>
    <definedName name="___mr18">#REF!</definedName>
    <definedName name="___mr20">#REF!</definedName>
    <definedName name="___mr21">#REF!</definedName>
    <definedName name="___mr25">#REF!</definedName>
    <definedName name="___mr26">#REF!</definedName>
    <definedName name="___mr27">#REF!</definedName>
    <definedName name="___mr28">#REF!</definedName>
    <definedName name="___mr31">#REF!</definedName>
    <definedName name="___nop02">#REF!</definedName>
    <definedName name="___Nov01">#REF!</definedName>
    <definedName name="___Nov02">#REF!</definedName>
    <definedName name="___nov04">#REF!</definedName>
    <definedName name="___nov05">#REF!</definedName>
    <definedName name="___nov07">#REF!</definedName>
    <definedName name="___nov08">#REF!</definedName>
    <definedName name="___nov11">#REF!</definedName>
    <definedName name="___nov12">#REF!</definedName>
    <definedName name="___nov13">#REF!</definedName>
    <definedName name="___nov14">#REF!</definedName>
    <definedName name="___nov15">#REF!</definedName>
    <definedName name="___nov16">#REF!</definedName>
    <definedName name="___nov18">#REF!</definedName>
    <definedName name="___nov19">#REF!</definedName>
    <definedName name="___nov20">#REF!</definedName>
    <definedName name="___nov21">#REF!</definedName>
    <definedName name="___nov22">#REF!</definedName>
    <definedName name="___nov23">#REF!</definedName>
    <definedName name="___nov25">#REF!</definedName>
    <definedName name="___nov26">#REF!</definedName>
    <definedName name="___nov27">#REF!</definedName>
    <definedName name="___nov28">#REF!</definedName>
    <definedName name="___nov29">#REF!</definedName>
    <definedName name="___nov30">#REF!</definedName>
    <definedName name="___Nov97">#REF!</definedName>
    <definedName name="___Nov98">#REF!</definedName>
    <definedName name="___nov99">#REF!</definedName>
    <definedName name="___NPW1">#REF!</definedName>
    <definedName name="___NPW10">#REF!</definedName>
    <definedName name="___NPW11">#REF!</definedName>
    <definedName name="___NPW2">#REF!</definedName>
    <definedName name="___NPW3">#REF!</definedName>
    <definedName name="___NPW4">#REF!</definedName>
    <definedName name="___NPW5">#REF!</definedName>
    <definedName name="___NPW6">#REF!</definedName>
    <definedName name="___NPW7">#REF!</definedName>
    <definedName name="___NPW8">#REF!</definedName>
    <definedName name="___NPW9">#REF!</definedName>
    <definedName name="___Oct01">#REF!</definedName>
    <definedName name="___Oct02">#REF!</definedName>
    <definedName name="___Oct97">#REF!</definedName>
    <definedName name="___Oct98">#REF!</definedName>
    <definedName name="___oct99">#REF!</definedName>
    <definedName name="___okt01">#REF!</definedName>
    <definedName name="___okt02">#REF!</definedName>
    <definedName name="___okt03">#REF!</definedName>
    <definedName name="___okt04">#REF!</definedName>
    <definedName name="___okt05">#REF!</definedName>
    <definedName name="___okt07">#REF!</definedName>
    <definedName name="___okt09">#REF!</definedName>
    <definedName name="___okt10">#REF!</definedName>
    <definedName name="___okt11">#REF!</definedName>
    <definedName name="___okt12">#REF!</definedName>
    <definedName name="___okt14">#REF!</definedName>
    <definedName name="___okt16">#REF!</definedName>
    <definedName name="___okt17">#REF!</definedName>
    <definedName name="___okt18">#REF!</definedName>
    <definedName name="___okt19">#REF!</definedName>
    <definedName name="___okt21">#REF!</definedName>
    <definedName name="___okt22">#REF!</definedName>
    <definedName name="___okt24">#REF!</definedName>
    <definedName name="___okt25">#REF!</definedName>
    <definedName name="___okt27">#REF!</definedName>
    <definedName name="___okt28">#REF!</definedName>
    <definedName name="___okt29">#REF!</definedName>
    <definedName name="___okt30">#REF!</definedName>
    <definedName name="___okt31">#REF!</definedName>
    <definedName name="___okt98">#REF!</definedName>
    <definedName name="___osp1">#REF!</definedName>
    <definedName name="___pan1">#REF!</definedName>
    <definedName name="___PB71">#REF!</definedName>
    <definedName name="___pem1">#REF!</definedName>
    <definedName name="___pem2">#REF!</definedName>
    <definedName name="___pem3">#REF!</definedName>
    <definedName name="___PHK1">#REF!</definedName>
    <definedName name="___PHK2">#REF!</definedName>
    <definedName name="___pi1">#REF!</definedName>
    <definedName name="___pi2">#REF!</definedName>
    <definedName name="___pi3">#REF!</definedName>
    <definedName name="___PL1">#REF!</definedName>
    <definedName name="___PL2">#REF!</definedName>
    <definedName name="___PL3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PPE2">#REF!</definedName>
    <definedName name="___PPH23">#REF!</definedName>
    <definedName name="___RV2">#N/A</definedName>
    <definedName name="___SA1">#REF!</definedName>
    <definedName name="___sep01">#REF!</definedName>
    <definedName name="___Sep02">#REF!</definedName>
    <definedName name="___sep03">#REF!</definedName>
    <definedName name="___sep04">#REF!</definedName>
    <definedName name="___sep05">#REF!</definedName>
    <definedName name="___sep06">#REF!</definedName>
    <definedName name="___sep07">#REF!</definedName>
    <definedName name="___sep10">#REF!</definedName>
    <definedName name="___sep11">#REF!</definedName>
    <definedName name="___sep12">#REF!</definedName>
    <definedName name="___sep13">#REF!</definedName>
    <definedName name="___sep16">#REF!</definedName>
    <definedName name="___sep17">#REF!</definedName>
    <definedName name="___sep18">#REF!</definedName>
    <definedName name="___sep19">#REF!</definedName>
    <definedName name="___sep20">#REF!</definedName>
    <definedName name="___sep21">#REF!</definedName>
    <definedName name="___sep24">#REF!</definedName>
    <definedName name="___sep25">#REF!</definedName>
    <definedName name="___sep26">#REF!</definedName>
    <definedName name="___sep28">#REF!</definedName>
    <definedName name="___sep30">#REF!</definedName>
    <definedName name="___Sep97">#REF!</definedName>
    <definedName name="___Sep98">#REF!</definedName>
    <definedName name="___Sep99">#REF!</definedName>
    <definedName name="___set5">#REF!</definedName>
    <definedName name="___set7">#REF!</definedName>
    <definedName name="___Spm2">#REF!</definedName>
    <definedName name="___SPm21">#REF!</definedName>
    <definedName name="___sti2">#REF!</definedName>
    <definedName name="___tb03">#REF!</definedName>
    <definedName name="___td2">#REF!</definedName>
    <definedName name="___TP1">#REF!</definedName>
    <definedName name="___UM1">#REF!</definedName>
    <definedName name="___UM2">#REF!</definedName>
    <definedName name="___UM3">#REF!</definedName>
    <definedName name="___UM4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_WIR1">#N/A</definedName>
    <definedName name="___YW1">#REF!</definedName>
    <definedName name="__1_">#REF!</definedName>
    <definedName name="__123Graph_A" hidden="1">#REF!</definedName>
    <definedName name="__123Graph_B" hidden="1">#REF!</definedName>
    <definedName name="__123Graph_C" hidden="1">#REF!</definedName>
    <definedName name="__123Graph_CCHART1" hidden="1">#REF!</definedName>
    <definedName name="__123Graph_CCHART10" hidden="1">#REF!</definedName>
    <definedName name="__123Graph_CCHART11" hidden="1">#REF!</definedName>
    <definedName name="__123Graph_CCHART12" hidden="1">#REF!</definedName>
    <definedName name="__123Graph_CCHART13" hidden="1">#REF!</definedName>
    <definedName name="__123Graph_CCHART14" hidden="1">#REF!</definedName>
    <definedName name="__123Graph_CCHART15" hidden="1">#REF!</definedName>
    <definedName name="__123Graph_CCHART16" hidden="1">#REF!</definedName>
    <definedName name="__123Graph_CCHART17" hidden="1">#REF!</definedName>
    <definedName name="__123Graph_CCHART18" hidden="1">#REF!</definedName>
    <definedName name="__123Graph_CCHART19" hidden="1">#REF!</definedName>
    <definedName name="__123Graph_CCHART2" hidden="1">#REF!</definedName>
    <definedName name="__123Graph_CCHART20" hidden="1">#REF!</definedName>
    <definedName name="__123Graph_CCHART21" hidden="1">#REF!</definedName>
    <definedName name="__123Graph_CCHART22" hidden="1">#REF!</definedName>
    <definedName name="__123Graph_CCHART23" hidden="1">#REF!</definedName>
    <definedName name="__123Graph_CCHART24" hidden="1">#REF!</definedName>
    <definedName name="__123Graph_CCHART25" hidden="1">#REF!</definedName>
    <definedName name="__123Graph_CCHART26" hidden="1">#REF!</definedName>
    <definedName name="__123Graph_CCHART27" hidden="1">#REF!</definedName>
    <definedName name="__123Graph_CCHART28" hidden="1">#REF!</definedName>
    <definedName name="__123Graph_CCHART29" hidden="1">#REF!</definedName>
    <definedName name="__123Graph_CCHART3" hidden="1">#REF!</definedName>
    <definedName name="__123Graph_CCHART30" hidden="1">#REF!</definedName>
    <definedName name="__123Graph_CCHART31" hidden="1">#REF!</definedName>
    <definedName name="__123Graph_CCHART32" hidden="1">#REF!</definedName>
    <definedName name="__123Graph_CCHART33" hidden="1">#REF!</definedName>
    <definedName name="__123Graph_CCHART34" hidden="1">#REF!</definedName>
    <definedName name="__123Graph_CCHART35" hidden="1">#REF!</definedName>
    <definedName name="__123Graph_CCHART36" hidden="1">#REF!</definedName>
    <definedName name="__123Graph_CCHART37" hidden="1">#REF!</definedName>
    <definedName name="__123Graph_CCHART38" hidden="1">#REF!</definedName>
    <definedName name="__123Graph_CCHART39" hidden="1">#REF!</definedName>
    <definedName name="__123Graph_CCHART4" hidden="1">#REF!</definedName>
    <definedName name="__123Graph_CCHART40" hidden="1">#REF!</definedName>
    <definedName name="__123Graph_CCHART41" hidden="1">#REF!</definedName>
    <definedName name="__123Graph_CCHART42" hidden="1">#REF!</definedName>
    <definedName name="__123Graph_CCHART47" hidden="1">#REF!</definedName>
    <definedName name="__123Graph_CCHART48" hidden="1">#REF!</definedName>
    <definedName name="__123Graph_CCHART49" hidden="1">#REF!</definedName>
    <definedName name="__123Graph_CCHART5" hidden="1">#REF!</definedName>
    <definedName name="__123Graph_CCHART50" hidden="1">#REF!</definedName>
    <definedName name="__123Graph_CCHART51" hidden="1">#REF!</definedName>
    <definedName name="__123Graph_CCHART52" hidden="1">#REF!</definedName>
    <definedName name="__123Graph_CCHART53" hidden="1">#REF!</definedName>
    <definedName name="__123Graph_CCHART54" hidden="1">#REF!</definedName>
    <definedName name="__123Graph_CCHART55" hidden="1">#REF!</definedName>
    <definedName name="__123Graph_CCHART56" hidden="1">#REF!</definedName>
    <definedName name="__123Graph_CCHART57" hidden="1">#REF!</definedName>
    <definedName name="__123Graph_CCHART58" hidden="1">#REF!</definedName>
    <definedName name="__123Graph_CCHART59" hidden="1">#REF!</definedName>
    <definedName name="__123Graph_CCHART6" hidden="1">#REF!</definedName>
    <definedName name="__123Graph_CCHART60" hidden="1">#REF!</definedName>
    <definedName name="__123Graph_CCHART7" hidden="1">#REF!</definedName>
    <definedName name="__123Graph_CCHART8" hidden="1">#REF!</definedName>
    <definedName name="__123Graph_CCHART9" hidden="1">#REF!</definedName>
    <definedName name="__123Graph_CCURRENT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_1Excel_BuiltIn_Print_Area_2_1">#REF!</definedName>
    <definedName name="__5235">#REF!</definedName>
    <definedName name="__6235">#REF!</definedName>
    <definedName name="__7235">#REF!</definedName>
    <definedName name="__a1">#N/A</definedName>
    <definedName name="__a100000">#REF!</definedName>
    <definedName name="__a11">#N/A</definedName>
    <definedName name="__a11_1">#N/A</definedName>
    <definedName name="__a140000">#REF!</definedName>
    <definedName name="__a500000">#REF!</definedName>
    <definedName name="__a7">#N/A</definedName>
    <definedName name="__abs2">#N/A</definedName>
    <definedName name="__abs2_1">#N/A</definedName>
    <definedName name="__ADV2">#REF!</definedName>
    <definedName name="__agt01">#REF!</definedName>
    <definedName name="__agt02">#REF!</definedName>
    <definedName name="__agt98">#REF!</definedName>
    <definedName name="__APL02">#REF!</definedName>
    <definedName name="__Apr01">#REF!</definedName>
    <definedName name="__Apr02">#REF!</definedName>
    <definedName name="__apr04">#REF!</definedName>
    <definedName name="__apr10">#REF!</definedName>
    <definedName name="__apr12">#REF!</definedName>
    <definedName name="__apr23">#REF!</definedName>
    <definedName name="__apr24">#REF!</definedName>
    <definedName name="__apr27">#REF!</definedName>
    <definedName name="__apr29">#REF!</definedName>
    <definedName name="__apr30">#REF!</definedName>
    <definedName name="__Apr97">#REF!</definedName>
    <definedName name="__Apr98">#REF!</definedName>
    <definedName name="__Apr99">#REF!</definedName>
    <definedName name="__are1">#REF!</definedName>
    <definedName name="__ARE2000">#REF!</definedName>
    <definedName name="__ARE98">#REF!</definedName>
    <definedName name="__ARE99">#REF!</definedName>
    <definedName name="__Aug01">#REF!</definedName>
    <definedName name="__Aug02">#REF!</definedName>
    <definedName name="__aug03">#REF!</definedName>
    <definedName name="__aug04">#REF!</definedName>
    <definedName name="__aug05">#REF!</definedName>
    <definedName name="__aug06">#REF!</definedName>
    <definedName name="__aug07">#REF!</definedName>
    <definedName name="__aug08">#REF!</definedName>
    <definedName name="__aug09">#REF!</definedName>
    <definedName name="__aug10">#REF!</definedName>
    <definedName name="__aug12">#REF!</definedName>
    <definedName name="__aug13">#REF!</definedName>
    <definedName name="__aug14">#REF!</definedName>
    <definedName name="__aug15">#REF!</definedName>
    <definedName name="__aug16">#REF!</definedName>
    <definedName name="__aug19">#REF!</definedName>
    <definedName name="__aug20">#REF!</definedName>
    <definedName name="__aug21">#REF!</definedName>
    <definedName name="__aug22">#REF!</definedName>
    <definedName name="__aug23">#REF!</definedName>
    <definedName name="__aug24">#REF!</definedName>
    <definedName name="__aug26">#REF!</definedName>
    <definedName name="__aug27">#REF!</definedName>
    <definedName name="__aug28">#REF!</definedName>
    <definedName name="__aug29">#REF!</definedName>
    <definedName name="__aug30">#REF!</definedName>
    <definedName name="__aug31">#REF!</definedName>
    <definedName name="__Aug97">#REF!</definedName>
    <definedName name="__Aug98">#REF!</definedName>
    <definedName name="__Aug99">#REF!</definedName>
    <definedName name="__Avr0102">#REF!</definedName>
    <definedName name="__Avr0202">#REF!</definedName>
    <definedName name="__Avr0302">#REF!</definedName>
    <definedName name="__Avr0402">#REF!</definedName>
    <definedName name="__Avr0502">#REF!</definedName>
    <definedName name="__Avr0602">#REF!</definedName>
    <definedName name="__Avr0701">#REF!</definedName>
    <definedName name="__Avr0702">#REF!</definedName>
    <definedName name="__Avr0801">#REF!</definedName>
    <definedName name="__Avr08010">#REF!</definedName>
    <definedName name="__Avr0802">#REF!</definedName>
    <definedName name="__Avr0901">#REF!</definedName>
    <definedName name="__Avr0902">#REF!</definedName>
    <definedName name="__Avr1001">#REF!</definedName>
    <definedName name="__Avr1002">#REF!</definedName>
    <definedName name="__Avr1003">#REF!</definedName>
    <definedName name="__Avr1101">#REF!</definedName>
    <definedName name="__Avr1102">#REF!</definedName>
    <definedName name="__Avr1201">#REF!</definedName>
    <definedName name="__avr1202">#REF!</definedName>
    <definedName name="__B3">#REF!</definedName>
    <definedName name="__B6" localSheetId="6" hidden="1">{#N/A,#N/A,FALSE,"Aging Summary";#N/A,#N/A,FALSE,"Ratio Analysis";#N/A,#N/A,FALSE,"Test 120 Day Accts";#N/A,#N/A,FALSE,"Tickmarks"}</definedName>
    <definedName name="__B6" hidden="1">{#N/A,#N/A,FALSE,"Aging Summary";#N/A,#N/A,FALSE,"Ratio Analysis";#N/A,#N/A,FALSE,"Test 120 Day Accts";#N/A,#N/A,FALSE,"Tickmarks"}</definedName>
    <definedName name="__CIP0100">#REF!</definedName>
    <definedName name="__CIP0101">#REF!</definedName>
    <definedName name="__CIP0102">#REF!</definedName>
    <definedName name="__CIP0200">#REF!</definedName>
    <definedName name="__CIP0201">#REF!</definedName>
    <definedName name="__CIP0202">#REF!</definedName>
    <definedName name="__CIP0300">#REF!</definedName>
    <definedName name="__CIP0301">#REF!</definedName>
    <definedName name="__CIP0302">#REF!</definedName>
    <definedName name="__CIP0400">#REF!</definedName>
    <definedName name="__CIP0401">#REF!</definedName>
    <definedName name="__CIP0402">#REF!</definedName>
    <definedName name="__CIP0500">#REF!</definedName>
    <definedName name="__CIP0501">#REF!</definedName>
    <definedName name="__CIP0502">#REF!</definedName>
    <definedName name="__CIP0600">#REF!</definedName>
    <definedName name="__CIP0601">#REF!</definedName>
    <definedName name="__CIP0602">#REF!</definedName>
    <definedName name="__CIP0700">#REF!</definedName>
    <definedName name="__CIP0701">#REF!</definedName>
    <definedName name="__CIP0702">#REF!</definedName>
    <definedName name="__CIP0800">#REF!</definedName>
    <definedName name="__CIP0801">#REF!</definedName>
    <definedName name="__CIP0802">#REF!</definedName>
    <definedName name="__CIP0900">#REF!</definedName>
    <definedName name="__CIP0901">#REF!</definedName>
    <definedName name="__CIP0902">#REF!</definedName>
    <definedName name="__CIP1000">#REF!</definedName>
    <definedName name="__CIP1001">#REF!</definedName>
    <definedName name="__CIP1002">#REF!</definedName>
    <definedName name="__CIP1100">#REF!</definedName>
    <definedName name="__CIP1101">#REF!</definedName>
    <definedName name="__CIP1102">#REF!</definedName>
    <definedName name="__CIP1200">#REF!</definedName>
    <definedName name="__CIP1201">#REF!</definedName>
    <definedName name="__CIP1202">#REF!</definedName>
    <definedName name="__CIP1299">#REF!</definedName>
    <definedName name="__CIP93">#REF!</definedName>
    <definedName name="__CIP94">#REF!</definedName>
    <definedName name="__CIP95">#REF!</definedName>
    <definedName name="__CIP96">#REF!</definedName>
    <definedName name="__CIP97">#REF!</definedName>
    <definedName name="__CIP98">#REF!</definedName>
    <definedName name="__CIP99">#REF!</definedName>
    <definedName name="__CON1">#REF!</definedName>
    <definedName name="__d4_1">#N/A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c01">#REF!</definedName>
    <definedName name="__Dec02">#REF!</definedName>
    <definedName name="__dec03">#REF!</definedName>
    <definedName name="__dec04">#REF!</definedName>
    <definedName name="__dec11">#REF!</definedName>
    <definedName name="__dec12">#REF!</definedName>
    <definedName name="__dec16">#REF!</definedName>
    <definedName name="__dec18">#REF!</definedName>
    <definedName name="__dec19">#REF!</definedName>
    <definedName name="__dec20">#REF!</definedName>
    <definedName name="__dec21">#REF!</definedName>
    <definedName name="__dec23">#REF!</definedName>
    <definedName name="__dec24">#REF!</definedName>
    <definedName name="__dec28">#REF!</definedName>
    <definedName name="__dec30">#REF!</definedName>
    <definedName name="__dec31">#REF!</definedName>
    <definedName name="__Dec97">#REF!</definedName>
    <definedName name="__Dec98">#REF!</definedName>
    <definedName name="__dec99">#REF!</definedName>
    <definedName name="__des01">#REF!</definedName>
    <definedName name="__des02">#REF!</definedName>
    <definedName name="__des06">#REF!</definedName>
    <definedName name="__f4">#N/A</definedName>
    <definedName name="__f4_1">#N/A</definedName>
    <definedName name="__F45">#N/A</definedName>
    <definedName name="__F45_1">#N/A</definedName>
    <definedName name="__F56">#N/A</definedName>
    <definedName name="__F56_1">#N/A</definedName>
    <definedName name="__FA2008" localSheetId="6" hidden="1">{#N/A,#N/A,FALSE,"OUT  AREC"}</definedName>
    <definedName name="__FA2008" hidden="1">{#N/A,#N/A,FALSE,"OUT  AREC"}</definedName>
    <definedName name="__fbr01">#REF!</definedName>
    <definedName name="__fbr04">#REF!</definedName>
    <definedName name="__fbr06">#REF!</definedName>
    <definedName name="__fbr07">#REF!</definedName>
    <definedName name="__fbr10">#REF!</definedName>
    <definedName name="__fbr11">#REF!</definedName>
    <definedName name="__fbr13">#REF!</definedName>
    <definedName name="__fbr15">#REF!</definedName>
    <definedName name="__fbr18">#REF!</definedName>
    <definedName name="__fbr19">#REF!</definedName>
    <definedName name="__fbr20">#REF!</definedName>
    <definedName name="__fbr21">#REF!</definedName>
    <definedName name="__fbr24">#REF!</definedName>
    <definedName name="__fbr25">#REF!</definedName>
    <definedName name="__fbr26">#REF!</definedName>
    <definedName name="__fbr27">#REF!</definedName>
    <definedName name="__fbr28">#REF!</definedName>
    <definedName name="__Feb01">#REF!</definedName>
    <definedName name="__Feb02">#REF!</definedName>
    <definedName name="__FEB05">#REF!</definedName>
    <definedName name="__FEB20">#REF!</definedName>
    <definedName name="__FEB27">#REF!</definedName>
    <definedName name="__FEB28">#REF!</definedName>
    <definedName name="__Feb97">#REF!</definedName>
    <definedName name="__Feb98">#REF!</definedName>
    <definedName name="__Feb99">#REF!</definedName>
    <definedName name="__g5">#N/A</definedName>
    <definedName name="__g5_1">#N/A</definedName>
    <definedName name="__g6">#N/A</definedName>
    <definedName name="__g6_1">#N/A</definedName>
    <definedName name="__h57">#N/A</definedName>
    <definedName name="__h57_1">#N/A</definedName>
    <definedName name="__h58">#N/A</definedName>
    <definedName name="__h58_1">#N/A</definedName>
    <definedName name="__h59">#N/A</definedName>
    <definedName name="__h59_1">#N/A</definedName>
    <definedName name="__h76">#N/A</definedName>
    <definedName name="__h76_1">#N/A</definedName>
    <definedName name="__HAL12">#REF!</definedName>
    <definedName name="__i9">#N/A</definedName>
    <definedName name="__i9_1">#N/A</definedName>
    <definedName name="__i99">#N/A</definedName>
    <definedName name="__i99_1">#N/A</definedName>
    <definedName name="__ii8">#N/A</definedName>
    <definedName name="__ii8_1">#N/A</definedName>
    <definedName name="__INC2">#REF!</definedName>
    <definedName name="__IntlFixup" hidden="1">TRUE</definedName>
    <definedName name="__IRB99">#REF!</definedName>
    <definedName name="__iu86">#N/A</definedName>
    <definedName name="__iu86_1">#N/A</definedName>
    <definedName name="__j1_1">#N/A</definedName>
    <definedName name="__j10">#N/A</definedName>
    <definedName name="__j10_1">#N/A</definedName>
    <definedName name="__j11">#N/A</definedName>
    <definedName name="__j1123">#N/A</definedName>
    <definedName name="__j1123_1">#N/A</definedName>
    <definedName name="__j12">#N/A</definedName>
    <definedName name="__j12_1">#N/A</definedName>
    <definedName name="__j13">#N/A</definedName>
    <definedName name="__j13_1">#N/A</definedName>
    <definedName name="__j14">#N/A</definedName>
    <definedName name="__j14_1">#N/A</definedName>
    <definedName name="__j15">#N/A</definedName>
    <definedName name="__j15_1">#N/A</definedName>
    <definedName name="__j16">#N/A</definedName>
    <definedName name="__j16_1">#N/A</definedName>
    <definedName name="__j17">#N/A</definedName>
    <definedName name="__j17_1">#N/A</definedName>
    <definedName name="__j18">#N/A</definedName>
    <definedName name="__j18_1">#N/A</definedName>
    <definedName name="__j19">#N/A</definedName>
    <definedName name="__j2">#N/A</definedName>
    <definedName name="__j2_1">#N/A</definedName>
    <definedName name="__j20">#N/A</definedName>
    <definedName name="__j22">#N/A</definedName>
    <definedName name="__j22_1">#N/A</definedName>
    <definedName name="__j23">#N/A</definedName>
    <definedName name="__j23_1">#N/A</definedName>
    <definedName name="__j234">#N/A</definedName>
    <definedName name="__j234_1">#N/A</definedName>
    <definedName name="__j24">#N/A</definedName>
    <definedName name="__j24_1">#N/A</definedName>
    <definedName name="__j25">#N/A</definedName>
    <definedName name="__j25_1">#N/A</definedName>
    <definedName name="__j26">#N/A</definedName>
    <definedName name="__j27">#N/A</definedName>
    <definedName name="__j27_1">#N/A</definedName>
    <definedName name="__j28">#N/A</definedName>
    <definedName name="__j28_1">#N/A</definedName>
    <definedName name="__j29">#N/A</definedName>
    <definedName name="__j29_1">#N/A</definedName>
    <definedName name="__j3">#N/A</definedName>
    <definedName name="__j30">#N/A</definedName>
    <definedName name="__j30_1">#N/A</definedName>
    <definedName name="__j33">#N/A</definedName>
    <definedName name="__j33_1">#N/A</definedName>
    <definedName name="__j34">#N/A</definedName>
    <definedName name="__j345">#N/A</definedName>
    <definedName name="__j345_1">#N/A</definedName>
    <definedName name="__j35">#N/A</definedName>
    <definedName name="__j35_1">#N/A</definedName>
    <definedName name="__j36">#N/A</definedName>
    <definedName name="__j36_1">#N/A</definedName>
    <definedName name="__j37">#N/A</definedName>
    <definedName name="__j37_1">#N/A</definedName>
    <definedName name="__j39">#N/A</definedName>
    <definedName name="__j39_1">#N/A</definedName>
    <definedName name="__j4">#N/A</definedName>
    <definedName name="__j4_1">#N/A</definedName>
    <definedName name="__j40">#N/A</definedName>
    <definedName name="__j40_1">#N/A</definedName>
    <definedName name="__j44">#N/A</definedName>
    <definedName name="__j45">#N/A</definedName>
    <definedName name="__j45_1">#N/A</definedName>
    <definedName name="__j456">#N/A</definedName>
    <definedName name="__j46">#N/A</definedName>
    <definedName name="__j46_1">#N/A</definedName>
    <definedName name="__j47">#N/A</definedName>
    <definedName name="__j47_1">#N/A</definedName>
    <definedName name="__j48">#N/A</definedName>
    <definedName name="__j49">#N/A</definedName>
    <definedName name="__j49_1">#N/A</definedName>
    <definedName name="__j5_1">#N/A</definedName>
    <definedName name="__j50">#N/A</definedName>
    <definedName name="__j55">#N/A</definedName>
    <definedName name="__j55_1">#N/A</definedName>
    <definedName name="__j56">#N/A</definedName>
    <definedName name="__j56_1">#N/A</definedName>
    <definedName name="__j567">#N/A</definedName>
    <definedName name="__j567_1">#N/A</definedName>
    <definedName name="__j6">#N/A</definedName>
    <definedName name="__j6_1">#N/A</definedName>
    <definedName name="__j60">#N/A</definedName>
    <definedName name="__j66">#N/A</definedName>
    <definedName name="__j66_1">#N/A</definedName>
    <definedName name="__j67">#N/A</definedName>
    <definedName name="__j67_1">#N/A</definedName>
    <definedName name="__j678">#N/A</definedName>
    <definedName name="__j678_1">#N/A</definedName>
    <definedName name="__j68">#N/A</definedName>
    <definedName name="__j68_1">#N/A</definedName>
    <definedName name="__j69">#N/A</definedName>
    <definedName name="__j69_1">#N/A</definedName>
    <definedName name="__j7">#N/A</definedName>
    <definedName name="__j7_1">#N/A</definedName>
    <definedName name="__j77_1">#N/A</definedName>
    <definedName name="__j78">#N/A</definedName>
    <definedName name="__j78_1">#N/A</definedName>
    <definedName name="__j789">#N/A</definedName>
    <definedName name="__j789_1">#N/A</definedName>
    <definedName name="__j8">#N/A</definedName>
    <definedName name="__j8_1">#N/A</definedName>
    <definedName name="__j80">#N/A</definedName>
    <definedName name="__j80_1">#N/A</definedName>
    <definedName name="__j88">#N/A</definedName>
    <definedName name="__j88_1">#N/A</definedName>
    <definedName name="__j9">#N/A</definedName>
    <definedName name="__j9_1">#N/A</definedName>
    <definedName name="__j90">#N/A</definedName>
    <definedName name="__j90_1">#N/A</definedName>
    <definedName name="__j99">#N/A</definedName>
    <definedName name="__j99_1">#N/A</definedName>
    <definedName name="__JA02">#REF!</definedName>
    <definedName name="__JA03">#REF!</definedName>
    <definedName name="__JA04">#REF!</definedName>
    <definedName name="__JA06">#REF!</definedName>
    <definedName name="__JA07">#REF!</definedName>
    <definedName name="__JA08">#REF!</definedName>
    <definedName name="__JA10">#REF!</definedName>
    <definedName name="__JA13">#REF!</definedName>
    <definedName name="__JA14">#REF!</definedName>
    <definedName name="__JA16">#REF!</definedName>
    <definedName name="__JA17">#REF!</definedName>
    <definedName name="__JA18">#REF!</definedName>
    <definedName name="__JA20">#REF!</definedName>
    <definedName name="__JA21">#REF!</definedName>
    <definedName name="__JA22">#REF!</definedName>
    <definedName name="__JA23">#REF!</definedName>
    <definedName name="__JA24">#REF!</definedName>
    <definedName name="__JA27">#REF!</definedName>
    <definedName name="__JA28">#REF!</definedName>
    <definedName name="__JA29">#REF!</definedName>
    <definedName name="__ja30">#REF!</definedName>
    <definedName name="__ja31">#REF!</definedName>
    <definedName name="__Jan01">#REF!</definedName>
    <definedName name="__Jan02">#REF!</definedName>
    <definedName name="__JAN04">#REF!</definedName>
    <definedName name="__jan25">#REF!</definedName>
    <definedName name="__jan31">#REF!</definedName>
    <definedName name="__Jan97">#REF!</definedName>
    <definedName name="__Jan98">#REF!</definedName>
    <definedName name="__Jan99">#REF!</definedName>
    <definedName name="__ji1">#REF!</definedName>
    <definedName name="__jj6">#N/A</definedName>
    <definedName name="__jj6_1">#N/A</definedName>
    <definedName name="__jj7">#N/A</definedName>
    <definedName name="__jj7_1">#N/A</definedName>
    <definedName name="__Jul01">#REF!</definedName>
    <definedName name="__Jul02">#REF!</definedName>
    <definedName name="__jul03">#REF!</definedName>
    <definedName name="__jul05">#REF!</definedName>
    <definedName name="__jul06">#REF!</definedName>
    <definedName name="__jul08">#REF!</definedName>
    <definedName name="__jul10">#REF!</definedName>
    <definedName name="__jul11">#REF!</definedName>
    <definedName name="__jul12">#REF!</definedName>
    <definedName name="__jul13">#REF!</definedName>
    <definedName name="__jul14">#REF!</definedName>
    <definedName name="__jul15">#REF!</definedName>
    <definedName name="__jul17">#REF!</definedName>
    <definedName name="__jul18">#REF!</definedName>
    <definedName name="__jul20">#REF!</definedName>
    <definedName name="__jul22">#REF!</definedName>
    <definedName name="__jul24">#REF!</definedName>
    <definedName name="__jul25">#REF!</definedName>
    <definedName name="__jul26">#REF!</definedName>
    <definedName name="__jul27">#REF!</definedName>
    <definedName name="__jul29">#REF!</definedName>
    <definedName name="__jul30">#REF!</definedName>
    <definedName name="__jul31">#REF!</definedName>
    <definedName name="__jul98">#REF!</definedName>
    <definedName name="__JUL99">#REF!</definedName>
    <definedName name="__Jun01">#REF!</definedName>
    <definedName name="__Jun02">#REF!</definedName>
    <definedName name="__jun03">#REF!</definedName>
    <definedName name="__jun04">#REF!</definedName>
    <definedName name="__jun06">#REF!</definedName>
    <definedName name="__jun10">#REF!</definedName>
    <definedName name="__jun11">#REF!</definedName>
    <definedName name="__jun13">#REF!</definedName>
    <definedName name="__jun14">#REF!</definedName>
    <definedName name="__jun15">#REF!</definedName>
    <definedName name="__jun17">#REF!</definedName>
    <definedName name="__jun19">#REF!</definedName>
    <definedName name="__jun20">#REF!</definedName>
    <definedName name="__jun21">#REF!</definedName>
    <definedName name="__jun24">#REF!</definedName>
    <definedName name="__jun25">#REF!</definedName>
    <definedName name="__jun30">#REF!</definedName>
    <definedName name="__jun98">#REF!</definedName>
    <definedName name="__JUN99">#REF!</definedName>
    <definedName name="__k798798">#REF!</definedName>
    <definedName name="__klu1">NA()</definedName>
    <definedName name="__klu1_1">"$#REF!.$X$10"</definedName>
    <definedName name="__klu2">NA()</definedName>
    <definedName name="__klu2_1">"$#REF!.$Y$10"</definedName>
    <definedName name="__klu3">NA()</definedName>
    <definedName name="__klu3_1">"$#REF!.$Z$10"</definedName>
    <definedName name="__klu4">NA()</definedName>
    <definedName name="__klu4_1">"$#REF!.$AA$10"</definedName>
    <definedName name="__klu5">NA()</definedName>
    <definedName name="__klu5_1">"$#REF!.$AB$10"</definedName>
    <definedName name="__Mar01">#REF!</definedName>
    <definedName name="__Mar02">#REF!</definedName>
    <definedName name="__mar09">#REF!</definedName>
    <definedName name="__mar18">#REF!</definedName>
    <definedName name="__mar23">#REF!</definedName>
    <definedName name="__mar25">#REF!</definedName>
    <definedName name="__mar26">#REF!</definedName>
    <definedName name="__mar27">#REF!</definedName>
    <definedName name="__mar28">#REF!</definedName>
    <definedName name="__mar31">#REF!</definedName>
    <definedName name="__Mar97">#REF!</definedName>
    <definedName name="__Mar98">#REF!</definedName>
    <definedName name="__Mar99">#REF!</definedName>
    <definedName name="__May01">#REF!</definedName>
    <definedName name="__May02">#REF!</definedName>
    <definedName name="__may05">#REF!</definedName>
    <definedName name="__may06">#REF!</definedName>
    <definedName name="__may07">#REF!</definedName>
    <definedName name="__may08">#REF!</definedName>
    <definedName name="__may09">#REF!</definedName>
    <definedName name="__may10">#REF!</definedName>
    <definedName name="__may11">#REF!</definedName>
    <definedName name="__may12">#REF!</definedName>
    <definedName name="__may14">#REF!</definedName>
    <definedName name="__may15">#REF!</definedName>
    <definedName name="__may16">#REF!</definedName>
    <definedName name="__may17">#REF!</definedName>
    <definedName name="__May97">#REF!</definedName>
    <definedName name="__May98">#REF!</definedName>
    <definedName name="__May99">#REF!</definedName>
    <definedName name="__MEI02">#REF!</definedName>
    <definedName name="__MEI03">#REF!</definedName>
    <definedName name="__MEI05">#REF!</definedName>
    <definedName name="__MEI06">#REF!</definedName>
    <definedName name="__MEI08">#REF!</definedName>
    <definedName name="__MEI14">#REF!</definedName>
    <definedName name="__MEI16">#REF!</definedName>
    <definedName name="__MEI18">#REF!</definedName>
    <definedName name="__MEI21">#REF!</definedName>
    <definedName name="__MEI24">#REF!</definedName>
    <definedName name="__MEI27">#REF!</definedName>
    <definedName name="__MEI28">#REF!</definedName>
    <definedName name="__MEI30">#REF!</definedName>
    <definedName name="__MEI31">#REF!</definedName>
    <definedName name="__mei98">#REF!</definedName>
    <definedName name="__MEI99">#REF!</definedName>
    <definedName name="__mm02">#REF!</definedName>
    <definedName name="__mm03">#REF!</definedName>
    <definedName name="__mm1">NA()</definedName>
    <definedName name="__mm1_1">"$#REF!.$N$20"</definedName>
    <definedName name="__mm2">#REF!</definedName>
    <definedName name="__mm2_1">"$#REF!.$O$20"</definedName>
    <definedName name="__mm3">NA()</definedName>
    <definedName name="__mm3_1">"$#REF!.$V$20"</definedName>
    <definedName name="__mm4">NA()</definedName>
    <definedName name="__mm4_1">"$#REF!.$W$20"</definedName>
    <definedName name="__mr04">#REF!</definedName>
    <definedName name="__mr05">#REF!</definedName>
    <definedName name="__mr06">#REF!</definedName>
    <definedName name="__mr07">#REF!</definedName>
    <definedName name="__mr11">#REF!</definedName>
    <definedName name="__mr12">#REF!</definedName>
    <definedName name="__mr13">#REF!</definedName>
    <definedName name="__mr14">#REF!</definedName>
    <definedName name="__mr15">#REF!</definedName>
    <definedName name="__mr17">#REF!</definedName>
    <definedName name="__mr18">#REF!</definedName>
    <definedName name="__mr20">#REF!</definedName>
    <definedName name="__mr21">#REF!</definedName>
    <definedName name="__mr25">#REF!</definedName>
    <definedName name="__mr26">#REF!</definedName>
    <definedName name="__mr27">#REF!</definedName>
    <definedName name="__mr28">#REF!</definedName>
    <definedName name="__mr31">#REF!</definedName>
    <definedName name="__nop02">#REF!</definedName>
    <definedName name="__Nov01">#REF!</definedName>
    <definedName name="__Nov02">#REF!</definedName>
    <definedName name="__nov04">#REF!</definedName>
    <definedName name="__nov05">#REF!</definedName>
    <definedName name="__nov07">#REF!</definedName>
    <definedName name="__nov08">#REF!</definedName>
    <definedName name="__nov11">#REF!</definedName>
    <definedName name="__nov12">#REF!</definedName>
    <definedName name="__nov13">#REF!</definedName>
    <definedName name="__nov14">#REF!</definedName>
    <definedName name="__nov15">#REF!</definedName>
    <definedName name="__nov16">#REF!</definedName>
    <definedName name="__nov18">#REF!</definedName>
    <definedName name="__nov19">#REF!</definedName>
    <definedName name="__nov20">#REF!</definedName>
    <definedName name="__nov21">#REF!</definedName>
    <definedName name="__nov22">#REF!</definedName>
    <definedName name="__nov23">#REF!</definedName>
    <definedName name="__nov25">#REF!</definedName>
    <definedName name="__nov26">#REF!</definedName>
    <definedName name="__nov27">#REF!</definedName>
    <definedName name="__nov28">#REF!</definedName>
    <definedName name="__nov29">#REF!</definedName>
    <definedName name="__nov30">#REF!</definedName>
    <definedName name="__Nov97">#REF!</definedName>
    <definedName name="__Nov98">#REF!</definedName>
    <definedName name="__nov99">#REF!</definedName>
    <definedName name="__NPW1">#REF!</definedName>
    <definedName name="__NPW10">#REF!</definedName>
    <definedName name="__NPW11">#REF!</definedName>
    <definedName name="__NPW2">#REF!</definedName>
    <definedName name="__NPW3">#REF!</definedName>
    <definedName name="__NPW4">#REF!</definedName>
    <definedName name="__NPW5">#REF!</definedName>
    <definedName name="__NPW6">#REF!</definedName>
    <definedName name="__NPW7">#REF!</definedName>
    <definedName name="__NPW8">#REF!</definedName>
    <definedName name="__NPW9">#REF!</definedName>
    <definedName name="__Oct01">#REF!</definedName>
    <definedName name="__Oct02">#REF!</definedName>
    <definedName name="__Oct97">#REF!</definedName>
    <definedName name="__Oct98">#REF!</definedName>
    <definedName name="__oct99">#REF!</definedName>
    <definedName name="__oi9">#N/A</definedName>
    <definedName name="__oi9_1">#N/A</definedName>
    <definedName name="__okt01">#REF!</definedName>
    <definedName name="__okt02">#REF!</definedName>
    <definedName name="__okt03">#REF!</definedName>
    <definedName name="__okt04">#REF!</definedName>
    <definedName name="__okt05">#REF!</definedName>
    <definedName name="__okt07">#REF!</definedName>
    <definedName name="__okt09">#REF!</definedName>
    <definedName name="__okt10">#REF!</definedName>
    <definedName name="__okt11">#REF!</definedName>
    <definedName name="__okt12">#REF!</definedName>
    <definedName name="__okt14">#REF!</definedName>
    <definedName name="__okt16">#REF!</definedName>
    <definedName name="__okt17">#REF!</definedName>
    <definedName name="__okt18">#REF!</definedName>
    <definedName name="__okt19">#REF!</definedName>
    <definedName name="__okt21">#REF!</definedName>
    <definedName name="__okt22">#REF!</definedName>
    <definedName name="__okt24">#REF!</definedName>
    <definedName name="__okt25">#REF!</definedName>
    <definedName name="__okt27">#REF!</definedName>
    <definedName name="__okt28">#REF!</definedName>
    <definedName name="__okt29">#REF!</definedName>
    <definedName name="__okt30">#REF!</definedName>
    <definedName name="__okt31">#REF!</definedName>
    <definedName name="__okt98">#REF!</definedName>
    <definedName name="__osp1">#REF!</definedName>
    <definedName name="__osp1_1">"$#REF!.$A$3:$N$43"</definedName>
    <definedName name="__pan1">#REF!</definedName>
    <definedName name="__PB71">#REF!</definedName>
    <definedName name="__pem1">#REF!</definedName>
    <definedName name="__pem2">#REF!</definedName>
    <definedName name="__pem3">#REF!</definedName>
    <definedName name="__PHK1">#REF!</definedName>
    <definedName name="__PHK2">#REF!</definedName>
    <definedName name="__pi1">#REF!</definedName>
    <definedName name="__pi2">#REF!</definedName>
    <definedName name="__pi3">#REF!</definedName>
    <definedName name="__PL1">#REF!</definedName>
    <definedName name="__PL2">#REF!</definedName>
    <definedName name="__PL3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poc1">NA()</definedName>
    <definedName name="__poc1_1">"$#REF!.$S$8"</definedName>
    <definedName name="__poc2">NA()</definedName>
    <definedName name="__poc2_1">"$#REF!.$T$8"</definedName>
    <definedName name="__poc3">NA()</definedName>
    <definedName name="__poc3_1">"$#REF!.$U$8"</definedName>
    <definedName name="__poc4">NA()</definedName>
    <definedName name="__poc4_1">"$#REF!.$V$8"</definedName>
    <definedName name="__poc5">NA()</definedName>
    <definedName name="__poc5_1">"$#REF!.$W$8"</definedName>
    <definedName name="__PPE2">#REF!</definedName>
    <definedName name="__PPH23">#REF!</definedName>
    <definedName name="__re5">#N/A</definedName>
    <definedName name="__re5_1">#N/A</definedName>
    <definedName name="__RKP03">#N/A</definedName>
    <definedName name="__rt5">#N/A</definedName>
    <definedName name="__rt5_1">#N/A</definedName>
    <definedName name="__rt6">#N/A</definedName>
    <definedName name="__rt6_1">#N/A</definedName>
    <definedName name="__RV2">#N/A</definedName>
    <definedName name="__S3_1">#N/A</definedName>
    <definedName name="__s5_1">#N/A</definedName>
    <definedName name="__SA1">#REF!</definedName>
    <definedName name="__sep01">#REF!</definedName>
    <definedName name="__Sep02">#REF!</definedName>
    <definedName name="__sep03">#REF!</definedName>
    <definedName name="__sep04">#REF!</definedName>
    <definedName name="__sep05">#REF!</definedName>
    <definedName name="__sep06">#REF!</definedName>
    <definedName name="__sep07">#REF!</definedName>
    <definedName name="__sep10">#REF!</definedName>
    <definedName name="__sep11">#REF!</definedName>
    <definedName name="__sep12">#REF!</definedName>
    <definedName name="__sep13">#REF!</definedName>
    <definedName name="__sep16">#REF!</definedName>
    <definedName name="__sep17">#REF!</definedName>
    <definedName name="__sep18">#REF!</definedName>
    <definedName name="__sep19">#REF!</definedName>
    <definedName name="__sep20">#REF!</definedName>
    <definedName name="__sep21">#REF!</definedName>
    <definedName name="__sep24">#REF!</definedName>
    <definedName name="__sep25">#REF!</definedName>
    <definedName name="__sep26">#REF!</definedName>
    <definedName name="__sep28">#REF!</definedName>
    <definedName name="__sep30">#REF!</definedName>
    <definedName name="__Sep97">#REF!</definedName>
    <definedName name="__Sep98">#REF!</definedName>
    <definedName name="__Sep99">#REF!</definedName>
    <definedName name="__set5">#REF!</definedName>
    <definedName name="__set7">#REF!</definedName>
    <definedName name="__si7">#N/A</definedName>
    <definedName name="__si7_1">#N/A</definedName>
    <definedName name="__Spm2">#REF!</definedName>
    <definedName name="__SPm21">#REF!</definedName>
    <definedName name="__sti2">#REF!</definedName>
    <definedName name="__t5">#N/A</definedName>
    <definedName name="__t5_1">#N/A</definedName>
    <definedName name="__t6">#N/A</definedName>
    <definedName name="__t6_1">#N/A</definedName>
    <definedName name="__t7">#N/A</definedName>
    <definedName name="__t7_1">#N/A</definedName>
    <definedName name="__tb03">#REF!</definedName>
    <definedName name="__td2">#REF!</definedName>
    <definedName name="__TP1">#REF!</definedName>
    <definedName name="__u89">#N/A</definedName>
    <definedName name="__u89_1">#N/A</definedName>
    <definedName name="__ui7">#N/A</definedName>
    <definedName name="__ui7_1">#N/A</definedName>
    <definedName name="__UM1">#REF!</definedName>
    <definedName name="__UM2">#REF!</definedName>
    <definedName name="__UM3">#REF!</definedName>
    <definedName name="__UM4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_WIR1">#N/A</definedName>
    <definedName name="__y5">#N/A</definedName>
    <definedName name="__y5_1">#N/A</definedName>
    <definedName name="__y6">#N/A</definedName>
    <definedName name="__y6_1">#N/A</definedName>
    <definedName name="__y66">#N/A</definedName>
    <definedName name="__y66_1">#N/A</definedName>
    <definedName name="__y7">#N/A</definedName>
    <definedName name="__y7_1">#N/A</definedName>
    <definedName name="__y78">#N/A</definedName>
    <definedName name="__y78_1">#N/A</definedName>
    <definedName name="__y8">#N/A</definedName>
    <definedName name="__YW1">#REF!</definedName>
    <definedName name="__yy1">NA()</definedName>
    <definedName name="__yy1_1">"$#REF!.$Q$20"</definedName>
    <definedName name="__yy2">NA()</definedName>
    <definedName name="__yy2_1">"$#REF!.$R$20"</definedName>
    <definedName name="__yy3">NA()</definedName>
    <definedName name="__yy3_1">"$#REF!.$Y$20"</definedName>
    <definedName name="__yy4">NA()</definedName>
    <definedName name="__yy4_1">"$#REF!.$Z$20"</definedName>
    <definedName name="__yy7">#N/A</definedName>
    <definedName name="__yy7_1">#N/A</definedName>
    <definedName name="_0">"'file://OPERASIONAL5/AUDIT/AUDIT/Spring 02/INDOSPRING 2002 Report.xls'#$neraca.$#REF!#REF!"</definedName>
    <definedName name="_06_WIP_Injection_2">NA()</definedName>
    <definedName name="_07_WIP_2nd_Processing_2">NA()</definedName>
    <definedName name="_08_WIP_Assy_2">NA()</definedName>
    <definedName name="_09_Operating_2">NA()</definedName>
    <definedName name="_1">#REF!</definedName>
    <definedName name="_1.2A">#REF!</definedName>
    <definedName name="_1_">#REF!</definedName>
    <definedName name="_1_______Excel_BuiltIn_Print_Area_2_1">#REF!</definedName>
    <definedName name="_1_0">#REF!</definedName>
    <definedName name="_1_4">#REF!</definedName>
    <definedName name="_10">#N/A</definedName>
    <definedName name="_10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10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10_____Excel_BuiltIn_Print_Area_3_1_1">"$#REF!.$B$9:$AL$211"</definedName>
    <definedName name="_100_7235">#REF!</definedName>
    <definedName name="_1001Cwvu.CapersView._3_2">#REF!</definedName>
    <definedName name="_1010Cwvu.CapersView._3_3">#REF!</definedName>
    <definedName name="_1019Cwvu.CapersView._4_1">#REF!</definedName>
    <definedName name="_1028Cwvu.CapersView._4_2">#REF!</definedName>
    <definedName name="_102HTML_Control_5" localSheetId="6">{"'PRODUCTIONCOST SHEET'!$B$3:$G$48"}</definedName>
    <definedName name="_102HTML_Control_5">{"'PRODUCTIONCOST SHEET'!$B$3:$G$48"}</definedName>
    <definedName name="_102HTML_Control_5_1">{"'PRODUCTIONCOST SHEET'!$B$3:$G$48"}</definedName>
    <definedName name="_1037Cwvu.CapersView._4_3">#REF!</definedName>
    <definedName name="_1046Cwvu.CapersView._5_1">#REF!</definedName>
    <definedName name="_1055Cwvu.CapersView._5_2">#REF!</definedName>
    <definedName name="_105HTML_Control_6" localSheetId="6">{"'PRODUCTIONCOST SHEET'!$B$3:$G$48"}</definedName>
    <definedName name="_105HTML_Control_6">{"'PRODUCTIONCOST SHEET'!$B$3:$G$48"}</definedName>
    <definedName name="_105HTML_Control_6_1">{"'PRODUCTIONCOST SHEET'!$B$3:$G$48"}</definedName>
    <definedName name="_105rk_10">{#N/A,#N/A,FALSE,"DI 2 YEAR MASTER SCHEDULE"}</definedName>
    <definedName name="_1063wrn.CapersPlotter._5">{#N/A,#N/A,FALSE,"DI 2 YEAR MASTER SCHEDULE"}</definedName>
    <definedName name="_1064Cwvu.CapersView._5_3">#REF!</definedName>
    <definedName name="_1073Cwvu.CapersView._6_1">#REF!</definedName>
    <definedName name="_108_3_3_1">#REF!</definedName>
    <definedName name="_1082Cwvu.CapersView._6_2">#REF!</definedName>
    <definedName name="_108HTML_Control_7" localSheetId="6">{"'PRODUCTIONCOST SHEET'!$B$3:$G$48"}</definedName>
    <definedName name="_108HTML_Control_7">{"'PRODUCTIONCOST SHEET'!$B$3:$G$48"}</definedName>
    <definedName name="_108HTML_Control_7_1">{"'PRODUCTIONCOST SHEET'!$B$3:$G$48"}</definedName>
    <definedName name="_1091Cwvu.CapersView._6_3">#REF!</definedName>
    <definedName name="_10Cwvu.KJP_CC._2">(#REF!,#REF!,#REF!,#REF!,#REF!,#REF!,#REF!,#REF!,#REF!,#REF!,#REF!,#REF!,#REF!,#REF!,#REF!,#REF!,#REF!,#REF!,#REF!,#REF!)</definedName>
    <definedName name="_11_____Excel_BuiltIn_Print_Area_6_1_1">#REF!,#REF!,#REF!,#REF!,#REF!,#REF!,#REF!,#REF!,#REF!,#REF!,#REF!</definedName>
    <definedName name="_11_0">#REF!</definedName>
    <definedName name="_1105Cwvu.Japan_Capers_Ed_Pub._1">#REF!</definedName>
    <definedName name="_1105wrn.CapersPlotter._8">{#N/A,#N/A,FALSE,"DI 2 YEAR MASTER SCHEDULE"}</definedName>
    <definedName name="_1114Cwvu.Japan_Capers_Ed_Pub._10">#REF!</definedName>
    <definedName name="_111Cwvu.Japan_Capers_Ed_Pub._1">#REF!</definedName>
    <definedName name="_111HTML_Control_8" localSheetId="6">{"'PRODUCTIONCOST SHEET'!$B$3:$G$48"}</definedName>
    <definedName name="_111HTML_Control_8">{"'PRODUCTIONCOST SHEET'!$B$3:$G$48"}</definedName>
    <definedName name="_111HTML_Control_8_1">{"'PRODUCTIONCOST SHEET'!$B$3:$G$48"}</definedName>
    <definedName name="_111rk_13">{#N/A,#N/A,FALSE,"DI 2 YEAR MASTER SCHEDULE"}</definedName>
    <definedName name="_11238HTML_Control_1" localSheetId="6">{"'PRODUCTIONCOST SHEET'!$B$3:$G$48"}</definedName>
    <definedName name="_11238HTML_Control_1">{"'PRODUCTIONCOST SHEET'!$B$3:$G$48"}</definedName>
    <definedName name="_11238HTML_Control_1_1">{"'PRODUCTIONCOST SHEET'!$B$3:$G$48"}</definedName>
    <definedName name="_1123Cwvu.Japan_Capers_Ed_Pub._11">#REF!</definedName>
    <definedName name="_11254HTML_Control_10" localSheetId="6">{"'PRODUCTIONCOST SHEET'!$B$3:$G$48"}</definedName>
    <definedName name="_11254HTML_Control_10">{"'PRODUCTIONCOST SHEET'!$B$3:$G$48"}</definedName>
    <definedName name="_11254HTML_Control_10_1">{"'PRODUCTIONCOST SHEET'!$B$3:$G$48"}</definedName>
    <definedName name="_11270HTML_Control_11" localSheetId="6">{"'PRODUCTIONCOST SHEET'!$B$3:$G$48"}</definedName>
    <definedName name="_11270HTML_Control_11">{"'PRODUCTIONCOST SHEET'!$B$3:$G$48"}</definedName>
    <definedName name="_11270HTML_Control_11_1">{"'PRODUCTIONCOST SHEET'!$B$3:$G$48"}</definedName>
    <definedName name="_11286HTML_Control_12" localSheetId="6">{"'PRODUCTIONCOST SHEET'!$B$3:$G$48"}</definedName>
    <definedName name="_11286HTML_Control_12">{"'PRODUCTIONCOST SHEET'!$B$3:$G$48"}</definedName>
    <definedName name="_11286HTML_Control_12_1">{"'PRODUCTIONCOST SHEET'!$B$3:$G$48"}</definedName>
    <definedName name="_11302HTML_Control_13" localSheetId="6">{"'PRODUCTIONCOST SHEET'!$B$3:$G$48"}</definedName>
    <definedName name="_11302HTML_Control_13">{"'PRODUCTIONCOST SHEET'!$B$3:$G$48"}</definedName>
    <definedName name="_11302HTML_Control_13_1">{"'PRODUCTIONCOST SHEET'!$B$3:$G$48"}</definedName>
    <definedName name="_11318HTML_Control_14" localSheetId="6">{"'PRODUCTIONCOST SHEET'!$B$3:$G$48"}</definedName>
    <definedName name="_11318HTML_Control_14">{"'PRODUCTIONCOST SHEET'!$B$3:$G$48"}</definedName>
    <definedName name="_11318HTML_Control_14_1">{"'PRODUCTIONCOST SHEET'!$B$3:$G$48"}</definedName>
    <definedName name="_11350HTML_Control_3" localSheetId="6">{"'PRODUCTIONCOST SHEET'!$B$3:$G$48"}</definedName>
    <definedName name="_11350HTML_Control_3">{"'PRODUCTIONCOST SHEET'!$B$3:$G$48"}</definedName>
    <definedName name="_11350HTML_Control_3_1">{"'PRODUCTIONCOST SHEET'!$B$3:$G$48"}</definedName>
    <definedName name="_11366HTML_Control_4" localSheetId="6">{"'PRODUCTIONCOST SHEET'!$B$3:$G$48"}</definedName>
    <definedName name="_11366HTML_Control_4">{"'PRODUCTIONCOST SHEET'!$B$3:$G$48"}</definedName>
    <definedName name="_11366HTML_Control_4_1">{"'PRODUCTIONCOST SHEET'!$B$3:$G$48"}</definedName>
    <definedName name="_1137Cwvu.Japan_Capers_Ed_Pub._2">#REF!</definedName>
    <definedName name="_11382HTML_Control_5" localSheetId="6">{"'PRODUCTIONCOST SHEET'!$B$3:$G$48"}</definedName>
    <definedName name="_11382HTML_Control_5">{"'PRODUCTIONCOST SHEET'!$B$3:$G$48"}</definedName>
    <definedName name="_11382HTML_Control_5_1">{"'PRODUCTIONCOST SHEET'!$B$3:$G$48"}</definedName>
    <definedName name="_11398HTML_Control_6" localSheetId="6">{"'PRODUCTIONCOST SHEET'!$B$3:$G$48"}</definedName>
    <definedName name="_11398HTML_Control_6">{"'PRODUCTIONCOST SHEET'!$B$3:$G$48"}</definedName>
    <definedName name="_11398HTML_Control_6_1">{"'PRODUCTIONCOST SHEET'!$B$3:$G$48"}</definedName>
    <definedName name="_11414HTML_Control_7" localSheetId="6">{"'PRODUCTIONCOST SHEET'!$B$3:$G$48"}</definedName>
    <definedName name="_11414HTML_Control_7">{"'PRODUCTIONCOST SHEET'!$B$3:$G$48"}</definedName>
    <definedName name="_11414HTML_Control_7_1">{"'PRODUCTIONCOST SHEET'!$B$3:$G$48"}</definedName>
    <definedName name="_11430HTML_Control_8" localSheetId="6">{"'PRODUCTIONCOST SHEET'!$B$3:$G$48"}</definedName>
    <definedName name="_11430HTML_Control_8">{"'PRODUCTIONCOST SHEET'!$B$3:$G$48"}</definedName>
    <definedName name="_11430HTML_Control_8_1">{"'PRODUCTIONCOST SHEET'!$B$3:$G$48"}</definedName>
    <definedName name="_11446HTML_Control_9" localSheetId="6">{"'PRODUCTIONCOST SHEET'!$B$3:$G$48"}</definedName>
    <definedName name="_11446HTML_Control_9">{"'PRODUCTIONCOST SHEET'!$B$3:$G$48"}</definedName>
    <definedName name="_11446HTML_Control_9_1">{"'PRODUCTIONCOST SHEET'!$B$3:$G$48"}</definedName>
    <definedName name="_11462HTML_Control_1_1" localSheetId="6">{"'PRODUCTIONCOST SHEET'!$B$3:$G$48"}</definedName>
    <definedName name="_11462HTML_Control_1_1">{"'PRODUCTIONCOST SHEET'!$B$3:$G$48"}</definedName>
    <definedName name="_11462HTML_Control_1_1_1">{"'PRODUCTIONCOST SHEET'!$B$3:$G$48"}</definedName>
    <definedName name="_1146Cwvu.Japan_Capers_Ed_Pub._3">#REF!</definedName>
    <definedName name="_11478HTML_Control_2_1" localSheetId="6">{"'PRODUCTIONCOST SHEET'!$B$3:$G$48"}</definedName>
    <definedName name="_11478HTML_Control_2_1">{"'PRODUCTIONCOST SHEET'!$B$3:$G$48"}</definedName>
    <definedName name="_11478HTML_Control_2_1_1">{"'PRODUCTIONCOST SHEET'!$B$3:$G$48"}</definedName>
    <definedName name="_114HTML_Control_9" localSheetId="6">{"'PRODUCTIONCOST SHEET'!$B$3:$G$48"}</definedName>
    <definedName name="_114HTML_Control_9">{"'PRODUCTIONCOST SHEET'!$B$3:$G$48"}</definedName>
    <definedName name="_114HTML_Control_9_1">{"'PRODUCTIONCOST SHEET'!$B$3:$G$48"}</definedName>
    <definedName name="_1155Cwvu.Japan_Capers_Ed_Pub._4">#REF!</definedName>
    <definedName name="_1161wrn.Edutainment._.Priority._.List._11">{#N/A,#N/A,FALSE,"DI 2 YEAR MASTER SCHEDULE"}</definedName>
    <definedName name="_1164Cwvu.Japan_Capers_Ed_Pub._5">#REF!</definedName>
    <definedName name="_117_3_4_1">#REF!</definedName>
    <definedName name="_1173Cwvu.Japan_Capers_Ed_Pub._6">#REF!</definedName>
    <definedName name="_1182Cwvu.Japan_Capers_Ed_Pub._7">#REF!</definedName>
    <definedName name="_1189wrn.Edutainment._.Priority._.List._13">{#N/A,#N/A,FALSE,"DI 2 YEAR MASTER SCHEDULE"}</definedName>
    <definedName name="_1191Cwvu.Japan_Capers_Ed_Pub._8">#REF!</definedName>
    <definedName name="_1195.B1">#REF!</definedName>
    <definedName name="_1195a">#REF!</definedName>
    <definedName name="_11DATA_01_1">#REF!</definedName>
    <definedName name="_12">#N/A</definedName>
    <definedName name="_12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12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1200Cwvu.Japan_Capers_Ed_Pub._9">#REF!</definedName>
    <definedName name="_1209Cwvu.Japan_Capers_Ed_Pub._1_1">#REF!</definedName>
    <definedName name="_120rk_1">{#N/A,#N/A,FALSE,"DI 2 YEAR MASTER SCHEDULE"}</definedName>
    <definedName name="_1218Cwvu.Japan_Capers_Ed_Pub._1_2">#REF!</definedName>
    <definedName name="_1227Cwvu.Japan_Capers_Ed_Pub._1_3">#REF!</definedName>
    <definedName name="_1236Cwvu.Japan_Capers_Ed_Pub._1_4">#REF!</definedName>
    <definedName name="_123rk_10">{#N/A,#N/A,FALSE,"DI 2 YEAR MASTER SCHEDULE"}</definedName>
    <definedName name="_123rk_4">{#N/A,#N/A,FALSE,"DI 2 YEAR MASTER SCHEDULE"}</definedName>
    <definedName name="_1245Cwvu.Japan_Capers_Ed_Pub._1_5">#REF!</definedName>
    <definedName name="_1245wrn.Edutainment._.Priority._.List._2">{#N/A,#N/A,FALSE,"DI 2 YEAR MASTER SCHEDULE"}</definedName>
    <definedName name="_1254Cwvu.Japan_Capers_Ed_Pub._1_6">#REF!</definedName>
    <definedName name="_126_4_1">#REF!</definedName>
    <definedName name="_1263Cwvu.Japan_Capers_Ed_Pub._1_7">#REF!</definedName>
    <definedName name="_12667rk_1">{#N/A,#N/A,FALSE,"DI 2 YEAR MASTER SCHEDULE"}</definedName>
    <definedName name="_12683rk_10">{#N/A,#N/A,FALSE,"DI 2 YEAR MASTER SCHEDULE"}</definedName>
    <definedName name="_12699rk_11">{#N/A,#N/A,FALSE,"DI 2 YEAR MASTER SCHEDULE"}</definedName>
    <definedName name="_126Cwvu.Japan_Capers_Ed_Pub._2">#REF!</definedName>
    <definedName name="_126rk_11">{#N/A,#N/A,FALSE,"DI 2 YEAR MASTER SCHEDULE"}</definedName>
    <definedName name="_12715rk_12">{#N/A,#N/A,FALSE,"DI 2 YEAR MASTER SCHEDULE"}</definedName>
    <definedName name="_1272Cwvu.Japan_Capers_Ed_Pub._2_1">#REF!</definedName>
    <definedName name="_12731rk_13">{#N/A,#N/A,FALSE,"DI 2 YEAR MASTER SCHEDULE"}</definedName>
    <definedName name="_12747rk_14">{#N/A,#N/A,FALSE,"DI 2 YEAR MASTER SCHEDULE"}</definedName>
    <definedName name="_12763rk_2">{#N/A,#N/A,FALSE,"DI 2 YEAR MASTER SCHEDULE"}</definedName>
    <definedName name="_12779rk_3">{#N/A,#N/A,FALSE,"DI 2 YEAR MASTER SCHEDULE"}</definedName>
    <definedName name="_12811rk_5">{#N/A,#N/A,FALSE,"DI 2 YEAR MASTER SCHEDULE"}</definedName>
    <definedName name="_1281Cwvu.Japan_Capers_Ed_Pub._2_2">#REF!</definedName>
    <definedName name="_12827rk_6">{#N/A,#N/A,FALSE,"DI 2 YEAR MASTER SCHEDULE"}</definedName>
    <definedName name="_12843rk_7">{#N/A,#N/A,FALSE,"DI 2 YEAR MASTER SCHEDULE"}</definedName>
    <definedName name="_12859rk_8">{#N/A,#N/A,FALSE,"DI 2 YEAR MASTER SCHEDULE"}</definedName>
    <definedName name="_12875rk_9">{#N/A,#N/A,FALSE,"DI 2 YEAR MASTER SCHEDULE"}</definedName>
    <definedName name="_12891rk_1_1">{#N/A,#N/A,FALSE,"DI 2 YEAR MASTER SCHEDULE"}</definedName>
    <definedName name="_12907rk_2_1">{#N/A,#N/A,FALSE,"DI 2 YEAR MASTER SCHEDULE"}</definedName>
    <definedName name="_1290Cwvu.Japan_Capers_Ed_Pub._2_3">#REF!</definedName>
    <definedName name="_12923rl_1">{"Japan_Capers_Ed_Pub",#N/A,FALSE,"DI 2 YEAR MASTER SCHEDULE"}</definedName>
    <definedName name="_12939rl_10">{"Japan_Capers_Ed_Pub",#N/A,FALSE,"DI 2 YEAR MASTER SCHEDULE"}</definedName>
    <definedName name="_12955rl_11">{"Japan_Capers_Ed_Pub",#N/A,FALSE,"DI 2 YEAR MASTER SCHEDULE"}</definedName>
    <definedName name="_12971rl_12">{"Japan_Capers_Ed_Pub",#N/A,FALSE,"DI 2 YEAR MASTER SCHEDULE"}</definedName>
    <definedName name="_12987rl_13">{"Japan_Capers_Ed_Pub",#N/A,FALSE,"DI 2 YEAR MASTER SCHEDULE"}</definedName>
    <definedName name="_1299Cwvu.Japan_Capers_Ed_Pub._2_4">#REF!</definedName>
    <definedName name="_129rk_12">{#N/A,#N/A,FALSE,"DI 2 YEAR MASTER SCHEDULE"}</definedName>
    <definedName name="_129rk_7">{#N/A,#N/A,FALSE,"DI 2 YEAR MASTER SCHEDULE"}</definedName>
    <definedName name="_12DATA_01_2">#REF!</definedName>
    <definedName name="_13____Excel_BuiltIn_Print_Area_2_1">#REF!</definedName>
    <definedName name="_13003rl_14">{"Japan_Capers_Ed_Pub",#N/A,FALSE,"DI 2 YEAR MASTER SCHEDULE"}</definedName>
    <definedName name="_13019rl_2">{"Japan_Capers_Ed_Pub",#N/A,FALSE,"DI 2 YEAR MASTER SCHEDULE"}</definedName>
    <definedName name="_1301wrn.Edutainment._.Priority._.List._6">{#N/A,#N/A,FALSE,"DI 2 YEAR MASTER SCHEDULE"}</definedName>
    <definedName name="_13035rl_3">{"Japan_Capers_Ed_Pub",#N/A,FALSE,"DI 2 YEAR MASTER SCHEDULE"}</definedName>
    <definedName name="_13051rl_4">{"Japan_Capers_Ed_Pub",#N/A,FALSE,"DI 2 YEAR MASTER SCHEDULE"}</definedName>
    <definedName name="_13067rl_5">{"Japan_Capers_Ed_Pub",#N/A,FALSE,"DI 2 YEAR MASTER SCHEDULE"}</definedName>
    <definedName name="_1308Cwvu.Japan_Capers_Ed_Pub._2_5">#REF!</definedName>
    <definedName name="_13099rl_7">{"Japan_Capers_Ed_Pub",#N/A,FALSE,"DI 2 YEAR MASTER SCHEDULE"}</definedName>
    <definedName name="_13115rl_8">{"Japan_Capers_Ed_Pub",#N/A,FALSE,"DI 2 YEAR MASTER SCHEDULE"}</definedName>
    <definedName name="_13131rl_9">{"Japan_Capers_Ed_Pub",#N/A,FALSE,"DI 2 YEAR MASTER SCHEDULE"}</definedName>
    <definedName name="_13147rl_1_1">{"Japan_Capers_Ed_Pub",#N/A,FALSE,"DI 2 YEAR MASTER SCHEDULE"}</definedName>
    <definedName name="_13163rl_2_1">{"Japan_Capers_Ed_Pub",#N/A,FALSE,"DI 2 YEAR MASTER SCHEDULE"}</definedName>
    <definedName name="_1317Cwvu.Japan_Capers_Ed_Pub._2_6">#REF!</definedName>
    <definedName name="_13193set5_1">#REF!</definedName>
    <definedName name="_13194set5_2">#REF!</definedName>
    <definedName name="_13195set5_3">#REF!</definedName>
    <definedName name="_13196set7_1">#REF!</definedName>
    <definedName name="_13197set7_2">#REF!</definedName>
    <definedName name="_13198set7_3">#REF!</definedName>
    <definedName name="_1326Cwvu.Japan_Capers_Ed_Pub._2_7">#REF!</definedName>
    <definedName name="_132rk_13">{#N/A,#N/A,FALSE,"DI 2 YEAR MASTER SCHEDULE"}</definedName>
    <definedName name="_1335Cwvu.Japan_Capers_Ed_Pub._3_1">#REF!</definedName>
    <definedName name="_1344Cwvu.Japan_Capers_Ed_Pub._3_2">#REF!</definedName>
    <definedName name="_135_4_1_1">#REF!</definedName>
    <definedName name="_1353Cwvu.Japan_Capers_Ed_Pub._3_3">#REF!</definedName>
    <definedName name="_135rk_14">{#N/A,#N/A,FALSE,"DI 2 YEAR MASTER SCHEDULE"}</definedName>
    <definedName name="_135rl_1">{"Japan_Capers_Ed_Pub",#N/A,FALSE,"DI 2 YEAR MASTER SCHEDULE"}</definedName>
    <definedName name="_1362Cwvu.Japan_Capers_Ed_Pub._4_1">#REF!</definedName>
    <definedName name="_1371Cwvu.Japan_Capers_Ed_Pub._4_2">#REF!</definedName>
    <definedName name="_1380Cwvu.Japan_Capers_Ed_Pub._4_3">#REF!</definedName>
    <definedName name="_1389Cwvu.Japan_Capers_Ed_Pub._5_1">#REF!</definedName>
    <definedName name="_138rk_15">{#N/A,#N/A,FALSE,"DI 2 YEAR MASTER SCHEDULE"}</definedName>
    <definedName name="_1398Cwvu.Japan_Capers_Ed_Pub._5_2">#REF!</definedName>
    <definedName name="_13DATA_02_1">#REF!</definedName>
    <definedName name="_13FLOW">#REF!</definedName>
    <definedName name="_14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14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14____Excel_BuiltIn_Print_Area_3_1_1">"$#REF!.$B$9:$AL$211"</definedName>
    <definedName name="_1407Cwvu.Japan_Capers_Ed_Pub._5_3">#REF!</definedName>
    <definedName name="_1416Cwvu.Japan_Capers_Ed_Pub._6_1">#REF!</definedName>
    <definedName name="_141Cwvu.KJP_CC._1">(#REF!,#REF!,#REF!,#REF!,#REF!,#REF!,#REF!,#REF!,#REF!,#REF!,#REF!,#REF!,#REF!,#REF!,#REF!,#REF!,#REF!,#REF!,#REF!,#REF!)</definedName>
    <definedName name="_141rk_16">{#N/A,#N/A,FALSE,"DI 2 YEAR MASTER SCHEDULE"}</definedName>
    <definedName name="_141rl_12">{"Japan_Capers_Ed_Pub",#N/A,FALSE,"DI 2 YEAR MASTER SCHEDULE"}</definedName>
    <definedName name="_1425Cwvu.Japan_Capers_Ed_Pub._6_2">#REF!</definedName>
    <definedName name="_1427wrn.Japan_Capers_Ed._.Pub._14">{"Japan_Capers_Ed_Pub",#N/A,FALSE,"DI 2 YEAR MASTER SCHEDULE"}</definedName>
    <definedName name="_1434Cwvu.Japan_Capers_Ed_Pub._6_3">#REF!</definedName>
    <definedName name="_144_4_3_1">#REF!</definedName>
    <definedName name="_1448Cwvu.KJP_CC._1">(#REF!,#REF!,#REF!,#REF!,#REF!,#REF!,#REF!,#REF!,#REF!,#REF!,#REF!,#REF!,#REF!,#REF!,#REF!,#REF!,#REF!,#REF!,#REF!,#REF!)</definedName>
    <definedName name="_14499umum_1">#REF!</definedName>
    <definedName name="_144rk_2">{#N/A,#N/A,FALSE,"DI 2 YEAR MASTER SCHEDULE"}</definedName>
    <definedName name="_14500umum_2">#REF!</definedName>
    <definedName name="_14517wrn.CapersPlotter._1">{#N/A,#N/A,FALSE,"DI 2 YEAR MASTER SCHEDULE"}</definedName>
    <definedName name="_14549wrn.CapersPlotter._11">{#N/A,#N/A,FALSE,"DI 2 YEAR MASTER SCHEDULE"}</definedName>
    <definedName name="_14565wrn.CapersPlotter._12">{#N/A,#N/A,FALSE,"DI 2 YEAR MASTER SCHEDULE"}</definedName>
    <definedName name="_1457Cwvu.KJP_CC._10">(#REF!,#REF!,#REF!,#REF!,#REF!,#REF!,#REF!,#REF!,#REF!,#REF!,#REF!,#REF!,#REF!,#REF!,#REF!,#REF!,#REF!,#REF!,#REF!,#REF!)</definedName>
    <definedName name="_14581wrn.CapersPlotter._13">{#N/A,#N/A,FALSE,"DI 2 YEAR MASTER SCHEDULE"}</definedName>
    <definedName name="_14597wrn.CapersPlotter._14">{#N/A,#N/A,FALSE,"DI 2 YEAR MASTER SCHEDULE"}</definedName>
    <definedName name="_14629wrn.CapersPlotter._3">{#N/A,#N/A,FALSE,"DI 2 YEAR MASTER SCHEDULE"}</definedName>
    <definedName name="_14645wrn.CapersPlotter._4">{#N/A,#N/A,FALSE,"DI 2 YEAR MASTER SCHEDULE"}</definedName>
    <definedName name="_14661wrn.CapersPlotter._5">{#N/A,#N/A,FALSE,"DI 2 YEAR MASTER SCHEDULE"}</definedName>
    <definedName name="_1466Cwvu.KJP_CC._11">(#REF!,#REF!,#REF!,#REF!,#REF!,#REF!,#REF!,#REF!,#REF!,#REF!,#REF!,#REF!,#REF!,#REF!,#REF!,#REF!,#REF!,#REF!,#REF!,#REF!)</definedName>
    <definedName name="_14677wrn.CapersPlotter._6">{#N/A,#N/A,FALSE,"DI 2 YEAR MASTER SCHEDULE"}</definedName>
    <definedName name="_14693wrn.CapersPlotter._7">{#N/A,#N/A,FALSE,"DI 2 YEAR MASTER SCHEDULE"}</definedName>
    <definedName name="_14709wrn.CapersPlotter._8">{#N/A,#N/A,FALSE,"DI 2 YEAR MASTER SCHEDULE"}</definedName>
    <definedName name="_14725wrn.CapersPlotter._9">{#N/A,#N/A,FALSE,"DI 2 YEAR MASTER SCHEDULE"}</definedName>
    <definedName name="_14741wrn.CapersPlotter._1_1">{#N/A,#N/A,FALSE,"DI 2 YEAR MASTER SCHEDULE"}</definedName>
    <definedName name="_14757wrn.CapersPlotter._2_1">{#N/A,#N/A,FALSE,"DI 2 YEAR MASTER SCHEDULE"}</definedName>
    <definedName name="_1475Cwvu.KJP_CC._12">(#REF!,#REF!,#REF!,#REF!,#REF!,#REF!,#REF!,#REF!,#REF!,#REF!,#REF!,#REF!,#REF!,#REF!,#REF!,#REF!,#REF!,#REF!,#REF!,#REF!)</definedName>
    <definedName name="_14773wrn.Edutainment._.Priority._.List._1">{#N/A,#N/A,FALSE,"DI 2 YEAR MASTER SCHEDULE"}</definedName>
    <definedName name="_14789wrn.Edutainment._.Priority._.List._10">{#N/A,#N/A,FALSE,"DI 2 YEAR MASTER SCHEDULE"}</definedName>
    <definedName name="_147rk_3">{#N/A,#N/A,FALSE,"DI 2 YEAR MASTER SCHEDULE"}</definedName>
    <definedName name="_147rl_15">{"Japan_Capers_Ed_Pub",#N/A,FALSE,"DI 2 YEAR MASTER SCHEDULE"}</definedName>
    <definedName name="_14805wrn.Edutainment._.Priority._.List._11">{#N/A,#N/A,FALSE,"DI 2 YEAR MASTER SCHEDULE"}</definedName>
    <definedName name="_14837wrn.Edutainment._.Priority._.List._13">{#N/A,#N/A,FALSE,"DI 2 YEAR MASTER SCHEDULE"}</definedName>
    <definedName name="_1483wrn.Japan_Capers_Ed._.Pub._3">{"Japan_Capers_Ed_Pub",#N/A,FALSE,"DI 2 YEAR MASTER SCHEDULE"}</definedName>
    <definedName name="_1484Cwvu.KJP_CC._13">(#REF!,#REF!,#REF!,#REF!,#REF!,#REF!,#REF!,#REF!,#REF!,#REF!,#REF!,#REF!,#REF!,#REF!,#REF!,#REF!,#REF!,#REF!,#REF!,#REF!)</definedName>
    <definedName name="_14853wrn.Edutainment._.Priority._.List._14">{#N/A,#N/A,FALSE,"DI 2 YEAR MASTER SCHEDULE"}</definedName>
    <definedName name="_14869wrn.Edutainment._.Priority._.List._2">{#N/A,#N/A,FALSE,"DI 2 YEAR MASTER SCHEDULE"}</definedName>
    <definedName name="_14885wrn.Edutainment._.Priority._.List._3">{#N/A,#N/A,FALSE,"DI 2 YEAR MASTER SCHEDULE"}</definedName>
    <definedName name="_14901wrn.Edutainment._.Priority._.List._4">{#N/A,#N/A,FALSE,"DI 2 YEAR MASTER SCHEDULE"}</definedName>
    <definedName name="_14917wrn.Edutainment._.Priority._.List._5">{#N/A,#N/A,FALSE,"DI 2 YEAR MASTER SCHEDULE"}</definedName>
    <definedName name="_14933wrn.Edutainment._.Priority._.List._6">{#N/A,#N/A,FALSE,"DI 2 YEAR MASTER SCHEDULE"}</definedName>
    <definedName name="_14949wrn.Edutainment._.Priority._.List._7">{#N/A,#N/A,FALSE,"DI 2 YEAR MASTER SCHEDULE"}</definedName>
    <definedName name="_14965wrn.Edutainment._.Priority._.List._8">{#N/A,#N/A,FALSE,"DI 2 YEAR MASTER SCHEDULE"}</definedName>
    <definedName name="_14981wrn.Edutainment._.Priority._.List._9">{#N/A,#N/A,FALSE,"DI 2 YEAR MASTER SCHEDULE"}</definedName>
    <definedName name="_1498Cwvu.KJP_CC._2">(#REF!,#REF!,#REF!,#REF!,#REF!,#REF!,#REF!,#REF!,#REF!,#REF!,#REF!,#REF!,#REF!,#REF!,#REF!,#REF!,#REF!,#REF!,#REF!,#REF!)</definedName>
    <definedName name="_14997wrn.Edutainment._.Priority._.List._1_1">{#N/A,#N/A,FALSE,"DI 2 YEAR MASTER SCHEDULE"}</definedName>
    <definedName name="_14DATA_02_2">#REF!</definedName>
    <definedName name="_14FLOW?_1">#REF!</definedName>
    <definedName name="_15">#REF!</definedName>
    <definedName name="_15____Excel_BuiltIn_Print_Area_6_1_1">#REF!,#REF!,#REF!,#REF!,#REF!,#REF!,#REF!,#REF!,#REF!,#REF!,#REF!</definedName>
    <definedName name="_15_2">#REF!</definedName>
    <definedName name="_15013wrn.Edutainment._.Priority._.List._2_1">{#N/A,#N/A,FALSE,"DI 2 YEAR MASTER SCHEDULE"}</definedName>
    <definedName name="_15029wrn.Japan_Capers_Ed._.Pub._1">{"Japan_Capers_Ed_Pub",#N/A,FALSE,"DI 2 YEAR MASTER SCHEDULE"}</definedName>
    <definedName name="_15045wrn.Japan_Capers_Ed._.Pub._10">{"Japan_Capers_Ed_Pub",#N/A,FALSE,"DI 2 YEAR MASTER SCHEDULE"}</definedName>
    <definedName name="_15061wrn.Japan_Capers_Ed._.Pub._11">{"Japan_Capers_Ed_Pub",#N/A,FALSE,"DI 2 YEAR MASTER SCHEDULE"}</definedName>
    <definedName name="_15077wrn.Japan_Capers_Ed._.Pub._12">{"Japan_Capers_Ed_Pub",#N/A,FALSE,"DI 2 YEAR MASTER SCHEDULE"}</definedName>
    <definedName name="_1507Cwvu.KJP_CC._3">(#REF!,#REF!,#REF!,#REF!,#REF!,#REF!,#REF!,#REF!,#REF!,#REF!,#REF!,#REF!,#REF!,#REF!,#REF!,#REF!,#REF!,#REF!,#REF!,#REF!)</definedName>
    <definedName name="_15093wrn.Japan_Capers_Ed._.Pub._13">{"Japan_Capers_Ed_Pub",#N/A,FALSE,"DI 2 YEAR MASTER SCHEDULE"}</definedName>
    <definedName name="_15125wrn.Japan_Capers_Ed._.Pub._2">{"Japan_Capers_Ed_Pub",#N/A,FALSE,"DI 2 YEAR MASTER SCHEDULE"}</definedName>
    <definedName name="_15141wrn.Japan_Capers_Ed._.Pub._3">{"Japan_Capers_Ed_Pub",#N/A,FALSE,"DI 2 YEAR MASTER SCHEDULE"}</definedName>
    <definedName name="_15157wrn.Japan_Capers_Ed._.Pub._4">{"Japan_Capers_Ed_Pub",#N/A,FALSE,"DI 2 YEAR MASTER SCHEDULE"}</definedName>
    <definedName name="_1516Cwvu.KJP_CC._4">(#REF!,#REF!,#REF!,#REF!,#REF!,#REF!,#REF!,#REF!,#REF!,#REF!,#REF!,#REF!,#REF!,#REF!,#REF!,#REF!,#REF!,#REF!,#REF!,#REF!)</definedName>
    <definedName name="_15173wrn.Japan_Capers_Ed._.Pub._5">{"Japan_Capers_Ed_Pub",#N/A,FALSE,"DI 2 YEAR MASTER SCHEDULE"}</definedName>
    <definedName name="_15189wrn.Japan_Capers_Ed._.Pub._6">{"Japan_Capers_Ed_Pub",#N/A,FALSE,"DI 2 YEAR MASTER SCHEDULE"}</definedName>
    <definedName name="_15205wrn.Japan_Capers_Ed._.Pub._7">{"Japan_Capers_Ed_Pub",#N/A,FALSE,"DI 2 YEAR MASTER SCHEDULE"}</definedName>
    <definedName name="_15221wrn.Japan_Capers_Ed._.Pub._8">{"Japan_Capers_Ed_Pub",#N/A,FALSE,"DI 2 YEAR MASTER SCHEDULE"}</definedName>
    <definedName name="_15237wrn.Japan_Capers_Ed._.Pub._9">{"Japan_Capers_Ed_Pub",#N/A,FALSE,"DI 2 YEAR MASTER SCHEDULE"}</definedName>
    <definedName name="_15253wrn.Japan_Capers_Ed._.Pub._1_1">{"Japan_Capers_Ed_Pub",#N/A,FALSE,"DI 2 YEAR MASTER SCHEDULE"}</definedName>
    <definedName name="_1525Cwvu.KJP_CC._5">(#REF!,#REF!,#REF!,#REF!,#REF!,#REF!,#REF!,#REF!,#REF!,#REF!,#REF!,#REF!,#REF!,#REF!,#REF!,#REF!,#REF!,#REF!,#REF!,#REF!)</definedName>
    <definedName name="_15269wrn.Japan_Capers_Ed._.Pub._2_1">{"Japan_Capers_Ed_Pub",#N/A,FALSE,"DI 2 YEAR MASTER SCHEDULE"}</definedName>
    <definedName name="_15285wrn.Priority._.list._1">{#N/A,#N/A,FALSE,"DI 2 YEAR MASTER SCHEDULE"}</definedName>
    <definedName name="_153_4_4_1">#REF!</definedName>
    <definedName name="_15301wrn.Priority._.list._10">{#N/A,#N/A,FALSE,"DI 2 YEAR MASTER SCHEDULE"}</definedName>
    <definedName name="_15317wrn.Priority._.list._11">{#N/A,#N/A,FALSE,"DI 2 YEAR MASTER SCHEDULE"}</definedName>
    <definedName name="_15333wrn.Priority._.list._12">{#N/A,#N/A,FALSE,"DI 2 YEAR MASTER SCHEDULE"}</definedName>
    <definedName name="_15349wrn.Priority._.list._13">{#N/A,#N/A,FALSE,"DI 2 YEAR MASTER SCHEDULE"}</definedName>
    <definedName name="_1534Cwvu.KJP_CC._6">(#REF!,#REF!,#REF!,#REF!,#REF!,#REF!,#REF!,#REF!,#REF!,#REF!,#REF!,#REF!,#REF!,#REF!,#REF!,#REF!,#REF!,#REF!,#REF!,#REF!)</definedName>
    <definedName name="_15365wrn.Priority._.list._14">{#N/A,#N/A,FALSE,"DI 2 YEAR MASTER SCHEDULE"}</definedName>
    <definedName name="_15381wrn.Priority._.list._2">{#N/A,#N/A,FALSE,"DI 2 YEAR MASTER SCHEDULE"}</definedName>
    <definedName name="_153rl_3">{"Japan_Capers_Ed_Pub",#N/A,FALSE,"DI 2 YEAR MASTER SCHEDULE"}</definedName>
    <definedName name="_15413wrn.Priority._.list._4">{#N/A,#N/A,FALSE,"DI 2 YEAR MASTER SCHEDULE"}</definedName>
    <definedName name="_15429wrn.Priority._.list._5">{#N/A,#N/A,FALSE,"DI 2 YEAR MASTER SCHEDULE"}</definedName>
    <definedName name="_1543Cwvu.KJP_CC._7">(#REF!,#REF!,#REF!,#REF!,#REF!,#REF!,#REF!,#REF!,#REF!,#REF!,#REF!,#REF!,#REF!,#REF!,#REF!,#REF!,#REF!,#REF!,#REF!,#REF!)</definedName>
    <definedName name="_15445wrn.Priority._.list._6">{#N/A,#N/A,FALSE,"DI 2 YEAR MASTER SCHEDULE"}</definedName>
    <definedName name="_15461wrn.Priority._.list._7">{#N/A,#N/A,FALSE,"DI 2 YEAR MASTER SCHEDULE"}</definedName>
    <definedName name="_15477wrn.Priority._.list._8">{#N/A,#N/A,FALSE,"DI 2 YEAR MASTER SCHEDULE"}</definedName>
    <definedName name="_15493wrn.Priority._.list._9">{#N/A,#N/A,FALSE,"DI 2 YEAR MASTER SCHEDULE"}</definedName>
    <definedName name="_15509wrn.Priority._.list._1_1">{#N/A,#N/A,FALSE,"DI 2 YEAR MASTER SCHEDULE"}</definedName>
    <definedName name="_15525wrn.Priority._.list._2_1">{#N/A,#N/A,FALSE,"DI 2 YEAR MASTER SCHEDULE"}</definedName>
    <definedName name="_1552Cwvu.KJP_CC._8">(#REF!,#REF!,#REF!,#REF!,#REF!,#REF!,#REF!,#REF!,#REF!,#REF!,#REF!,#REF!,#REF!,#REF!,#REF!,#REF!,#REF!,#REF!,#REF!,#REF!)</definedName>
    <definedName name="_15541wrn.Prjcted._.Mnthly._.Qtys._1">{#N/A,#N/A,FALSE,"PRJCTED MNTHLY QTY's"}</definedName>
    <definedName name="_15557wrn.Prjcted._.Mnthly._.Qtys._10">{#N/A,#N/A,FALSE,"PRJCTED MNTHLY QTY's"}</definedName>
    <definedName name="_15573wrn.Prjcted._.Mnthly._.Qtys._11">{#N/A,#N/A,FALSE,"PRJCTED MNTHLY QTY's"}</definedName>
    <definedName name="_15589wrn.Prjcted._.Mnthly._.Qtys._12">{#N/A,#N/A,FALSE,"PRJCTED MNTHLY QTY's"}</definedName>
    <definedName name="_15605wrn.Prjcted._.Mnthly._.Qtys._13">{#N/A,#N/A,FALSE,"PRJCTED MNTHLY QTY's"}</definedName>
    <definedName name="_1561Cwvu.KJP_CC._9">(#REF!,#REF!,#REF!,#REF!,#REF!,#REF!,#REF!,#REF!,#REF!,#REF!,#REF!,#REF!,#REF!,#REF!,#REF!,#REF!,#REF!,#REF!,#REF!,#REF!)</definedName>
    <definedName name="_15621wrn.Prjcted._.Mnthly._.Qtys._14">{#N/A,#N/A,FALSE,"PRJCTED MNTHLY QTY's"}</definedName>
    <definedName name="_15637wrn.Prjcted._.Mnthly._.Qtys._2">{#N/A,#N/A,FALSE,"PRJCTED MNTHLY QTY's"}</definedName>
    <definedName name="_15653wrn.Prjcted._.Mnthly._.Qtys._3">{#N/A,#N/A,FALSE,"PRJCTED MNTHLY QTY's"}</definedName>
    <definedName name="_15669wrn.Prjcted._.Mnthly._.Qtys._4">{#N/A,#N/A,FALSE,"PRJCTED MNTHLY QTY's"}</definedName>
    <definedName name="_156Cwvu.KJP_CC._2">(#REF!,#REF!,#REF!,#REF!,#REF!,#REF!,#REF!,#REF!,#REF!,#REF!,#REF!,#REF!,#REF!,#REF!,#REF!,#REF!,#REF!,#REF!,#REF!,#REF!)</definedName>
    <definedName name="_156rk_6">{#N/A,#N/A,FALSE,"DI 2 YEAR MASTER SCHEDULE"}</definedName>
    <definedName name="_15701wrn.Prjcted._.Mnthly._.Qtys._6">{#N/A,#N/A,FALSE,"PRJCTED MNTHLY QTY's"}</definedName>
    <definedName name="_1570Cwvu.KJP_CC._1_1">(#REF!,#REF!,#REF!,#REF!,#REF!,#REF!,#REF!,#REF!,#REF!,#REF!,#REF!,#REF!,#REF!,#REF!,#REF!,#REF!,#REF!,#REF!,#REF!,#REF!)</definedName>
    <definedName name="_15717wrn.Prjcted._.Mnthly._.Qtys._7">{#N/A,#N/A,FALSE,"PRJCTED MNTHLY QTY's"}</definedName>
    <definedName name="_15733wrn.Prjcted._.Mnthly._.Qtys._8">{#N/A,#N/A,FALSE,"PRJCTED MNTHLY QTY's"}</definedName>
    <definedName name="_15749wrn.Prjcted._.Mnthly._.Qtys._9">{#N/A,#N/A,FALSE,"PRJCTED MNTHLY QTY's"}</definedName>
    <definedName name="_15765wrn.Prjcted._.Mnthly._.Qtys._1_1">{#N/A,#N/A,FALSE,"PRJCTED MNTHLY QTY's"}</definedName>
    <definedName name="_15781wrn.Prjcted._.Mnthly._.Qtys._2_1">{#N/A,#N/A,FALSE,"PRJCTED MNTHLY QTY's"}</definedName>
    <definedName name="_15797wrn.Prjcted._.Qtrly._.Dollars._1">{#N/A,#N/A,FALSE,"PRJCTED QTRLY $'s"}</definedName>
    <definedName name="_1579Cwvu.KJP_CC._1_2">(#REF!,#REF!,#REF!,#REF!,#REF!,#REF!,#REF!,#REF!,#REF!,#REF!,#REF!,#REF!,#REF!,#REF!,#REF!,#REF!,#REF!,#REF!,#REF!,#REF!)</definedName>
    <definedName name="_157rl_5">{"Japan_Capers_Ed_Pub",#N/A,FALSE,"DI 2 YEAR MASTER SCHEDULE"}</definedName>
    <definedName name="_15813wrn.Prjcted._.Qtrly._.Dollars._10">{#N/A,#N/A,FALSE,"PRJCTED QTRLY $'s"}</definedName>
    <definedName name="_15829wrn.Prjcted._.Qtrly._.Dollars._11">{#N/A,#N/A,FALSE,"PRJCTED QTRLY $'s"}</definedName>
    <definedName name="_15845wrn.Prjcted._.Qtrly._.Dollars._12">{#N/A,#N/A,FALSE,"PRJCTED QTRLY $'s"}</definedName>
    <definedName name="_15861wrn.Prjcted._.Qtrly._.Dollars._13">{#N/A,#N/A,FALSE,"PRJCTED QTRLY $'s"}</definedName>
    <definedName name="_15877wrn.Prjcted._.Qtrly._.Dollars._14">{#N/A,#N/A,FALSE,"PRJCTED QTRLY $'s"}</definedName>
    <definedName name="_1588Cwvu.KJP_CC._1_3">(#REF!,#REF!,#REF!,#REF!,#REF!,#REF!,#REF!,#REF!,#REF!,#REF!,#REF!,#REF!,#REF!,#REF!,#REF!,#REF!,#REF!,#REF!,#REF!,#REF!)</definedName>
    <definedName name="_15893wrn.Prjcted._.Qtrly._.Dollars._2">{#N/A,#N/A,FALSE,"PRJCTED QTRLY $'s"}</definedName>
    <definedName name="_15909wrn.Prjcted._.Qtrly._.Dollars._3">{#N/A,#N/A,FALSE,"PRJCTED QTRLY $'s"}</definedName>
    <definedName name="_15925wrn.Prjcted._.Qtrly._.Dollars._4">{#N/A,#N/A,FALSE,"PRJCTED QTRLY $'s"}</definedName>
    <definedName name="_15941wrn.Prjcted._.Qtrly._.Dollars._5">{#N/A,#N/A,FALSE,"PRJCTED QTRLY $'s"}</definedName>
    <definedName name="_15957wrn.Prjcted._.Qtrly._.Dollars._6">{#N/A,#N/A,FALSE,"PRJCTED QTRLY $'s"}</definedName>
    <definedName name="_1597Cwvu.KJP_CC._1_4">(#REF!,#REF!,#REF!,#REF!,#REF!,#REF!,#REF!,#REF!,#REF!,#REF!,#REF!,#REF!,#REF!,#REF!,#REF!,#REF!,#REF!,#REF!,#REF!,#REF!)</definedName>
    <definedName name="_15989wrn.Prjcted._.Qtrly._.Dollars._8">{#N/A,#N/A,FALSE,"PRJCTED QTRLY $'s"}</definedName>
    <definedName name="_159rk_7">{#N/A,#N/A,FALSE,"DI 2 YEAR MASTER SCHEDULE"}</definedName>
    <definedName name="_159rl_6">{"Japan_Capers_Ed_Pub",#N/A,FALSE,"DI 2 YEAR MASTER SCHEDULE"}</definedName>
    <definedName name="_15DATA_03_1">#REF!</definedName>
    <definedName name="_16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16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16005wrn.Prjcted._.Qtrly._.Dollars._9">{#N/A,#N/A,FALSE,"PRJCTED QTRLY $'s"}</definedName>
    <definedName name="_16021wrn.Prjcted._.Qtrly._.Dollars._1_1">{#N/A,#N/A,FALSE,"PRJCTED QTRLY $'s"}</definedName>
    <definedName name="_16037wrn.Prjcted._.Qtrly._.Dollars._2_1">{#N/A,#N/A,FALSE,"PRJCTED QTRLY $'s"}</definedName>
    <definedName name="_16053wrn.Prjcted._.Qtrly._.Qtys._1">{#N/A,#N/A,FALSE,"PRJCTED QTRLY QTY's"}</definedName>
    <definedName name="_16069wrn.Prjcted._.Qtrly._.Qtys._10">{#N/A,#N/A,FALSE,"PRJCTED QTRLY QTY's"}</definedName>
    <definedName name="_1606Cwvu.KJP_CC._1_5">(#REF!,#REF!,#REF!,#REF!,#REF!,#REF!,#REF!,#REF!,#REF!,#REF!,#REF!,#REF!,#REF!,#REF!,#REF!,#REF!,#REF!,#REF!,#REF!,#REF!)</definedName>
    <definedName name="_16085wrn.Prjcted._.Qtrly._.Qtys._11">{#N/A,#N/A,FALSE,"PRJCTED QTRLY QTY's"}</definedName>
    <definedName name="_16101wrn.Prjcted._.Qtrly._.Qtys._12">{#N/A,#N/A,FALSE,"PRJCTED QTRLY QTY's"}</definedName>
    <definedName name="_16117wrn.Prjcted._.Qtrly._.Qtys._13">{#N/A,#N/A,FALSE,"PRJCTED QTRLY QTY's"}</definedName>
    <definedName name="_16133wrn.Prjcted._.Qtrly._.Qtys._14">{#N/A,#N/A,FALSE,"PRJCTED QTRLY QTY's"}</definedName>
    <definedName name="_16149wrn.Prjcted._.Qtrly._.Qtys._2">{#N/A,#N/A,FALSE,"PRJCTED QTRLY QTY's"}</definedName>
    <definedName name="_1615Cwvu.KJP_CC._1_6">(#REF!,#REF!,#REF!,#REF!,#REF!,#REF!,#REF!,#REF!,#REF!,#REF!,#REF!,#REF!,#REF!,#REF!,#REF!,#REF!,#REF!,#REF!,#REF!,#REF!)</definedName>
    <definedName name="_16165wrn.Prjcted._.Qtrly._.Qtys._3">{#N/A,#N/A,FALSE,"PRJCTED QTRLY QTY's"}</definedName>
    <definedName name="_16181wrn.Prjcted._.Qtrly._.Qtys._4">{#N/A,#N/A,FALSE,"PRJCTED QTRLY QTY's"}</definedName>
    <definedName name="_16197wrn.Prjcted._.Qtrly._.Qtys._5">{#N/A,#N/A,FALSE,"PRJCTED QTRLY QTY's"}</definedName>
    <definedName name="_162_5_1">#REF!</definedName>
    <definedName name="_16213wrn.Prjcted._.Qtrly._.Qtys._6">{#N/A,#N/A,FALSE,"PRJCTED QTRLY QTY's"}</definedName>
    <definedName name="_16229wrn.Prjcted._.Qtrly._.Qtys._7">{#N/A,#N/A,FALSE,"PRJCTED QTRLY QTY's"}</definedName>
    <definedName name="_16245wrn.Prjcted._.Qtrly._.Qtys._8">{#N/A,#N/A,FALSE,"PRJCTED QTRLY QTY's"}</definedName>
    <definedName name="_1624Cwvu.KJP_CC._1_7">(#REF!,#REF!,#REF!,#REF!,#REF!,#REF!,#REF!,#REF!,#REF!,#REF!,#REF!,#REF!,#REF!,#REF!,#REF!,#REF!,#REF!,#REF!,#REF!,#REF!)</definedName>
    <definedName name="_16277wrn.Prjcted._.Qtrly._.Qtys._1_1">{#N/A,#N/A,FALSE,"PRJCTED QTRLY QTY's"}</definedName>
    <definedName name="_16293wrn.Prjcted._.Qtrly._.Qtys._2_1">{#N/A,#N/A,FALSE,"PRJCTED QTRLY QTY's"}</definedName>
    <definedName name="_162rk_8">{#N/A,#N/A,FALSE,"DI 2 YEAR MASTER SCHEDULE"}</definedName>
    <definedName name="_16309wvu.CapersView.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25wvu.CapersView._10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3Cwvu.KJP_CC._2_1">(#REF!,#REF!,#REF!,#REF!,#REF!,#REF!,#REF!,#REF!,#REF!,#REF!,#REF!,#REF!,#REF!,#REF!,#REF!,#REF!,#REF!,#REF!,#REF!,#REF!)</definedName>
    <definedName name="_16341wvu.CapersView._1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57wvu.CapersView._1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73wvu.CapersView._13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89wvu.CapersView._14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3rl_8">{"Japan_Capers_Ed_Pub",#N/A,FALSE,"DI 2 YEAR MASTER SCHEDULE"}</definedName>
    <definedName name="_16405wvu.CapersView._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421wvu.CapersView._3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42Cwvu.KJP_CC._2_2">(#REF!,#REF!,#REF!,#REF!,#REF!,#REF!,#REF!,#REF!,#REF!,#REF!,#REF!,#REF!,#REF!,#REF!,#REF!,#REF!,#REF!,#REF!,#REF!,#REF!)</definedName>
    <definedName name="_16437wvu.CapersView._4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453wvu.CapersView._5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469wvu.CapersView._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485wvu.CapersView._7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501wvu.CapersView._8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517wvu.CapersView._9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51Cwvu.KJP_CC._2_3">(#REF!,#REF!,#REF!,#REF!,#REF!,#REF!,#REF!,#REF!,#REF!,#REF!,#REF!,#REF!,#REF!,#REF!,#REF!,#REF!,#REF!,#REF!,#REF!,#REF!)</definedName>
    <definedName name="_16533wvu.CapersView._1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549wvu.CapersView._2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16581wvu.Japan_Capers_Ed_Pub._10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597wvu.Japan_Capers_Ed_Pub._1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5rl_9">{"Japan_Capers_Ed_Pub",#N/A,FALSE,"DI 2 YEAR MASTER SCHEDULE"}</definedName>
    <definedName name="_1660Cwvu.KJP_CC._2_4">(#REF!,#REF!,#REF!,#REF!,#REF!,#REF!,#REF!,#REF!,#REF!,#REF!,#REF!,#REF!,#REF!,#REF!,#REF!,#REF!,#REF!,#REF!,#REF!,#REF!)</definedName>
    <definedName name="_16613wvu.Japan_Capers_Ed_Pub._1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29wvu.Japan_Capers_Ed_Pub._1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45wvu.Japan_Capers_Ed_Pub._1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5wrn.Priority._.list._15">{#N/A,#N/A,FALSE,"DI 2 YEAR MASTER SCHEDULE"}</definedName>
    <definedName name="_16661wvu.Japan_Capers_Ed_Pub._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77wvu.Japan_Capers_Ed_Pub._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93wvu.Japan_Capers_Ed_Pub._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69Cwvu.KJP_CC._2_5">(#REF!,#REF!,#REF!,#REF!,#REF!,#REF!,#REF!,#REF!,#REF!,#REF!,#REF!,#REF!,#REF!,#REF!,#REF!,#REF!,#REF!,#REF!,#REF!,#REF!)</definedName>
    <definedName name="_16709wvu.Japan_Capers_Ed_Pub._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25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41wvu.Japan_Capers_Ed_Pub._7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57wvu.Japan_Capers_Ed_Pub._8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73wvu.Japan_Capers_Ed_Pub._9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89wvu.Japan_Capers_Ed_Pub._1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78Cwvu.KJP_CC._2_6">(#REF!,#REF!,#REF!,#REF!,#REF!,#REF!,#REF!,#REF!,#REF!,#REF!,#REF!,#REF!,#REF!,#REF!,#REF!,#REF!,#REF!,#REF!,#REF!,#REF!)</definedName>
    <definedName name="_16805wvu.Japan_Capers_Ed_Pub._2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16821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837wvu.KJP_CC._10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869wvu.KJP_CC._1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87Cwvu.KJP_CC._2_7">(#REF!,#REF!,#REF!,#REF!,#REF!,#REF!,#REF!,#REF!,#REF!,#REF!,#REF!,#REF!,#REF!,#REF!,#REF!,#REF!,#REF!,#REF!,#REF!,#REF!)</definedName>
    <definedName name="_16885wvu.KJP_CC._1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01wvu.KJP_CC._1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17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33wvu.KJP_CC._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49wvu.KJP_CC._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65wvu.KJP_CC._5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6Cwvu.KJP_CC._3_1">(#REF!,#REF!,#REF!,#REF!,#REF!,#REF!,#REF!,#REF!,#REF!,#REF!,#REF!,#REF!,#REF!,#REF!,#REF!,#REF!,#REF!,#REF!,#REF!,#REF!)</definedName>
    <definedName name="_16981wvu.KJP_CC._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997wvu.KJP_CC._7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6DATA_03_2">#REF!</definedName>
    <definedName name="_17_">#REF!</definedName>
    <definedName name="_17___Excel_BuiltIn_Print_Area_2_1">#REF!</definedName>
    <definedName name="_17013wvu.KJP_CC._8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7029wvu.KJP_CC._9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7045wvu.KJP_CC._1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705Cwvu.KJP_CC._3_2">(#REF!,#REF!,#REF!,#REF!,#REF!,#REF!,#REF!,#REF!,#REF!,#REF!,#REF!,#REF!,#REF!,#REF!,#REF!,#REF!,#REF!,#REF!,#REF!,#REF!)</definedName>
    <definedName name="_17061wvu.KJP_CC._2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17062Z_9A428CE1_B4D9_11D0_A8AA_0000C071AEE7_.wvu.Cols_1">(#REF!,#REF!)</definedName>
    <definedName name="_17063Z_9A428CE1_B4D9_11D0_A8AA_0000C071AEE7_.wvu.Cols_2">(#REF!,#REF!)</definedName>
    <definedName name="_17064Z_9A428CE1_B4D9_11D0_A8AA_0000C071AEE7_.wvu.Cols_3">(#REF!,#REF!)</definedName>
    <definedName name="_1707wrn.Priority._.list._3">{#N/A,#N/A,FALSE,"DI 2 YEAR MASTER SCHEDULE"}</definedName>
    <definedName name="_171_5_1_1">#REF!</definedName>
    <definedName name="_1714Cwvu.KJP_CC._3_3">(#REF!,#REF!,#REF!,#REF!,#REF!,#REF!,#REF!,#REF!,#REF!,#REF!,#REF!,#REF!,#REF!,#REF!,#REF!,#REF!,#REF!,#REF!,#REF!,#REF!)</definedName>
    <definedName name="_1723Cwvu.KJP_CC._4_1">(#REF!,#REF!,#REF!,#REF!,#REF!,#REF!,#REF!,#REF!,#REF!,#REF!,#REF!,#REF!,#REF!,#REF!,#REF!,#REF!,#REF!,#REF!,#REF!,#REF!)</definedName>
    <definedName name="_1732Cwvu.KJP_CC._4_2">(#REF!,#REF!,#REF!,#REF!,#REF!,#REF!,#REF!,#REF!,#REF!,#REF!,#REF!,#REF!,#REF!,#REF!,#REF!,#REF!,#REF!,#REF!,#REF!,#REF!)</definedName>
    <definedName name="_173DATA_01_1">#REF!</definedName>
    <definedName name="_1741Cwvu.KJP_CC._4_3">(#REF!,#REF!,#REF!,#REF!,#REF!,#REF!,#REF!,#REF!,#REF!,#REF!,#REF!,#REF!,#REF!,#REF!,#REF!,#REF!,#REF!,#REF!,#REF!,#REF!)</definedName>
    <definedName name="_174rl_11">{"Japan_Capers_Ed_Pub",#N/A,FALSE,"DI 2 YEAR MASTER SCHEDULE"}</definedName>
    <definedName name="_1750Cwvu.KJP_CC._5_1">(#REF!,#REF!,#REF!,#REF!,#REF!,#REF!,#REF!,#REF!,#REF!,#REF!,#REF!,#REF!,#REF!,#REF!,#REF!,#REF!,#REF!,#REF!,#REF!,#REF!)</definedName>
    <definedName name="_1759Cwvu.KJP_CC._5_2">(#REF!,#REF!,#REF!,#REF!,#REF!,#REF!,#REF!,#REF!,#REF!,#REF!,#REF!,#REF!,#REF!,#REF!,#REF!,#REF!,#REF!,#REF!,#REF!,#REF!)</definedName>
    <definedName name="_1768Cwvu.KJP_CC._5_3">(#REF!,#REF!,#REF!,#REF!,#REF!,#REF!,#REF!,#REF!,#REF!,#REF!,#REF!,#REF!,#REF!,#REF!,#REF!,#REF!,#REF!,#REF!,#REF!,#REF!)</definedName>
    <definedName name="_1777Cwvu.KJP_CC._6_1">(#REF!,#REF!,#REF!,#REF!,#REF!,#REF!,#REF!,#REF!,#REF!,#REF!,#REF!,#REF!,#REF!,#REF!,#REF!,#REF!,#REF!,#REF!,#REF!,#REF!)</definedName>
    <definedName name="_177rl_12">{"Japan_Capers_Ed_Pub",#N/A,FALSE,"DI 2 YEAR MASTER SCHEDULE"}</definedName>
    <definedName name="_1786Cwvu.KJP_CC._6_2">(#REF!,#REF!,#REF!,#REF!,#REF!,#REF!,#REF!,#REF!,#REF!,#REF!,#REF!,#REF!,#REF!,#REF!,#REF!,#REF!,#REF!,#REF!,#REF!,#REF!)</definedName>
    <definedName name="_1795Cwvu.KJP_CC._6_3">(#REF!,#REF!,#REF!,#REF!,#REF!,#REF!,#REF!,#REF!,#REF!,#REF!,#REF!,#REF!,#REF!,#REF!,#REF!,#REF!,#REF!,#REF!,#REF!,#REF!)</definedName>
    <definedName name="_17DATA_04_1">#REF!</definedName>
    <definedName name="_18___0">#REF!</definedName>
    <definedName name="_18_13FLOW_1">#REF!</definedName>
    <definedName name="_180_5_3_1">#REF!</definedName>
    <definedName name="_1809DATA_01_1">#REF!</definedName>
    <definedName name="_180HTML_Control_1" localSheetId="6">{"'PRODUCTIONCOST SHEET'!$B$3:$G$48"}</definedName>
    <definedName name="_180HTML_Control_1">{"'PRODUCTIONCOST SHEET'!$B$3:$G$48"}</definedName>
    <definedName name="_180HTML_Control_1_1">{"'PRODUCTIONCOST SHEET'!$B$3:$G$48"}</definedName>
    <definedName name="_180rl_13">{"Japan_Capers_Ed_Pub",#N/A,FALSE,"DI 2 YEAR MASTER SCHEDULE"}</definedName>
    <definedName name="_1823DATA_01_2">#REF!</definedName>
    <definedName name="_1832DATA_01_3">#REF!</definedName>
    <definedName name="_183rl_14">{"Japan_Capers_Ed_Pub",#N/A,FALSE,"DI 2 YEAR MASTER SCHEDULE"}</definedName>
    <definedName name="_1841DATA_01_4">#REF!</definedName>
    <definedName name="_1850DATA_01_5">#REF!</definedName>
    <definedName name="_1859DATA_01_6">#REF!</definedName>
    <definedName name="_1868DATA_01_7">#REF!</definedName>
    <definedName name="_186rl_15">{"Japan_Capers_Ed_Pub",#N/A,FALSE,"DI 2 YEAR MASTER SCHEDULE"}</definedName>
    <definedName name="_1877DATA_01_8">#REF!</definedName>
    <definedName name="_1886DATA_01_9">#REF!</definedName>
    <definedName name="_189_5_4_1">#REF!</definedName>
    <definedName name="_1895DATA_01_1_1">#REF!</definedName>
    <definedName name="_18DATA_04_2">#REF!</definedName>
    <definedName name="_19_">#REF!</definedName>
    <definedName name="_19___Excel_BuiltIn_Print_Area_6_1_1">#REF!,#REF!,#REF!,#REF!,#REF!,#REF!,#REF!,#REF!,#REF!,#REF!,#REF!</definedName>
    <definedName name="_1903wrn.Prjcted._.Mnthly._.Qtys._16">{#N/A,#N/A,FALSE,"PRJCTED MNTHLY QTY's"}</definedName>
    <definedName name="_1904DATA_01_1_2">#REF!</definedName>
    <definedName name="_190DATA_01_2">#REF!</definedName>
    <definedName name="_1913DATA_01_1_3">#REF!</definedName>
    <definedName name="_1922DATA_01_1_4">#REF!</definedName>
    <definedName name="_1931DATA_01_1_5">#REF!</definedName>
    <definedName name="_1940DATA_01_1_6">#REF!</definedName>
    <definedName name="_1949DATA_01_1_7">#REF!</definedName>
    <definedName name="_194HTML_Control_10" localSheetId="6">{"'PRODUCTIONCOST SHEET'!$B$3:$G$48"}</definedName>
    <definedName name="_194HTML_Control_10">{"'PRODUCTIONCOST SHEET'!$B$3:$G$48"}</definedName>
    <definedName name="_194HTML_Control_10_1">{"'PRODUCTIONCOST SHEET'!$B$3:$G$48"}</definedName>
    <definedName name="_1958DATA_01_2_1">#REF!</definedName>
    <definedName name="_195rl_3">{"Japan_Capers_Ed_Pub",#N/A,FALSE,"DI 2 YEAR MASTER SCHEDULE"}</definedName>
    <definedName name="_1967DATA_01_2_2">#REF!</definedName>
    <definedName name="_1976DATA_01_2_3">#REF!</definedName>
    <definedName name="_198_6_1">#REF!</definedName>
    <definedName name="_1985DATA_01_2_4">#REF!</definedName>
    <definedName name="_198rl_4">{"Japan_Capers_Ed_Pub",#N/A,FALSE,"DI 2 YEAR MASTER SCHEDULE"}</definedName>
    <definedName name="_1994DATA_01_2_5">#REF!</definedName>
    <definedName name="_19DATA_05_1">#REF!</definedName>
    <definedName name="_1ACwvu.CapersView._1">#REF!</definedName>
    <definedName name="_1Excel_BuiltIn__FilterDatabase_1_1">#N/A</definedName>
    <definedName name="_1Excel_BuiltIn_Consolidate_Area_1">NA()</definedName>
    <definedName name="_1Excel_BuiltIn_Database_1">#REF!</definedName>
    <definedName name="_1Excel_BuiltIn_Print_Area_2_1">#REF!</definedName>
    <definedName name="_1Excel_BuiltIn_Print_Area_3_1">#REF!,#REF!</definedName>
    <definedName name="_1Excel_BuiltIn_Print_Area_4_1">#REF!</definedName>
    <definedName name="_2">#REF!</definedName>
    <definedName name="_2.1">#REF!</definedName>
    <definedName name="_2.2">#REF!</definedName>
    <definedName name="_2.3.3">#REF!</definedName>
    <definedName name="_2_">#REF!</definedName>
    <definedName name="_2_______Excel_BuiltIn_Print_Area_3_1_1">"$#REF!.$B$9:$AL$211"</definedName>
    <definedName name="_2_0">#REF!</definedName>
    <definedName name="_20____0">#REF!</definedName>
    <definedName name="_20___Excel_BuiltIn_Print_Area_6_1_1_1_1">#REF!</definedName>
    <definedName name="_2001wrn.Prjcted._.Mnthly._.Qtys._8">{#N/A,#N/A,FALSE,"PRJCTED MNTHLY QTY's"}</definedName>
    <definedName name="_2003DATA_01_2_6">#REF!</definedName>
    <definedName name="_2012DATA_01_2_7">#REF!</definedName>
    <definedName name="_201rl_5">{"Japan_Capers_Ed_Pub",#N/A,FALSE,"DI 2 YEAR MASTER SCHEDULE"}</definedName>
    <definedName name="_2026DATA_02_1">#REF!</definedName>
    <definedName name="_2040DATA_02_2">#REF!</definedName>
    <definedName name="_2049DATA_02_3">#REF!</definedName>
    <definedName name="_204rl_6">{"Japan_Capers_Ed_Pub",#N/A,FALSE,"DI 2 YEAR MASTER SCHEDULE"}</definedName>
    <definedName name="_2058DATA_02_4">#REF!</definedName>
    <definedName name="_2067DATA_02_5">#REF!</definedName>
    <definedName name="_207_6_1_1">#REF!</definedName>
    <definedName name="_2076DATA_02_6">#REF!</definedName>
    <definedName name="_207DATA_02_1">#REF!</definedName>
    <definedName name="_207rl_7">{"Japan_Capers_Ed_Pub",#N/A,FALSE,"DI 2 YEAR MASTER SCHEDULE"}</definedName>
    <definedName name="_207wrn.CapersPlotter._11">{#N/A,#N/A,FALSE,"DI 2 YEAR MASTER SCHEDULE"}</definedName>
    <definedName name="_2085DATA_02_7">#REF!</definedName>
    <definedName name="_2085wrn.Prjcted._.Qtrly._.Dollars._13">{#N/A,#N/A,FALSE,"PRJCTED QTRLY $'s"}</definedName>
    <definedName name="_208HTML_Control_11" localSheetId="6">{"'PRODUCTIONCOST SHEET'!$B$3:$G$48"}</definedName>
    <definedName name="_208HTML_Control_11">{"'PRODUCTIONCOST SHEET'!$B$3:$G$48"}</definedName>
    <definedName name="_208HTML_Control_11_1">{"'PRODUCTIONCOST SHEET'!$B$3:$G$48"}</definedName>
    <definedName name="_2094DATA_02_8">#REF!</definedName>
    <definedName name="_20DATA_05_2">#REF!</definedName>
    <definedName name="_21_">#REF!</definedName>
    <definedName name="_21__Excel_BuiltIn_Print_Area_2_1">#REF!</definedName>
    <definedName name="_2103DATA_02_9">#REF!</definedName>
    <definedName name="_210rl_8">{"Japan_Capers_Ed_Pub",#N/A,FALSE,"DI 2 YEAR MASTER SCHEDULE"}</definedName>
    <definedName name="_2112DATA_02_1_1">#REF!</definedName>
    <definedName name="_2121DATA_02_1_2">#REF!</definedName>
    <definedName name="_2130DATA_02_1_3">#REF!</definedName>
    <definedName name="_2139DATA_02_1_4">#REF!</definedName>
    <definedName name="_2141wrn.Prjcted._.Qtrly._.Dollars._2">{#N/A,#N/A,FALSE,"PRJCTED QTRLY $'s"}</definedName>
    <definedName name="_2148DATA_02_1_5">#REF!</definedName>
    <definedName name="_2157DATA_02_1_6">#REF!</definedName>
    <definedName name="_216_6_3_1">#REF!</definedName>
    <definedName name="_2166DATA_02_1_7">#REF!</definedName>
    <definedName name="_2169wrn.Prjcted._.Qtrly._.Dollars._4">{#N/A,#N/A,FALSE,"PRJCTED QTRLY $'s"}</definedName>
    <definedName name="_2175DATA_02_2_1">#REF!</definedName>
    <definedName name="_2183wrn.Prjcted._.Qtrly._.Dollars._5">{#N/A,#N/A,FALSE,"PRJCTED QTRLY $'s"}</definedName>
    <definedName name="_2184DATA_02_2_2">#REF!</definedName>
    <definedName name="_2193DATA_02_2_3">#REF!</definedName>
    <definedName name="_21DATA_06_1">#REF!</definedName>
    <definedName name="_22_____0">#REF!</definedName>
    <definedName name="_2202DATA_02_2_4">#REF!</definedName>
    <definedName name="_2211DATA_02_2_5">#REF!</definedName>
    <definedName name="_2220DATA_02_2_6">#REF!</definedName>
    <definedName name="_2225wrn.Prjcted._.Qtrly._.Dollars._8">{#N/A,#N/A,FALSE,"PRJCTED QTRLY $'s"}</definedName>
    <definedName name="_2229DATA_02_2_7">#REF!</definedName>
    <definedName name="_222HTML_Control_12" localSheetId="6">{"'PRODUCTIONCOST SHEET'!$B$3:$G$48"}</definedName>
    <definedName name="_222HTML_Control_12">{"'PRODUCTIONCOST SHEET'!$B$3:$G$48"}</definedName>
    <definedName name="_222HTML_Control_12_1">{"'PRODUCTIONCOST SHEET'!$B$3:$G$48"}</definedName>
    <definedName name="_2243DATA_03_1">#REF!</definedName>
    <definedName name="_224DATA_02_2">#REF!</definedName>
    <definedName name="_225_6_4_1">#REF!</definedName>
    <definedName name="_2257DATA_03_2">#REF!</definedName>
    <definedName name="_2266DATA_03_3">#REF!</definedName>
    <definedName name="_2267wrn.Prjcted._.Qtrly._.Qtys._10">{#N/A,#N/A,FALSE,"PRJCTED QTRLY QTY's"}</definedName>
    <definedName name="_2275DATA_03_4">#REF!</definedName>
    <definedName name="_2281wrn.Prjcted._.Qtrly._.Qtys._11">{#N/A,#N/A,FALSE,"PRJCTED QTRLY QTY's"}</definedName>
    <definedName name="_2284DATA_03_5">#REF!</definedName>
    <definedName name="_2293DATA_03_6">#REF!</definedName>
    <definedName name="_22DATA_06_2">#REF!</definedName>
    <definedName name="_23_">#REF!</definedName>
    <definedName name="_23__Excel_BuiltIn_Print_Area_6_1_1">#REF!,#REF!,#REF!,#REF!,#REF!,#REF!,#REF!,#REF!,#REF!,#REF!,#REF!</definedName>
    <definedName name="_2302DATA_03_7">#REF!</definedName>
    <definedName name="_2309wrn.Prjcted._.Qtrly._.Qtys._13">{#N/A,#N/A,FALSE,"PRJCTED QTRLY QTY's"}</definedName>
    <definedName name="_2311DATA_03_8">#REF!</definedName>
    <definedName name="_2320DATA_03_9">#REF!</definedName>
    <definedName name="_2323wrn.Prjcted._.Qtrly._.Qtys._14">{#N/A,#N/A,FALSE,"PRJCTED QTRLY QTY's"}</definedName>
    <definedName name="_2329DATA_03_1_1">#REF!</definedName>
    <definedName name="_2338DATA_03_1_2">#REF!</definedName>
    <definedName name="_234_6Excel_BuiltIn_Print_Area_2_1_1">#REF!</definedName>
    <definedName name="_2347DATA_03_1_3">#REF!</definedName>
    <definedName name="_2356DATA_03_1_4">#REF!</definedName>
    <definedName name="_2365DATA_03_1_5">#REF!</definedName>
    <definedName name="_2365wrn.Prjcted._.Qtrly._.Qtys._2">{#N/A,#N/A,FALSE,"PRJCTED QTRLY QTY's"}</definedName>
    <definedName name="_236HTML_Control_13" localSheetId="6">{"'PRODUCTIONCOST SHEET'!$B$3:$G$48"}</definedName>
    <definedName name="_236HTML_Control_13">{"'PRODUCTIONCOST SHEET'!$B$3:$G$48"}</definedName>
    <definedName name="_236HTML_Control_13_1">{"'PRODUCTIONCOST SHEET'!$B$3:$G$48"}</definedName>
    <definedName name="_2374DATA_03_1_6">#REF!</definedName>
    <definedName name="_2383DATA_03_1_7">#REF!</definedName>
    <definedName name="_2392DATA_03_2_1">#REF!</definedName>
    <definedName name="_23Excel_BuiltIn_Print_Area_2_1">#REF!</definedName>
    <definedName name="_24______0">#REF!</definedName>
    <definedName name="_2401DATA_03_2_2">#REF!</definedName>
    <definedName name="_2410DATA_03_2_3">#REF!</definedName>
    <definedName name="_2419DATA_03_2_4">#REF!</definedName>
    <definedName name="_241DATA_03_1">#REF!</definedName>
    <definedName name="_2421wrn.Prjcted._.Qtrly._.Qtys._6">{#N/A,#N/A,FALSE,"PRJCTED QTRLY QTY's"}</definedName>
    <definedName name="_2428DATA_03_2_5">#REF!</definedName>
    <definedName name="_243_6FLOW_1">#REF!</definedName>
    <definedName name="_2437DATA_03_2_6">#REF!</definedName>
    <definedName name="_2446DATA_03_2_7">#REF!</definedName>
    <definedName name="_2449wrn.Prjcted._.Qtrly._.Qtys._8">{#N/A,#N/A,FALSE,"PRJCTED QTRLY QTY's"}</definedName>
    <definedName name="_2460DATA_04_1">#REF!</definedName>
    <definedName name="_2463wrn.Prjcted._.Qtrly._.Qtys._9">{#N/A,#N/A,FALSE,"PRJCTED QTRLY QTY's"}</definedName>
    <definedName name="_2474DATA_04_2">#REF!</definedName>
    <definedName name="_2483DATA_04_3">#REF!</definedName>
    <definedName name="_2492DATA_04_4">#REF!</definedName>
    <definedName name="_24FLOW">#REF!</definedName>
    <definedName name="_25_______0">#REF!</definedName>
    <definedName name="_25_Excel_BuiltIn_Print_Area_2_1">#REF!</definedName>
    <definedName name="_2501DATA_04_5">#REF!</definedName>
    <definedName name="_2505wvu.CapersView._1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250HTML_Control_14" localSheetId="6">{"'PRODUCTIONCOST SHEET'!$B$3:$G$48"}</definedName>
    <definedName name="_250HTML_Control_14">{"'PRODUCTIONCOST SHEET'!$B$3:$G$48"}</definedName>
    <definedName name="_250HTML_Control_14_1">{"'PRODUCTIONCOST SHEET'!$B$3:$G$48"}</definedName>
    <definedName name="_2510DATA_04_6">#REF!</definedName>
    <definedName name="_2519DATA_04_7">#REF!</definedName>
    <definedName name="_252_6FLOW_2">#REF!</definedName>
    <definedName name="_2528DATA_04_8">#REF!</definedName>
    <definedName name="_2537DATA_04_9">#REF!</definedName>
    <definedName name="_2546DATA_04_1_1">#REF!</definedName>
    <definedName name="_2555DATA_04_1_2">#REF!</definedName>
    <definedName name="_2561wvu.CapersView._15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2564DATA_04_1_3">#REF!</definedName>
    <definedName name="_2573DATA_04_1_4">#REF!</definedName>
    <definedName name="_2582DATA_04_1_5">#REF!</definedName>
    <definedName name="_258DATA_03_2">#REF!</definedName>
    <definedName name="_258wrn.CapersPlotter._11">{#N/A,#N/A,FALSE,"DI 2 YEAR MASTER SCHEDULE"}</definedName>
    <definedName name="_2591DATA_04_1_6">#REF!</definedName>
    <definedName name="_25HTML_Control_1" localSheetId="6">{"'PRODUCTIONCOST SHEET'!$B$3:$G$48"}</definedName>
    <definedName name="_25HTML_Control_1">{"'PRODUCTIONCOST SHEET'!$B$3:$G$48"}</definedName>
    <definedName name="_25HTML_Control_1_1">{"'PRODUCTIONCOST SHEET'!$B$3:$G$48"}</definedName>
    <definedName name="_26_5235">#REF!</definedName>
    <definedName name="_2600DATA_04_1_7">#REF!</definedName>
    <definedName name="_2609DATA_04_2_1">#REF!</definedName>
    <definedName name="_261_6FLOW_3">#REF!</definedName>
    <definedName name="_2618DATA_04_2_2">#REF!</definedName>
    <definedName name="_261wrn.Edutainment._.Priority._.List._7">{#N/A,#N/A,FALSE,"DI 2 YEAR MASTER SCHEDULE"}</definedName>
    <definedName name="_2627DATA_04_2_3">#REF!</definedName>
    <definedName name="_2636DATA_04_2_4">#REF!</definedName>
    <definedName name="_2645DATA_04_2_5">#REF!</definedName>
    <definedName name="_264HTML_Control_15" localSheetId="6">{"'PRODUCTIONCOST SHEET'!$B$3:$G$48"}</definedName>
    <definedName name="_264HTML_Control_15">{"'PRODUCTIONCOST SHEET'!$B$3:$G$48"}</definedName>
    <definedName name="_264HTML_Control_15_1">{"'PRODUCTIONCOST SHEET'!$B$3:$G$48"}</definedName>
    <definedName name="_264wrn.CapersPlotter._13">{#N/A,#N/A,FALSE,"DI 2 YEAR MASTER SCHEDULE"}</definedName>
    <definedName name="_2654DATA_04_2_6">#REF!</definedName>
    <definedName name="_2663DATA_04_2_7">#REF!</definedName>
    <definedName name="_2677DATA_05_1">#REF!</definedName>
    <definedName name="_267wrn.Japan_Capers_Ed._.Pub._1">{"Japan_Capers_Ed_Pub",#N/A,FALSE,"DI 2 YEAR MASTER SCHEDULE"}</definedName>
    <definedName name="_2687wvu.CapersView._9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2691DATA_05_2">#REF!</definedName>
    <definedName name="_26HTML_Control_2" localSheetId="6">{"'PRODUCTIONCOST SHEET'!$B$3:$G$48"}</definedName>
    <definedName name="_26HTML_Control_2">{"'PRODUCTIONCOST SHEET'!$B$3:$G$48"}</definedName>
    <definedName name="_26HTML_Control_2_1">{"'PRODUCTIONCOST SHEET'!$B$3:$G$48"}</definedName>
    <definedName name="_27_14FLOW?_1_1">#REF!</definedName>
    <definedName name="_27_6235">#REF!</definedName>
    <definedName name="_27_Excel_BuiltIn_Print_Area_6_1_1">#REF!,#REF!,#REF!,#REF!,#REF!,#REF!,#REF!,#REF!,#REF!,#REF!,#REF!</definedName>
    <definedName name="_27_Mar">#REF!</definedName>
    <definedName name="_270_a_1">#REF!</definedName>
    <definedName name="_2700DATA_05_3">#REF!</definedName>
    <definedName name="_2701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2709DATA_05_4">#REF!</definedName>
    <definedName name="_270wrn.CapersPlotter._15">{#N/A,#N/A,FALSE,"DI 2 YEAR MASTER SCHEDULE"}</definedName>
    <definedName name="_2718DATA_05_5">#REF!</definedName>
    <definedName name="_2727DATA_05_6">#REF!</definedName>
    <definedName name="_2736DATA_05_7">#REF!</definedName>
    <definedName name="_2743wvu.Japan_Capers_Ed_Pub._1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2745DATA_05_8">#REF!</definedName>
    <definedName name="_2754DATA_05_9">#REF!</definedName>
    <definedName name="_275DATA_04_1">#REF!</definedName>
    <definedName name="_275wrn.Japan_Capers_Ed._.Pub._13">{"Japan_Capers_Ed_Pub",#N/A,FALSE,"DI 2 YEAR MASTER SCHEDULE"}</definedName>
    <definedName name="_2763DATA_05_1_1">#REF!</definedName>
    <definedName name="_2772DATA_05_1_2">#REF!</definedName>
    <definedName name="_2781DATA_05_1_3">#REF!</definedName>
    <definedName name="_278HTML_Control_16" localSheetId="6">{"'PRODUCTIONCOST SHEET'!$B$3:$G$48"}</definedName>
    <definedName name="_278HTML_Control_16">{"'PRODUCTIONCOST SHEET'!$B$3:$G$48"}</definedName>
    <definedName name="_278HTML_Control_16_1">{"'PRODUCTIONCOST SHEET'!$B$3:$G$48"}</definedName>
    <definedName name="_279_a_1_1">#REF!</definedName>
    <definedName name="_2790DATA_05_1_4">#REF!</definedName>
    <definedName name="_2799DATA_05_1_5">#REF!</definedName>
    <definedName name="_279wrn.Japan_Capers_Ed._.Pub._15">{"Japan_Capers_Ed_Pub",#N/A,FALSE,"DI 2 YEAR MASTER SCHEDULE"}</definedName>
    <definedName name="_27IntroPrintArea_1">#REF!</definedName>
    <definedName name="_28_7235">#REF!</definedName>
    <definedName name="_2808DATA_05_1_6">#REF!</definedName>
    <definedName name="_2817DATA_05_1_7">#REF!</definedName>
    <definedName name="_2826DATA_05_2_1">#REF!</definedName>
    <definedName name="_282wrn.CapersPlotter._4">{#N/A,#N/A,FALSE,"DI 2 YEAR MASTER SCHEDULE"}</definedName>
    <definedName name="_2835DATA_05_2_2">#REF!</definedName>
    <definedName name="_2844DATA_05_2_3">#REF!</definedName>
    <definedName name="_2853DATA_05_2_4">#REF!</definedName>
    <definedName name="_285wrn.Japan_Capers_Ed._.Pub._3">{"Japan_Capers_Ed_Pub",#N/A,FALSE,"DI 2 YEAR MASTER SCHEDULE"}</definedName>
    <definedName name="_2862DATA_05_2_5">#REF!</definedName>
    <definedName name="_2869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2871DATA_05_2_6">#REF!</definedName>
    <definedName name="_288_a_3_1">#REF!</definedName>
    <definedName name="_2880DATA_05_2_7">#REF!</definedName>
    <definedName name="_288wrn.CapersPlotter._6">{#N/A,#N/A,FALSE,"DI 2 YEAR MASTER SCHEDULE"}</definedName>
    <definedName name="_2894DATA_06_1">#REF!</definedName>
    <definedName name="_28IntroPrintArea_2">#REF!</definedName>
    <definedName name="_2908DATA_06_2">#REF!</definedName>
    <definedName name="_2917DATA_06_3">#REF!</definedName>
    <definedName name="_291wrn.Japan_Capers_Ed._.Pub._6">{"Japan_Capers_Ed_Pub",#N/A,FALSE,"DI 2 YEAR MASTER SCHEDULE"}</definedName>
    <definedName name="_2925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2926DATA_06_4">#REF!</definedName>
    <definedName name="_292DATA_04_2">#REF!</definedName>
    <definedName name="_292HTML_Control_2" localSheetId="6">{"'PRODUCTIONCOST SHEET'!$B$3:$G$48"}</definedName>
    <definedName name="_292HTML_Control_2">{"'PRODUCTIONCOST SHEET'!$B$3:$G$48"}</definedName>
    <definedName name="_292HTML_Control_2_1">{"'PRODUCTIONCOST SHEET'!$B$3:$G$48"}</definedName>
    <definedName name="_2935DATA_06_5">#REF!</definedName>
    <definedName name="_2944DATA_06_6">#REF!</definedName>
    <definedName name="_2953DATA_06_7">#REF!</definedName>
    <definedName name="_2962DATA_06_8">#REF!</definedName>
    <definedName name="_297_a_4_1">#REF!</definedName>
    <definedName name="_2971DATA_06_9">#REF!</definedName>
    <definedName name="_2980DATA_06_1_1">#REF!</definedName>
    <definedName name="_2981wvu.KJP_CC._1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2989DATA_06_1_2">#REF!</definedName>
    <definedName name="_2998DATA_06_1_3">#REF!</definedName>
    <definedName name="_29rk_1">{#N/A,#N/A,FALSE,"DI 2 YEAR MASTER SCHEDULE"}</definedName>
    <definedName name="_2ACwvu.CapersView._2">#REF!</definedName>
    <definedName name="_2Excel_BuiltIn_Consolidate_Area_2">NA()</definedName>
    <definedName name="_2Excel_BuiltIn_Print_Area_2_1">#REF!</definedName>
    <definedName name="_2Excel_BuiltIn_Print_Area_3_1_1">"$#REF!.$B$9:$AL$211"</definedName>
    <definedName name="_2FLOW">#REF!</definedName>
    <definedName name="_3">#REF!</definedName>
    <definedName name="_3.2.2">#REF!</definedName>
    <definedName name="_3.3">#REF!</definedName>
    <definedName name="_3_">#REF!</definedName>
    <definedName name="_3_______Excel_BuiltIn_Print_Area_6_1_1">#REF!,#REF!,#REF!,#REF!,#REF!,#REF!,#REF!,#REF!,#REF!,#REF!,#REF!</definedName>
    <definedName name="_3_0">#REF!</definedName>
    <definedName name="_3_1">#REF!</definedName>
    <definedName name="_3_3">#REF!</definedName>
    <definedName name="_3_4">#REF!</definedName>
    <definedName name="_3007DATA_06_1_4">#REF!</definedName>
    <definedName name="_300wrn.Edutainment._.Priority._.List._1">{#N/A,#N/A,FALSE,"DI 2 YEAR MASTER SCHEDULE"}</definedName>
    <definedName name="_3016DATA_06_1_5">#REF!</definedName>
    <definedName name="_3025DATA_06_1_6">#REF!</definedName>
    <definedName name="_3034DATA_06_1_7">#REF!</definedName>
    <definedName name="_303wrn.Priority._.list._11">{#N/A,#N/A,FALSE,"DI 2 YEAR MASTER SCHEDULE"}</definedName>
    <definedName name="_3043DATA_06_2_1">#REF!</definedName>
    <definedName name="_3052DATA_06_2_2">#REF!</definedName>
    <definedName name="_3061DATA_06_2_3">#REF!</definedName>
    <definedName name="_306HTML_Control_3" localSheetId="6">{"'PRODUCTIONCOST SHEET'!$B$3:$G$48"}</definedName>
    <definedName name="_306HTML_Control_3">{"'PRODUCTIONCOST SHEET'!$B$3:$G$48"}</definedName>
    <definedName name="_306HTML_Control_3_1">{"'PRODUCTIONCOST SHEET'!$B$3:$G$48"}</definedName>
    <definedName name="_306wrn.Edutainment._.Priority._.List._11">{#N/A,#N/A,FALSE,"DI 2 YEAR MASTER SCHEDULE"}</definedName>
    <definedName name="_3070DATA_06_2_4">#REF!</definedName>
    <definedName name="_3079DATA_06_2_5">#REF!</definedName>
    <definedName name="_3088DATA_06_2_6">#REF!</definedName>
    <definedName name="_3097DATA_06_2_7">#REF!</definedName>
    <definedName name="_309DATA_05_1">#REF!</definedName>
    <definedName name="_309wrn.Edutainment._.Priority._.List._12">{#N/A,#N/A,FALSE,"DI 2 YEAR MASTER SCHEDULE"}</definedName>
    <definedName name="_309wrn.Priority._.list._14">{#N/A,#N/A,FALSE,"DI 2 YEAR MASTER SCHEDULE"}</definedName>
    <definedName name="_30rk_2">{#N/A,#N/A,FALSE,"DI 2 YEAR MASTER SCHEDULE"}</definedName>
    <definedName name="_3106deal_1">#REF!</definedName>
    <definedName name="_3107wvu.KJP_CC._7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3115deal_2">#REF!</definedName>
    <definedName name="_311ACwvu.CapersView._1">#REF!</definedName>
    <definedName name="_3124deal_3">#REF!</definedName>
    <definedName name="_312wrn.Edutainment._.Priority._.List._13">{#N/A,#N/A,FALSE,"DI 2 YEAR MASTER SCHEDULE"}</definedName>
    <definedName name="_3133E_1">#REF!</definedName>
    <definedName name="_3142E_1_1">#REF!</definedName>
    <definedName name="_3151E_3_1">#REF!</definedName>
    <definedName name="_315wrn.Priority._.list._2">{#N/A,#N/A,FALSE,"DI 2 YEAR MASTER SCHEDULE"}</definedName>
    <definedName name="_3160E_4_1">#REF!</definedName>
    <definedName name="_3169enamratus_1">#REF!</definedName>
    <definedName name="_3178enamratus_2">#REF!</definedName>
    <definedName name="_3187enamratus_3">#REF!</definedName>
    <definedName name="_3196ENU_4_1">#REF!</definedName>
    <definedName name="_31rl_1">{"Japan_Capers_Ed_Pub",#N/A,FALSE,"DI 2 YEAR MASTER SCHEDULE"}</definedName>
    <definedName name="_32_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32_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_3205ET_1">#REF!</definedName>
    <definedName name="_3206Excel_BuiltIn_Database_1">#REF!</definedName>
    <definedName name="_320ACwvu.CapersView._10">#REF!</definedName>
    <definedName name="_3215Excel_BuiltIn_Database_1_1">#REF!</definedName>
    <definedName name="_3224Excel_BuiltIn_Database_1_2">#REF!</definedName>
    <definedName name="_3233Excel_BuiltIn_Database_1_3">#REF!</definedName>
    <definedName name="_3242Excel_BuiltIn_Print_Area_1_1">#REF!</definedName>
    <definedName name="_3251Excel_BuiltIn_Print_Area_1_2">#REF!</definedName>
    <definedName name="_3260Excel_BuiltIn_Print_Area_1_3">#REF!</definedName>
    <definedName name="_3269Excel_BuiltIn_Print_Area_1_1_1">#REF!</definedName>
    <definedName name="_326DATA_05_2">#REF!</definedName>
    <definedName name="_3276Excel_BuiltIn_Print_Area_2_1">#REF!</definedName>
    <definedName name="_3285Excel_BuiltIn_Print_Area_2_1_1">#REF!</definedName>
    <definedName name="_3294Excel_BuiltIn_Print_Area_2_1_2">#REF!</definedName>
    <definedName name="_329ACwvu.CapersView._11">#REF!</definedName>
    <definedName name="_32rl_2">{"Japan_Capers_Ed_Pub",#N/A,FALSE,"DI 2 YEAR MASTER SCHEDULE"}</definedName>
    <definedName name="_3303F_1">#REF!</definedName>
    <definedName name="_330wrn.Edutainment._.Priority._.List._4">{#N/A,#N/A,FALSE,"DI 2 YEAR MASTER SCHEDULE"}</definedName>
    <definedName name="_3312FLOW?_1">#REF!</definedName>
    <definedName name="_3321FLOW?_2">#REF!</definedName>
    <definedName name="_3330FLOW?_3">#REF!</definedName>
    <definedName name="_3339FLOW?_4">#REF!</definedName>
    <definedName name="_3348FLOW?_5">#REF!</definedName>
    <definedName name="_334HTML_Control_5" localSheetId="6">{"'PRODUCTIONCOST SHEET'!$B$3:$G$48"}</definedName>
    <definedName name="_334HTML_Control_5">{"'PRODUCTIONCOST SHEET'!$B$3:$G$48"}</definedName>
    <definedName name="_334HTML_Control_5_1">{"'PRODUCTIONCOST SHEET'!$B$3:$G$48"}</definedName>
    <definedName name="_3357FLOW?_6">#REF!</definedName>
    <definedName name="_3366FLOW?_7">#REF!</definedName>
    <definedName name="_3375FLOW?_1_1">#REF!</definedName>
    <definedName name="_3384FLOW?_1_2">#REF!</definedName>
    <definedName name="_3393FLOW?_1_3">#REF!</definedName>
    <definedName name="_33Rwvu.CapersView._1">#REF!</definedName>
    <definedName name="_3402FLOW0_1">#REF!</definedName>
    <definedName name="_3411FLOW0_2">#REF!</definedName>
    <definedName name="_3420FLOW0_3">#REF!</definedName>
    <definedName name="_3429GANT_DATE_RANGE_1">#REF!</definedName>
    <definedName name="_3438GANT_DATE_RANGE_2">#REF!</definedName>
    <definedName name="_343ACwvu.CapersView._2">#REF!</definedName>
    <definedName name="_343DATA_06_1">#REF!</definedName>
    <definedName name="_343wrn.Prjcted._.Mnthly._.Qtys._15">{#N/A,#N/A,FALSE,"PRJCTED MNTHLY QTY's"}</definedName>
    <definedName name="_3447GANT_DATE_RANGE_3">#REF!</definedName>
    <definedName name="_3456GANT_PREP_1">(#REF!,#REF!,#REF!)</definedName>
    <definedName name="_3465GANT_PREP_2">(#REF!,#REF!,#REF!)</definedName>
    <definedName name="_3474GANT_PREP_3">(#REF!,#REF!,#REF!)</definedName>
    <definedName name="_3483GANT_TOTALS_RANGE_1">#REF!</definedName>
    <definedName name="_348wrn.Japan_Capers_Ed._.Pub._1">{"Japan_Capers_Ed_Pub",#N/A,FALSE,"DI 2 YEAR MASTER SCHEDULE"}</definedName>
    <definedName name="_3492GANT_TOTALS_RANGE_2">#REF!</definedName>
    <definedName name="_34Rwvu.Japan_Capers_Ed_Pub._1">#REF!</definedName>
    <definedName name="_3501GANT_TOTALS_RANGE_3">#REF!</definedName>
    <definedName name="_3510H_1">#REF!</definedName>
    <definedName name="_3519HK_1">#REF!</definedName>
    <definedName name="_3528HK_4_1">#REF!</definedName>
    <definedName name="_352ACwvu.CapersView._3">#REF!</definedName>
    <definedName name="_3537HOUSE_1">#REF!</definedName>
    <definedName name="_3546HOUSE_2">#REF!</definedName>
    <definedName name="_3555HOUSE_3">#REF!</definedName>
    <definedName name="_3564HOUSE_CAPACITY_1">#REF!</definedName>
    <definedName name="_3573HOUSE_CAPACITY_2">#REF!</definedName>
    <definedName name="_3582HOUSE_CAPACITY_3">#REF!</definedName>
    <definedName name="_3585HTML_Control_1" localSheetId="6">{"'PRODUCTIONCOST SHEET'!$B$3:$G$48"}</definedName>
    <definedName name="_3585HTML_Control_1">{"'PRODUCTIONCOST SHEET'!$B$3:$G$48"}</definedName>
    <definedName name="_3585HTML_Control_1_1">{"'PRODUCTIONCOST SHEET'!$B$3:$G$48"}</definedName>
    <definedName name="_3586HTML_Control_10" localSheetId="6">{"'PRODUCTIONCOST SHEET'!$B$3:$G$48"}</definedName>
    <definedName name="_3586HTML_Control_10">{"'PRODUCTIONCOST SHEET'!$B$3:$G$48"}</definedName>
    <definedName name="_3586HTML_Control_10_1">{"'PRODUCTIONCOST SHEET'!$B$3:$G$48"}</definedName>
    <definedName name="_3587HTML_Control_11" localSheetId="6">{"'PRODUCTIONCOST SHEET'!$B$3:$G$48"}</definedName>
    <definedName name="_3587HTML_Control_11">{"'PRODUCTIONCOST SHEET'!$B$3:$G$48"}</definedName>
    <definedName name="_3587HTML_Control_11_1">{"'PRODUCTIONCOST SHEET'!$B$3:$G$48"}</definedName>
    <definedName name="_3588HTML_Control_12" localSheetId="6">{"'PRODUCTIONCOST SHEET'!$B$3:$G$48"}</definedName>
    <definedName name="_3588HTML_Control_12">{"'PRODUCTIONCOST SHEET'!$B$3:$G$48"}</definedName>
    <definedName name="_3588HTML_Control_12_1">{"'PRODUCTIONCOST SHEET'!$B$3:$G$48"}</definedName>
    <definedName name="_3589HTML_Control_13" localSheetId="6">{"'PRODUCTIONCOST SHEET'!$B$3:$G$48"}</definedName>
    <definedName name="_3589HTML_Control_13">{"'PRODUCTIONCOST SHEET'!$B$3:$G$48"}</definedName>
    <definedName name="_3589HTML_Control_13_1">{"'PRODUCTIONCOST SHEET'!$B$3:$G$48"}</definedName>
    <definedName name="_3590HTML_Control_14" localSheetId="6">{"'PRODUCTIONCOST SHEET'!$B$3:$G$48"}</definedName>
    <definedName name="_3590HTML_Control_14">{"'PRODUCTIONCOST SHEET'!$B$3:$G$48"}</definedName>
    <definedName name="_3590HTML_Control_14_1">{"'PRODUCTIONCOST SHEET'!$B$3:$G$48"}</definedName>
    <definedName name="_3593HTML_Control_2" localSheetId="6">{"'PRODUCTIONCOST SHEET'!$B$3:$G$48"}</definedName>
    <definedName name="_3593HTML_Control_2">{"'PRODUCTIONCOST SHEET'!$B$3:$G$48"}</definedName>
    <definedName name="_3593HTML_Control_2_1">{"'PRODUCTIONCOST SHEET'!$B$3:$G$48"}</definedName>
    <definedName name="_3594HTML_Control_3" localSheetId="6">{"'PRODUCTIONCOST SHEET'!$B$3:$G$48"}</definedName>
    <definedName name="_3594HTML_Control_3">{"'PRODUCTIONCOST SHEET'!$B$3:$G$48"}</definedName>
    <definedName name="_3594HTML_Control_3_1">{"'PRODUCTIONCOST SHEET'!$B$3:$G$48"}</definedName>
    <definedName name="_3595HTML_Control_4" localSheetId="6">{"'PRODUCTIONCOST SHEET'!$B$3:$G$48"}</definedName>
    <definedName name="_3595HTML_Control_4">{"'PRODUCTIONCOST SHEET'!$B$3:$G$48"}</definedName>
    <definedName name="_3595HTML_Control_4_1">{"'PRODUCTIONCOST SHEET'!$B$3:$G$48"}</definedName>
    <definedName name="_3596HTML_Control_5" localSheetId="6">{"'PRODUCTIONCOST SHEET'!$B$3:$G$48"}</definedName>
    <definedName name="_3596HTML_Control_5">{"'PRODUCTIONCOST SHEET'!$B$3:$G$48"}</definedName>
    <definedName name="_3596HTML_Control_5_1">{"'PRODUCTIONCOST SHEET'!$B$3:$G$48"}</definedName>
    <definedName name="_3597HTML_Control_6" localSheetId="6">{"'PRODUCTIONCOST SHEET'!$B$3:$G$48"}</definedName>
    <definedName name="_3597HTML_Control_6">{"'PRODUCTIONCOST SHEET'!$B$3:$G$48"}</definedName>
    <definedName name="_3597HTML_Control_6_1">{"'PRODUCTIONCOST SHEET'!$B$3:$G$48"}</definedName>
    <definedName name="_3598HTML_Control_7" localSheetId="6">{"'PRODUCTIONCOST SHEET'!$B$3:$G$48"}</definedName>
    <definedName name="_3598HTML_Control_7">{"'PRODUCTIONCOST SHEET'!$B$3:$G$48"}</definedName>
    <definedName name="_3598HTML_Control_7_1">{"'PRODUCTIONCOST SHEET'!$B$3:$G$48"}</definedName>
    <definedName name="_3599HTML_Control_8" localSheetId="6">{"'PRODUCTIONCOST SHEET'!$B$3:$G$48"}</definedName>
    <definedName name="_3599HTML_Control_8">{"'PRODUCTIONCOST SHEET'!$B$3:$G$48"}</definedName>
    <definedName name="_3599HTML_Control_8_1">{"'PRODUCTIONCOST SHEET'!$B$3:$G$48"}</definedName>
    <definedName name="_35Rwvu.KJP_CC._1">#REF!</definedName>
    <definedName name="_36_1Excel_BuiltIn_Database_1_1">#REF!</definedName>
    <definedName name="_3600HTML_Control_9" localSheetId="6">{"'PRODUCTIONCOST SHEET'!$B$3:$G$48"}</definedName>
    <definedName name="_3600HTML_Control_9">{"'PRODUCTIONCOST SHEET'!$B$3:$G$48"}</definedName>
    <definedName name="_3600HTML_Control_9_1">{"'PRODUCTIONCOST SHEET'!$B$3:$G$48"}</definedName>
    <definedName name="_3601HTML_Control_1_1" localSheetId="6">{"'PRODUCTIONCOST SHEET'!$B$3:$G$48"}</definedName>
    <definedName name="_3601HTML_Control_1_1">{"'PRODUCTIONCOST SHEET'!$B$3:$G$48"}</definedName>
    <definedName name="_3601HTML_Control_1_1_1">{"'PRODUCTIONCOST SHEET'!$B$3:$G$48"}</definedName>
    <definedName name="_3602HTML_Control_2_1" localSheetId="6">{"'PRODUCTIONCOST SHEET'!$B$3:$G$48"}</definedName>
    <definedName name="_3602HTML_Control_2_1">{"'PRODUCTIONCOST SHEET'!$B$3:$G$48"}</definedName>
    <definedName name="_3602HTML_Control_2_1_1">{"'PRODUCTIONCOST SHEET'!$B$3:$G$48"}</definedName>
    <definedName name="_360wrn.Japan_Capers_Ed._.Pub._13">{"Japan_Capers_Ed_Pub",#N/A,FALSE,"DI 2 YEAR MASTER SCHEDULE"}</definedName>
    <definedName name="_3616IntroPrintArea_1">#REF!</definedName>
    <definedName name="_361ACwvu.CapersView._4">#REF!</definedName>
    <definedName name="_3630IntroPrintArea_2">#REF!</definedName>
    <definedName name="_3639IntroPrintArea_3">#REF!</definedName>
    <definedName name="_3648IntroPrintArea_4">#REF!</definedName>
    <definedName name="_364Excel_BuiltIn_Print_Area_2_1">#REF!</definedName>
    <definedName name="_3657IntroPrintArea_5">#REF!</definedName>
    <definedName name="_365Excel_BuiltIn_Print_Area_3_1_1">"$#REF!.$B$9:$AL$211"</definedName>
    <definedName name="_365wrn.Prjcted._.Qtrly._.Dollars._10">{#N/A,#N/A,FALSE,"PRJCTED QTRLY $'s"}</definedName>
    <definedName name="_3666IntroPrintArea_6">#REF!</definedName>
    <definedName name="_366Excel_BuiltIn_Print_Area_6_1_1">#REF!,#REF!,#REF!,#REF!,#REF!,#REF!,#REF!,#REF!,#REF!,#REF!,#REF!</definedName>
    <definedName name="_3675IntroPrintArea_7">#REF!</definedName>
    <definedName name="_367Excel_BuiltIn_Print_Area_6_1_1_1_1">#REF!</definedName>
    <definedName name="_367wrn.Prjcted._.Qtrly._.Dollars._11">{#N/A,#N/A,FALSE,"PRJCTED QTRLY $'s"}</definedName>
    <definedName name="_3684IntroPrintArea_8">#REF!</definedName>
    <definedName name="_3693IntroPrintArea_9">#REF!</definedName>
    <definedName name="_36Swvu.CapersView._1">#REF!</definedName>
    <definedName name="_3702IntroPrintArea_1_1">#REF!</definedName>
    <definedName name="_370ACwvu.CapersView._5">#REF!</definedName>
    <definedName name="_3711IntroPrintArea_1_2">#REF!</definedName>
    <definedName name="_371wrn.Prjcted._.Qtrly._.Dollars._13">{#N/A,#N/A,FALSE,"PRJCTED QTRLY $'s"}</definedName>
    <definedName name="_3720IntroPrintArea_1_3">#REF!</definedName>
    <definedName name="_3729IntroPrintArea_1_4">#REF!</definedName>
    <definedName name="_3738IntroPrintArea_1_5">#REF!</definedName>
    <definedName name="_3747IntroPrintArea_1_6">#REF!</definedName>
    <definedName name="_3756IntroPrintArea_1_7">#REF!</definedName>
    <definedName name="_3765IntroPrintArea_2_1">#REF!</definedName>
    <definedName name="_376HTML_Control_1" localSheetId="6">{"'PRODUCTIONCOST SHEET'!$B$3:$G$48"}</definedName>
    <definedName name="_376HTML_Control_1">{"'PRODUCTIONCOST SHEET'!$B$3:$G$48"}</definedName>
    <definedName name="_376HTML_Control_1_1">{"'PRODUCTIONCOST SHEET'!$B$3:$G$48"}</definedName>
    <definedName name="_376HTML_Control_8" localSheetId="6">{"'PRODUCTIONCOST SHEET'!$B$3:$G$48"}</definedName>
    <definedName name="_376HTML_Control_8">{"'PRODUCTIONCOST SHEET'!$B$3:$G$48"}</definedName>
    <definedName name="_376HTML_Control_8_1">{"'PRODUCTIONCOST SHEET'!$B$3:$G$48"}</definedName>
    <definedName name="_3774IntroPrintArea_2_2">#REF!</definedName>
    <definedName name="_3783IntroPrintArea_2_3">#REF!</definedName>
    <definedName name="_3792IntroPrintArea_2_4">#REF!</definedName>
    <definedName name="_379ACwvu.CapersView._6">#REF!</definedName>
    <definedName name="_37Swvu.CapersView._2">#REF!</definedName>
    <definedName name="_3801IntroPrintArea_2_5">#REF!</definedName>
    <definedName name="_3810IntroPrintArea_2_6">#REF!</definedName>
    <definedName name="_3819IntroPrintArea_2_7">#REF!</definedName>
    <definedName name="_381wrn.Japan_Capers_Ed._.Pub._5">{"Japan_Capers_Ed_Pub",#N/A,FALSE,"DI 2 YEAR MASTER SCHEDULE"}</definedName>
    <definedName name="_3828JLH_1">#REF!</definedName>
    <definedName name="_3837JLH_4_1">#REF!</definedName>
    <definedName name="_3846LATEKS_1">#REF!</definedName>
    <definedName name="_3855LATEKS_2">#REF!</definedName>
    <definedName name="_3864LATEKS_3">#REF!</definedName>
    <definedName name="_3873LOWER_GANT_1">#REF!</definedName>
    <definedName name="_3882LOWER_GANT_2">#REF!</definedName>
    <definedName name="_388ACwvu.CapersView._7">#REF!</definedName>
    <definedName name="_3891LOWER_GANT_3">#REF!</definedName>
    <definedName name="_38Swvu.Japan_Capers_Ed_Pub._1">#REF!</definedName>
    <definedName name="_3900NAMA_1">#REF!</definedName>
    <definedName name="_3901over_2">#REF!</definedName>
    <definedName name="_390HTML_Control_9" localSheetId="6">{"'PRODUCTIONCOST SHEET'!$B$3:$G$48"}</definedName>
    <definedName name="_390HTML_Control_9">{"'PRODUCTIONCOST SHEET'!$B$3:$G$48"}</definedName>
    <definedName name="_390HTML_Control_9_1">{"'PRODUCTIONCOST SHEET'!$B$3:$G$48"}</definedName>
    <definedName name="_390wrn.Japan_Capers_Ed._.Pub._8">{"Japan_Capers_Ed_Pub",#N/A,FALSE,"DI 2 YEAR MASTER SCHEDULE"}</definedName>
    <definedName name="_3910P_1">#REF!</definedName>
    <definedName name="_3911PAN_1">#REF!</definedName>
    <definedName name="_3912PAN_2">#REF!</definedName>
    <definedName name="_3913PAN_3">#REF!</definedName>
    <definedName name="_3914pan1_1">#REF!</definedName>
    <definedName name="_3915pan1_2">#REF!</definedName>
    <definedName name="_3916pan1_3">#REF!</definedName>
    <definedName name="_3917pemel_1">#REF!</definedName>
    <definedName name="_3918pemel_2">#REF!</definedName>
    <definedName name="_3919pemel_3">#REF!</definedName>
    <definedName name="_3920pemel1_1">#REF!</definedName>
    <definedName name="_3921pemel1_2">#REF!</definedName>
    <definedName name="_3922pemel1_3">#REF!</definedName>
    <definedName name="_3931Print_Area_MI_1_1">#REF!</definedName>
    <definedName name="_393wrn.Japan_Capers_Ed._.Pub._9">{"Japan_Capers_Ed_Pub",#N/A,FALSE,"DI 2 YEAR MASTER SCHEDULE"}</definedName>
    <definedName name="_393wrn.Prjcted._.Qtrly._.Dollars._9">{#N/A,#N/A,FALSE,"PRJCTED QTRLY $'s"}</definedName>
    <definedName name="_3940Print_Area_MI_1_2">#REF!</definedName>
    <definedName name="_3949Print_Area_MI_1_3">#REF!</definedName>
    <definedName name="_3958RE_1">#REF!</definedName>
    <definedName name="_3967RE_1_1">#REF!</definedName>
    <definedName name="_396wrn.Priority._.list._1">{#N/A,#N/A,FALSE,"DI 2 YEAR MASTER SCHEDULE"}</definedName>
    <definedName name="_3976RE_3_1">#REF!</definedName>
    <definedName name="_397ACwvu.CapersView._8">#REF!</definedName>
    <definedName name="_3985RE_4_1">#REF!</definedName>
    <definedName name="_3988rk_1">{#N/A,#N/A,FALSE,"DI 2 YEAR MASTER SCHEDULE"}</definedName>
    <definedName name="_3989rk_10">{#N/A,#N/A,FALSE,"DI 2 YEAR MASTER SCHEDULE"}</definedName>
    <definedName name="_398IntroPrintArea_1">#REF!</definedName>
    <definedName name="_3990rk_11">{#N/A,#N/A,FALSE,"DI 2 YEAR MASTER SCHEDULE"}</definedName>
    <definedName name="_3991rk_12">{#N/A,#N/A,FALSE,"DI 2 YEAR MASTER SCHEDULE"}</definedName>
    <definedName name="_3992rk_13">{#N/A,#N/A,FALSE,"DI 2 YEAR MASTER SCHEDULE"}</definedName>
    <definedName name="_3993rk_14">{#N/A,#N/A,FALSE,"DI 2 YEAR MASTER SCHEDULE"}</definedName>
    <definedName name="_3996rk_2">{#N/A,#N/A,FALSE,"DI 2 YEAR MASTER SCHEDULE"}</definedName>
    <definedName name="_3997rk_3">{#N/A,#N/A,FALSE,"DI 2 YEAR MASTER SCHEDULE"}</definedName>
    <definedName name="_3998rk_4">{#N/A,#N/A,FALSE,"DI 2 YEAR MASTER SCHEDULE"}</definedName>
    <definedName name="_3999rk_5">{#N/A,#N/A,FALSE,"DI 2 YEAR MASTER SCHEDULE"}</definedName>
    <definedName name="_399wrn.Priority._.list._10">{#N/A,#N/A,FALSE,"DI 2 YEAR MASTER SCHEDULE"}</definedName>
    <definedName name="_399wrn.Prjcted._.Qtrly._.Qtys._11">{#N/A,#N/A,FALSE,"PRJCTED QTRLY QTY's"}</definedName>
    <definedName name="_39Swvu.KJP_CC._1">#REF!</definedName>
    <definedName name="_3ACwvu.Japan_Capers_Ed_Pub._1">#REF!</definedName>
    <definedName name="_3Excel_BuiltIn__FilterDatabase_4_1">"$#REF!.$A$1:$R$6"</definedName>
    <definedName name="_3Excel_BuiltIn_Print_Area_6_1_1">#REF!,#REF!,#REF!,#REF!,#REF!,#REF!,#REF!,#REF!,#REF!,#REF!,#REF!</definedName>
    <definedName name="_3FLOW">#REF!</definedName>
    <definedName name="_4">#REF!</definedName>
    <definedName name="_4_______Excel_BuiltIn_Print_Area_6_1_1_1_1">#REF!</definedName>
    <definedName name="_4_0">#REF!</definedName>
    <definedName name="_4_1">#REF!</definedName>
    <definedName name="_4_3">#REF!</definedName>
    <definedName name="_4_4">#REF!</definedName>
    <definedName name="_4000rk_6">{#N/A,#N/A,FALSE,"DI 2 YEAR MASTER SCHEDULE"}</definedName>
    <definedName name="_4001rk_7">{#N/A,#N/A,FALSE,"DI 2 YEAR MASTER SCHEDULE"}</definedName>
    <definedName name="_4002rk_8">{#N/A,#N/A,FALSE,"DI 2 YEAR MASTER SCHEDULE"}</definedName>
    <definedName name="_4003rk_9">{#N/A,#N/A,FALSE,"DI 2 YEAR MASTER SCHEDULE"}</definedName>
    <definedName name="_4004rk_1_1">{#N/A,#N/A,FALSE,"DI 2 YEAR MASTER SCHEDULE"}</definedName>
    <definedName name="_4005rk_2_1">{#N/A,#N/A,FALSE,"DI 2 YEAR MASTER SCHEDULE"}</definedName>
    <definedName name="_4008rl_1">{"Japan_Capers_Ed_Pub",#N/A,FALSE,"DI 2 YEAR MASTER SCHEDULE"}</definedName>
    <definedName name="_4009rl_10">{"Japan_Capers_Ed_Pub",#N/A,FALSE,"DI 2 YEAR MASTER SCHEDULE"}</definedName>
    <definedName name="_4010rl_11">{"Japan_Capers_Ed_Pub",#N/A,FALSE,"DI 2 YEAR MASTER SCHEDULE"}</definedName>
    <definedName name="_4011rl_12">{"Japan_Capers_Ed_Pub",#N/A,FALSE,"DI 2 YEAR MASTER SCHEDULE"}</definedName>
    <definedName name="_4012rl_13">{"Japan_Capers_Ed_Pub",#N/A,FALSE,"DI 2 YEAR MASTER SCHEDULE"}</definedName>
    <definedName name="_4013rl_14">{"Japan_Capers_Ed_Pub",#N/A,FALSE,"DI 2 YEAR MASTER SCHEDULE"}</definedName>
    <definedName name="_4016rl_2">{"Japan_Capers_Ed_Pub",#N/A,FALSE,"DI 2 YEAR MASTER SCHEDULE"}</definedName>
    <definedName name="_4017rl_3">{"Japan_Capers_Ed_Pub",#N/A,FALSE,"DI 2 YEAR MASTER SCHEDULE"}</definedName>
    <definedName name="_4018rl_4">{"Japan_Capers_Ed_Pub",#N/A,FALSE,"DI 2 YEAR MASTER SCHEDULE"}</definedName>
    <definedName name="_4019rl_5">{"Japan_Capers_Ed_Pub",#N/A,FALSE,"DI 2 YEAR MASTER SCHEDULE"}</definedName>
    <definedName name="_4020rl_6">{"Japan_Capers_Ed_Pub",#N/A,FALSE,"DI 2 YEAR MASTER SCHEDULE"}</definedName>
    <definedName name="_4021rl_7">{"Japan_Capers_Ed_Pub",#N/A,FALSE,"DI 2 YEAR MASTER SCHEDULE"}</definedName>
    <definedName name="_4022rl_8">{"Japan_Capers_Ed_Pub",#N/A,FALSE,"DI 2 YEAR MASTER SCHEDULE"}</definedName>
    <definedName name="_4023rl_9">{"Japan_Capers_Ed_Pub",#N/A,FALSE,"DI 2 YEAR MASTER SCHEDULE"}</definedName>
    <definedName name="_4024rl_1_1">{"Japan_Capers_Ed_Pub",#N/A,FALSE,"DI 2 YEAR MASTER SCHEDULE"}</definedName>
    <definedName name="_4025rl_2_1">{"Japan_Capers_Ed_Pub",#N/A,FALSE,"DI 2 YEAR MASTER SCHEDULE"}</definedName>
    <definedName name="_4026Rwvu.CapersView._1">#REF!</definedName>
    <definedName name="_4027Rwvu.CapersView._2">#REF!</definedName>
    <definedName name="_4028Rwvu.CapersView._3">#REF!</definedName>
    <definedName name="_4029Rwvu.CapersView._4">#REF!</definedName>
    <definedName name="_4030Rwvu.CapersView._5">#REF!</definedName>
    <definedName name="_4031Rwvu.CapersView._6">#REF!</definedName>
    <definedName name="_4032Rwvu.CapersView._7">#REF!</definedName>
    <definedName name="_4033Rwvu.CapersView._8">#REF!</definedName>
    <definedName name="_4034Rwvu.CapersView._1_1">#REF!</definedName>
    <definedName name="_4035Rwvu.Japan_Capers_Ed_Pub._1">#REF!</definedName>
    <definedName name="_4036Rwvu.Japan_Capers_Ed_Pub._2">#REF!</definedName>
    <definedName name="_4037Rwvu.Japan_Capers_Ed_Pub._3">#REF!</definedName>
    <definedName name="_4038Rwvu.Japan_Capers_Ed_Pub._4">#REF!</definedName>
    <definedName name="_4039Rwvu.Japan_Capers_Ed_Pub._5">#REF!</definedName>
    <definedName name="_4040Rwvu.Japan_Capers_Ed_Pub._6">#REF!</definedName>
    <definedName name="_4041Rwvu.Japan_Capers_Ed_Pub._7">#REF!</definedName>
    <definedName name="_4042Rwvu.Japan_Capers_Ed_Pub._8">#REF!</definedName>
    <definedName name="_4043Rwvu.Japan_Capers_Ed_Pub._1_1">#REF!</definedName>
    <definedName name="_4044Rwvu.KJP_CC._1">#REF!</definedName>
    <definedName name="_4045Rwvu.KJP_CC._2">#REF!</definedName>
    <definedName name="_4046Rwvu.KJP_CC._3">#REF!</definedName>
    <definedName name="_4047Rwvu.KJP_CC._4">#REF!</definedName>
    <definedName name="_4048Rwvu.KJP_CC._5">#REF!</definedName>
    <definedName name="_4049Rwvu.KJP_CC._6">#REF!</definedName>
    <definedName name="_4050Rwvu.KJP_CC._7">#REF!</definedName>
    <definedName name="_4051Rwvu.KJP_CC._8">#REF!</definedName>
    <definedName name="_4052Rwvu.KJP_CC._1_1">#REF!</definedName>
    <definedName name="_4053s.over_2">#REF!</definedName>
    <definedName name="_4054s.umum_2">#REF!</definedName>
    <definedName name="_4055set5_1">#REF!</definedName>
    <definedName name="_4056set5_2">#REF!</definedName>
    <definedName name="_4057set5_3">#REF!</definedName>
    <definedName name="_4058set7_1">#REF!</definedName>
    <definedName name="_4059set7_2">#REF!</definedName>
    <definedName name="_406">#REF!</definedName>
    <definedName name="_4060set7_3">#REF!</definedName>
    <definedName name="_4069SHEET_1">#REF!</definedName>
    <definedName name="_406ACwvu.CapersView._9">#REF!</definedName>
    <definedName name="_4078SHEET_2">#REF!</definedName>
    <definedName name="_4087SHEET_3">#REF!</definedName>
    <definedName name="_40wrn.CapersPlotter._1">{#N/A,#N/A,FALSE,"DI 2 YEAR MASTER SCHEDULE"}</definedName>
    <definedName name="_4101Swvu.CapersView._1">#REF!</definedName>
    <definedName name="_4110Swvu.CapersView._10">#REF!</definedName>
    <definedName name="_4119Swvu.CapersView._11">#REF!</definedName>
    <definedName name="_4133Swvu.CapersView._2">#REF!</definedName>
    <definedName name="_413wrn.Prjcted._.Qtrly._.Qtys._3">{#N/A,#N/A,FALSE,"PRJCTED QTRLY QTY's"}</definedName>
    <definedName name="_4142Swvu.CapersView._3">#REF!</definedName>
    <definedName name="_4151Swvu.CapersView._4">#REF!</definedName>
    <definedName name="_415ACwvu.CapersView._1_1">#REF!</definedName>
    <definedName name="_415IntroPrintArea_2">#REF!</definedName>
    <definedName name="_415wrn.Prjcted._.Qtrly._.Qtys._4">{#N/A,#N/A,FALSE,"PRJCTED QTRLY QTY's"}</definedName>
    <definedName name="_4160Swvu.CapersView._5">#REF!</definedName>
    <definedName name="_4169Swvu.CapersView._6">#REF!</definedName>
    <definedName name="_4178Swvu.CapersView._7">#REF!</definedName>
    <definedName name="_4187Swvu.CapersView._8">#REF!</definedName>
    <definedName name="_4196Swvu.CapersView._9">#REF!</definedName>
    <definedName name="_41wrn.CapersPlotter._2">{#N/A,#N/A,FALSE,"DI 2 YEAR MASTER SCHEDULE"}</definedName>
    <definedName name="_4205Swvu.CapersView._1_1">#REF!</definedName>
    <definedName name="_420wrn.Priority._.list._2">{#N/A,#N/A,FALSE,"DI 2 YEAR MASTER SCHEDULE"}</definedName>
    <definedName name="_4214Swvu.CapersView._1_2">#REF!</definedName>
    <definedName name="_4223Swvu.CapersView._1_3">#REF!</definedName>
    <definedName name="_4232Swvu.CapersView._1_4">#REF!</definedName>
    <definedName name="_4241Swvu.CapersView._1_5">#REF!</definedName>
    <definedName name="_424ACwvu.CapersView._1_2">#REF!</definedName>
    <definedName name="_4250Swvu.CapersView._1_6">#REF!</definedName>
    <definedName name="_4259Swvu.CapersView._1_7">#REF!</definedName>
    <definedName name="_425wrn.Prjcted._.Qtrly._.Qtys._9">{#N/A,#N/A,FALSE,"PRJCTED QTRLY QTY's"}</definedName>
    <definedName name="_4268Swvu.CapersView._2_1">#REF!</definedName>
    <definedName name="_4277Swvu.CapersView._2_2">#REF!</definedName>
    <definedName name="_4286Swvu.CapersView._2_3">#REF!</definedName>
    <definedName name="_4295Swvu.CapersView._2_4">#REF!</definedName>
    <definedName name="_42wrn.Edutainment._.Priority._.List._1">{#N/A,#N/A,FALSE,"DI 2 YEAR MASTER SCHEDULE"}</definedName>
    <definedName name="_4304Swvu.CapersView._2_5">#REF!</definedName>
    <definedName name="_430rl_1">{"Japan_Capers_Ed_Pub",#N/A,FALSE,"DI 2 YEAR MASTER SCHEDULE"}</definedName>
    <definedName name="_4313Swvu.CapersView._2_6">#REF!</definedName>
    <definedName name="_432">432</definedName>
    <definedName name="_4322Swvu.CapersView._2_7">#REF!</definedName>
    <definedName name="_4331Swvu.CapersView._3_1">#REF!</definedName>
    <definedName name="_433ACwvu.CapersView._1_3">#REF!</definedName>
    <definedName name="_4340Swvu.CapersView._3_2">#REF!</definedName>
    <definedName name="_4349Swvu.CapersView._3_3">#REF!</definedName>
    <definedName name="_4358Swvu.CapersView._4_1">#REF!</definedName>
    <definedName name="_435wrn.Priority._.list._7">{#N/A,#N/A,FALSE,"DI 2 YEAR MASTER SCHEDULE"}</definedName>
    <definedName name="_4367Swvu.CapersView._4_2">#REF!</definedName>
    <definedName name="_4376Swvu.CapersView._4_3">#REF!</definedName>
    <definedName name="_4385Swvu.CapersView._5_1">#REF!</definedName>
    <definedName name="_4394Swvu.CapersView._5_2">#REF!</definedName>
    <definedName name="_439Rwvu.CapersView._1">#REF!</definedName>
    <definedName name="_439wvu.CapersView._15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3ACwvu.CapersView._1">#REF!</definedName>
    <definedName name="_43wrn.Edutainment._.Priority._.List._2">{#N/A,#N/A,FALSE,"DI 2 YEAR MASTER SCHEDULE"}</definedName>
    <definedName name="_4403Swvu.CapersView._5_3">#REF!</definedName>
    <definedName name="_4412Swvu.CapersView._6_1">#REF!</definedName>
    <definedName name="_441wvu.CapersView._1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421Swvu.CapersView._6_2">#REF!</definedName>
    <definedName name="_442ACwvu.CapersView._1_4">#REF!</definedName>
    <definedName name="_4430Swvu.CapersView._6_3">#REF!</definedName>
    <definedName name="_4431Swvu.Japan_Capers_Ed_Pub._1">#REF!</definedName>
    <definedName name="_4432Swvu.Japan_Capers_Ed_Pub._2">#REF!</definedName>
    <definedName name="_4433Swvu.Japan_Capers_Ed_Pub._3">#REF!</definedName>
    <definedName name="_4434Swvu.Japan_Capers_Ed_Pub._4">#REF!</definedName>
    <definedName name="_4435Swvu.Japan_Capers_Ed_Pub._5">#REF!</definedName>
    <definedName name="_4436Swvu.Japan_Capers_Ed_Pub._6">#REF!</definedName>
    <definedName name="_4437Swvu.Japan_Capers_Ed_Pub._7">#REF!</definedName>
    <definedName name="_4438Swvu.Japan_Capers_Ed_Pub._8">#REF!</definedName>
    <definedName name="_4439Swvu.Japan_Capers_Ed_Pub._1_1">#REF!</definedName>
    <definedName name="_443wvu.CapersView._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440Swvu.KJP_CC._1">#REF!</definedName>
    <definedName name="_4441Swvu.KJP_CC._2">#REF!</definedName>
    <definedName name="_4442Swvu.KJP_CC._3">#REF!</definedName>
    <definedName name="_4443Swvu.KJP_CC._4">#REF!</definedName>
    <definedName name="_4444Swvu.KJP_CC._5">#REF!</definedName>
    <definedName name="_4445Swvu.KJP_CC._6">#REF!</definedName>
    <definedName name="_4446Swvu.KJP_CC._7">#REF!</definedName>
    <definedName name="_4447Swvu.KJP_CC._8">#REF!</definedName>
    <definedName name="_4448Swvu.KJP_CC._1_1">#REF!</definedName>
    <definedName name="_4457T_1">#REF!</definedName>
    <definedName name="_4466TABLE_2_1">#REF!</definedName>
    <definedName name="_4475TABLE_2_2">#REF!</definedName>
    <definedName name="_447wrn.Prjcted._.Mnthly._.Qtys._10">{#N/A,#N/A,FALSE,"PRJCTED MNTHLY QTY's"}</definedName>
    <definedName name="_4484TABLE_2_3">#REF!</definedName>
    <definedName name="_4485UM3_1">#REF!</definedName>
    <definedName name="_4486UM3_2">#REF!</definedName>
    <definedName name="_4487UM3_3">#REF!</definedName>
    <definedName name="_4488UM4_1">#REF!</definedName>
    <definedName name="_4489UM4_2">#REF!</definedName>
    <definedName name="_4490UM4_3">#REF!</definedName>
    <definedName name="_4491umum_1">#REF!</definedName>
    <definedName name="_4492umum_2">#REF!</definedName>
    <definedName name="_4493umum_5">#REF!</definedName>
    <definedName name="_4496wrn.CapersPlotter._1">{#N/A,#N/A,FALSE,"DI 2 YEAR MASTER SCHEDULE"}</definedName>
    <definedName name="_4497wrn.CapersPlotter._10">{#N/A,#N/A,FALSE,"DI 2 YEAR MASTER SCHEDULE"}</definedName>
    <definedName name="_4498wrn.CapersPlotter._11">{#N/A,#N/A,FALSE,"DI 2 YEAR MASTER SCHEDULE"}</definedName>
    <definedName name="_4499wrn.CapersPlotter._12">{#N/A,#N/A,FALSE,"DI 2 YEAR MASTER SCHEDULE"}</definedName>
    <definedName name="_44wrn.Japan_Capers_Ed._.Pub._1">{"Japan_Capers_Ed_Pub",#N/A,FALSE,"DI 2 YEAR MASTER SCHEDULE"}</definedName>
    <definedName name="_45_1Excel_BuiltIn_Print_Area_2_1_1">#REF!</definedName>
    <definedName name="_4500wrn.CapersPlotter._13">{#N/A,#N/A,FALSE,"DI 2 YEAR MASTER SCHEDULE"}</definedName>
    <definedName name="_4501wrn.CapersPlotter._14">{#N/A,#N/A,FALSE,"DI 2 YEAR MASTER SCHEDULE"}</definedName>
    <definedName name="_4504wrn.CapersPlotter._2">{#N/A,#N/A,FALSE,"DI 2 YEAR MASTER SCHEDULE"}</definedName>
    <definedName name="_4505wrn.CapersPlotter._3">{#N/A,#N/A,FALSE,"DI 2 YEAR MASTER SCHEDULE"}</definedName>
    <definedName name="_4506wrn.CapersPlotter._4">{#N/A,#N/A,FALSE,"DI 2 YEAR MASTER SCHEDULE"}</definedName>
    <definedName name="_4507wrn.CapersPlotter._5">{#N/A,#N/A,FALSE,"DI 2 YEAR MASTER SCHEDULE"}</definedName>
    <definedName name="_4508wrn.CapersPlotter._6">{#N/A,#N/A,FALSE,"DI 2 YEAR MASTER SCHEDULE"}</definedName>
    <definedName name="_4509wrn.CapersPlotter._7">{#N/A,#N/A,FALSE,"DI 2 YEAR MASTER SCHEDULE"}</definedName>
    <definedName name="_4510wrn.CapersPlotter._8">{#N/A,#N/A,FALSE,"DI 2 YEAR MASTER SCHEDULE"}</definedName>
    <definedName name="_4511wrn.CapersPlotter._9">{#N/A,#N/A,FALSE,"DI 2 YEAR MASTER SCHEDULE"}</definedName>
    <definedName name="_4512wrn.CapersPlotter._1_1">{#N/A,#N/A,FALSE,"DI 2 YEAR MASTER SCHEDULE"}</definedName>
    <definedName name="_4513wrn.CapersPlotter._2_1">{#N/A,#N/A,FALSE,"DI 2 YEAR MASTER SCHEDULE"}</definedName>
    <definedName name="_4516wrn.Edutainment._.Priority._.List._1">{#N/A,#N/A,FALSE,"DI 2 YEAR MASTER SCHEDULE"}</definedName>
    <definedName name="_4517wrn.Edutainment._.Priority._.List._10">{#N/A,#N/A,FALSE,"DI 2 YEAR MASTER SCHEDULE"}</definedName>
    <definedName name="_4518wrn.Edutainment._.Priority._.List._11">{#N/A,#N/A,FALSE,"DI 2 YEAR MASTER SCHEDULE"}</definedName>
    <definedName name="_4519wrn.Edutainment._.Priority._.List._12">{#N/A,#N/A,FALSE,"DI 2 YEAR MASTER SCHEDULE"}</definedName>
    <definedName name="_451ACwvu.CapersView._1_5">#REF!</definedName>
    <definedName name="_4520wrn.Edutainment._.Priority._.List._13">{#N/A,#N/A,FALSE,"DI 2 YEAR MASTER SCHEDULE"}</definedName>
    <definedName name="_4521wrn.Edutainment._.Priority._.List._14">{#N/A,#N/A,FALSE,"DI 2 YEAR MASTER SCHEDULE"}</definedName>
    <definedName name="_4524wrn.Edutainment._.Priority._.List._2">{#N/A,#N/A,FALSE,"DI 2 YEAR MASTER SCHEDULE"}</definedName>
    <definedName name="_4525wrn.Edutainment._.Priority._.List._3">{#N/A,#N/A,FALSE,"DI 2 YEAR MASTER SCHEDULE"}</definedName>
    <definedName name="_4526wrn.Edutainment._.Priority._.List._4">{#N/A,#N/A,FALSE,"DI 2 YEAR MASTER SCHEDULE"}</definedName>
    <definedName name="_4527wrn.Edutainment._.Priority._.List._5">{#N/A,#N/A,FALSE,"DI 2 YEAR MASTER SCHEDULE"}</definedName>
    <definedName name="_4528wrn.Edutainment._.Priority._.List._6">{#N/A,#N/A,FALSE,"DI 2 YEAR MASTER SCHEDULE"}</definedName>
    <definedName name="_4529wrn.Edutainment._.Priority._.List._7">{#N/A,#N/A,FALSE,"DI 2 YEAR MASTER SCHEDULE"}</definedName>
    <definedName name="_4530wrn.Edutainment._.Priority._.List._8">{#N/A,#N/A,FALSE,"DI 2 YEAR MASTER SCHEDULE"}</definedName>
    <definedName name="_4531wrn.Edutainment._.Priority._.List._9">{#N/A,#N/A,FALSE,"DI 2 YEAR MASTER SCHEDULE"}</definedName>
    <definedName name="_4532wrn.Edutainment._.Priority._.List._1_1">{#N/A,#N/A,FALSE,"DI 2 YEAR MASTER SCHEDULE"}</definedName>
    <definedName name="_4533wrn.Edutainment._.Priority._.List._2_1">{#N/A,#N/A,FALSE,"DI 2 YEAR MASTER SCHEDULE"}</definedName>
    <definedName name="_4536wrn.Japan_Capers_Ed._.Pub._1">{"Japan_Capers_Ed_Pub",#N/A,FALSE,"DI 2 YEAR MASTER SCHEDULE"}</definedName>
    <definedName name="_4537wrn.Japan_Capers_Ed._.Pub._10">{"Japan_Capers_Ed_Pub",#N/A,FALSE,"DI 2 YEAR MASTER SCHEDULE"}</definedName>
    <definedName name="_4538wrn.Japan_Capers_Ed._.Pub._11">{"Japan_Capers_Ed_Pub",#N/A,FALSE,"DI 2 YEAR MASTER SCHEDULE"}</definedName>
    <definedName name="_4539wrn.Japan_Capers_Ed._.Pub._12">{"Japan_Capers_Ed_Pub",#N/A,FALSE,"DI 2 YEAR MASTER SCHEDULE"}</definedName>
    <definedName name="_4540wrn.Japan_Capers_Ed._.Pub._13">{"Japan_Capers_Ed_Pub",#N/A,FALSE,"DI 2 YEAR MASTER SCHEDULE"}</definedName>
    <definedName name="_4541wrn.Japan_Capers_Ed._.Pub._14">{"Japan_Capers_Ed_Pub",#N/A,FALSE,"DI 2 YEAR MASTER SCHEDULE"}</definedName>
    <definedName name="_4544wrn.Japan_Capers_Ed._.Pub._2">{"Japan_Capers_Ed_Pub",#N/A,FALSE,"DI 2 YEAR MASTER SCHEDULE"}</definedName>
    <definedName name="_4545wrn.Japan_Capers_Ed._.Pub._3">{"Japan_Capers_Ed_Pub",#N/A,FALSE,"DI 2 YEAR MASTER SCHEDULE"}</definedName>
    <definedName name="_4546wrn.Japan_Capers_Ed._.Pub._4">{"Japan_Capers_Ed_Pub",#N/A,FALSE,"DI 2 YEAR MASTER SCHEDULE"}</definedName>
    <definedName name="_4547wrn.Japan_Capers_Ed._.Pub._5">{"Japan_Capers_Ed_Pub",#N/A,FALSE,"DI 2 YEAR MASTER SCHEDULE"}</definedName>
    <definedName name="_4548wrn.Japan_Capers_Ed._.Pub._6">{"Japan_Capers_Ed_Pub",#N/A,FALSE,"DI 2 YEAR MASTER SCHEDULE"}</definedName>
    <definedName name="_4549wrn.Japan_Capers_Ed._.Pub._7">{"Japan_Capers_Ed_Pub",#N/A,FALSE,"DI 2 YEAR MASTER SCHEDULE"}</definedName>
    <definedName name="_4550wrn.Japan_Capers_Ed._.Pub._8">{"Japan_Capers_Ed_Pub",#N/A,FALSE,"DI 2 YEAR MASTER SCHEDULE"}</definedName>
    <definedName name="_4551wrn.Japan_Capers_Ed._.Pub._9">{"Japan_Capers_Ed_Pub",#N/A,FALSE,"DI 2 YEAR MASTER SCHEDULE"}</definedName>
    <definedName name="_4552wrn.Japan_Capers_Ed._.Pub._1_1">{"Japan_Capers_Ed_Pub",#N/A,FALSE,"DI 2 YEAR MASTER SCHEDULE"}</definedName>
    <definedName name="_4553wrn.Japan_Capers_Ed._.Pub._2_1">{"Japan_Capers_Ed_Pub",#N/A,FALSE,"DI 2 YEAR MASTER SCHEDULE"}</definedName>
    <definedName name="_4556wrn.Priority._.list._1">{#N/A,#N/A,FALSE,"DI 2 YEAR MASTER SCHEDULE"}</definedName>
    <definedName name="_4557wrn.Priority._.list._10">{#N/A,#N/A,FALSE,"DI 2 YEAR MASTER SCHEDULE"}</definedName>
    <definedName name="_4558wrn.Priority._.list._11">{#N/A,#N/A,FALSE,"DI 2 YEAR MASTER SCHEDULE"}</definedName>
    <definedName name="_4559wrn.Priority._.list._12">{#N/A,#N/A,FALSE,"DI 2 YEAR MASTER SCHEDULE"}</definedName>
    <definedName name="_4560wrn.Priority._.list._13">{#N/A,#N/A,FALSE,"DI 2 YEAR MASTER SCHEDULE"}</definedName>
    <definedName name="_4561wrn.Priority._.list._14">{#N/A,#N/A,FALSE,"DI 2 YEAR MASTER SCHEDULE"}</definedName>
    <definedName name="_4564wrn.Priority._.list._2">{#N/A,#N/A,FALSE,"DI 2 YEAR MASTER SCHEDULE"}</definedName>
    <definedName name="_4565wrn.Priority._.list._3">{#N/A,#N/A,FALSE,"DI 2 YEAR MASTER SCHEDULE"}</definedName>
    <definedName name="_4566wrn.Priority._.list._4">{#N/A,#N/A,FALSE,"DI 2 YEAR MASTER SCHEDULE"}</definedName>
    <definedName name="_4567wrn.Priority._.list._5">{#N/A,#N/A,FALSE,"DI 2 YEAR MASTER SCHEDULE"}</definedName>
    <definedName name="_4568wrn.Priority._.list._6">{#N/A,#N/A,FALSE,"DI 2 YEAR MASTER SCHEDULE"}</definedName>
    <definedName name="_4569wrn.Priority._.list._7">{#N/A,#N/A,FALSE,"DI 2 YEAR MASTER SCHEDULE"}</definedName>
    <definedName name="_4570wrn.Priority._.list._8">{#N/A,#N/A,FALSE,"DI 2 YEAR MASTER SCHEDULE"}</definedName>
    <definedName name="_4571wrn.Priority._.list._9">{#N/A,#N/A,FALSE,"DI 2 YEAR MASTER SCHEDULE"}</definedName>
    <definedName name="_4572wrn.Priority._.list._1_1">{#N/A,#N/A,FALSE,"DI 2 YEAR MASTER SCHEDULE"}</definedName>
    <definedName name="_4573wrn.Priority._.list._2_1">{#N/A,#N/A,FALSE,"DI 2 YEAR MASTER SCHEDULE"}</definedName>
    <definedName name="_4576wrn.Prjcted._.Mnthly._.Qtys._1">{#N/A,#N/A,FALSE,"PRJCTED MNTHLY QTY's"}</definedName>
    <definedName name="_4577wrn.Prjcted._.Mnthly._.Qtys._10">{#N/A,#N/A,FALSE,"PRJCTED MNTHLY QTY's"}</definedName>
    <definedName name="_4578wrn.Prjcted._.Mnthly._.Qtys._11">{#N/A,#N/A,FALSE,"PRJCTED MNTHLY QTY's"}</definedName>
    <definedName name="_4579wrn.Prjcted._.Mnthly._.Qtys._12">{#N/A,#N/A,FALSE,"PRJCTED MNTHLY QTY's"}</definedName>
    <definedName name="_4580wrn.Prjcted._.Mnthly._.Qtys._13">{#N/A,#N/A,FALSE,"PRJCTED MNTHLY QTY's"}</definedName>
    <definedName name="_4581wrn.Prjcted._.Mnthly._.Qtys._14">{#N/A,#N/A,FALSE,"PRJCTED MNTHLY QTY's"}</definedName>
    <definedName name="_4584wrn.Prjcted._.Mnthly._.Qtys._2">{#N/A,#N/A,FALSE,"PRJCTED MNTHLY QTY's"}</definedName>
    <definedName name="_4585wrn.Prjcted._.Mnthly._.Qtys._3">{#N/A,#N/A,FALSE,"PRJCTED MNTHLY QTY's"}</definedName>
    <definedName name="_4586wrn.Prjcted._.Mnthly._.Qtys._4">{#N/A,#N/A,FALSE,"PRJCTED MNTHLY QTY's"}</definedName>
    <definedName name="_4587wrn.Prjcted._.Mnthly._.Qtys._5">{#N/A,#N/A,FALSE,"PRJCTED MNTHLY QTY's"}</definedName>
    <definedName name="_4588wrn.Prjcted._.Mnthly._.Qtys._6">{#N/A,#N/A,FALSE,"PRJCTED MNTHLY QTY's"}</definedName>
    <definedName name="_4589wrn.Prjcted._.Mnthly._.Qtys._7">{#N/A,#N/A,FALSE,"PRJCTED MNTHLY QTY's"}</definedName>
    <definedName name="_4590wrn.Prjcted._.Mnthly._.Qtys._8">{#N/A,#N/A,FALSE,"PRJCTED MNTHLY QTY's"}</definedName>
    <definedName name="_4591wrn.Prjcted._.Mnthly._.Qtys._9">{#N/A,#N/A,FALSE,"PRJCTED MNTHLY QTY's"}</definedName>
    <definedName name="_4592wrn.Prjcted._.Mnthly._.Qtys._1_1">{#N/A,#N/A,FALSE,"PRJCTED MNTHLY QTY's"}</definedName>
    <definedName name="_4593wrn.Prjcted._.Mnthly._.Qtys._2_1">{#N/A,#N/A,FALSE,"PRJCTED MNTHLY QTY's"}</definedName>
    <definedName name="_4596wrn.Prjcted._.Qtrly._.Dollars._1">{#N/A,#N/A,FALSE,"PRJCTED QTRLY $'s"}</definedName>
    <definedName name="_4597wrn.Prjcted._.Qtrly._.Dollars._10">{#N/A,#N/A,FALSE,"PRJCTED QTRLY $'s"}</definedName>
    <definedName name="_4598wrn.Prjcted._.Qtrly._.Dollars._11">{#N/A,#N/A,FALSE,"PRJCTED QTRLY $'s"}</definedName>
    <definedName name="_4599wrn.Prjcted._.Qtrly._.Dollars._12">{#N/A,#N/A,FALSE,"PRJCTED QTRLY $'s"}</definedName>
    <definedName name="_45wrn.Japan_Capers_Ed._.Pub._2">{"Japan_Capers_Ed_Pub",#N/A,FALSE,"DI 2 YEAR MASTER SCHEDULE"}</definedName>
    <definedName name="_4600wrn.Prjcted._.Qtrly._.Dollars._13">{#N/A,#N/A,FALSE,"PRJCTED QTRLY $'s"}</definedName>
    <definedName name="_4601wrn.Prjcted._.Qtrly._.Dollars._14">{#N/A,#N/A,FALSE,"PRJCTED QTRLY $'s"}</definedName>
    <definedName name="_4604wrn.Prjcted._.Qtrly._.Dollars._2">{#N/A,#N/A,FALSE,"PRJCTED QTRLY $'s"}</definedName>
    <definedName name="_4605wrn.Prjcted._.Qtrly._.Dollars._3">{#N/A,#N/A,FALSE,"PRJCTED QTRLY $'s"}</definedName>
    <definedName name="_4606wrn.Prjcted._.Qtrly._.Dollars._4">{#N/A,#N/A,FALSE,"PRJCTED QTRLY $'s"}</definedName>
    <definedName name="_4607wrn.Prjcted._.Qtrly._.Dollars._5">{#N/A,#N/A,FALSE,"PRJCTED QTRLY $'s"}</definedName>
    <definedName name="_4608wrn.Prjcted._.Qtrly._.Dollars._6">{#N/A,#N/A,FALSE,"PRJCTED QTRLY $'s"}</definedName>
    <definedName name="_4609wrn.Prjcted._.Qtrly._.Dollars._7">{#N/A,#N/A,FALSE,"PRJCTED QTRLY $'s"}</definedName>
    <definedName name="_460ACwvu.CapersView._1_6">#REF!</definedName>
    <definedName name="_4610wrn.Prjcted._.Qtrly._.Dollars._8">{#N/A,#N/A,FALSE,"PRJCTED QTRLY $'s"}</definedName>
    <definedName name="_4611wrn.Prjcted._.Qtrly._.Dollars._9">{#N/A,#N/A,FALSE,"PRJCTED QTRLY $'s"}</definedName>
    <definedName name="_4612wrn.Prjcted._.Qtrly._.Dollars._1_1">{#N/A,#N/A,FALSE,"PRJCTED QTRLY $'s"}</definedName>
    <definedName name="_4613wrn.Prjcted._.Qtrly._.Dollars._2_1">{#N/A,#N/A,FALSE,"PRJCTED QTRLY $'s"}</definedName>
    <definedName name="_4616wrn.Prjcted._.Qtrly._.Qtys._1">{#N/A,#N/A,FALSE,"PRJCTED QTRLY QTY's"}</definedName>
    <definedName name="_4617wrn.Prjcted._.Qtrly._.Qtys._10">{#N/A,#N/A,FALSE,"PRJCTED QTRLY QTY's"}</definedName>
    <definedName name="_4618wrn.Prjcted._.Qtrly._.Qtys._11">{#N/A,#N/A,FALSE,"PRJCTED QTRLY QTY's"}</definedName>
    <definedName name="_4619wrn.Prjcted._.Qtrly._.Qtys._12">{#N/A,#N/A,FALSE,"PRJCTED QTRLY QTY's"}</definedName>
    <definedName name="_4620wrn.Prjcted._.Qtrly._.Qtys._13">{#N/A,#N/A,FALSE,"PRJCTED QTRLY QTY's"}</definedName>
    <definedName name="_4621wrn.Prjcted._.Qtrly._.Qtys._14">{#N/A,#N/A,FALSE,"PRJCTED QTRLY QTY's"}</definedName>
    <definedName name="_4624wrn.Prjcted._.Qtrly._.Qtys._2">{#N/A,#N/A,FALSE,"PRJCTED QTRLY QTY's"}</definedName>
    <definedName name="_4625wrn.Prjcted._.Qtrly._.Qtys._3">{#N/A,#N/A,FALSE,"PRJCTED QTRLY QTY's"}</definedName>
    <definedName name="_4626wrn.Prjcted._.Qtrly._.Qtys._4">{#N/A,#N/A,FALSE,"PRJCTED QTRLY QTY's"}</definedName>
    <definedName name="_4627wrn.Prjcted._.Qtrly._.Qtys._5">{#N/A,#N/A,FALSE,"PRJCTED QTRLY QTY's"}</definedName>
    <definedName name="_4628wrn.Prjcted._.Qtrly._.Qtys._6">{#N/A,#N/A,FALSE,"PRJCTED QTRLY QTY's"}</definedName>
    <definedName name="_4629wrn.Prjcted._.Qtrly._.Qtys._7">{#N/A,#N/A,FALSE,"PRJCTED QTRLY QTY's"}</definedName>
    <definedName name="_462Swvu.CapersView._1">#REF!</definedName>
    <definedName name="_4630wrn.Prjcted._.Qtrly._.Qtys._8">{#N/A,#N/A,FALSE,"PRJCTED QTRLY QTY's"}</definedName>
    <definedName name="_4631wrn.Prjcted._.Qtrly._.Qtys._9">{#N/A,#N/A,FALSE,"PRJCTED QTRLY QTY's"}</definedName>
    <definedName name="_4632wrn.Prjcted._.Qtrly._.Qtys._1_1">{#N/A,#N/A,FALSE,"PRJCTED QTRLY QTY's"}</definedName>
    <definedName name="_4633wrn.Prjcted._.Qtrly._.Qtys._2_1">{#N/A,#N/A,FALSE,"PRJCTED QTRLY QTY's"}</definedName>
    <definedName name="_4636wvu.CapersView.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37wvu.CapersView._10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38wvu.CapersView._1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39wvu.CapersView._1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0wvu.CapersView._13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1wvu.CapersView._14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4wvu.CapersView._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5wvu.CapersView._3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6wvu.CapersView._4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7wvu.CapersView._5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8wvu.CapersView._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49wvu.CapersView._7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50wvu.CapersView._8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51wvu.CapersView._9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52wvu.CapersView._1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53wvu.CapersView._2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4656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57wvu.Japan_Capers_Ed_Pub._10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58wvu.Japan_Capers_Ed_Pub._1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59wvu.Japan_Capers_Ed_Pub._1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0wvu.Japan_Capers_Ed_Pub._1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1wvu.Japan_Capers_Ed_Pub._1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4wvu.Japan_Capers_Ed_Pub._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5wvu.Japan_Capers_Ed_Pub._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6wvu.Japan_Capers_Ed_Pub._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7wvu.Japan_Capers_Ed_Pub._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8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69wvu.Japan_Capers_Ed_Pub._7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70wvu.Japan_Capers_Ed_Pub._8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71wvu.Japan_Capers_Ed_Pub._9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72wvu.Japan_Capers_Ed_Pub._1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73wvu.Japan_Capers_Ed_Pub._2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676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77wvu.KJP_CC._10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78wvu.KJP_CC._1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79wvu.KJP_CC._1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0wvu.KJP_CC._1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1wvu.KJP_CC._1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4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5wvu.KJP_CC._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6wvu.KJP_CC._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7wvu.KJP_CC._5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8wvu.KJP_CC._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89wvu.KJP_CC._7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90wvu.KJP_CC._8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91wvu.KJP_CC._9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92wvu.KJP_CC._1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93wvu.KJP_CC._2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4694Z_9A428CE1_B4D9_11D0_A8AA_0000C071AEE7_.wvu.Cols_1">(#REF!,#REF!)</definedName>
    <definedName name="_4695Z_9A428CE1_B4D9_11D0_A8AA_0000C071AEE7_.wvu.Cols_2">(#REF!,#REF!)</definedName>
    <definedName name="_4696Z_9A428CE1_B4D9_11D0_A8AA_0000C071AEE7_.wvu.Cols_3">(#REF!,#REF!)</definedName>
    <definedName name="_4697Z_9A428CE1_B4D9_11D0_A8AA_0000C071AEE7_.wvu.PrintArea_1">#REF!</definedName>
    <definedName name="_4698Z_9A428CE1_B4D9_11D0_A8AA_0000C071AEE7_.wvu.PrintArea_2">#REF!</definedName>
    <definedName name="_4699Z_9A428CE1_B4D9_11D0_A8AA_0000C071AEE7_.wvu.PrintArea_3">#REF!</definedName>
    <definedName name="_469ACwvu.CapersView._1_7">#REF!</definedName>
    <definedName name="_46wrn.Priority._.list._1">{#N/A,#N/A,FALSE,"DI 2 YEAR MASTER SCHEDULE"}</definedName>
    <definedName name="_4700Z_9A428CE1_B4D9_11D0_A8AA_0000C071AEE7_.wvu.PrintArea_4">#REF!</definedName>
    <definedName name="_4701Z_9A428CE1_B4D9_11D0_A8AA_0000C071AEE7_.wvu.PrintArea_5">#REF!</definedName>
    <definedName name="_4702Z_9A428CE1_B4D9_11D0_A8AA_0000C071AEE7_.wvu.PrintArea_6">#REF!</definedName>
    <definedName name="_4703Z_9A428CE1_B4D9_11D0_A8AA_0000C071AEE7_.wvu.PrintArea_7">#REF!</definedName>
    <definedName name="_4704Z_9A428CE1_B4D9_11D0_A8AA_0000C071AEE7_.wvu.PrintArea_8">#REF!</definedName>
    <definedName name="_4705Z_9A428CE1_B4D9_11D0_A8AA_0000C071AEE7_.wvu.PrintArea_1_1">#REF!</definedName>
    <definedName name="_4719Z_9A428CE1_B4D9_11D0_A8AA_0000C071AEE7_.wvu.Rows_1">(#REF!,#REF!,#REF!,#REF!,#REF!,#REF!,#REF!,#REF!)</definedName>
    <definedName name="_4728Z_9A428CE1_B4D9_11D0_A8AA_0000C071AEE7_.wvu.Rows_10">(#REF!,#REF!,#REF!,#REF!,#REF!,#REF!,#REF!,#REF!)</definedName>
    <definedName name="_4737Z_9A428CE1_B4D9_11D0_A8AA_0000C071AEE7_.wvu.Rows_11">(#REF!,#REF!,#REF!,#REF!,#REF!,#REF!,#REF!,#REF!)</definedName>
    <definedName name="_4746Z_9A428CE1_B4D9_11D0_A8AA_0000C071AEE7_.wvu.Rows_12">(#REF!,#REF!,#REF!,#REF!,#REF!,#REF!,#REF!,#REF!)</definedName>
    <definedName name="_4755Z_9A428CE1_B4D9_11D0_A8AA_0000C071AEE7_.wvu.Rows_13">(#REF!,#REF!,#REF!,#REF!,#REF!,#REF!,#REF!,#REF!)</definedName>
    <definedName name="_4769Z_9A428CE1_B4D9_11D0_A8AA_0000C071AEE7_.wvu.Rows_2">(#REF!,#REF!,#REF!,#REF!,#REF!,#REF!,#REF!,#REF!)</definedName>
    <definedName name="_4778Z_9A428CE1_B4D9_11D0_A8AA_0000C071AEE7_.wvu.Rows_3">(#REF!,#REF!,#REF!,#REF!,#REF!,#REF!,#REF!,#REF!)</definedName>
    <definedName name="_477wrn.Prjcted._.Mnthly._.Qtys._5">{#N/A,#N/A,FALSE,"PRJCTED MNTHLY QTY's"}</definedName>
    <definedName name="_4787Z_9A428CE1_B4D9_11D0_A8AA_0000C071AEE7_.wvu.Rows_4">(#REF!,#REF!,#REF!,#REF!,#REF!,#REF!,#REF!,#REF!)</definedName>
    <definedName name="_478ACwvu.CapersView._2_1">#REF!</definedName>
    <definedName name="_4796Z_9A428CE1_B4D9_11D0_A8AA_0000C071AEE7_.wvu.Rows_5">(#REF!,#REF!,#REF!,#REF!,#REF!,#REF!,#REF!,#REF!)</definedName>
    <definedName name="_47wrn.Priority._.list._2">{#N/A,#N/A,FALSE,"DI 2 YEAR MASTER SCHEDULE"}</definedName>
    <definedName name="_4805Z_9A428CE1_B4D9_11D0_A8AA_0000C071AEE7_.wvu.Rows_6">(#REF!,#REF!,#REF!,#REF!,#REF!,#REF!,#REF!,#REF!)</definedName>
    <definedName name="_480wrn.Prjcted._.Mnthly._.Qtys._6">{#N/A,#N/A,FALSE,"PRJCTED MNTHLY QTY's"}</definedName>
    <definedName name="_4814Z_9A428CE1_B4D9_11D0_A8AA_0000C071AEE7_.wvu.Rows_7">(#REF!,#REF!,#REF!,#REF!,#REF!,#REF!,#REF!,#REF!)</definedName>
    <definedName name="_481Swvu.Japan_Capers_Ed_Pub._1">#REF!</definedName>
    <definedName name="_481wvu.Japan_Capers_Ed_Pub._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823Z_9A428CE1_B4D9_11D0_A8AA_0000C071AEE7_.wvu.Rows_8">(#REF!,#REF!,#REF!,#REF!,#REF!,#REF!,#REF!,#REF!)</definedName>
    <definedName name="_4832Z_9A428CE1_B4D9_11D0_A8AA_0000C071AEE7_.wvu.Rows_9">(#REF!,#REF!,#REF!,#REF!,#REF!,#REF!,#REF!,#REF!)</definedName>
    <definedName name="_483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841Z_9A428CE1_B4D9_11D0_A8AA_0000C071AEE7_.wvu.Rows_1_1">(#REF!,#REF!,#REF!,#REF!,#REF!,#REF!,#REF!,#REF!)</definedName>
    <definedName name="_4850Z_9A428CE1_B4D9_11D0_A8AA_0000C071AEE7_.wvu.Rows_1_2">(#REF!,#REF!,#REF!,#REF!,#REF!,#REF!,#REF!,#REF!)</definedName>
    <definedName name="_4859Z_9A428CE1_B4D9_11D0_A8AA_0000C071AEE7_.wvu.Rows_1_3">(#REF!,#REF!,#REF!,#REF!,#REF!,#REF!,#REF!,#REF!)</definedName>
    <definedName name="_485wvu.Japan_Capers_Ed_Pub._7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4868Z_9A428CE1_B4D9_11D0_A8AA_0000C071AEE7_.wvu.Rows_1_4">(#REF!,#REF!,#REF!,#REF!,#REF!,#REF!,#REF!,#REF!)</definedName>
    <definedName name="_4877Z_9A428CE1_B4D9_11D0_A8AA_0000C071AEE7_.wvu.Rows_1_5">(#REF!,#REF!,#REF!,#REF!,#REF!,#REF!,#REF!,#REF!)</definedName>
    <definedName name="_487ACwvu.CapersView._2_2">#REF!</definedName>
    <definedName name="_4886Z_9A428CE1_B4D9_11D0_A8AA_0000C071AEE7_.wvu.Rows_1_6">(#REF!,#REF!,#REF!,#REF!,#REF!,#REF!,#REF!,#REF!)</definedName>
    <definedName name="_4895Z_9A428CE1_B4D9_11D0_A8AA_0000C071AEE7_.wvu.Rows_1_7">(#REF!,#REF!,#REF!,#REF!,#REF!,#REF!,#REF!,#REF!)</definedName>
    <definedName name="_48wrn.Prjcted._.Mnthly._.Qtys._1">{#N/A,#N/A,FALSE,"PRJCTED MNTHLY QTY's"}</definedName>
    <definedName name="_4904Z_9A428CE1_B4D9_11D0_A8AA_0000C071AEE7_.wvu.Rows_2_1">(#REF!,#REF!,#REF!,#REF!,#REF!,#REF!,#REF!,#REF!)</definedName>
    <definedName name="_4913Z_9A428CE1_B4D9_11D0_A8AA_0000C071AEE7_.wvu.Rows_2_2">(#REF!,#REF!,#REF!,#REF!,#REF!,#REF!,#REF!,#REF!)</definedName>
    <definedName name="_4922Z_9A428CE1_B4D9_11D0_A8AA_0000C071AEE7_.wvu.Rows_2_3">(#REF!,#REF!,#REF!,#REF!,#REF!,#REF!,#REF!,#REF!)</definedName>
    <definedName name="_4931Z_9A428CE1_B4D9_11D0_A8AA_0000C071AEE7_.wvu.Rows_2_4">(#REF!,#REF!,#REF!,#REF!,#REF!,#REF!,#REF!,#REF!)</definedName>
    <definedName name="_4940Z_9A428CE1_B4D9_11D0_A8AA_0000C071AEE7_.wvu.Rows_2_5">(#REF!,#REF!,#REF!,#REF!,#REF!,#REF!,#REF!,#REF!)</definedName>
    <definedName name="_4949Z_9A428CE1_B4D9_11D0_A8AA_0000C071AEE7_.wvu.Rows_2_6">(#REF!,#REF!,#REF!,#REF!,#REF!,#REF!,#REF!,#REF!)</definedName>
    <definedName name="_4958Z_9A428CE1_B4D9_11D0_A8AA_0000C071AEE7_.wvu.Rows_2_7">(#REF!,#REF!,#REF!,#REF!,#REF!,#REF!,#REF!,#REF!)</definedName>
    <definedName name="_495wrn.Prjcted._.Qtrly._.Dollars._10">{#N/A,#N/A,FALSE,"PRJCTED QTRLY $'s"}</definedName>
    <definedName name="_4967Z_9A428CE1_B4D9_11D0_A8AA_0000C071AEE7_.wvu.Rows_3_1">(#REF!,#REF!,#REF!,#REF!,#REF!,#REF!,#REF!,#REF!)</definedName>
    <definedName name="_496ACwvu.CapersView._2_3">#REF!</definedName>
    <definedName name="_4976Z_9A428CE1_B4D9_11D0_A8AA_0000C071AEE7_.wvu.Rows_3_2">(#REF!,#REF!,#REF!,#REF!,#REF!,#REF!,#REF!,#REF!)</definedName>
    <definedName name="_4985Z_9A428CE1_B4D9_11D0_A8AA_0000C071AEE7_.wvu.Rows_3_3">(#REF!,#REF!,#REF!,#REF!,#REF!,#REF!,#REF!,#REF!)</definedName>
    <definedName name="_4994Z_9A428CE1_B4D9_11D0_A8AA_0000C071AEE7_.wvu.Rows_4_1">(#REF!,#REF!,#REF!,#REF!,#REF!,#REF!,#REF!,#REF!)</definedName>
    <definedName name="_49wrn.Prjcted._.Mnthly._.Qtys._2">{#N/A,#N/A,FALSE,"PRJCTED MNTHLY QTY's"}</definedName>
    <definedName name="_4ACwvu.KJP_CC._1">#REF!</definedName>
    <definedName name="_4Excel_BuiltIn_Print_Titles_10_1">"$#REF!.$#REF!$#REF!:$#REF!$#REF!"</definedName>
    <definedName name="_5" localSheetId="6">"$#REF!.$A$285:$U$310"</definedName>
    <definedName name="_5">#REF!</definedName>
    <definedName name="_5.1">#REF!</definedName>
    <definedName name="_5.1.2">#REF!</definedName>
    <definedName name="_5______Excel_BuiltIn_Print_Area_2_1">#REF!</definedName>
    <definedName name="_5_1">#REF!</definedName>
    <definedName name="_5_3">#REF!</definedName>
    <definedName name="_5_4">#REF!</definedName>
    <definedName name="_5003Z_9A428CE1_B4D9_11D0_A8AA_0000C071AEE7_.wvu.Rows_4_2">(#REF!,#REF!,#REF!,#REF!,#REF!,#REF!,#REF!,#REF!)</definedName>
    <definedName name="_500wrn.Edutainment._.Priority._.List._1">{#N/A,#N/A,FALSE,"DI 2 YEAR MASTER SCHEDULE"}</definedName>
    <definedName name="_5012Z_9A428CE1_B4D9_11D0_A8AA_0000C071AEE7_.wvu.Rows_4_3">(#REF!,#REF!,#REF!,#REF!,#REF!,#REF!,#REF!,#REF!)</definedName>
    <definedName name="_5021Z_9A428CE1_B4D9_11D0_A8AA_0000C071AEE7_.wvu.Rows_5_1">(#REF!,#REF!,#REF!,#REF!,#REF!,#REF!,#REF!,#REF!)</definedName>
    <definedName name="_5030Z_9A428CE1_B4D9_11D0_A8AA_0000C071AEE7_.wvu.Rows_5_2">(#REF!,#REF!,#REF!,#REF!,#REF!,#REF!,#REF!,#REF!)</definedName>
    <definedName name="_5039Z_9A428CE1_B4D9_11D0_A8AA_0000C071AEE7_.wvu.Rows_5_3">(#REF!,#REF!,#REF!,#REF!,#REF!,#REF!,#REF!,#REF!)</definedName>
    <definedName name="_5048Z_9A428CE1_B4D9_11D0_A8AA_0000C071AEE7_.wvu.Rows_6_1">(#REF!,#REF!,#REF!,#REF!,#REF!,#REF!,#REF!,#REF!)</definedName>
    <definedName name="_5057Z_9A428CE1_B4D9_11D0_A8AA_0000C071AEE7_.wvu.Rows_6_2">(#REF!,#REF!,#REF!,#REF!,#REF!,#REF!,#REF!,#REF!)</definedName>
    <definedName name="_505ACwvu.CapersView._2_4">#REF!</definedName>
    <definedName name="_505wrn.Edutainment._.Priority._.List._2">{#N/A,#N/A,FALSE,"DI 2 YEAR MASTER SCHEDULE"}</definedName>
    <definedName name="_505wvu.KJP_CC._1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066Z_9A428CE1_B4D9_11D0_A8AA_0000C071AEE7_.wvu.Rows_6_3">(#REF!,#REF!,#REF!,#REF!,#REF!,#REF!,#REF!,#REF!)</definedName>
    <definedName name="_50wrn.Prjcted._.Qtrly._.Dollars._1">{#N/A,#N/A,FALSE,"PRJCTED QTRLY $'s"}</definedName>
    <definedName name="_510wrn.Prjcted._.Qtrly._.Dollars._15">{#N/A,#N/A,FALSE,"PRJCTED QTRLY $'s"}</definedName>
    <definedName name="_514ACwvu.CapersView._2_5">#REF!</definedName>
    <definedName name="_515wvu.KJP_CC._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1wrn.Prjcted._.Qtrly._.Dollars._2">{#N/A,#N/A,FALSE,"PRJCTED QTRLY $'s"}</definedName>
    <definedName name="_520wrn.Priority._.list._1">{#N/A,#N/A,FALSE,"DI 2 YEAR MASTER SCHEDULE"}</definedName>
    <definedName name="_5235">#REF!</definedName>
    <definedName name="_523ACwvu.CapersView._2_6">#REF!</definedName>
    <definedName name="_525wrn.Priority._.list._2">{#N/A,#N/A,FALSE,"DI 2 YEAR MASTER SCHEDULE"}</definedName>
    <definedName name="_525wrn.Prjcted._.Qtrly._.Dollars._5">{#N/A,#N/A,FALSE,"PRJCTED QTRLY $'s"}</definedName>
    <definedName name="_52wrn.Prjcted._.Qtrly._.Qtys._1">{#N/A,#N/A,FALSE,"PRJCTED QTRLY QTY's"}</definedName>
    <definedName name="_53_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53_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530wrn.Prjcted._.Mnthly._.Qtys._1">{#N/A,#N/A,FALSE,"PRJCTED MNTHLY QTY's"}</definedName>
    <definedName name="_532ACwvu.CapersView._2_7">#REF!</definedName>
    <definedName name="_535wrn.Prjcted._.Mnthly._.Qtys._2">{#N/A,#N/A,FALSE,"PRJCTED MNTHLY QTY's"}</definedName>
    <definedName name="_53wrn.Prjcted._.Qtrly._.Qtys._2">{#N/A,#N/A,FALSE,"PRJCTED QTRLY QTY's"}</definedName>
    <definedName name="_54_2Excel_BuiltIn_Print_Area_2_1_1">#REF!</definedName>
    <definedName name="_540wrn.Prjcted._.Qtrly._.Dollars._1">{#N/A,#N/A,FALSE,"PRJCTED QTRLY $'s"}</definedName>
    <definedName name="_540wrn.Prjcted._.Qtrly._.Qtys._1">{#N/A,#N/A,FALSE,"PRJCTED QTRLY QTY's"}</definedName>
    <definedName name="_541ACwvu.CapersView._3_1">#REF!</definedName>
    <definedName name="_54wvu.CapersView.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550ACwvu.CapersView._3_2">#REF!</definedName>
    <definedName name="_550wrn.Prjcted._.Qtrly._.Qtys._1">{#N/A,#N/A,FALSE,"PRJCTED QTRLY QTY's"}</definedName>
    <definedName name="_555wrn.Prjcted._.Qtrly._.Qtys._2">{#N/A,#N/A,FALSE,"PRJCTED QTRLY QTY's"}</definedName>
    <definedName name="_559ACwvu.CapersView._3_3">#REF!</definedName>
    <definedName name="_55wvu.CapersView._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560wvu.CapersView.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561wrn.Prjcted._.Qtrly._.Qtys._16">{#N/A,#N/A,FALSE,"PRJCTED QTRLY QTY's"}</definedName>
    <definedName name="_567wrn.Prjcted._.Qtrly._.Qtys._3">{#N/A,#N/A,FALSE,"PRJCTED QTRLY QTY's"}</definedName>
    <definedName name="_568ACwvu.CapersView._4_1">#REF!</definedName>
    <definedName name="_56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570wrn.Prjcted._.Qtrly._.Qtys._4">{#N/A,#N/A,FALSE,"PRJCTED QTRLY QTY's"}</definedName>
    <definedName name="_570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576wrn.Prjcted._.Qtrly._.Qtys._6">{#N/A,#N/A,FALSE,"PRJCTED QTRLY QTY's"}</definedName>
    <definedName name="_577ACwvu.CapersView._4_2">#REF!</definedName>
    <definedName name="_57wvu.Japan_Capers_Ed_Pub._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580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85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86ACwvu.CapersView._4_3">#REF!</definedName>
    <definedName name="_58ACwvu.CapersView._2">#REF!</definedName>
    <definedName name="_58Rwvu.KJP_CC._1">#REF!</definedName>
    <definedName name="_58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95ACwvu.CapersView._5_1">#REF!</definedName>
    <definedName name="_59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5Cwvu.CapersView._1">#REF!</definedName>
    <definedName name="_5Excel_BuiltIn__FilterDatabase_4_1_1_1">"$#REF!.$A$1:$R$6"</definedName>
    <definedName name="_6" localSheetId="6">"$#REF!.$A$312:$U$334"</definedName>
    <definedName name="_6">#REF!</definedName>
    <definedName name="_6.1.1">#REF!</definedName>
    <definedName name="_6______Excel_BuiltIn_Print_Area_3_1_1">"$#REF!.$B$9:$AL$211"</definedName>
    <definedName name="_6_1">#REF!</definedName>
    <definedName name="_6_3">#REF!</definedName>
    <definedName name="_6_4">#REF!</definedName>
    <definedName name="_604ACwvu.CapersView._5_2">#REF!</definedName>
    <definedName name="_609wvu.CapersView._1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60Z_9A428CE1_B4D9_11D0_A8AA_0000C071AEE7_.wvu.PrintArea_1">#REF!</definedName>
    <definedName name="_613ACwvu.CapersView._5_3">#REF!</definedName>
    <definedName name="_61Z_9A428CE1_B4D9_11D0_A8AA_0000C071AEE7_.wvu.Rows_1">(#REF!,#REF!,#REF!,#REF!,#REF!,#REF!,#REF!,#REF!)</definedName>
    <definedName name="_622ACwvu.CapersView._6_1">#REF!</definedName>
    <definedName name="_6235">#REF!</definedName>
    <definedName name="_624wvu.CapersView._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627wvu.CapersView._7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62ACwvu.Japan_Capers_Ed_Pub._1">#REF!</definedName>
    <definedName name="_62Z_9A428CE1_B4D9_11D0_A8AA_0000C071AEE7_.wvu.Rows_2">(#REF!,#REF!,#REF!,#REF!,#REF!,#REF!,#REF!,#REF!)</definedName>
    <definedName name="_63_2Excel_BuiltIn_Print_Area_2_1_2">#REF!</definedName>
    <definedName name="_630wvu.CapersView._8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631ACwvu.CapersView._6_2">#REF!</definedName>
    <definedName name="_633wvu.CapersView._9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_636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39wvu.Japan_Capers_Ed_Pub._10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40ACwvu.CapersView._6_3">#REF!</definedName>
    <definedName name="_641ACwvu.Japan_Capers_Ed_Pub._1">#REF!</definedName>
    <definedName name="_642ACwvu.Japan_Capers_Ed_Pub._2">#REF!</definedName>
    <definedName name="_642wvu.Japan_Capers_Ed_Pub._1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43ACwvu.Japan_Capers_Ed_Pub._3">#REF!</definedName>
    <definedName name="_644ACwvu.Japan_Capers_Ed_Pub._4">#REF!</definedName>
    <definedName name="_645ACwvu.Japan_Capers_Ed_Pub._5">#REF!</definedName>
    <definedName name="_645wvu.Japan_Capers_Ed_Pub._1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46ACwvu.Japan_Capers_Ed_Pub._6">#REF!</definedName>
    <definedName name="_647ACwvu.Japan_Capers_Ed_Pub._7">#REF!</definedName>
    <definedName name="_648ACwvu.Japan_Capers_Ed_Pub._8">#REF!</definedName>
    <definedName name="_648wvu.Japan_Capers_Ed_Pub._1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49ACwvu.Japan_Capers_Ed_Pub._1_1">#REF!</definedName>
    <definedName name="_650ACwvu.KJP_CC._1">#REF!</definedName>
    <definedName name="_651ACwvu.KJP_CC._2">#REF!</definedName>
    <definedName name="_651wvu.Japan_Capers_Ed_Pub._1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52ACwvu.KJP_CC._3">#REF!</definedName>
    <definedName name="_653ACwvu.KJP_CC._4">#REF!</definedName>
    <definedName name="_654ACwvu.KJP_CC._5">#REF!</definedName>
    <definedName name="_654wvu.Japan_Capers_Ed_Pub._1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55ACwvu.KJP_CC._6">#REF!</definedName>
    <definedName name="_656ACwvu.KJP_CC._7">#REF!</definedName>
    <definedName name="_657ACwvu.KJP_CC._8">#REF!</definedName>
    <definedName name="_657wvu.Japan_Capers_Ed_Pub._1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58ACwvu.KJP_CC._1_1">#REF!</definedName>
    <definedName name="_660wvu.Japan_Capers_Ed_Pub._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63wvu.Japan_Capers_Ed_Pub._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66wvu.Japan_Capers_Ed_Pub._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67bos_1">#REF!</definedName>
    <definedName name="_669wvu.Japan_Capers_Ed_Pub._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6ACwvu.KJP_CC._1">#REF!</definedName>
    <definedName name="_672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75wvu.Japan_Capers_Ed_Pub._7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76bos_2">#REF!</definedName>
    <definedName name="_678wvu.Japan_Capers_Ed_Pub._8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81wvu.Japan_Capers_Ed_Pub._9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684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85bos_3">#REF!</definedName>
    <definedName name="_687wvu.KJP_CC._10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90wvu.KJP_CC._1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93wvu.KJP_CC._1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94BU_1">#REF!</definedName>
    <definedName name="_696wvu.KJP_CC._1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99wvu.KJP_CC._1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69HTML_Control_1" localSheetId="6">{"'PRODUCTIONCOST SHEET'!$B$3:$G$48"}</definedName>
    <definedName name="_69HTML_Control_1">{"'PRODUCTIONCOST SHEET'!$B$3:$G$48"}</definedName>
    <definedName name="_69HTML_Control_1_1">{"'PRODUCTIONCOST SHEET'!$B$3:$G$48"}</definedName>
    <definedName name="_69wrn.Japan_Capers_Ed._.Pub._1">{"Japan_Capers_Ed_Pub",#N/A,FALSE,"DI 2 YEAR MASTER SCHEDULE"}</definedName>
    <definedName name="_6Cwvu.CapersView._2">#REF!</definedName>
    <definedName name="_6Excel_BuiltIn_Print_Area_2_1">#REF!</definedName>
    <definedName name="_6FLOW">#REF!</definedName>
    <definedName name="_7">#N/A</definedName>
    <definedName name="_7.4">#REF!</definedName>
    <definedName name="_7______Excel_BuiltIn_Print_Area_6_1_1">#REF!,#REF!,#REF!,#REF!,#REF!,#REF!,#REF!,#REF!,#REF!,#REF!,#REF!</definedName>
    <definedName name="_702wvu.KJP_CC._15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03BU_1_1">#REF!</definedName>
    <definedName name="_705wvu.KJP_CC._1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08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11wvu.KJP_CC._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12BU_3_1">#REF!</definedName>
    <definedName name="_714wvu.KJP_CC._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17wvu.KJP_CC._5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2_2Excel_BuiltIn_Print_Area_2_1_3">#REF!</definedName>
    <definedName name="_721CET_1">#REF!</definedName>
    <definedName name="_721rl_15">{"Japan_Capers_Ed_Pub",#N/A,FALSE,"DI 2 YEAR MASTER SCHEDULE"}</definedName>
    <definedName name="_7235">#REF!</definedName>
    <definedName name="_723wvu.KJP_CC._7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26wvu.KJP_CC._8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29wvu.KJP_CC._9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72HTML_Control_10" localSheetId="6">{"'PRODUCTIONCOST SHEET'!$B$3:$G$48"}</definedName>
    <definedName name="_72HTML_Control_10">{"'PRODUCTIONCOST SHEET'!$B$3:$G$48"}</definedName>
    <definedName name="_72HTML_Control_10_1">{"'PRODUCTIONCOST SHEET'!$B$3:$G$48"}</definedName>
    <definedName name="_72HTML_Control_11" localSheetId="6">{"'PRODUCTIONCOST SHEET'!$B$3:$G$48"}</definedName>
    <definedName name="_72HTML_Control_11">{"'PRODUCTIONCOST SHEET'!$B$3:$G$48"}</definedName>
    <definedName name="_72HTML_Control_11_1">{"'PRODUCTIONCOST SHEET'!$B$3:$G$48"}</definedName>
    <definedName name="_72wrn.Priority._.list._2">{#N/A,#N/A,FALSE,"DI 2 YEAR MASTER SCHEDULE"}</definedName>
    <definedName name="_730CET_1_1">#REF!</definedName>
    <definedName name="_739CET_3_1">#REF!</definedName>
    <definedName name="_74_??????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74_??????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_748CET_4_1">#REF!</definedName>
    <definedName name="_75HTML_Control_11" localSheetId="6">{"'PRODUCTIONCOST SHEET'!$B$3:$G$48"}</definedName>
    <definedName name="_75HTML_Control_11">{"'PRODUCTIONCOST SHEET'!$B$3:$G$48"}</definedName>
    <definedName name="_75HTML_Control_11_1">{"'PRODUCTIONCOST SHEET'!$B$3:$G$48"}</definedName>
    <definedName name="_75wrn.Prjcted._.Qtrly._.Dollars._1">{#N/A,#N/A,FALSE,"PRJCTED QTRLY $'s"}</definedName>
    <definedName name="_762Cwvu.CapersView._1">#REF!</definedName>
    <definedName name="_771Cwvu.CapersView._10">#REF!</definedName>
    <definedName name="_777rl_4">{"Japan_Capers_Ed_Pub",#N/A,FALSE,"DI 2 YEAR MASTER SCHEDULE"}</definedName>
    <definedName name="_780Cwvu.CapersView._11">#REF!</definedName>
    <definedName name="_78HTML_Control_12" localSheetId="6">{"'PRODUCTIONCOST SHEET'!$B$3:$G$48"}</definedName>
    <definedName name="_78HTML_Control_12">{"'PRODUCTIONCOST SHEET'!$B$3:$G$48"}</definedName>
    <definedName name="_78HTML_Control_12_1">{"'PRODUCTIONCOST SHEET'!$B$3:$G$48"}</definedName>
    <definedName name="_78HTML_Control_14" localSheetId="6">{"'PRODUCTIONCOST SHEET'!$B$3:$G$48"}</definedName>
    <definedName name="_78HTML_Control_14">{"'PRODUCTIONCOST SHEET'!$B$3:$G$48"}</definedName>
    <definedName name="_78HTML_Control_14_1">{"'PRODUCTIONCOST SHEET'!$B$3:$G$48"}</definedName>
    <definedName name="_78wrn.Prjcted._.Qtrly._.Qtys._2">{#N/A,#N/A,FALSE,"PRJCTED QTRLY QTY's"}</definedName>
    <definedName name="_791rl_5">{"Japan_Capers_Ed_Pub",#N/A,FALSE,"DI 2 YEAR MASTER SCHEDULE"}</definedName>
    <definedName name="_794Cwvu.CapersView._2">#REF!</definedName>
    <definedName name="_7Cwvu.Japan_Capers_Ed_Pub._1">#REF!</definedName>
    <definedName name="_8.1.7">#REF!</definedName>
    <definedName name="_8_0">#REF!</definedName>
    <definedName name="_803Cwvu.CapersView._3">#REF!</definedName>
    <definedName name="_81_2FLOW_1">#REF!</definedName>
    <definedName name="_812Cwvu.CapersView._4">#REF!</definedName>
    <definedName name="_819rl_7">{"Japan_Capers_Ed_Pub",#N/A,FALSE,"DI 2 YEAR MASTER SCHEDULE"}</definedName>
    <definedName name="_81Cwvu.CapersView._1">#REF!</definedName>
    <definedName name="_81HTML_Control_13" localSheetId="6">{"'PRODUCTIONCOST SHEET'!$B$3:$G$48"}</definedName>
    <definedName name="_81HTML_Control_13">{"'PRODUCTIONCOST SHEET'!$B$3:$G$48"}</definedName>
    <definedName name="_81HTML_Control_13_1">{"'PRODUCTIONCOST SHEET'!$B$3:$G$48"}</definedName>
    <definedName name="_81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_821Cwvu.CapersView._5">#REF!</definedName>
    <definedName name="_830Cwvu.CapersView._6">#REF!</definedName>
    <definedName name="_8311">#REF!</definedName>
    <definedName name="_8311_1">#REF!</definedName>
    <definedName name="_833rl_8">{"Japan_Capers_Ed_Pub",#N/A,FALSE,"DI 2 YEAR MASTER SCHEDULE"}</definedName>
    <definedName name="_839Cwvu.CapersView._7">#REF!</definedName>
    <definedName name="_848Cwvu.CapersView._8">#REF!</definedName>
    <definedName name="_84HTML_Control_14" localSheetId="6">{"'PRODUCTIONCOST SHEET'!$B$3:$G$48"}</definedName>
    <definedName name="_84HTML_Control_14">{"'PRODUCTIONCOST SHEET'!$B$3:$G$48"}</definedName>
    <definedName name="_84HTML_Control_14_1">{"'PRODUCTIONCOST SHEET'!$B$3:$G$48"}</definedName>
    <definedName name="_84HTML_Control_2" localSheetId="6">{"'PRODUCTIONCOST SHEET'!$B$3:$G$48"}</definedName>
    <definedName name="_84HTML_Control_2">{"'PRODUCTIONCOST SHEET'!$B$3:$G$48"}</definedName>
    <definedName name="_84HTML_Control_2_1">{"'PRODUCTIONCOST SHEET'!$B$3:$G$48"}</definedName>
    <definedName name="_84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_857Cwvu.CapersView._9">#REF!</definedName>
    <definedName name="_866Cwvu.CapersView._1_1">#REF!</definedName>
    <definedName name="_875Cwvu.CapersView._1_2">#REF!</definedName>
    <definedName name="_87HTML_Control_15" localSheetId="6">{"'PRODUCTIONCOST SHEET'!$B$3:$G$48"}</definedName>
    <definedName name="_87HTML_Control_15">{"'PRODUCTIONCOST SHEET'!$B$3:$G$48"}</definedName>
    <definedName name="_87HTML_Control_15_1">{"'PRODUCTIONCOST SHEET'!$B$3:$G$48"}</definedName>
    <definedName name="_87Z_9A428CE1_B4D9_11D0_A8AA_0000C071AEE7_.wvu.Rows_1">(#REF!,#REF!,#REF!,#REF!,#REF!,#REF!,#REF!,#REF!)</definedName>
    <definedName name="_884Cwvu.CapersView._1_3">#REF!</definedName>
    <definedName name="_893Cwvu.CapersView._1_4">#REF!</definedName>
    <definedName name="_8Cwvu.Japan_Capers_Ed_Pub._2">#REF!</definedName>
    <definedName name="_9_____Excel_BuiltIn_Print_Area_2_1">#REF!</definedName>
    <definedName name="_9_1_4_1">#REF!</definedName>
    <definedName name="_90_3_1">#REF!</definedName>
    <definedName name="_902Cwvu.CapersView._1_5">#REF!</definedName>
    <definedName name="_909wrn.CapersPlotter._1">{#N/A,#N/A,FALSE,"DI 2 YEAR MASTER SCHEDULE"}</definedName>
    <definedName name="_90HTML_Control_16" localSheetId="6">{"'PRODUCTIONCOST SHEET'!$B$3:$G$48"}</definedName>
    <definedName name="_90HTML_Control_16">{"'PRODUCTIONCOST SHEET'!$B$3:$G$48"}</definedName>
    <definedName name="_90HTML_Control_16_1">{"'PRODUCTIONCOST SHEET'!$B$3:$G$48"}</definedName>
    <definedName name="_90HTML_Control_5" localSheetId="6">{"'PRODUCTIONCOST SHEET'!$B$3:$G$48"}</definedName>
    <definedName name="_90HTML_Control_5">{"'PRODUCTIONCOST SHEET'!$B$3:$G$48"}</definedName>
    <definedName name="_90HTML_Control_5_1">{"'PRODUCTIONCOST SHEET'!$B$3:$G$48"}</definedName>
    <definedName name="_911Cwvu.CapersView._1_6">#REF!</definedName>
    <definedName name="_920Cwvu.CapersView._1_7">#REF!</definedName>
    <definedName name="_929Cwvu.CapersView._2_1">#REF!</definedName>
    <definedName name="_938Cwvu.CapersView._2_2">#REF!</definedName>
    <definedName name="_93HTML_Control_2" localSheetId="6">{"'PRODUCTIONCOST SHEET'!$B$3:$G$48"}</definedName>
    <definedName name="_93HTML_Control_2">{"'PRODUCTIONCOST SHEET'!$B$3:$G$48"}</definedName>
    <definedName name="_93HTML_Control_2_1">{"'PRODUCTIONCOST SHEET'!$B$3:$G$48"}</definedName>
    <definedName name="_947Cwvu.CapersView._2_3">#REF!</definedName>
    <definedName name="_95_???????????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95_???????????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_956Cwvu.CapersView._2_4">#REF!</definedName>
    <definedName name="_965Cwvu.CapersView._2_5">#REF!</definedName>
    <definedName name="_96Cwvu.CapersView._2">#REF!</definedName>
    <definedName name="_96HTML_Control_3" localSheetId="6">{"'PRODUCTIONCOST SHEET'!$B$3:$G$48"}</definedName>
    <definedName name="_96HTML_Control_3">{"'PRODUCTIONCOST SHEET'!$B$3:$G$48"}</definedName>
    <definedName name="_96HTML_Control_3_1">{"'PRODUCTIONCOST SHEET'!$B$3:$G$48"}</definedName>
    <definedName name="_96HTML_Control_8" localSheetId="6">{"'PRODUCTIONCOST SHEET'!$B$3:$G$48"}</definedName>
    <definedName name="_96HTML_Control_8">{"'PRODUCTIONCOST SHEET'!$B$3:$G$48"}</definedName>
    <definedName name="_96HTML_Control_8_1">{"'PRODUCTIONCOST SHEET'!$B$3:$G$48"}</definedName>
    <definedName name="_97___0">#REF!</definedName>
    <definedName name="_974Cwvu.CapersView._2_6">#REF!</definedName>
    <definedName name="_979wrn.CapersPlotter._14">{#N/A,#N/A,FALSE,"DI 2 YEAR MASTER SCHEDULE"}</definedName>
    <definedName name="_98_5235">#REF!</definedName>
    <definedName name="_983Cwvu.CapersView._2_7">#REF!</definedName>
    <definedName name="_99_3_1_1">#REF!</definedName>
    <definedName name="_99_6235">#REF!</definedName>
    <definedName name="_992Cwvu.CapersView._3_1">#REF!</definedName>
    <definedName name="_99HTML_Control_4" localSheetId="6">{"'PRODUCTIONCOST SHEET'!$B$3:$G$48"}</definedName>
    <definedName name="_99HTML_Control_4">{"'PRODUCTIONCOST SHEET'!$B$3:$G$48"}</definedName>
    <definedName name="_99HTML_Control_4_1">{"'PRODUCTIONCOST SHEET'!$B$3:$G$48"}</definedName>
    <definedName name="_9Cwvu.KJP_CC._1">(#REF!,#REF!,#REF!,#REF!,#REF!,#REF!,#REF!,#REF!,#REF!,#REF!,#REF!,#REF!,#REF!,#REF!,#REF!,#REF!,#REF!,#REF!,#REF!,#REF!)</definedName>
    <definedName name="_a" localSheetId="6">"'file://OPERASIONAL5/AUDIT/AUDIT/Spring 02/INDOSPRING 2002 Report.xls'#$neraca.$#REF!#REF!"</definedName>
    <definedName name="_a">#REF!</definedName>
    <definedName name="_a_1">#REF!</definedName>
    <definedName name="_A_2">"$#REF!.$B$1"</definedName>
    <definedName name="_a_3">#REF!</definedName>
    <definedName name="_a_4">#REF!</definedName>
    <definedName name="_a100000">#REF!</definedName>
    <definedName name="_a11">#N/A</definedName>
    <definedName name="_a11_1">#N/A</definedName>
    <definedName name="_a140000">#REF!</definedName>
    <definedName name="_a500000">#REF!</definedName>
    <definedName name="_a7">#N/A</definedName>
    <definedName name="_abs2">#N/A</definedName>
    <definedName name="_abs2_1">#N/A</definedName>
    <definedName name="_ADV2">#REF!</definedName>
    <definedName name="_agt01">#REF!</definedName>
    <definedName name="_agt02">#REF!</definedName>
    <definedName name="_agt98">#REF!</definedName>
    <definedName name="_APL02">#REF!</definedName>
    <definedName name="_Apr01">#REF!</definedName>
    <definedName name="_Apr02">#REF!</definedName>
    <definedName name="_apr04">#REF!</definedName>
    <definedName name="_apr10">#REF!</definedName>
    <definedName name="_apr12">#REF!</definedName>
    <definedName name="_apr23">#REF!</definedName>
    <definedName name="_apr24">#REF!</definedName>
    <definedName name="_apr27">#REF!</definedName>
    <definedName name="_apr29">#REF!</definedName>
    <definedName name="_apr30">#REF!</definedName>
    <definedName name="_Apr97">#REF!</definedName>
    <definedName name="_Apr98">#REF!</definedName>
    <definedName name="_Apr99">#REF!</definedName>
    <definedName name="_are1">#REF!</definedName>
    <definedName name="_ARE2000">#REF!</definedName>
    <definedName name="_ARE98">#REF!</definedName>
    <definedName name="_ARE99">#REF!</definedName>
    <definedName name="_Aug01">#REF!</definedName>
    <definedName name="_Aug02">#REF!</definedName>
    <definedName name="_aug03">#REF!</definedName>
    <definedName name="_aug04">#REF!</definedName>
    <definedName name="_aug05">#REF!</definedName>
    <definedName name="_aug06">#REF!</definedName>
    <definedName name="_aug07">#REF!</definedName>
    <definedName name="_aug08">#REF!</definedName>
    <definedName name="_aug09">#REF!</definedName>
    <definedName name="_aug10">#REF!</definedName>
    <definedName name="_aug12">#REF!</definedName>
    <definedName name="_aug13">#REF!</definedName>
    <definedName name="_aug14">#REF!</definedName>
    <definedName name="_aug15">#REF!</definedName>
    <definedName name="_aug16">#REF!</definedName>
    <definedName name="_aug19">#REF!</definedName>
    <definedName name="_aug20">#REF!</definedName>
    <definedName name="_aug21">#REF!</definedName>
    <definedName name="_aug22">#REF!</definedName>
    <definedName name="_aug23">#REF!</definedName>
    <definedName name="_aug24">#REF!</definedName>
    <definedName name="_aug26">#REF!</definedName>
    <definedName name="_aug27">#REF!</definedName>
    <definedName name="_aug28">#REF!</definedName>
    <definedName name="_aug29">#REF!</definedName>
    <definedName name="_aug30">#REF!</definedName>
    <definedName name="_aug31">#REF!</definedName>
    <definedName name="_Aug97">#REF!</definedName>
    <definedName name="_Aug98">#REF!</definedName>
    <definedName name="_Aug99">#REF!</definedName>
    <definedName name="_Avr0102">#REF!</definedName>
    <definedName name="_Avr0202">#REF!</definedName>
    <definedName name="_Avr0302">#REF!</definedName>
    <definedName name="_Avr0402">#REF!</definedName>
    <definedName name="_Avr0502">#REF!</definedName>
    <definedName name="_Avr0602">#REF!</definedName>
    <definedName name="_Avr0701">#REF!</definedName>
    <definedName name="_Avr0702">#REF!</definedName>
    <definedName name="_Avr0801">#REF!</definedName>
    <definedName name="_Avr08010">#REF!</definedName>
    <definedName name="_Avr0802">#REF!</definedName>
    <definedName name="_Avr0901">#REF!</definedName>
    <definedName name="_Avr0902">#REF!</definedName>
    <definedName name="_Avr1001">#REF!</definedName>
    <definedName name="_Avr1002">#REF!</definedName>
    <definedName name="_Avr1003">#REF!</definedName>
    <definedName name="_Avr1101">#REF!</definedName>
    <definedName name="_Avr1102">#REF!</definedName>
    <definedName name="_Avr1201">#REF!</definedName>
    <definedName name="_avr1202">#REF!</definedName>
    <definedName name="_b" localSheetId="6">"NAV0.$#REF!#REF!"</definedName>
    <definedName name="_b">#REF!</definedName>
    <definedName name="_b_1">#REF!</definedName>
    <definedName name="_BRANCH_\A_">#N/A</definedName>
    <definedName name="_BRANCH_\A_6">#N/A</definedName>
    <definedName name="_c">"NAV0.$#REF!#REF!"</definedName>
    <definedName name="_C__D_3_._D_6__">#N/A</definedName>
    <definedName name="_C__D_7_._D_20_">#N/A</definedName>
    <definedName name="_C__GOTO_F11___">#N/A</definedName>
    <definedName name="_C__GOTO_F136__">#N/A</definedName>
    <definedName name="_C__R___C__R_3_">#N/A</definedName>
    <definedName name="_CA110">#REF!</definedName>
    <definedName name="_CIP0100">#REF!</definedName>
    <definedName name="_CIP0101">#REF!</definedName>
    <definedName name="_CIP0102">#REF!</definedName>
    <definedName name="_CIP0200">#REF!</definedName>
    <definedName name="_CIP0201">#REF!</definedName>
    <definedName name="_CIP0202">#REF!</definedName>
    <definedName name="_CIP0300">#REF!</definedName>
    <definedName name="_CIP0301">#REF!</definedName>
    <definedName name="_CIP0302">#REF!</definedName>
    <definedName name="_CIP0400">#REF!</definedName>
    <definedName name="_CIP0401">#REF!</definedName>
    <definedName name="_CIP0402">#REF!</definedName>
    <definedName name="_CIP0500">#REF!</definedName>
    <definedName name="_CIP0501">#REF!</definedName>
    <definedName name="_CIP0502">#REF!</definedName>
    <definedName name="_CIP0600">#REF!</definedName>
    <definedName name="_CIP0601">#REF!</definedName>
    <definedName name="_CIP0602">#REF!</definedName>
    <definedName name="_CIP0700">#REF!</definedName>
    <definedName name="_CIP0701">#REF!</definedName>
    <definedName name="_CIP0702">#REF!</definedName>
    <definedName name="_CIP0800">#REF!</definedName>
    <definedName name="_CIP0801">#REF!</definedName>
    <definedName name="_CIP0802">#REF!</definedName>
    <definedName name="_CIP0900">#REF!</definedName>
    <definedName name="_CIP0901">#REF!</definedName>
    <definedName name="_CIP0902">#REF!</definedName>
    <definedName name="_CIP1000">#REF!</definedName>
    <definedName name="_CIP1001">#REF!</definedName>
    <definedName name="_CIP1002">#REF!</definedName>
    <definedName name="_CIP1100">#REF!</definedName>
    <definedName name="_CIP1101">#REF!</definedName>
    <definedName name="_CIP1102">#REF!</definedName>
    <definedName name="_CIP1200">#REF!</definedName>
    <definedName name="_CIP1201">#REF!</definedName>
    <definedName name="_CIP1202">#REF!</definedName>
    <definedName name="_CIP1299">#REF!</definedName>
    <definedName name="_CIP93">#REF!</definedName>
    <definedName name="_CIP94">#REF!</definedName>
    <definedName name="_CIP95">#REF!</definedName>
    <definedName name="_CIP96">#REF!</definedName>
    <definedName name="_CIP97">#REF!</definedName>
    <definedName name="_CIP98">#REF!</definedName>
    <definedName name="_CIP99">#REF!</definedName>
    <definedName name="_CON1">#REF!</definedName>
    <definedName name="_CRA">#REF!</definedName>
    <definedName name="_d">"NAV0.$#REF!#REF!"</definedName>
    <definedName name="_d4_1">#N/A</definedName>
    <definedName name="_DAF_ISI">#REF!</definedName>
    <definedName name="_DAT1">#REF!</definedName>
    <definedName name="_DAT1_5">NA()</definedName>
    <definedName name="_DAT10">#REF!</definedName>
    <definedName name="_DAT10_5">NA()</definedName>
    <definedName name="_DAT11">#REF!</definedName>
    <definedName name="_DAT11_5">NA()</definedName>
    <definedName name="_DAT12">#REF!</definedName>
    <definedName name="_DAT12_5">NA()</definedName>
    <definedName name="_DAT13">#REF!</definedName>
    <definedName name="_DAT13_5">NA()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_5">NA()</definedName>
    <definedName name="_DAT20">#REF!</definedName>
    <definedName name="_DAT21">#REF!</definedName>
    <definedName name="_DAT22">#REF!</definedName>
    <definedName name="_DAT3">#REF!</definedName>
    <definedName name="_DAT3_5">NA()</definedName>
    <definedName name="_DAT4">#REF!</definedName>
    <definedName name="_DAT4_5">NA()</definedName>
    <definedName name="_DAT5">#REF!</definedName>
    <definedName name="_DAT5_5">NA()</definedName>
    <definedName name="_DAT6">#REF!</definedName>
    <definedName name="_DAT6_5">NA()</definedName>
    <definedName name="_DAT7">#REF!</definedName>
    <definedName name="_DAT7_5">NA()</definedName>
    <definedName name="_DAT8">#REF!</definedName>
    <definedName name="_DAT8_5">NA()</definedName>
    <definedName name="_DAT9">#REF!</definedName>
    <definedName name="_DAT9_5">NA()</definedName>
    <definedName name="_Dec01">#REF!</definedName>
    <definedName name="_Dec02">#REF!</definedName>
    <definedName name="_dec03">#REF!</definedName>
    <definedName name="_dec04">#REF!</definedName>
    <definedName name="_dec11">#REF!</definedName>
    <definedName name="_dec12">#REF!</definedName>
    <definedName name="_dec16">#REF!</definedName>
    <definedName name="_dec18">#REF!</definedName>
    <definedName name="_dec19">#REF!</definedName>
    <definedName name="_dec20">#REF!</definedName>
    <definedName name="_dec21">#REF!</definedName>
    <definedName name="_dec23">#REF!</definedName>
    <definedName name="_dec24">#REF!</definedName>
    <definedName name="_dec28">#REF!</definedName>
    <definedName name="_dec30">#REF!</definedName>
    <definedName name="_dec31">#REF!</definedName>
    <definedName name="_Dec97">#REF!</definedName>
    <definedName name="_Dec98">#REF!</definedName>
    <definedName name="_dec99">#REF!</definedName>
    <definedName name="_des01">#REF!</definedName>
    <definedName name="_des02">#REF!</definedName>
    <definedName name="_des06">#REF!</definedName>
    <definedName name="_Dist_Bin" hidden="1">#REF!</definedName>
    <definedName name="_Dist_Values" hidden="1">#REF!</definedName>
    <definedName name="_dt04">NA()</definedName>
    <definedName name="_dt04_1">"$#REF!.$#REF!$#REF!:$#REF!$#REF!"</definedName>
    <definedName name="_dt05">NA()</definedName>
    <definedName name="_dt05_1">"$#REF!.$#REF!$#REF!:$#REF!$#REF!"</definedName>
    <definedName name="_e">"NAV0.$#REF!#REF!"</definedName>
    <definedName name="_f4">#N/A</definedName>
    <definedName name="_f4_1">#N/A</definedName>
    <definedName name="_F45">#N/A</definedName>
    <definedName name="_F45_1">#N/A</definedName>
    <definedName name="_F56">#N/A</definedName>
    <definedName name="_F56_1">#N/A</definedName>
    <definedName name="_FA2008" localSheetId="6" hidden="1">{#N/A,#N/A,FALSE,"OUT  AREC"}</definedName>
    <definedName name="_FA2008" hidden="1">{#N/A,#N/A,FALSE,"OUT  AREC"}</definedName>
    <definedName name="_fbr01">#REF!</definedName>
    <definedName name="_fbr04">#REF!</definedName>
    <definedName name="_fbr06">#REF!</definedName>
    <definedName name="_fbr07">#REF!</definedName>
    <definedName name="_fbr10">#REF!</definedName>
    <definedName name="_fbr11">#REF!</definedName>
    <definedName name="_fbr13">#REF!</definedName>
    <definedName name="_fbr15">#REF!</definedName>
    <definedName name="_fbr18">#REF!</definedName>
    <definedName name="_fbr19">#REF!</definedName>
    <definedName name="_fbr20">#REF!</definedName>
    <definedName name="_fbr21">#REF!</definedName>
    <definedName name="_fbr24">#REF!</definedName>
    <definedName name="_fbr25">#REF!</definedName>
    <definedName name="_fbr26">#REF!</definedName>
    <definedName name="_fbr27">#REF!</definedName>
    <definedName name="_fbr28">#REF!</definedName>
    <definedName name="_Feb01">#REF!</definedName>
    <definedName name="_Feb02">#REF!</definedName>
    <definedName name="_FEB05">#REF!</definedName>
    <definedName name="_FEB20">#REF!</definedName>
    <definedName name="_FEB27">#REF!</definedName>
    <definedName name="_FEB28">#REF!</definedName>
    <definedName name="_Feb97">#REF!</definedName>
    <definedName name="_Feb98">#REF!</definedName>
    <definedName name="_Feb99">#REF!</definedName>
    <definedName name="_Fill" hidden="1">#REF!</definedName>
    <definedName name="_xlnm._FilterDatabase" localSheetId="2" hidden="1">Data!$A$2:$N$3806</definedName>
    <definedName name="_xlnm._FilterDatabase" localSheetId="7" hidden="1">ref!$A$1:$C$3382</definedName>
    <definedName name="_xlnm._FilterDatabase">#REF!</definedName>
    <definedName name="_FS_?__U">#N/A</definedName>
    <definedName name="_FS_?__U_">#N/A</definedName>
    <definedName name="_g">#REF!</definedName>
    <definedName name="_g_1">#REF!</definedName>
    <definedName name="_g5">#N/A</definedName>
    <definedName name="_g5_1">#N/A</definedName>
    <definedName name="_g6">#N/A</definedName>
    <definedName name="_g6_1">#N/A</definedName>
    <definedName name="_GOTO_A1__FXF_?">#N/A</definedName>
    <definedName name="_GOTO_F107__C_E">#N/A</definedName>
    <definedName name="_GOTO_F11__C_._">#N/A</definedName>
    <definedName name="_GOTO_F116__C_E">#N/A</definedName>
    <definedName name="_GOTO_F121__C_E">#N/A</definedName>
    <definedName name="_GOTO_F125__C_E">#N/A</definedName>
    <definedName name="_GOTO_F136__C__">#N/A</definedName>
    <definedName name="_GOTO_F4__FCCEK">#N/A</definedName>
    <definedName name="_GOTO_F4__FRMST">#N/A</definedName>
    <definedName name="_GOTO_F43__C_ES">#N/A</definedName>
    <definedName name="_GOTO_F57__C_ES">#N/A</definedName>
    <definedName name="_GOTO_F6_">#N/A</definedName>
    <definedName name="_GOTO_F6___AWAL">#N/A</definedName>
    <definedName name="_GOTO_F6__C__R_">#N/A</definedName>
    <definedName name="_GOTO_F71__C_ES">#N/A</definedName>
    <definedName name="_GOTO_F88__C_ES">#N/A</definedName>
    <definedName name="_GOTO_H4__FCCEM">#N/A</definedName>
    <definedName name="_h57">#N/A</definedName>
    <definedName name="_h57_1">#N/A</definedName>
    <definedName name="_h58">#N/A</definedName>
    <definedName name="_h58_1">#N/A</definedName>
    <definedName name="_h59">#N/A</definedName>
    <definedName name="_h59_1">#N/A</definedName>
    <definedName name="_h76">#N/A</definedName>
    <definedName name="_h76_1">#N/A</definedName>
    <definedName name="_HAL12">#REF!</definedName>
    <definedName name="_i">NA()</definedName>
    <definedName name="_i9">#N/A</definedName>
    <definedName name="_i9_1">#N/A</definedName>
    <definedName name="_i99">#N/A</definedName>
    <definedName name="_i99_1">#N/A</definedName>
    <definedName name="_IDR100">NA()</definedName>
    <definedName name="_IDR100_1">"$#REF!.$G$10"</definedName>
    <definedName name="_IDR120">NA()</definedName>
    <definedName name="_IDR120_1">"$#REF!.$F$19"</definedName>
    <definedName name="_IDR130">NA()</definedName>
    <definedName name="_IDR130_1">"$#REF!.$F$135"</definedName>
    <definedName name="_IDR140">NA()</definedName>
    <definedName name="_IDR140_1">"$#REF!.$F$194"</definedName>
    <definedName name="_IDR170">NA()</definedName>
    <definedName name="_IDR170_1">"$#REF!.$F$204"</definedName>
    <definedName name="_IDR190">NA()</definedName>
    <definedName name="_IDR190_1">"$#REF!.$F$225"</definedName>
    <definedName name="_IDR200">NA()</definedName>
    <definedName name="_IDR200_1">"$#REF!.$F$231"</definedName>
    <definedName name="_IDR210">NA()</definedName>
    <definedName name="_IDR210_1">"$#REF!.$F$261"</definedName>
    <definedName name="_IDR211">NA()</definedName>
    <definedName name="_IDR211_1">"$#REF!.$F$271"</definedName>
    <definedName name="_IDR213">NA()</definedName>
    <definedName name="_IDR213_1">"$#REF!.$F$277"</definedName>
    <definedName name="_IDR214">NA()</definedName>
    <definedName name="_IDR214_1">"$#REF!.$F$282"</definedName>
    <definedName name="_IDR215">NA()</definedName>
    <definedName name="_IDR215_1">"$#REF!.$F$294"</definedName>
    <definedName name="_IDR216">NA()</definedName>
    <definedName name="_IDR216_1">"$#REF!.$F$305"</definedName>
    <definedName name="_IDR223">NA()</definedName>
    <definedName name="_IDR223_1">"$#REF!.$F$338"</definedName>
    <definedName name="_IDR224">NA()</definedName>
    <definedName name="_IDR224_1">"$#REF!.$F$344"</definedName>
    <definedName name="_IDR230">NA()</definedName>
    <definedName name="_IDR230_1">"$#REF!.$F$484"</definedName>
    <definedName name="_IDR340">NA()</definedName>
    <definedName name="_IDR340_1">"$#REF!.$F$497"</definedName>
    <definedName name="_IDR350">NA()</definedName>
    <definedName name="_IDR350_1">"$#REF!.$F$588"</definedName>
    <definedName name="_IDR365">NA()</definedName>
    <definedName name="_IDR365_1">"$#REF!.$F$668"</definedName>
    <definedName name="_IDR370">NA()</definedName>
    <definedName name="_IDR370_1">"$#REF!.$F$672"</definedName>
    <definedName name="_IDR393">NA()</definedName>
    <definedName name="_IDR393_1">"$#REF!.$F$735"</definedName>
    <definedName name="_IDR394">NA()</definedName>
    <definedName name="_IDR394_1">"$#REF!.$F$757"</definedName>
    <definedName name="_IDR400">NA()</definedName>
    <definedName name="_IDR400_1">"$#REF!.$F$812"</definedName>
    <definedName name="_IDR421">NA()</definedName>
    <definedName name="_IDR421_1">"$#REF!.$F$815"</definedName>
    <definedName name="_IDR422">NA()</definedName>
    <definedName name="_IDR422_1">"$#REF!.$F$821"</definedName>
    <definedName name="_IDR431">NA()</definedName>
    <definedName name="_IDR431_1">"$#REF!.$F$826"</definedName>
    <definedName name="_IDR436">NA()</definedName>
    <definedName name="_IDR436_1">"$#REF!.$F$833"</definedName>
    <definedName name="_IDR438">NA()</definedName>
    <definedName name="_IDR438_1">"$#REF!.$#REF!$#REF!"</definedName>
    <definedName name="_IDR439">NA()</definedName>
    <definedName name="_IDR439_1">"$#REF!.$F$854"</definedName>
    <definedName name="_IDR445">NA()</definedName>
    <definedName name="_IDR445_1">"$#REF!.$F$859"</definedName>
    <definedName name="_IDR451">NA()</definedName>
    <definedName name="_IDR451_1">"$#REF!.$F$863"</definedName>
    <definedName name="_IDR461">NA()</definedName>
    <definedName name="_IDR461_1">"$#REF!.$F$868"</definedName>
    <definedName name="_IDR465">NA()</definedName>
    <definedName name="_IDR465_1">"$#REF!.$F$870"</definedName>
    <definedName name="_IDR466">NA()</definedName>
    <definedName name="_IDR466_1">"$#REF!.$F$872"</definedName>
    <definedName name="_ii8">#N/A</definedName>
    <definedName name="_ii8_1">#N/A</definedName>
    <definedName name="_INC2">#REF!</definedName>
    <definedName name="_INV1">#REF!</definedName>
    <definedName name="_INV2">#REF!</definedName>
    <definedName name="_IRB99">#REF!</definedName>
    <definedName name="_iu86">#N/A</definedName>
    <definedName name="_iu86_1">#N/A</definedName>
    <definedName name="_j1_1">#N/A</definedName>
    <definedName name="_j10">#N/A</definedName>
    <definedName name="_j10_1">#N/A</definedName>
    <definedName name="_j11">#N/A</definedName>
    <definedName name="_j1123">#N/A</definedName>
    <definedName name="_j1123_1">#N/A</definedName>
    <definedName name="_j12">#N/A</definedName>
    <definedName name="_j12_1">#N/A</definedName>
    <definedName name="_j13">#N/A</definedName>
    <definedName name="_j13_1">#N/A</definedName>
    <definedName name="_j14">#N/A</definedName>
    <definedName name="_j14_1">#N/A</definedName>
    <definedName name="_j15">#N/A</definedName>
    <definedName name="_j15_1">#N/A</definedName>
    <definedName name="_j16">#N/A</definedName>
    <definedName name="_j16_1">#N/A</definedName>
    <definedName name="_j17">#N/A</definedName>
    <definedName name="_j17_1">#N/A</definedName>
    <definedName name="_j18">#N/A</definedName>
    <definedName name="_j18_1">#N/A</definedName>
    <definedName name="_j19">#N/A</definedName>
    <definedName name="_j2">#N/A</definedName>
    <definedName name="_j2_1">#N/A</definedName>
    <definedName name="_j20">#N/A</definedName>
    <definedName name="_j22">#N/A</definedName>
    <definedName name="_j22_1">#N/A</definedName>
    <definedName name="_j23">#N/A</definedName>
    <definedName name="_j23_1">#N/A</definedName>
    <definedName name="_j234">#N/A</definedName>
    <definedName name="_j234_1">#N/A</definedName>
    <definedName name="_j24">#N/A</definedName>
    <definedName name="_j24_1">#N/A</definedName>
    <definedName name="_j25">#N/A</definedName>
    <definedName name="_j25_1">#N/A</definedName>
    <definedName name="_j26">#N/A</definedName>
    <definedName name="_j27">#N/A</definedName>
    <definedName name="_j27_1">#N/A</definedName>
    <definedName name="_j28">#N/A</definedName>
    <definedName name="_j28_1">#N/A</definedName>
    <definedName name="_j29">#N/A</definedName>
    <definedName name="_j29_1">#N/A</definedName>
    <definedName name="_j3">#N/A</definedName>
    <definedName name="_j30">#N/A</definedName>
    <definedName name="_j30_1">#N/A</definedName>
    <definedName name="_j33">#N/A</definedName>
    <definedName name="_j33_1">#N/A</definedName>
    <definedName name="_j34">#N/A</definedName>
    <definedName name="_j345">#N/A</definedName>
    <definedName name="_j345_1">#N/A</definedName>
    <definedName name="_j35">#N/A</definedName>
    <definedName name="_j35_1">#N/A</definedName>
    <definedName name="_j36">#N/A</definedName>
    <definedName name="_j36_1">#N/A</definedName>
    <definedName name="_j37">#N/A</definedName>
    <definedName name="_j37_1">#N/A</definedName>
    <definedName name="_j39">#N/A</definedName>
    <definedName name="_j39_1">#N/A</definedName>
    <definedName name="_j4">#N/A</definedName>
    <definedName name="_j4_1">#N/A</definedName>
    <definedName name="_j40">#N/A</definedName>
    <definedName name="_j40_1">#N/A</definedName>
    <definedName name="_j44">#N/A</definedName>
    <definedName name="_j45">#N/A</definedName>
    <definedName name="_j45_1">#N/A</definedName>
    <definedName name="_j456">#N/A</definedName>
    <definedName name="_j46">#N/A</definedName>
    <definedName name="_j46_1">#N/A</definedName>
    <definedName name="_j47">#N/A</definedName>
    <definedName name="_j47_1">#N/A</definedName>
    <definedName name="_j48">#N/A</definedName>
    <definedName name="_j49">#N/A</definedName>
    <definedName name="_j49_1">#N/A</definedName>
    <definedName name="_j5_1">#N/A</definedName>
    <definedName name="_j50">#N/A</definedName>
    <definedName name="_j55">#N/A</definedName>
    <definedName name="_j55_1">#N/A</definedName>
    <definedName name="_j56">#N/A</definedName>
    <definedName name="_j56_1">#N/A</definedName>
    <definedName name="_j567">#N/A</definedName>
    <definedName name="_j567_1">#N/A</definedName>
    <definedName name="_j6">#N/A</definedName>
    <definedName name="_j6_1">#N/A</definedName>
    <definedName name="_j60">#N/A</definedName>
    <definedName name="_j66">#N/A</definedName>
    <definedName name="_j66_1">#N/A</definedName>
    <definedName name="_j67">#N/A</definedName>
    <definedName name="_j67_1">#N/A</definedName>
    <definedName name="_j678">#N/A</definedName>
    <definedName name="_j678_1">#N/A</definedName>
    <definedName name="_j68">#N/A</definedName>
    <definedName name="_j68_1">#N/A</definedName>
    <definedName name="_j69">#N/A</definedName>
    <definedName name="_j69_1">#N/A</definedName>
    <definedName name="_j7">#N/A</definedName>
    <definedName name="_j7_1">#N/A</definedName>
    <definedName name="_j77_1">#N/A</definedName>
    <definedName name="_j78">#N/A</definedName>
    <definedName name="_j78_1">#N/A</definedName>
    <definedName name="_j789">#N/A</definedName>
    <definedName name="_j789_1">#N/A</definedName>
    <definedName name="_j8">#N/A</definedName>
    <definedName name="_j8_1">#N/A</definedName>
    <definedName name="_j80">#N/A</definedName>
    <definedName name="_j80_1">#N/A</definedName>
    <definedName name="_j88">#N/A</definedName>
    <definedName name="_j88_1">#N/A</definedName>
    <definedName name="_j9">#N/A</definedName>
    <definedName name="_j9_1">#N/A</definedName>
    <definedName name="_j90">#N/A</definedName>
    <definedName name="_j90_1">#N/A</definedName>
    <definedName name="_j99">#N/A</definedName>
    <definedName name="_j99_1">#N/A</definedName>
    <definedName name="_JA02">#REF!</definedName>
    <definedName name="_JA03">#REF!</definedName>
    <definedName name="_JA04">#REF!</definedName>
    <definedName name="_JA06">#REF!</definedName>
    <definedName name="_JA07">#REF!</definedName>
    <definedName name="_JA08">#REF!</definedName>
    <definedName name="_JA10">#REF!</definedName>
    <definedName name="_JA13">#REF!</definedName>
    <definedName name="_JA14">#REF!</definedName>
    <definedName name="_JA16">#REF!</definedName>
    <definedName name="_JA17">#REF!</definedName>
    <definedName name="_JA18">#REF!</definedName>
    <definedName name="_JA20">#REF!</definedName>
    <definedName name="_JA21">#REF!</definedName>
    <definedName name="_JA22">#REF!</definedName>
    <definedName name="_JA23">#REF!</definedName>
    <definedName name="_JA24">#REF!</definedName>
    <definedName name="_JA27">#REF!</definedName>
    <definedName name="_JA28">#REF!</definedName>
    <definedName name="_JA29">#REF!</definedName>
    <definedName name="_ja30">#REF!</definedName>
    <definedName name="_ja31">#REF!</definedName>
    <definedName name="_Jan01">#REF!</definedName>
    <definedName name="_Jan02">#REF!</definedName>
    <definedName name="_JAN04">#REF!</definedName>
    <definedName name="_jan25">#REF!</definedName>
    <definedName name="_jan31">#REF!</definedName>
    <definedName name="_Jan97">#REF!</definedName>
    <definedName name="_Jan98">#REF!</definedName>
    <definedName name="_Jan99">#REF!</definedName>
    <definedName name="_ji1">#REF!</definedName>
    <definedName name="_jj6">#N/A</definedName>
    <definedName name="_jj6_1">#N/A</definedName>
    <definedName name="_jj7">#N/A</definedName>
    <definedName name="_jj7_1">#N/A</definedName>
    <definedName name="_Jul01">#REF!</definedName>
    <definedName name="_Jul02">#REF!</definedName>
    <definedName name="_jul03">#REF!</definedName>
    <definedName name="_jul05">#REF!</definedName>
    <definedName name="_jul06">#REF!</definedName>
    <definedName name="_jul08">#REF!</definedName>
    <definedName name="_jul10">#REF!</definedName>
    <definedName name="_jul11">#REF!</definedName>
    <definedName name="_jul12">#REF!</definedName>
    <definedName name="_jul13">#REF!</definedName>
    <definedName name="_jul14">#REF!</definedName>
    <definedName name="_jul15">#REF!</definedName>
    <definedName name="_jul17">#REF!</definedName>
    <definedName name="_jul18">#REF!</definedName>
    <definedName name="_jul20">#REF!</definedName>
    <definedName name="_jul22">#REF!</definedName>
    <definedName name="_jul24">#REF!</definedName>
    <definedName name="_jul25">#REF!</definedName>
    <definedName name="_jul26">#REF!</definedName>
    <definedName name="_jul27">#REF!</definedName>
    <definedName name="_jul29">#REF!</definedName>
    <definedName name="_jul30">#REF!</definedName>
    <definedName name="_jul31">#REF!</definedName>
    <definedName name="_jul98">#REF!</definedName>
    <definedName name="_JUL99">#REF!</definedName>
    <definedName name="_Jun01">#REF!</definedName>
    <definedName name="_Jun02">#REF!</definedName>
    <definedName name="_jun03">#REF!</definedName>
    <definedName name="_jun04">#REF!</definedName>
    <definedName name="_jun06">#REF!</definedName>
    <definedName name="_jun10">#REF!</definedName>
    <definedName name="_jun11">#REF!</definedName>
    <definedName name="_jun13">#REF!</definedName>
    <definedName name="_jun14">#REF!</definedName>
    <definedName name="_jun15">#REF!</definedName>
    <definedName name="_jun17">#REF!</definedName>
    <definedName name="_jun19">#REF!</definedName>
    <definedName name="_jun20">#REF!</definedName>
    <definedName name="_jun21">#REF!</definedName>
    <definedName name="_jun24">#REF!</definedName>
    <definedName name="_jun25">#REF!</definedName>
    <definedName name="_jun30">#REF!</definedName>
    <definedName name="_jun98">#REF!</definedName>
    <definedName name="_JUN99">#REF!</definedName>
    <definedName name="_k">NA()</definedName>
    <definedName name="_k798798">#REF!</definedName>
    <definedName name="_Key1" hidden="1">#REF!</definedName>
    <definedName name="_Key2" hidden="1">#REF!</definedName>
    <definedName name="_lbr6">#REF!</definedName>
    <definedName name="_M">NA()</definedName>
    <definedName name="_Mar01">#REF!</definedName>
    <definedName name="_Mar02">#REF!</definedName>
    <definedName name="_mar09">#REF!</definedName>
    <definedName name="_mar18">#REF!</definedName>
    <definedName name="_mar23">#REF!</definedName>
    <definedName name="_mar25">#REF!</definedName>
    <definedName name="_mar26">#REF!</definedName>
    <definedName name="_mar27">#REF!</definedName>
    <definedName name="_mar28">#REF!</definedName>
    <definedName name="_mar31">#REF!</definedName>
    <definedName name="_Mar97">#REF!</definedName>
    <definedName name="_Mar98">#REF!</definedName>
    <definedName name="_Mar99">#REF!</definedName>
    <definedName name="_MatInverse_In" hidden="1">#REF!</definedName>
    <definedName name="_MatMult_A" hidden="1">#REF!</definedName>
    <definedName name="_May01">#REF!</definedName>
    <definedName name="_May02">#REF!</definedName>
    <definedName name="_may05">#REF!</definedName>
    <definedName name="_may06">#REF!</definedName>
    <definedName name="_may07">#REF!</definedName>
    <definedName name="_may08">#REF!</definedName>
    <definedName name="_may09">#REF!</definedName>
    <definedName name="_may10">#REF!</definedName>
    <definedName name="_may11">#REF!</definedName>
    <definedName name="_may12">#REF!</definedName>
    <definedName name="_may14">#REF!</definedName>
    <definedName name="_may15">#REF!</definedName>
    <definedName name="_may16">#REF!</definedName>
    <definedName name="_may17">#REF!</definedName>
    <definedName name="_May97">#REF!</definedName>
    <definedName name="_May98">#REF!</definedName>
    <definedName name="_May99">#REF!</definedName>
    <definedName name="_MEI02">#REF!</definedName>
    <definedName name="_MEI03">#REF!</definedName>
    <definedName name="_MEI05">#REF!</definedName>
    <definedName name="_MEI06">#REF!</definedName>
    <definedName name="_MEI08">#REF!</definedName>
    <definedName name="_MEI14">#REF!</definedName>
    <definedName name="_MEI16">#REF!</definedName>
    <definedName name="_MEI18">#REF!</definedName>
    <definedName name="_MEI21">#REF!</definedName>
    <definedName name="_MEI24">#REF!</definedName>
    <definedName name="_MEI27">#REF!</definedName>
    <definedName name="_MEI28">#REF!</definedName>
    <definedName name="_MEI30">#REF!</definedName>
    <definedName name="_MEI31">#REF!</definedName>
    <definedName name="_mei98">#REF!</definedName>
    <definedName name="_MEI99">#REF!</definedName>
    <definedName name="_mm02">#REF!</definedName>
    <definedName name="_mm03">#REF!</definedName>
    <definedName name="_mm2">#REF!</definedName>
    <definedName name="_mm3">#REF!</definedName>
    <definedName name="_mr04">#REF!</definedName>
    <definedName name="_mr05">#REF!</definedName>
    <definedName name="_mr06">#REF!</definedName>
    <definedName name="_mr07">#REF!</definedName>
    <definedName name="_mr11">#REF!</definedName>
    <definedName name="_mr12">#REF!</definedName>
    <definedName name="_mr13">#REF!</definedName>
    <definedName name="_mr14">#REF!</definedName>
    <definedName name="_mr15">#REF!</definedName>
    <definedName name="_mr17">#REF!</definedName>
    <definedName name="_mr18">#REF!</definedName>
    <definedName name="_mr20">#REF!</definedName>
    <definedName name="_mr21">#REF!</definedName>
    <definedName name="_mr25">#REF!</definedName>
    <definedName name="_mr26">#REF!</definedName>
    <definedName name="_mr27">#REF!</definedName>
    <definedName name="_mr28">#REF!</definedName>
    <definedName name="_mr31">#REF!</definedName>
    <definedName name="_n" localSheetId="6">NA()</definedName>
    <definedName name="_n">#REF!</definedName>
    <definedName name="_n_1">#REF!</definedName>
    <definedName name="_nop02">#REF!</definedName>
    <definedName name="_Nov01">#REF!</definedName>
    <definedName name="_Nov02">#REF!</definedName>
    <definedName name="_nov04">#REF!</definedName>
    <definedName name="_nov05">#REF!</definedName>
    <definedName name="_nov07">#REF!</definedName>
    <definedName name="_nov08">#REF!</definedName>
    <definedName name="_nov11">#REF!</definedName>
    <definedName name="_nov12">#REF!</definedName>
    <definedName name="_nov13">#REF!</definedName>
    <definedName name="_nov14">#REF!</definedName>
    <definedName name="_nov15">#REF!</definedName>
    <definedName name="_nov16">#REF!</definedName>
    <definedName name="_nov18">#REF!</definedName>
    <definedName name="_nov19">#REF!</definedName>
    <definedName name="_nov20">#REF!</definedName>
    <definedName name="_nov21">#REF!</definedName>
    <definedName name="_nov22">#REF!</definedName>
    <definedName name="_nov23">#REF!</definedName>
    <definedName name="_nov25">#REF!</definedName>
    <definedName name="_nov26">#REF!</definedName>
    <definedName name="_nov27">#REF!</definedName>
    <definedName name="_nov28">#REF!</definedName>
    <definedName name="_nov29">#REF!</definedName>
    <definedName name="_nov30">#REF!</definedName>
    <definedName name="_Nov97">#REF!</definedName>
    <definedName name="_Nov98">#REF!</definedName>
    <definedName name="_nov99">#REF!</definedName>
    <definedName name="_NPW1">#REF!</definedName>
    <definedName name="_NPW10">#REF!</definedName>
    <definedName name="_NPW11">#REF!</definedName>
    <definedName name="_NPW2">#REF!</definedName>
    <definedName name="_NPW3">#REF!</definedName>
    <definedName name="_NPW4">#REF!</definedName>
    <definedName name="_NPW5">#REF!</definedName>
    <definedName name="_NPW6">#REF!</definedName>
    <definedName name="_NPW7">#REF!</definedName>
    <definedName name="_NPW8">#REF!</definedName>
    <definedName name="_NPW9">#REF!</definedName>
    <definedName name="_O">NA()</definedName>
    <definedName name="_Oct01">#REF!</definedName>
    <definedName name="_Oct02">#REF!</definedName>
    <definedName name="_Oct97">#REF!</definedName>
    <definedName name="_Oct98">#REF!</definedName>
    <definedName name="_oct99">#REF!</definedName>
    <definedName name="_oi9">#N/A</definedName>
    <definedName name="_oi9_1">#N/A</definedName>
    <definedName name="_ok">{"'PRODUCTIONCOST SHEET'!$B$3:$G$48"}</definedName>
    <definedName name="_ok_1">{"'PRODUCTIONCOST SHEET'!$B$3:$G$48"}</definedName>
    <definedName name="_okt01">#REF!</definedName>
    <definedName name="_okt02">#REF!</definedName>
    <definedName name="_okt03">#REF!</definedName>
    <definedName name="_okt04">#REF!</definedName>
    <definedName name="_okt05">#REF!</definedName>
    <definedName name="_okt07">#REF!</definedName>
    <definedName name="_okt09">#REF!</definedName>
    <definedName name="_okt10">#REF!</definedName>
    <definedName name="_okt11">#REF!</definedName>
    <definedName name="_okt12">#REF!</definedName>
    <definedName name="_okt14">#REF!</definedName>
    <definedName name="_okt16">#REF!</definedName>
    <definedName name="_okt17">#REF!</definedName>
    <definedName name="_okt18">#REF!</definedName>
    <definedName name="_okt19">#REF!</definedName>
    <definedName name="_okt21">#REF!</definedName>
    <definedName name="_okt22">#REF!</definedName>
    <definedName name="_okt24">#REF!</definedName>
    <definedName name="_okt25">#REF!</definedName>
    <definedName name="_okt27">#REF!</definedName>
    <definedName name="_okt28">#REF!</definedName>
    <definedName name="_okt29">#REF!</definedName>
    <definedName name="_okt30">#REF!</definedName>
    <definedName name="_okt31">#REF!</definedName>
    <definedName name="_okt98">#REF!</definedName>
    <definedName name="_Order1" hidden="1">0</definedName>
    <definedName name="_Order2" hidden="1">255</definedName>
    <definedName name="_osp1">#REF!</definedName>
    <definedName name="_pan1">#REF!</definedName>
    <definedName name="_PB71">#REF!</definedName>
    <definedName name="_pem1">#REF!</definedName>
    <definedName name="_pem2">#REF!</definedName>
    <definedName name="_pem3">#REF!</definedName>
    <definedName name="_PHK1">#REF!</definedName>
    <definedName name="_PHK2">#REF!</definedName>
    <definedName name="_pi1">#REF!</definedName>
    <definedName name="_pi2">#REF!</definedName>
    <definedName name="_pi3">#REF!</definedName>
    <definedName name="_PL1">#REF!</definedName>
    <definedName name="_PL2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PPE2">#REF!</definedName>
    <definedName name="_PPh23">#REF!</definedName>
    <definedName name="_PPH25">#REF!</definedName>
    <definedName name="_q">NA()</definedName>
    <definedName name="_R_1">NA()</definedName>
    <definedName name="_R1A">#REF!</definedName>
    <definedName name="_re5">#N/A</definedName>
    <definedName name="_re5_1">#N/A</definedName>
    <definedName name="_Regression_Int" hidden="1">1</definedName>
    <definedName name="_Regression_X" localSheetId="6" hidden="1">#REF!</definedName>
    <definedName name="_Regression_X" hidden="1">#REF!</definedName>
    <definedName name="_Regression_Y" localSheetId="6" hidden="1">#REF!</definedName>
    <definedName name="_Regression_Y" hidden="1">#REF!</definedName>
    <definedName name="_rt5">#N/A</definedName>
    <definedName name="_rt5_1">#N/A</definedName>
    <definedName name="_rt6">#N/A</definedName>
    <definedName name="_rt6_1">#N/A</definedName>
    <definedName name="_RV1">NA()</definedName>
    <definedName name="_RV2">NA()</definedName>
    <definedName name="_S3_1">#N/A</definedName>
    <definedName name="_s5_1">#N/A</definedName>
    <definedName name="_SA1">#REF!</definedName>
    <definedName name="_Sch1">NA()</definedName>
    <definedName name="_Sch10">NA()</definedName>
    <definedName name="_Sch11">NA()</definedName>
    <definedName name="_Sch13">NA()</definedName>
    <definedName name="_Sch16">NA()</definedName>
    <definedName name="_Sch17">NA()</definedName>
    <definedName name="_Sch19">NA()</definedName>
    <definedName name="_Sch20">NA()</definedName>
    <definedName name="_Sch23">NA()</definedName>
    <definedName name="_Sch24">NA()</definedName>
    <definedName name="_Sch5">NA()</definedName>
    <definedName name="_Sch6">NA()</definedName>
    <definedName name="_Sch7">NA()</definedName>
    <definedName name="_Sch8">NA()</definedName>
    <definedName name="_Sch9">NA()</definedName>
    <definedName name="_sep01">#REF!</definedName>
    <definedName name="_Sep02">#REF!</definedName>
    <definedName name="_sep03">#REF!</definedName>
    <definedName name="_sep04">#REF!</definedName>
    <definedName name="_sep05">#REF!</definedName>
    <definedName name="_sep06">#REF!</definedName>
    <definedName name="_sep07">#REF!</definedName>
    <definedName name="_sep10">#REF!</definedName>
    <definedName name="_sep11">#REF!</definedName>
    <definedName name="_sep12">#REF!</definedName>
    <definedName name="_sep13">#REF!</definedName>
    <definedName name="_sep16">#REF!</definedName>
    <definedName name="_sep17">#REF!</definedName>
    <definedName name="_sep18">#REF!</definedName>
    <definedName name="_sep19">#REF!</definedName>
    <definedName name="_sep20">#REF!</definedName>
    <definedName name="_sep21">#REF!</definedName>
    <definedName name="_sep24">#REF!</definedName>
    <definedName name="_sep25">#REF!</definedName>
    <definedName name="_sep26">#REF!</definedName>
    <definedName name="_sep28">#REF!</definedName>
    <definedName name="_sep30">#REF!</definedName>
    <definedName name="_Sep97">#REF!</definedName>
    <definedName name="_Sep98">#REF!</definedName>
    <definedName name="_Sep99">#REF!</definedName>
    <definedName name="_set5">#REF!</definedName>
    <definedName name="_set7">#REF!</definedName>
    <definedName name="_SGN2">NA()</definedName>
    <definedName name="_si7">#N/A</definedName>
    <definedName name="_si7_1">#N/A</definedName>
    <definedName name="_Sort" localSheetId="6" hidden="1">#REF!</definedName>
    <definedName name="_Sort" hidden="1">#REF!</definedName>
    <definedName name="_Spm2">#REF!</definedName>
    <definedName name="_SPm21">#REF!</definedName>
    <definedName name="_sti2">#REF!</definedName>
    <definedName name="_t">"NAV0.$#REF!#REF!"</definedName>
    <definedName name="_t5">#N/A</definedName>
    <definedName name="_t5_1">#N/A</definedName>
    <definedName name="_t6">#N/A</definedName>
    <definedName name="_t6_1">#N/A</definedName>
    <definedName name="_t7">#N/A</definedName>
    <definedName name="_t7_1">#N/A</definedName>
    <definedName name="_Table1_In1" hidden="1">#REF!</definedName>
    <definedName name="_Table1_Out" hidden="1">#REF!</definedName>
    <definedName name="_tb03">#REF!</definedName>
    <definedName name="_TBL1">NA()</definedName>
    <definedName name="_TBL1_1">"$#REF!.$N$15:$U$42"</definedName>
    <definedName name="_TBM1">#REF!</definedName>
    <definedName name="_TBM2">#REF!</definedName>
    <definedName name="_TBM3">#REF!</definedName>
    <definedName name="_tc3">NA()</definedName>
    <definedName name="_td2">#REF!</definedName>
    <definedName name="_TH2005">NA()</definedName>
    <definedName name="_TH2005_1">"$#REF!.$#REF!$#REF!"</definedName>
    <definedName name="_TH2006">NA()</definedName>
    <definedName name="_TH2006_1">"$#REF!.$#REF!$#REF!"</definedName>
    <definedName name="_TM1">#REF!</definedName>
    <definedName name="_TP1">#REF!</definedName>
    <definedName name="_U">NA()</definedName>
    <definedName name="_u89">#N/A</definedName>
    <definedName name="_u89_1">#N/A</definedName>
    <definedName name="_ui7">#N/A</definedName>
    <definedName name="_ui7_1">#N/A</definedName>
    <definedName name="_UM1">#REF!</definedName>
    <definedName name="_UM2">#REF!</definedName>
    <definedName name="_UM3">#REF!</definedName>
    <definedName name="_UM4">#REF!</definedName>
    <definedName name="_us6">#REF!</definedName>
    <definedName name="_vib01">#REF!</definedName>
    <definedName name="_vib02">#REF!</definedName>
    <definedName name="_vib03">#REF!</definedName>
    <definedName name="_vib04">#REF!</definedName>
    <definedName name="_vib05">#REF!</definedName>
    <definedName name="_vib06">#REF!</definedName>
    <definedName name="_vib07">#REF!</definedName>
    <definedName name="_VLS100">NA()</definedName>
    <definedName name="_VLS100_1">"$#REF!.$I$10"</definedName>
    <definedName name="_VLS120">NA()</definedName>
    <definedName name="_VLS120_1">"$#REF!.$H$19"</definedName>
    <definedName name="_VLS130">NA()</definedName>
    <definedName name="_VLS130_1">"$#REF!.$H$135"</definedName>
    <definedName name="_VLS140">NA()</definedName>
    <definedName name="_VLS140_1">"$#REF!.$H$194"</definedName>
    <definedName name="_VLS170">NA()</definedName>
    <definedName name="_VLS170_1">"$#REF!.$H$204"</definedName>
    <definedName name="_VLS190">NA()</definedName>
    <definedName name="_VLS190_1">"$#REF!.$H$225"</definedName>
    <definedName name="_VLS200">NA()</definedName>
    <definedName name="_VLS200_1">"$#REF!.$H$231"</definedName>
    <definedName name="_VLS210">NA()</definedName>
    <definedName name="_VLS210_1">"$#REF!.$H$261"</definedName>
    <definedName name="_VLS211">NA()</definedName>
    <definedName name="_VLS211_1">"$#REF!.$H$271"</definedName>
    <definedName name="_VLS213">NA()</definedName>
    <definedName name="_VLS213_1">"$#REF!.$H$277"</definedName>
    <definedName name="_VLS214">NA()</definedName>
    <definedName name="_VLS214_1">"$#REF!.$H$282"</definedName>
    <definedName name="_VLS215">NA()</definedName>
    <definedName name="_VLS215_1">"$#REF!.$H$294"</definedName>
    <definedName name="_VLS216">NA()</definedName>
    <definedName name="_VLS216_1">"$#REF!.$H$305"</definedName>
    <definedName name="_VLS223">NA()</definedName>
    <definedName name="_VLS223_1">"$#REF!.$H$338"</definedName>
    <definedName name="_VLS224">NA()</definedName>
    <definedName name="_VLS224_1">"$#REF!.$H$344"</definedName>
    <definedName name="_VLS230">NA()</definedName>
    <definedName name="_VLS230_1">"$#REF!.$H$484"</definedName>
    <definedName name="_VLS340">NA()</definedName>
    <definedName name="_VLS340_1">"$#REF!.$H$497"</definedName>
    <definedName name="_VLS350">NA()</definedName>
    <definedName name="_VLS350_1">"$#REF!.$H$588"</definedName>
    <definedName name="_VLS365">NA()</definedName>
    <definedName name="_VLS365_1">"$#REF!.$H$668"</definedName>
    <definedName name="_VLS370">NA()</definedName>
    <definedName name="_VLS370_1">"$#REF!.$H$672"</definedName>
    <definedName name="_VLS393">NA()</definedName>
    <definedName name="_VLS393_1">"$#REF!.$H$735"</definedName>
    <definedName name="_VLS394">NA()</definedName>
    <definedName name="_VLS394_1">"$#REF!.$H$757"</definedName>
    <definedName name="_VLS400">NA()</definedName>
    <definedName name="_VLS400_1">"$#REF!.$H$812"</definedName>
    <definedName name="_VLS421">NA()</definedName>
    <definedName name="_VLS421_1">"$#REF!.$H$815"</definedName>
    <definedName name="_VLS431">NA()</definedName>
    <definedName name="_VLS431_1">"$#REF!.$H$826"</definedName>
    <definedName name="_VLS436">NA()</definedName>
    <definedName name="_VLS436_1">"$#REF!.$H$833"</definedName>
    <definedName name="_VLS439">NA()</definedName>
    <definedName name="_VLS439_1">"$#REF!.$H$854"</definedName>
    <definedName name="_VLS445">NA()</definedName>
    <definedName name="_VLS445_1">"$#REF!.$H$859"</definedName>
    <definedName name="_VLS451">NA()</definedName>
    <definedName name="_VLS451_1">"$#REF!.$H$863"</definedName>
    <definedName name="_VLS465">NA()</definedName>
    <definedName name="_VLS465_1">"$#REF!.$H$870"</definedName>
    <definedName name="_VLS466">NA()</definedName>
    <definedName name="_VLS466_1">"$#REF!.$H$872"</definedName>
    <definedName name="_W">NA()</definedName>
    <definedName name="_WIR1">#N/A</definedName>
    <definedName name="_WS1">#REF!</definedName>
    <definedName name="_WS2">#REF!</definedName>
    <definedName name="_x">"NAV0.$#REF!#REF!"</definedName>
    <definedName name="_y">NA()</definedName>
    <definedName name="_y5">#N/A</definedName>
    <definedName name="_y5_1">#N/A</definedName>
    <definedName name="_y6">#N/A</definedName>
    <definedName name="_y6_1">#N/A</definedName>
    <definedName name="_y66">#N/A</definedName>
    <definedName name="_y66_1">#N/A</definedName>
    <definedName name="_y7">#N/A</definedName>
    <definedName name="_y7_1">#N/A</definedName>
    <definedName name="_y78">#N/A</definedName>
    <definedName name="_y78_1">#N/A</definedName>
    <definedName name="_y8">#N/A</definedName>
    <definedName name="_YW1">#REF!</definedName>
    <definedName name="_yy7">#N/A</definedName>
    <definedName name="_yy7_1">#N/A</definedName>
    <definedName name="_z">"$#REF!.$#REF!$#REF!"</definedName>
    <definedName name="a">#REF!</definedName>
    <definedName name="A_1">#REF!</definedName>
    <definedName name="a_3">"$#REF!.$#REF!$#REF!"</definedName>
    <definedName name="a_5">NA()</definedName>
    <definedName name="A0">#REF!</definedName>
    <definedName name="a1_8">#N/A</definedName>
    <definedName name="a11_8">#N/A</definedName>
    <definedName name="a1w23e">#N/A</definedName>
    <definedName name="a1w23e_1">#N/A</definedName>
    <definedName name="a1w23e_5">#N/A</definedName>
    <definedName name="a1w23e_8">#N/A</definedName>
    <definedName name="a7_8">#N/A</definedName>
    <definedName name="A80SL">#REF!</definedName>
    <definedName name="aa">#REF!</definedName>
    <definedName name="aaa">#REF!</definedName>
    <definedName name="aaa_5">NA()</definedName>
    <definedName name="aaaa" hidden="1">#REF!</definedName>
    <definedName name="aaaaa" hidden="1">#REF!</definedName>
    <definedName name="aaaaaa">#REF!</definedName>
    <definedName name="aaaaaaaaa" hidden="1">#REF!</definedName>
    <definedName name="aaaaq">#N/A</definedName>
    <definedName name="aaaaq_1">#N/A</definedName>
    <definedName name="aaaaq_5">#N/A</definedName>
    <definedName name="aaaaq_8">#N/A</definedName>
    <definedName name="aaaas">#N/A</definedName>
    <definedName name="aaaas_1">#N/A</definedName>
    <definedName name="aaaas_5">#N/A</definedName>
    <definedName name="aaaas_8">#N/A</definedName>
    <definedName name="AAsdds">#N/A</definedName>
    <definedName name="ABB_T_D_Limited">#REF!</definedName>
    <definedName name="Abbrebiation">#REF!</definedName>
    <definedName name="abc">#REF!</definedName>
    <definedName name="abs">#N/A</definedName>
    <definedName name="abs_1">#N/A</definedName>
    <definedName name="abs_5">#N/A</definedName>
    <definedName name="abs_8">#N/A</definedName>
    <definedName name="abs2_8">#N/A</definedName>
    <definedName name="ac" localSheetId="6" hidden="1">{#N/A,#N/A,FALSE,"Aging Summary";#N/A,#N/A,FALSE,"Ratio Analysis";#N/A,#N/A,FALSE,"Test 120 Day Accts";#N/A,#N/A,FALSE,"Tickmarks"}</definedName>
    <definedName name="ac" hidden="1">{#N/A,#N/A,FALSE,"Aging Summary";#N/A,#N/A,FALSE,"Ratio Analysis";#N/A,#N/A,FALSE,"Test 120 Day Accts";#N/A,#N/A,FALSE,"Tickmarks"}</definedName>
    <definedName name="AC_1">NA()</definedName>
    <definedName name="AC_5">NA()</definedName>
    <definedName name="Acc.Interest">#REF!</definedName>
    <definedName name="AccessDatabase" hidden="1">"C:\My Documents\MAUI MALL1.mdb"</definedName>
    <definedName name="ACCG_CHARGE">#REF!</definedName>
    <definedName name="ACCIDENTPLUS">#REF!</definedName>
    <definedName name="ACCOUNT_CODE">#REF!</definedName>
    <definedName name="ACCOUNT_LIST">#REF!</definedName>
    <definedName name="ACCOUNT_NAME">#REF!</definedName>
    <definedName name="accrdexp2">#REF!</definedName>
    <definedName name="accrual">#REF!</definedName>
    <definedName name="accrual2">#REF!</definedName>
    <definedName name="ACCRUEDEXPENSE">#REF!</definedName>
    <definedName name="AcctNo_1">NA()</definedName>
    <definedName name="AcctNo_5">NA()</definedName>
    <definedName name="AcctPeriod">1202</definedName>
    <definedName name="accumdeprbegbalBuildingsandimprovements">#REF!</definedName>
    <definedName name="accumdeprbegbalCIP">#REF!</definedName>
    <definedName name="accumdeprbegbalfurniture_Fixture">#REF!</definedName>
    <definedName name="accumdeprbegbalLandandlandrights">#REF!</definedName>
    <definedName name="accumdeprbegbalLandimprovements">#REF!</definedName>
    <definedName name="accumdeprbegbalLease">#REF!</definedName>
    <definedName name="accumdeprbegbalMachineryandequipment">#REF!</definedName>
    <definedName name="accumdeprbegbalMatureplantations">#REF!</definedName>
    <definedName name="accumdeprbegbalOfficeequipment">#REF!</definedName>
    <definedName name="accumdeprbegbalTelecommunicationsequipment">#REF!</definedName>
    <definedName name="accumdeprbegbalTransportationequipment">#REF!</definedName>
    <definedName name="ACOY">#REF!</definedName>
    <definedName name="ACTARIS__SAS_Africa_middle_East_Division">#REF!</definedName>
    <definedName name="Actaris_Contadores___SA">#REF!</definedName>
    <definedName name="Actaris_Ltda.">#REF!</definedName>
    <definedName name="ACTARIS_METERFABRIEK_BV">#REF!</definedName>
    <definedName name="ACTARIS_SAS">#REF!</definedName>
    <definedName name="ACTARIS_SINGAPORE_PTE_LTD">#REF!</definedName>
    <definedName name="ACTUAL_12MO_IS">#REF!</definedName>
    <definedName name="ACTUAL_BS">#REF!</definedName>
    <definedName name="ACTUAL_IS">#REF!</definedName>
    <definedName name="ACTUAL_SC">#REF!</definedName>
    <definedName name="ACwvu.CapersView." hidden="1">#REF!</definedName>
    <definedName name="ACwvu.CapersView._1">#REF!</definedName>
    <definedName name="ACwvu.CapersView._2">#REF!</definedName>
    <definedName name="ACwvu.CapersView._3">#REF!</definedName>
    <definedName name="ACwvu.CapersView._4">#REF!</definedName>
    <definedName name="ACwvu.CapersView._5">#REF!</definedName>
    <definedName name="ACwvu.CapersView._6">#REF!</definedName>
    <definedName name="ACwvu.Japan_Capers_Ed_Pub." hidden="1">#REF!</definedName>
    <definedName name="ACwvu.Japan_Capers_Ed_Pub._1">#REF!</definedName>
    <definedName name="ACwvu.Japan_Capers_Ed_Pub._2">#REF!</definedName>
    <definedName name="ACwvu.Japan_Capers_Ed_Pub._3">#REF!</definedName>
    <definedName name="ACwvu.Japan_Capers_Ed_Pub._4">#REF!</definedName>
    <definedName name="ACwvu.Japan_Capers_Ed_Pub._5">#REF!</definedName>
    <definedName name="ACwvu.Japan_Capers_Ed_Pub._6">#REF!</definedName>
    <definedName name="ACwvu.KJP_CC." hidden="1">#REF!</definedName>
    <definedName name="ACwvu.KJP_CC._1">#REF!</definedName>
    <definedName name="ACwvu.KJP_CC._2">#REF!</definedName>
    <definedName name="ACwvu.KJP_CC._3">#REF!</definedName>
    <definedName name="ACwvu.KJP_CC._4">#REF!</definedName>
    <definedName name="ACwvu.KJP_CC._5">#REF!</definedName>
    <definedName name="ACwvu.KJP_CC._6">#REF!</definedName>
    <definedName name="ad">#REF!</definedName>
    <definedName name="adada">#REF!</definedName>
    <definedName name="ADDPAININCAPITAL">#REF!</definedName>
    <definedName name="address01">#REF!</definedName>
    <definedName name="address02">#REF!</definedName>
    <definedName name="address03">#REF!</definedName>
    <definedName name="ADDRESS1">#REF!</definedName>
    <definedName name="address2">#REF!</definedName>
    <definedName name="ADDRESS3">#REF!</definedName>
    <definedName name="adeeeeeeeee" localSheetId="6" hidden="1">{#N/A,#N/A,FALSE,"Aging Summary";#N/A,#N/A,FALSE,"Ratio Analysis";#N/A,#N/A,FALSE,"Test 120 Day Accts";#N/A,#N/A,FALSE,"Tickmarks"}</definedName>
    <definedName name="adeeeeeeeee" hidden="1">{#N/A,#N/A,FALSE,"Aging Summary";#N/A,#N/A,FALSE,"Ratio Analysis";#N/A,#N/A,FALSE,"Test 120 Day Accts";#N/A,#N/A,FALSE,"Tickmarks"}</definedName>
    <definedName name="ades">#N/A</definedName>
    <definedName name="adfad">#REF!</definedName>
    <definedName name="adfqa">#REF!</definedName>
    <definedName name="ADJPROOF">#REF!</definedName>
    <definedName name="adm">#REF!</definedName>
    <definedName name="ADMIN">#REF!</definedName>
    <definedName name="ADMIN1">#REF!</definedName>
    <definedName name="ADMIN2">#REF!</definedName>
    <definedName name="ADMIN5">#REF!</definedName>
    <definedName name="ADMIN6">#REF!</definedName>
    <definedName name="ADMIN7">#REF!</definedName>
    <definedName name="ADMNI2">#REF!</definedName>
    <definedName name="adsqd">#REF!</definedName>
    <definedName name="ADVANCEFORSALE">#REF!</definedName>
    <definedName name="ADVANCES">#REF!</definedName>
    <definedName name="ADVFORACQUISITIONOFINVESTMENT">#REF!</definedName>
    <definedName name="AE">#REF!</definedName>
    <definedName name="AES_TELASI">#REF!</definedName>
    <definedName name="afdawdqwdqwdq">#REF!</definedName>
    <definedName name="agt">#REF!</definedName>
    <definedName name="Agt_02">#REF!</definedName>
    <definedName name="agt00">#REF!</definedName>
    <definedName name="AGUS99">#REF!</definedName>
    <definedName name="AHMED_NASSER_ASSOC._PARTNER">#REF!</definedName>
    <definedName name="AIR_CLEANER">"b+BLANKO!$E$+BLANKO!$C$208211"</definedName>
    <definedName name="aku">#REF!</definedName>
    <definedName name="Akun">#REF!</definedName>
    <definedName name="akuuu">{"'PRODUCTIONCOST SHEET'!$B$3:$G$48"}</definedName>
    <definedName name="akuuu_1">{"'PRODUCTIONCOST SHEET'!$B$3:$G$48"}</definedName>
    <definedName name="AL_QAISI_FOR_ELECTROMECHANI">#REF!</definedName>
    <definedName name="Alamat">#REF!</definedName>
    <definedName name="ALCKWIIVLS">#REF!</definedName>
    <definedName name="ALCKWIRP">#REF!</definedName>
    <definedName name="ALCMAUTRP">#REF!</definedName>
    <definedName name="ALCMAUTVLS">#REF!</definedName>
    <definedName name="ALCMCHANGERRP">#REF!</definedName>
    <definedName name="ALCMCHANGERVLS">#REF!</definedName>
    <definedName name="ALCMDUARP">#REF!</definedName>
    <definedName name="ALCMDUAVLS">#REF!</definedName>
    <definedName name="ALCMUMBAIRP">#REF!</definedName>
    <definedName name="ALCMUMBAIVLS">#REF!</definedName>
    <definedName name="ALCPOLIMRP">#REF!</definedName>
    <definedName name="ALCPOLIMVLS">#REF!</definedName>
    <definedName name="ALCPUSATRP">#REF!</definedName>
    <definedName name="ALCPUSATVLS">#REF!</definedName>
    <definedName name="ALCTCRP">#REF!</definedName>
    <definedName name="ALCTCVLS">#REF!</definedName>
    <definedName name="ALCTHAMRINRP">#REF!</definedName>
    <definedName name="ALCTHAMRINVLS">#REF!</definedName>
    <definedName name="alih">#N/A</definedName>
    <definedName name="alket">#REF!</definedName>
    <definedName name="ALL">#REF!</definedName>
    <definedName name="AllNet">#REF!</definedName>
    <definedName name="AllO_1">#REF!</definedName>
    <definedName name="AllO_10">#REF!</definedName>
    <definedName name="AllO_11">#REF!</definedName>
    <definedName name="AllO_12">#REF!</definedName>
    <definedName name="AllO_2">#REF!</definedName>
    <definedName name="AllO_3">#REF!</definedName>
    <definedName name="AllO_4">#REF!</definedName>
    <definedName name="AllO_5">#REF!</definedName>
    <definedName name="AllO_6">#REF!</definedName>
    <definedName name="AllO_7">#REF!</definedName>
    <definedName name="AllO_8">#REF!</definedName>
    <definedName name="AllO_9">#REF!</definedName>
    <definedName name="alokasi">#REF!</definedName>
    <definedName name="ALT">#REF!</definedName>
    <definedName name="Amortisasi_Pra_Operasi">#REF!</definedName>
    <definedName name="Angsa_Daya">#REF!</definedName>
    <definedName name="Angsuran_Total_12">#N/A</definedName>
    <definedName name="Angsuran_Total_13">#N/A</definedName>
    <definedName name="ANI">NA()</definedName>
    <definedName name="ANI.XLS">NA()</definedName>
    <definedName name="ANI.XLS_5">NA()</definedName>
    <definedName name="ANI_5">NA()</definedName>
    <definedName name="ANIMATION_MUST_START">#REF!</definedName>
    <definedName name="ANNBUD_IS">#REF!</definedName>
    <definedName name="ANNBUD_SC">#REF!</definedName>
    <definedName name="anscount" hidden="1">4</definedName>
    <definedName name="ANT">#REF!</definedName>
    <definedName name="AP">#REF!</definedName>
    <definedName name="APAFF2">#REF!</definedName>
    <definedName name="APAFFBB">#REF!</definedName>
    <definedName name="APAFFCON">#REF!</definedName>
    <definedName name="APDEFERREDTAX">#REF!</definedName>
    <definedName name="APINTERCOMPANYACCOUNT">#REF!</definedName>
    <definedName name="APMINORITYINTEREST">#REF!</definedName>
    <definedName name="APOTHRELATED">#REF!</definedName>
    <definedName name="apothrs2">#REF!</definedName>
    <definedName name="APOTHTHIRD">#REF!</definedName>
    <definedName name="APP">#REF!</definedName>
    <definedName name="apr">#REF!</definedName>
    <definedName name="Apr_02">#REF!</definedName>
    <definedName name="APR00">#REF!</definedName>
    <definedName name="AprAv00">#REF!</definedName>
    <definedName name="April01">#REF!</definedName>
    <definedName name="April03">#REF!</definedName>
    <definedName name="April04">#REF!</definedName>
    <definedName name="April07">#REF!</definedName>
    <definedName name="April08">#REF!</definedName>
    <definedName name="April10">#REF!</definedName>
    <definedName name="April11">#REF!</definedName>
    <definedName name="April14">#REF!</definedName>
    <definedName name="April15">#REF!</definedName>
    <definedName name="April17">#REF!</definedName>
    <definedName name="April21">#REF!</definedName>
    <definedName name="April22">#REF!</definedName>
    <definedName name="April23">#REF!</definedName>
    <definedName name="April25">#REF!</definedName>
    <definedName name="April28">#REF!</definedName>
    <definedName name="April30">#REF!</definedName>
    <definedName name="APSUBSBB">#REF!</definedName>
    <definedName name="APSUBSCON">#REF!</definedName>
    <definedName name="APTRADRELATED">#REF!</definedName>
    <definedName name="APTRADTHIRD">#REF!</definedName>
    <definedName name="APTRD2">#REF!</definedName>
    <definedName name="APYE">#REF!</definedName>
    <definedName name="aq_1">#N/A</definedName>
    <definedName name="aq_5">NA()</definedName>
    <definedName name="aq_8">#N/A</definedName>
    <definedName name="aqaqa_1">NA()</definedName>
    <definedName name="aqaqa_5">NA()</definedName>
    <definedName name="AQUA_GAS_VALVES_FITTING_COR">#REF!</definedName>
    <definedName name="AR">#REF!</definedName>
    <definedName name="AR_1">#REF!</definedName>
    <definedName name="AR_2">#REF!</definedName>
    <definedName name="ARA_Threshold">#REF!</definedName>
    <definedName name="ARAFFBB">#REF!</definedName>
    <definedName name="ARAFFCON">#REF!</definedName>
    <definedName name="are">#REF!</definedName>
    <definedName name="AREAFY">#REF!</definedName>
    <definedName name="AREAL">#REF!</definedName>
    <definedName name="AREC">#REF!</definedName>
    <definedName name="AREJUNDEC">#REF!</definedName>
    <definedName name="areoctdec">#REF!</definedName>
    <definedName name="AREYTDMAY">#REF!</definedName>
    <definedName name="ARothr2">#REF!</definedName>
    <definedName name="AROTHRELATED">#REF!</definedName>
    <definedName name="AROTHTHIRD">#REF!</definedName>
    <definedName name="ARP_Threshold">#REF!</definedName>
    <definedName name="ARrelated2">#REF!</definedName>
    <definedName name="ARSUBSBB">#REF!</definedName>
    <definedName name="ARSUBSCON">#REF!</definedName>
    <definedName name="ARthird2">#REF!</definedName>
    <definedName name="ARTRADRELATED">#REF!</definedName>
    <definedName name="ARTRADTHIRD">#REF!</definedName>
    <definedName name="aruskas">NA()</definedName>
    <definedName name="aruskas_5">NA()</definedName>
    <definedName name="aruskas2">NA()</definedName>
    <definedName name="aruskas2_5">NA()</definedName>
    <definedName name="as" localSheetId="6" hidden="1">{#N/A,#N/A,FALSE,"Cipta-All";#N/A,#N/A,FALSE,"Individual"}</definedName>
    <definedName name="as" hidden="1">{#N/A,#N/A,FALSE,"Cipta-All";#N/A,#N/A,FALSE,"Individual"}</definedName>
    <definedName name="as_5">NA()</definedName>
    <definedName name="AS2DocOpenMode" hidden="1">"AS2DocumentEdit"</definedName>
    <definedName name="AS2HasNoAutoHeaderFooter">"OFF"</definedName>
    <definedName name="AS2ReportLS" hidden="1">1</definedName>
    <definedName name="AS2StaticLS" localSheetId="6" hidden="1">#REF!</definedName>
    <definedName name="AS2StaticLS" hidden="1">#REF!</definedName>
    <definedName name="AS2SyncStepLS" hidden="1">0</definedName>
    <definedName name="AS2TickmarkLS" localSheetId="6" hidden="1">#REF!</definedName>
    <definedName name="AS2TickmarkLS" hidden="1">#REF!</definedName>
    <definedName name="AS2VersionLS" hidden="1">300</definedName>
    <definedName name="ASASAAS">#N/A</definedName>
    <definedName name="ASASAAS_1">#N/A</definedName>
    <definedName name="ASASAD">#N/A</definedName>
    <definedName name="ASASAD_1">#N/A</definedName>
    <definedName name="ASD">#REF!</definedName>
    <definedName name="asd_8">#N/A</definedName>
    <definedName name="asda">#REF!</definedName>
    <definedName name="asdfa">#N/A</definedName>
    <definedName name="asdfadfdsa">#N/A</definedName>
    <definedName name="asdfsdf">#REF!</definedName>
    <definedName name="asdi">#N/A</definedName>
    <definedName name="asdqa">#REF!</definedName>
    <definedName name="aset">#REF!</definedName>
    <definedName name="ASFAF">#N/A</definedName>
    <definedName name="ASFAF_1">#N/A</definedName>
    <definedName name="ASFAF_5">#N/A</definedName>
    <definedName name="ASFAF_8">#N/A</definedName>
    <definedName name="asfas" hidden="1">#REF!</definedName>
    <definedName name="asfdsaf">#REF!</definedName>
    <definedName name="asfdsf">#N/A</definedName>
    <definedName name="ashan">#REF!</definedName>
    <definedName name="Asia_Victory">#REF!</definedName>
    <definedName name="ASPAC">#REF!</definedName>
    <definedName name="ass.s">#REF!</definedName>
    <definedName name="Asset0100">#REF!</definedName>
    <definedName name="Asset0101">#REF!</definedName>
    <definedName name="Asset0102">#REF!</definedName>
    <definedName name="Asset0200">#REF!</definedName>
    <definedName name="Asset0201">#REF!</definedName>
    <definedName name="Asset0202">#REF!</definedName>
    <definedName name="Asset0300">#REF!</definedName>
    <definedName name="Asset0301">#REF!</definedName>
    <definedName name="Asset0302">#REF!</definedName>
    <definedName name="Asset0400">#REF!</definedName>
    <definedName name="Asset0401">#REF!</definedName>
    <definedName name="Asset0402">#REF!</definedName>
    <definedName name="Asset0500">#REF!</definedName>
    <definedName name="Asset0501">#REF!</definedName>
    <definedName name="Asset0502">#REF!</definedName>
    <definedName name="Asset0600">#REF!</definedName>
    <definedName name="Asset0601">#REF!</definedName>
    <definedName name="Asset0602">#REF!</definedName>
    <definedName name="Asset0700">#REF!</definedName>
    <definedName name="Asset0701">#REF!</definedName>
    <definedName name="Asset0702">#REF!</definedName>
    <definedName name="Asset0800">#REF!</definedName>
    <definedName name="Asset0801">#REF!</definedName>
    <definedName name="Asset0802">#REF!</definedName>
    <definedName name="Asset0900">#REF!</definedName>
    <definedName name="Asset0901">#REF!</definedName>
    <definedName name="Asset0902">#REF!</definedName>
    <definedName name="Asset1000">#REF!</definedName>
    <definedName name="Asset1001">#REF!</definedName>
    <definedName name="Asset1002">#REF!</definedName>
    <definedName name="Asset1100">#REF!</definedName>
    <definedName name="Asset1101">#REF!</definedName>
    <definedName name="Asset1102">#REF!</definedName>
    <definedName name="Asset1200">#REF!</definedName>
    <definedName name="Asset1201">#REF!</definedName>
    <definedName name="Asset1202">#REF!</definedName>
    <definedName name="assetnop">#REF!</definedName>
    <definedName name="ASSETS">#REF!</definedName>
    <definedName name="ASSETUNDERCAPITALLEASE">#REF!</definedName>
    <definedName name="Asso_1">#REF!</definedName>
    <definedName name="Asso_10">#REF!</definedName>
    <definedName name="Asso_11">#REF!</definedName>
    <definedName name="Asso_12">#REF!</definedName>
    <definedName name="Asso_2">#REF!</definedName>
    <definedName name="Asso_3">#REF!</definedName>
    <definedName name="Asso_4">#REF!</definedName>
    <definedName name="Asso_5">#REF!</definedName>
    <definedName name="Asso_6">#REF!</definedName>
    <definedName name="Asso_7">#REF!</definedName>
    <definedName name="Asso_8">#REF!</definedName>
    <definedName name="Asso_9">#REF!</definedName>
    <definedName name="Assr">#REF!</definedName>
    <definedName name="at">#REF!</definedName>
    <definedName name="ATB">#REF!</definedName>
    <definedName name="ATC_5">#REF!</definedName>
    <definedName name="ATP">#REF!</definedName>
    <definedName name="Attach_to_1_of__6">#REF!</definedName>
    <definedName name="Attach_to_6_of_6">#REF!</definedName>
    <definedName name="Attachment_16.2">#REF!</definedName>
    <definedName name="attachVI">#REF!</definedName>
    <definedName name="AttVI">#REF!</definedName>
    <definedName name="auah">#N/A</definedName>
    <definedName name="AUD">#REF!</definedName>
    <definedName name="AUD1___0">"$#REF!.$#REF!$#REF!"</definedName>
    <definedName name="AUD2___0">"$#REF!.$#REF!$#REF!"</definedName>
    <definedName name="aug">#REF!</definedName>
    <definedName name="AUG00">#REF!</definedName>
    <definedName name="AugAv00">#REF!</definedName>
    <definedName name="Auto_Data">#REF!</definedName>
    <definedName name="avagt">#REF!</definedName>
    <definedName name="avagt00">#REF!</definedName>
    <definedName name="avagt01">#REF!</definedName>
    <definedName name="avagt02">#REF!</definedName>
    <definedName name="avapr">#REF!</definedName>
    <definedName name="avapr00">#REF!</definedName>
    <definedName name="avapr01">#REF!</definedName>
    <definedName name="avapr02">#REF!</definedName>
    <definedName name="avaug00">#REF!</definedName>
    <definedName name="avdes">#REF!</definedName>
    <definedName name="avdes01">#REF!</definedName>
    <definedName name="avdes02">#REF!</definedName>
    <definedName name="avejan01">#REF!</definedName>
    <definedName name="average">#REF!</definedName>
    <definedName name="avfeb">#REF!</definedName>
    <definedName name="avfeb00">#REF!</definedName>
    <definedName name="avfeb01">#REF!</definedName>
    <definedName name="avfeb02">#REF!</definedName>
    <definedName name="avgmei">#REF!</definedName>
    <definedName name="avgmei02">#REF!</definedName>
    <definedName name="AVGRATE0001">#REF!</definedName>
    <definedName name="AVGRATE0002">#REF!</definedName>
    <definedName name="AVGRATE0003">#REF!</definedName>
    <definedName name="AVGRATE0004">#REF!</definedName>
    <definedName name="AVGRATE0005">#REF!</definedName>
    <definedName name="AVGRATE0006">#REF!</definedName>
    <definedName name="AVGRATE0007">#REF!</definedName>
    <definedName name="AVGRATE0008">#REF!</definedName>
    <definedName name="AVGRATE0009">#REF!</definedName>
    <definedName name="AVGYTDNOV">#REF!</definedName>
    <definedName name="avjan">#REF!</definedName>
    <definedName name="avjan00">#REF!</definedName>
    <definedName name="avjan01">#REF!</definedName>
    <definedName name="avjan02">#REF!</definedName>
    <definedName name="avjul">#REF!</definedName>
    <definedName name="avjul00">#REF!</definedName>
    <definedName name="avjul01">#REF!</definedName>
    <definedName name="avjul02">#REF!</definedName>
    <definedName name="avjuly00">#REF!</definedName>
    <definedName name="avjun">#REF!</definedName>
    <definedName name="avjun00">#REF!</definedName>
    <definedName name="avjun01">#REF!</definedName>
    <definedName name="avjun02">#REF!</definedName>
    <definedName name="avmar">#REF!</definedName>
    <definedName name="avmar00">#REF!</definedName>
    <definedName name="avmar01">#REF!</definedName>
    <definedName name="avmar02">#REF!</definedName>
    <definedName name="avmay">#REF!</definedName>
    <definedName name="avmay00">#REF!</definedName>
    <definedName name="avmei01">#REF!</definedName>
    <definedName name="avmei02">#REF!</definedName>
    <definedName name="avnov">#REF!</definedName>
    <definedName name="avnov01">#REF!</definedName>
    <definedName name="avnov02">#REF!</definedName>
    <definedName name="avoct00">#REF!</definedName>
    <definedName name="avokt">#REF!</definedName>
    <definedName name="avokt01">#REF!</definedName>
    <definedName name="avokt02">#REF!</definedName>
    <definedName name="Avr_0103">#REF!</definedName>
    <definedName name="Avr_0203">#REF!</definedName>
    <definedName name="Avr_0303">#REF!</definedName>
    <definedName name="Avr_0403">#REF!</definedName>
    <definedName name="AVSC">#REF!</definedName>
    <definedName name="avsep">#REF!</definedName>
    <definedName name="avsep00">#REF!</definedName>
    <definedName name="avsep01">#REF!</definedName>
    <definedName name="avsep02">#REF!</definedName>
    <definedName name="aw_1">#N/A</definedName>
    <definedName name="aw_5">#N/A</definedName>
    <definedName name="aw_8">#N/A</definedName>
    <definedName name="awa">#REF!</definedName>
    <definedName name="awfewqffwfwef">#REF!</definedName>
    <definedName name="Aws">#REF!</definedName>
    <definedName name="az">#REF!</definedName>
    <definedName name="b">#REF!</definedName>
    <definedName name="B.N_BHARADWAJ">#REF!</definedName>
    <definedName name="B_SPROOF">#REF!</definedName>
    <definedName name="b2mthact">#REF!</definedName>
    <definedName name="b2ytdact">#REF!</definedName>
    <definedName name="B49616F1">#REF!</definedName>
    <definedName name="B9A">#REF!</definedName>
    <definedName name="ba" localSheetId="6" hidden="1">{#N/A,#N/A,FALSE,"Aging Summary";#N/A,#N/A,FALSE,"Ratio Analysis";#N/A,#N/A,FALSE,"Test 120 Day Accts";#N/A,#N/A,FALSE,"Tickmarks"}</definedName>
    <definedName name="ba" hidden="1">{#N/A,#N/A,FALSE,"Aging Summary";#N/A,#N/A,FALSE,"Ratio Analysis";#N/A,#N/A,FALSE,"Test 120 Day Accts";#N/A,#N/A,FALSE,"Tickmarks"}</definedName>
    <definedName name="ba_1">#N/A</definedName>
    <definedName name="ba_5">#N/A</definedName>
    <definedName name="ba_8">#N/A</definedName>
    <definedName name="Badan">#REF!</definedName>
    <definedName name="BADDEBT">#REF!</definedName>
    <definedName name="bagan">#REF!</definedName>
    <definedName name="BAGIAN__3.09">#REF!</definedName>
    <definedName name="BAHT">#REF!</definedName>
    <definedName name="BAL">#REF!</definedName>
    <definedName name="balance_type">1</definedName>
    <definedName name="balancesheets">#REF!</definedName>
    <definedName name="BANK">#REF!</definedName>
    <definedName name="Bank_ASPAC">#REF!</definedName>
    <definedName name="BANK_LOAN_2">NA()</definedName>
    <definedName name="bank2">#REF!</definedName>
    <definedName name="baru" hidden="1">#REF!</definedName>
    <definedName name="bas">#REF!</definedName>
    <definedName name="BASE_CASE">LabData203EndDate</definedName>
    <definedName name="base_year">#REF!</definedName>
    <definedName name="BASIC">#REF!</definedName>
    <definedName name="Batavia_Perkasa">#REF!</definedName>
    <definedName name="batih">#REF!</definedName>
    <definedName name="bb">#REF!</definedName>
    <definedName name="BBB">#REF!</definedName>
    <definedName name="bbb_1">#N/A</definedName>
    <definedName name="bbb_5">#N/A</definedName>
    <definedName name="bbb_8">#N/A</definedName>
    <definedName name="BBBBBBBBBBBBBBBBBBBBBBB">#N/A</definedName>
    <definedName name="BBBBBBBBBBBBBBBBBBBBBBB_1">#N/A</definedName>
    <definedName name="BBBBBBBBBBBBBBBBBBBBBBB_5">#N/A</definedName>
    <definedName name="BBBBBBBBBBBBBBBBBBBBBBB_8">#N/A</definedName>
    <definedName name="BBBRDTY">#N/A</definedName>
    <definedName name="BBBRDTY_1">#N/A</definedName>
    <definedName name="BBBRDTY_5">#N/A</definedName>
    <definedName name="BBBRDTY_8">#N/A</definedName>
    <definedName name="BBD">#REF!</definedName>
    <definedName name="BBT">#REF!</definedName>
    <definedName name="BCA">#REF!</definedName>
    <definedName name="bd">#REF!</definedName>
    <definedName name="BDN">#REF!</definedName>
    <definedName name="BDNI">#REF!</definedName>
    <definedName name="BEBAN3OO">#REF!</definedName>
    <definedName name="Before_Turnaround">#REF!</definedName>
    <definedName name="benefit">#REF!</definedName>
    <definedName name="Bentala">#REF!</definedName>
    <definedName name="beras">#REF!</definedName>
    <definedName name="bf">#REF!</definedName>
    <definedName name="BG_Del" hidden="1">15</definedName>
    <definedName name="BG_Ins" hidden="1">4</definedName>
    <definedName name="BG_Mod" hidden="1">6</definedName>
    <definedName name="bgtmth03">#REF!</definedName>
    <definedName name="bgtytd03">#REF!</definedName>
    <definedName name="BHNHM">"$#REF!.$B$559:$D$636"</definedName>
    <definedName name="BHNLCS">"$#REF!.$B$416:$D$471"</definedName>
    <definedName name="BHNLM">"$#REF!.$B$477:$D$553"</definedName>
    <definedName name="BHNSS">"$#REF!.$B$642:$D$666"</definedName>
    <definedName name="BHS">#REF!</definedName>
    <definedName name="Bi_Produksi">#REF!</definedName>
    <definedName name="Bi_Tetap">#REF!</definedName>
    <definedName name="BI98I">#REF!</definedName>
    <definedName name="BI98P">#REF!</definedName>
    <definedName name="BI99I">#REF!</definedName>
    <definedName name="BI99P">#REF!</definedName>
    <definedName name="Biaya">#REF!</definedName>
    <definedName name="BIBIT1">#REF!</definedName>
    <definedName name="BIBIT2">#REF!</definedName>
    <definedName name="BIDANG_1">NA()</definedName>
    <definedName name="BIDANG_5">NA()</definedName>
    <definedName name="BII">#REF!</definedName>
    <definedName name="BIK">#REF!</definedName>
    <definedName name="bikexpenses">#REF!</definedName>
    <definedName name="bikxpenses">#REF!</definedName>
    <definedName name="BinaNusa_Rama">#REF!</definedName>
    <definedName name="Birotika">#REF!</definedName>
    <definedName name="bisos">#REF!</definedName>
    <definedName name="BITUNG">#N/A</definedName>
    <definedName name="BIXY2">#N/A</definedName>
    <definedName name="BIXY2_1">#N/A</definedName>
    <definedName name="BIXY2_5">#N/A</definedName>
    <definedName name="BIXY2_8">#N/A</definedName>
    <definedName name="BIXY3">#N/A</definedName>
    <definedName name="BIXY3_1">#N/A</definedName>
    <definedName name="BIXY3_5">#N/A</definedName>
    <definedName name="BIXY3_8">#N/A</definedName>
    <definedName name="bjjkjbj">NA()</definedName>
    <definedName name="bjjkjbj_5">NA()</definedName>
    <definedName name="BL.">NA()</definedName>
    <definedName name="BL..">NA()</definedName>
    <definedName name="BLANK" localSheetId="6">#N/A</definedName>
    <definedName name="BLANK">#REF!</definedName>
    <definedName name="BLDG">#REF!</definedName>
    <definedName name="blue">#REF!</definedName>
    <definedName name="BNE" hidden="1">#REF!</definedName>
    <definedName name="BOND2">#REF!</definedName>
    <definedName name="BONDPAYABLE">#REF!</definedName>
    <definedName name="bookyear">#REF!</definedName>
    <definedName name="borongan">#N/A</definedName>
    <definedName name="bos">#REF!</definedName>
    <definedName name="BP_23">#REF!</definedName>
    <definedName name="BPLL">#REF!</definedName>
    <definedName name="BPN">#REF!</definedName>
    <definedName name="BQ_1">#REF!</definedName>
    <definedName name="BRASS_FORGING___MACHINING">#REF!</definedName>
    <definedName name="Brigdown" localSheetId="6" hidden="1">{#N/A,#N/A,FALSE,"DI 2 YEAR MASTER SCHEDULE"}</definedName>
    <definedName name="Brigdown" hidden="1">{#N/A,#N/A,FALSE,"DI 2 YEAR MASTER SCHEDULE"}</definedName>
    <definedName name="BRUS">#REF!</definedName>
    <definedName name="BS_2">#N/A</definedName>
    <definedName name="BS_REP">#N/A</definedName>
    <definedName name="BS_REPO">#N/A</definedName>
    <definedName name="BS1_">#N/A</definedName>
    <definedName name="BS2_">#N/A</definedName>
    <definedName name="BS2LWP">#N/A</definedName>
    <definedName name="BSANAL_90">#REF!</definedName>
    <definedName name="BSB">#REF!</definedName>
    <definedName name="BSDT1">#REF!</definedName>
    <definedName name="BSDT2">#REF!</definedName>
    <definedName name="BSMAC">#REF!</definedName>
    <definedName name="BSMENU">#REF!</definedName>
    <definedName name="BSPROOF">#REF!</definedName>
    <definedName name="bsum">#REF!</definedName>
    <definedName name="BT">#REF!</definedName>
    <definedName name="BT_1">#REF!</definedName>
    <definedName name="BT_3">#REF!</definedName>
    <definedName name="BT_4">#REF!</definedName>
    <definedName name="BTA">#REF!</definedName>
    <definedName name="BTL">#REF!</definedName>
    <definedName name="btny_1">#N/A</definedName>
    <definedName name="btny_5">#N/A</definedName>
    <definedName name="btny_8">#N/A</definedName>
    <definedName name="BU">#REF!</definedName>
    <definedName name="BU_1">#REF!</definedName>
    <definedName name="BU_3">#REF!</definedName>
    <definedName name="BU_4">#REF!</definedName>
    <definedName name="Buana_Graha_Artha">#REF!</definedName>
    <definedName name="BULAN">#REF!</definedName>
    <definedName name="Bulan_5">NA()</definedName>
    <definedName name="BULAN_SINDIKASI">NA()</definedName>
    <definedName name="BULAN_SINDIKASI_5">NA()</definedName>
    <definedName name="BUN">#REF!</definedName>
    <definedName name="Bunga">#REF!</definedName>
    <definedName name="BusinessIncome">#REF!</definedName>
    <definedName name="businesstype">#REF!</definedName>
    <definedName name="BUT_ONE">#REF!</definedName>
    <definedName name="Button_15">"MAUI_MALL_MAUI_MALLARD_INPUT_List"</definedName>
    <definedName name="Button_16">"MAUI_MALL_MAUI_MALLARD_INPUT_List"</definedName>
    <definedName name="by">#N/A</definedName>
    <definedName name="by_1">#N/A</definedName>
    <definedName name="by_5">#N/A</definedName>
    <definedName name="by_8">#N/A</definedName>
    <definedName name="BZZB_7ST">#REF!</definedName>
    <definedName name="C.E.A.C">#REF!</definedName>
    <definedName name="C_">#N/A</definedName>
    <definedName name="C_Aug">#REF!</definedName>
    <definedName name="C_Dec">#REF!</definedName>
    <definedName name="C_Feb">#REF!</definedName>
    <definedName name="C_Jan">#REF!</definedName>
    <definedName name="C_Jul">#REF!</definedName>
    <definedName name="C_Jun">#REF!</definedName>
    <definedName name="C_Mar">#REF!</definedName>
    <definedName name="C_May">#REF!</definedName>
    <definedName name="C_Nov">#REF!</definedName>
    <definedName name="C_Oct">#REF!</definedName>
    <definedName name="C_Sep">#REF!</definedName>
    <definedName name="cabang">NA()</definedName>
    <definedName name="cabang_5">NA()</definedName>
    <definedName name="cad">#REF!</definedName>
    <definedName name="caforward">#REF!</definedName>
    <definedName name="Calcs_205_206">#REF!</definedName>
    <definedName name="calculation">#REF!</definedName>
    <definedName name="calendar">#REF!</definedName>
    <definedName name="callme">#REF!</definedName>
    <definedName name="CAP">#REF!</definedName>
    <definedName name="CAPACITY_ANIMATION_FRAMES_PER_WEEK">#REF!</definedName>
    <definedName name="CAPACITY_INK___PAINT_FRAMES_PER_WEEK">#REF!</definedName>
    <definedName name="CAPACITY_PREP_FRAMES_PER_WEEK">#REF!</definedName>
    <definedName name="capex2" hidden="1">#REF!</definedName>
    <definedName name="capexnov" localSheetId="6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exnov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GAINS">#REF!</definedName>
    <definedName name="CAPI">#REF!</definedName>
    <definedName name="CAPIT">#REF!</definedName>
    <definedName name="CAPLOSS">#REF!</definedName>
    <definedName name="CAPPAIDINEXCESSOFPARVALUE">#REF!</definedName>
    <definedName name="CASE印刷">#N/A</definedName>
    <definedName name="CASH">#REF!</definedName>
    <definedName name="CASH_AND_CASH_EQUIVALENT_2">NA()</definedName>
    <definedName name="cash2">#REF!</definedName>
    <definedName name="CASHFLOW2">#REF!</definedName>
    <definedName name="CASHTIMEDEPOSIT">#REF!</definedName>
    <definedName name="CASMUR_S.A.">#REF!</definedName>
    <definedName name="CATU">#REF!</definedName>
    <definedName name="cc">#REF!</definedName>
    <definedName name="cc_5">NA()</definedName>
    <definedName name="cccc">#REF!</definedName>
    <definedName name="ccccccc">#REF!</definedName>
    <definedName name="CCd">#REF!</definedName>
    <definedName name="CCRS">#REF!</definedName>
    <definedName name="cd">#N/A</definedName>
    <definedName name="ce">#REF!</definedName>
    <definedName name="ce_1">#N/A</definedName>
    <definedName name="ce_5">#N/A</definedName>
    <definedName name="ce_8">#N/A</definedName>
    <definedName name="CET">#REF!</definedName>
    <definedName name="CET_1">#REF!</definedName>
    <definedName name="CET_3">#REF!</definedName>
    <definedName name="CET_4">#REF!</definedName>
    <definedName name="CETAK" localSheetId="6">#N/A</definedName>
    <definedName name="CETAK">#REF!</definedName>
    <definedName name="Cetak1">#REF!</definedName>
    <definedName name="Cetak2">#REF!</definedName>
    <definedName name="Cetak3">#REF!</definedName>
    <definedName name="Cetak4">#REF!</definedName>
    <definedName name="Cetak5">#REF!</definedName>
    <definedName name="Cetak6">#REF!</definedName>
    <definedName name="cetak7">#REF!</definedName>
    <definedName name="cew">#N/A</definedName>
    <definedName name="cew_1">#N/A</definedName>
    <definedName name="cew_5">#N/A</definedName>
    <definedName name="cew_8">#N/A</definedName>
    <definedName name="CEYLON_ELECTRICITY_BOARD">#REF!</definedName>
    <definedName name="CG_Schlumberger_Elect.Man.L">#REF!</definedName>
    <definedName name="CG_SCHLUMBERGER_ELEECTRICIT">#REF!</definedName>
    <definedName name="CGM">#N/A</definedName>
    <definedName name="CGMOCT1">#REF!</definedName>
    <definedName name="CGMOCT2">#REF!</definedName>
    <definedName name="CGMSEPT1">#REF!</definedName>
    <definedName name="CGMSEPT2">#REF!</definedName>
    <definedName name="CH">#REF!</definedName>
    <definedName name="changecolor_10">#NAME?</definedName>
    <definedName name="ChangeVendorFromDlg">#N/A</definedName>
    <definedName name="ChangeVendorFromDlg_1">#N/A</definedName>
    <definedName name="ChangeVendorFromDlg_5">#N/A</definedName>
    <definedName name="ChangeVendorFromDlg_8">#N/A</definedName>
    <definedName name="CHATSWOOD_TRADING">#REF!</definedName>
    <definedName name="CHEK">#REF!</definedName>
    <definedName name="CHK">#REF!</definedName>
    <definedName name="Chonglee_Leong_Seng_Co._LTD">#REF!</definedName>
    <definedName name="CHONGQING_SCHLUMBERGER">#REF!</definedName>
    <definedName name="cip">#REF!</definedName>
    <definedName name="CIPHSJ" hidden="1">#REF!</definedName>
    <definedName name="CIRI">#N/A</definedName>
    <definedName name="CITI">#REF!</definedName>
    <definedName name="CITUNG">#N/A</definedName>
    <definedName name="cl">#REF!</definedName>
    <definedName name="Clerical">#REF!</definedName>
    <definedName name="closingsanti2">#N/A</definedName>
    <definedName name="closingsanti2_1">#N/A</definedName>
    <definedName name="closingsanti2_5">#N/A</definedName>
    <definedName name="closingsanti2_8">#N/A</definedName>
    <definedName name="cmr_co">#REF!</definedName>
    <definedName name="coa">#REF!</definedName>
    <definedName name="coba">#REF!</definedName>
    <definedName name="COGS">#REF!</definedName>
    <definedName name="cogs_ok">NA()</definedName>
    <definedName name="COLAC_1">NA()</definedName>
    <definedName name="COLAC_5">NA()</definedName>
    <definedName name="ColKH_1">NA()</definedName>
    <definedName name="ColKH_5">NA()</definedName>
    <definedName name="colnum">#REF!</definedName>
    <definedName name="color_CANCEL">#N/A</definedName>
    <definedName name="color_CANCEL_10">#NAME?</definedName>
    <definedName name="color_DEFAULT">#N/A</definedName>
    <definedName name="color_DEFAULT_10">#NAME?</definedName>
    <definedName name="color_OK">#N/A</definedName>
    <definedName name="color_OK_10">#NAME?</definedName>
    <definedName name="colorlist_change_10">#NAME?</definedName>
    <definedName name="COLPS_1">NA()</definedName>
    <definedName name="COLPS_5">NA()</definedName>
    <definedName name="com">#N/A</definedName>
    <definedName name="Comin_Asia">#REF!</definedName>
    <definedName name="COMIN_KHMERE">#REF!</definedName>
    <definedName name="Comment5" localSheetId="6" hidden="1">{#N/A,#N/A,FALSE,"OUT  AREC"}</definedName>
    <definedName name="Comment5" hidden="1">{#N/A,#N/A,FALSE,"OUT  AREC"}</definedName>
    <definedName name="Commentary" localSheetId="6" hidden="1">{#N/A,#N/A,FALSE,"OUT  AREC"}</definedName>
    <definedName name="Commentary" hidden="1">{#N/A,#N/A,FALSE,"OUT  AREC"}</definedName>
    <definedName name="Comments" localSheetId="6" hidden="1">{#N/A,#N/A,FALSE,"OUT  AREC"}</definedName>
    <definedName name="Comments" hidden="1">{#N/A,#N/A,FALSE,"OUT  AREC"}</definedName>
    <definedName name="CommPrintOptions">#REF!</definedName>
    <definedName name="COMMSTOCKSUBSCRIPTIONRECEIVABLE">#REF!</definedName>
    <definedName name="COMPANIA_CHILENA_DE_MEDIDOR">#REF!</definedName>
    <definedName name="COMPANIA_CHILENA_DEMEDIDORE">#REF!</definedName>
    <definedName name="companyofficer">#REF!</definedName>
    <definedName name="COMPTOIR_SUD">#REF!</definedName>
    <definedName name="computer">#REF!</definedName>
    <definedName name="CON">#REF!</definedName>
    <definedName name="coname">#REF!</definedName>
    <definedName name="CONS">#N/A</definedName>
    <definedName name="Cont_1">#REF!</definedName>
    <definedName name="Cont_10">#REF!</definedName>
    <definedName name="Cont_11">#REF!</definedName>
    <definedName name="Cont_12">#REF!</definedName>
    <definedName name="Cont_2">#REF!</definedName>
    <definedName name="Cont_3">#REF!</definedName>
    <definedName name="Cont_4">#REF!</definedName>
    <definedName name="Cont_5">#REF!</definedName>
    <definedName name="Cont_6">#REF!</definedName>
    <definedName name="Cont_7">#REF!</definedName>
    <definedName name="Cont_8">#REF!</definedName>
    <definedName name="Cont_9">#REF!</definedName>
    <definedName name="CONVERTIBLENOTES">#REF!</definedName>
    <definedName name="cooperation">#REF!</definedName>
    <definedName name="copy">#REF!</definedName>
    <definedName name="cost_centres">#REF!</definedName>
    <definedName name="costbegbalBuildingsandimprovements">#REF!</definedName>
    <definedName name="costbegbalCIP">#REF!</definedName>
    <definedName name="costbegbalfurniture_Fixture">#REF!</definedName>
    <definedName name="costbegbalLandandlandrights">#REF!</definedName>
    <definedName name="costbegbalLandimprovements">#REF!</definedName>
    <definedName name="costbegbalLease">#REF!</definedName>
    <definedName name="costbegbalMachineryandequipment">#REF!</definedName>
    <definedName name="costbegbalMatureplantations">#REF!</definedName>
    <definedName name="costbegbalOfficeequipment">#REF!</definedName>
    <definedName name="costbegbalTelecommunicationsequipment">#REF!</definedName>
    <definedName name="costbegbalTransportationequipment">#REF!</definedName>
    <definedName name="COUNT">#N/A</definedName>
    <definedName name="Country_Electric_System_Ltd">#REF!</definedName>
    <definedName name="Country_Electric_Systems_Lt">#REF!</definedName>
    <definedName name="COV">#REF!</definedName>
    <definedName name="Cover">#REF!</definedName>
    <definedName name="CREDIT">#N/A</definedName>
    <definedName name="Crit1_1">NA()</definedName>
    <definedName name="Crit1_5">NA()</definedName>
    <definedName name="Crit1a_1">NA()</definedName>
    <definedName name="Crit1a_5">NA()</definedName>
    <definedName name="Crit2_1">NA()</definedName>
    <definedName name="Crit2_5">NA()</definedName>
    <definedName name="_xlnm.Criteria">#REF!</definedName>
    <definedName name="Criteria_MI">#REF!</definedName>
    <definedName name="CRS">#REF!</definedName>
    <definedName name="CS">#REF!</definedName>
    <definedName name="csDesignMode">1</definedName>
    <definedName name="csiantar">#REF!</definedName>
    <definedName name="csingaraja">#REF!</definedName>
    <definedName name="csolo">#REF!</definedName>
    <definedName name="csorong">#REF!</definedName>
    <definedName name="CumMonth">#REF!</definedName>
    <definedName name="Cumulative_Difference">#REF!</definedName>
    <definedName name="Curr">#REF!</definedName>
    <definedName name="currBS">#REF!</definedName>
    <definedName name="CurrCode">#REF!</definedName>
    <definedName name="Currency">#REF!</definedName>
    <definedName name="CURRENCYEXPSUM">#REF!</definedName>
    <definedName name="Current">#REF!</definedName>
    <definedName name="CURRLTDDEBTS">#REF!</definedName>
    <definedName name="CURRLTDDIFFPAYMONFAACQ">#REF!</definedName>
    <definedName name="CURRLTDLOAN">#REF!</definedName>
    <definedName name="CURRLTDOBLIGATION">#REF!</definedName>
    <definedName name="CURRLTDOTHER">#REF!</definedName>
    <definedName name="CURRLTDRELATED">#REF!</definedName>
    <definedName name="CURRMATURITIESOFDUEFROMSTOCKHOLDER">#REF!</definedName>
    <definedName name="CurrMo_1">NA()</definedName>
    <definedName name="CurrMo_5">NA()</definedName>
    <definedName name="CurrMonth">#REF!</definedName>
    <definedName name="CurrPL">#REF!</definedName>
    <definedName name="CurrYear">#REF!</definedName>
    <definedName name="CUS">#REF!</definedName>
    <definedName name="CUSTOMERDEPOSIT">#REF!</definedName>
    <definedName name="Cwvu.CapersView." hidden="1">#REF!</definedName>
    <definedName name="Cwvu.CapersView._1">#REF!</definedName>
    <definedName name="Cwvu.CapersView._2">#REF!</definedName>
    <definedName name="Cwvu.CapersView._3">#REF!</definedName>
    <definedName name="Cwvu.CapersView._4">#REF!</definedName>
    <definedName name="Cwvu.CapersView._5">#REF!</definedName>
    <definedName name="Cwvu.CapersView._6">#REF!</definedName>
    <definedName name="Cwvu.Japan_Capers_Ed_Pub." hidden="1">#REF!</definedName>
    <definedName name="Cwvu.Japan_Capers_Ed_Pub._1">#REF!</definedName>
    <definedName name="Cwvu.Japan_Capers_Ed_Pub._2">#REF!</definedName>
    <definedName name="Cwvu.Japan_Capers_Ed_Pub._3">#REF!</definedName>
    <definedName name="Cwvu.Japan_Capers_Ed_Pub._4">#REF!</definedName>
    <definedName name="Cwvu.Japan_Capers_Ed_Pub._5">#REF!</definedName>
    <definedName name="Cwvu.Japan_Capers_Ed_Pub._6">#REF!</definedName>
    <definedName name="Cwvu.KJP_CC." localSheetId="6" hidden="1">#REF!,#REF!,#REF!,#REF!,#REF!,#REF!,#REF!,#REF!,#REF!,#REF!,#REF!,#REF!,#REF!,#REF!,#REF!,#REF!,#REF!,#REF!,#REF!,#REF!</definedName>
    <definedName name="Cwvu.KJP_CC." hidden="1">#REF!,#REF!,#REF!,#REF!,#REF!,#REF!,#REF!,#REF!,#REF!,#REF!,#REF!,#REF!,#REF!,#REF!,#REF!,#REF!,#REF!,#REF!,#REF!,#REF!</definedName>
    <definedName name="Cwvu.KJP_CC._1">(#REF!,#REF!,#REF!,#REF!,#REF!,#REF!,#REF!,#REF!,#REF!,#REF!,#REF!,#REF!,#REF!,#REF!,#REF!,#REF!,#REF!,#REF!,#REF!,#REF!)</definedName>
    <definedName name="Cwvu.KJP_CC._2">(#REF!,#REF!,#REF!,#REF!,#REF!,#REF!,#REF!,#REF!,#REF!,#REF!,#REF!,#REF!,#REF!,#REF!,#REF!,#REF!,#REF!,#REF!,#REF!,#REF!)</definedName>
    <definedName name="Cwvu.KJP_CC._3">(#REF!,#REF!,#REF!,#REF!,#REF!,#REF!,#REF!,#REF!,#REF!,#REF!,#REF!,#REF!,#REF!,#REF!,#REF!,#REF!,#REF!,#REF!,#REF!,#REF!)</definedName>
    <definedName name="Cwvu.KJP_CC._4">(#REF!,#REF!,#REF!,#REF!,#REF!,#REF!,#REF!,#REF!,#REF!,#REF!,#REF!,#REF!,#REF!,#REF!,#REF!,#REF!,#REF!,#REF!,#REF!,#REF!)</definedName>
    <definedName name="Cwvu.KJP_CC._5">(#REF!,#REF!,#REF!,#REF!,#REF!,#REF!,#REF!,#REF!,#REF!,#REF!,#REF!,#REF!,#REF!,#REF!,#REF!,#REF!,#REF!,#REF!,#REF!,#REF!)</definedName>
    <definedName name="Cwvu.KJP_CC._6">(#REF!,#REF!,#REF!,#REF!,#REF!,#REF!,#REF!,#REF!,#REF!,#REF!,#REF!,#REF!,#REF!,#REF!,#REF!,#REF!,#REF!,#REF!,#REF!,#REF!)</definedName>
    <definedName name="cy_net_income">#REF!</definedName>
    <definedName name="cy_ret_earn_beg">#REF!</definedName>
    <definedName name="cy_retained_earnings">#REF!</definedName>
    <definedName name="cy_share_equity">#REF!</definedName>
    <definedName name="czxcvlxczvjlvxcz">#N/A</definedName>
    <definedName name="D">#REF!</definedName>
    <definedName name="D_\RKAP.2011\Sei_Meranti\_rab.33.xls_rab.33.2011">#REF!</definedName>
    <definedName name="D_Aug">#REF!</definedName>
    <definedName name="D_Dec">#REF!</definedName>
    <definedName name="D_Feb">#REF!</definedName>
    <definedName name="D_Jan">#REF!</definedName>
    <definedName name="D_Jul">#REF!</definedName>
    <definedName name="D_Jun">#REF!</definedName>
    <definedName name="D_Mar">#REF!</definedName>
    <definedName name="D_May">#REF!</definedName>
    <definedName name="D_Nov">#REF!</definedName>
    <definedName name="D_Oct">#REF!</definedName>
    <definedName name="D_Sep">#REF!</definedName>
    <definedName name="D1A">#REF!</definedName>
    <definedName name="D1B">#REF!</definedName>
    <definedName name="D3D3">#N/A</definedName>
    <definedName name="D3D3_1">#N/A</definedName>
    <definedName name="D3QQ">#N/A</definedName>
    <definedName name="D3QQ_1">#N/A</definedName>
    <definedName name="d4_8">#N/A</definedName>
    <definedName name="DAFTAR">#REF!</definedName>
    <definedName name="DAILY">#REF!</definedName>
    <definedName name="DAILY0201">#REF!</definedName>
    <definedName name="DAILY0202">#REF!</definedName>
    <definedName name="DAILY0203">#REF!</definedName>
    <definedName name="DAILY0204">#REF!</definedName>
    <definedName name="DAILY0205">#REF!</definedName>
    <definedName name="DAILY0206">#REF!</definedName>
    <definedName name="DAILY0207">#REF!</definedName>
    <definedName name="DAILY0208">#REF!</definedName>
    <definedName name="DAILY0209">#REF!</definedName>
    <definedName name="DAILY0210">#REF!</definedName>
    <definedName name="DAILY0211">#REF!</definedName>
    <definedName name="DAILY0212">#REF!</definedName>
    <definedName name="Dalmatians_Game">#REF!</definedName>
    <definedName name="DANAMON">#REF!</definedName>
    <definedName name="DANAMON_LK">#REF!</definedName>
    <definedName name="DAS">#REF!</definedName>
    <definedName name="dat_lbbuII">#REF!</definedName>
    <definedName name="DAT11___0">"'file:///home/fin/Lie/Audit/Audit 2005/WINDOWS/TEMP/notesE1EF34/17729/My Data/Indofood Sukses Makmur/December 31, 2004/Year end Audit/Worksheet ISM -Bdg 311204.xls'#$U2_2.$#REF!$#REF!:$#REF!$#REF!"</definedName>
    <definedName name="DAT12___0">"'file:///home/fin/Lie/Audit/Audit 2005/WINDOWS/TEMP/notesE1EF34/17729/My Data/Indofood Sukses Makmur/December 31, 2004/Year end Audit/Worksheet ISM -Bdg 311204.xls'#$U2_2.$#REF!$#REF!:$#REF!$#REF!"</definedName>
    <definedName name="data">#REF!</definedName>
    <definedName name="DATA_01" hidden="1">#REF!</definedName>
    <definedName name="DATA_01_1">#REF!</definedName>
    <definedName name="DATA_01_2">#REF!</definedName>
    <definedName name="DATA_02" hidden="1">#REF!</definedName>
    <definedName name="DATA_02_1">#REF!</definedName>
    <definedName name="DATA_02_2">#REF!</definedName>
    <definedName name="DATA_03" hidden="1">#REF!</definedName>
    <definedName name="DATA_03_1">#REF!</definedName>
    <definedName name="DATA_03_2">#REF!</definedName>
    <definedName name="DATA_04" hidden="1">#REF!</definedName>
    <definedName name="DATA_04_1">#REF!</definedName>
    <definedName name="DATA_04_2">#REF!</definedName>
    <definedName name="DATA_05" hidden="1">#REF!</definedName>
    <definedName name="DATA_05_1">#REF!</definedName>
    <definedName name="DATA_05_2">#REF!</definedName>
    <definedName name="DATA_06" hidden="1">#REF!</definedName>
    <definedName name="DATA_06_1">#REF!</definedName>
    <definedName name="DATA_06_2">#REF!</definedName>
    <definedName name="DATA_1">NA()</definedName>
    <definedName name="Data_21">#REF!</definedName>
    <definedName name="Data_23">#REF!</definedName>
    <definedName name="DATA_5">NA()</definedName>
    <definedName name="DATA_CR">"$#REF!.$A$3:$BK$4"</definedName>
    <definedName name="Data_FP">#REF!</definedName>
    <definedName name="Data_SSP">#REF!</definedName>
    <definedName name="DATA_WP">#REF!</definedName>
    <definedName name="Data23_2">#REF!</definedName>
    <definedName name="_xlnm.Database">#REF!</definedName>
    <definedName name="Database1">#REF!</definedName>
    <definedName name="DATANER">#N/A</definedName>
    <definedName name="DataUmum">#REF!</definedName>
    <definedName name="DATE">#REF!</definedName>
    <definedName name="Date1_1">NA()</definedName>
    <definedName name="Date1_5">NA()</definedName>
    <definedName name="DateRange">#REF!</definedName>
    <definedName name="DAYS">#REF!</definedName>
    <definedName name="DBASE">#REF!</definedName>
    <definedName name="DBASEPRO">#REF!</definedName>
    <definedName name="DBFTGL">#REF!</definedName>
    <definedName name="dbm">#REF!</definedName>
    <definedName name="DCS">#REF!</definedName>
    <definedName name="DCSmatch">#REF!</definedName>
    <definedName name="DCUNEARNED1">#REF!</definedName>
    <definedName name="DCUNEARNED2">#REF!</definedName>
    <definedName name="DD">#REF!</definedName>
    <definedName name="ddcdc">#N/A</definedName>
    <definedName name="DDD">#REF!</definedName>
    <definedName name="ddd_8">#N/A</definedName>
    <definedName name="ddddf">#N/A</definedName>
    <definedName name="ddddf_1">#N/A</definedName>
    <definedName name="ddddf_5">#N/A</definedName>
    <definedName name="ddddf_8">#N/A</definedName>
    <definedName name="ddiee">#REF!</definedName>
    <definedName name="de_1">#N/A</definedName>
    <definedName name="de_5">#N/A</definedName>
    <definedName name="de_8">#N/A</definedName>
    <definedName name="deal">#REF!</definedName>
    <definedName name="DEBIT">#N/A</definedName>
    <definedName name="dec">#REF!</definedName>
    <definedName name="Dec00">#REF!</definedName>
    <definedName name="DEDE">#REF!</definedName>
    <definedName name="DEFERREDGAINONSALE">#REF!</definedName>
    <definedName name="DEFERREDTAX">#REF!</definedName>
    <definedName name="deffcharges2">#REF!</definedName>
    <definedName name="deffproject2">#REF!</definedName>
    <definedName name="DEFFTAX">#REF!</definedName>
    <definedName name="deftax2">#REF!</definedName>
    <definedName name="DELAPAN">#REF!</definedName>
    <definedName name="delete">#REF!</definedName>
    <definedName name="dem">#REF!</definedName>
    <definedName name="dep">#REF!</definedName>
    <definedName name="Dep_ESSD">#REF!</definedName>
    <definedName name="depchedule">#REF!</definedName>
    <definedName name="Dependant">#REF!</definedName>
    <definedName name="Depos" localSheetId="6" hidden="1">{#N/A,#N/A,FALSE,"OUT  AREC"}</definedName>
    <definedName name="Depos" hidden="1">{#N/A,#N/A,FALSE,"OUT  AREC"}</definedName>
    <definedName name="depr">#REF!</definedName>
    <definedName name="depreciation">#REF!</definedName>
    <definedName name="DEPRECIATION_DEPRECIATION_REPORT_List">#REF!</definedName>
    <definedName name="DEPRECIATION0">#REF!</definedName>
    <definedName name="depreciationcalculation">#REF!</definedName>
    <definedName name="Depreop">#REF!</definedName>
    <definedName name="Deprepro">#REF!</definedName>
    <definedName name="DEPRESIASI">#REF!</definedName>
    <definedName name="DES">#REF!</definedName>
    <definedName name="DETAILS">#REF!</definedName>
    <definedName name="dewi">#REF!</definedName>
    <definedName name="DFD">#REF!</definedName>
    <definedName name="dfd_1">#N/A</definedName>
    <definedName name="dfd_5">#N/A</definedName>
    <definedName name="dfd_8">#N/A</definedName>
    <definedName name="DFDD_1">#N/A</definedName>
    <definedName name="DFDD_5">#N/A</definedName>
    <definedName name="DFDD_8">#N/A</definedName>
    <definedName name="dfdf">#REF!</definedName>
    <definedName name="dfdfd">#REF!</definedName>
    <definedName name="dfdfdfdfth">#REF!</definedName>
    <definedName name="DFG">(#REF!,#REF!,#REF!,#REF!,#REF!,#REF!,#REF!,#REF!,#REF!,#REF!,#REF!,#REF!,#REF!,#REF!,#REF!,#REF!,#REF!,#REF!,#REF!,#REF!)</definedName>
    <definedName name="dfg_1">#N/A</definedName>
    <definedName name="dfg_5">#N/A</definedName>
    <definedName name="dfg_8">#N/A</definedName>
    <definedName name="dfgdfg" localSheetId="6" hidden="1">#REF!</definedName>
    <definedName name="dfgdfg" hidden="1">#REF!</definedName>
    <definedName name="DFGF">#REF!</definedName>
    <definedName name="dfghj">#N/A</definedName>
    <definedName name="dfghj_1">#N/A</definedName>
    <definedName name="dfghj_5">#N/A</definedName>
    <definedName name="dfghj_8">#N/A</definedName>
    <definedName name="dfh">#N/A</definedName>
    <definedName name="dfh_1">#N/A</definedName>
    <definedName name="dfh_5">#N/A</definedName>
    <definedName name="dfh_8">#N/A</definedName>
    <definedName name="DFL">#REF!</definedName>
    <definedName name="dfsd">#REF!</definedName>
    <definedName name="DFSR">#N/A</definedName>
    <definedName name="DFSR_1">#N/A</definedName>
    <definedName name="DFSR_5">#N/A</definedName>
    <definedName name="DFSR_8">#N/A</definedName>
    <definedName name="DFUNEARNED1">#REF!</definedName>
    <definedName name="DFUNEARNED2">#REF!</definedName>
    <definedName name="dhh">#REF!</definedName>
    <definedName name="Di_AA">0.0044</definedName>
    <definedName name="Di_AUAV">0.0167</definedName>
    <definedName name="Di_AVS">0.0106</definedName>
    <definedName name="Di_B">0.0117</definedName>
    <definedName name="Di_BM">0.0117</definedName>
    <definedName name="Di_BN">0.0233</definedName>
    <definedName name="Di_BQ">0.0234</definedName>
    <definedName name="Di_BTS">0.029</definedName>
    <definedName name="Di_BZZ">0.0218</definedName>
    <definedName name="Di_E">0.007</definedName>
    <definedName name="Di_EQ">0.0123</definedName>
    <definedName name="Di_ES">0.0153</definedName>
    <definedName name="Di_ET">0.0163</definedName>
    <definedName name="Di_ETB">0.0163</definedName>
    <definedName name="Di_EWWA">0.0826</definedName>
    <definedName name="Di_EWYA">0.0826</definedName>
    <definedName name="Di_EZ">0.013</definedName>
    <definedName name="Di_F">0.0147</definedName>
    <definedName name="Di_FF">0.0411</definedName>
    <definedName name="Di_FN">0.0252</definedName>
    <definedName name="Di_FS">0.1015</definedName>
    <definedName name="Di_FSW">0.0945</definedName>
    <definedName name="Di_FW">0.0307</definedName>
    <definedName name="Di_FZ">0.1015</definedName>
    <definedName name="Di_HZE">0.0322</definedName>
    <definedName name="Di_HZEB">0.0322</definedName>
    <definedName name="Di_K">0.0167</definedName>
    <definedName name="Di_KL">0.0176</definedName>
    <definedName name="Di_KLC">0.0176</definedName>
    <definedName name="Di_KNA">0.0313</definedName>
    <definedName name="Di_L">0.0285</definedName>
    <definedName name="Di_LL">0.045</definedName>
    <definedName name="Di_LL4A">0.0245</definedName>
    <definedName name="Di_MB">0.0162</definedName>
    <definedName name="Di_MM">0.009</definedName>
    <definedName name="Di_MQ">0.031</definedName>
    <definedName name="Di_MR">0.0243</definedName>
    <definedName name="Di_MX">0.0397</definedName>
    <definedName name="Di_P">0.0508</definedName>
    <definedName name="Di_SB">0.0547</definedName>
    <definedName name="Di_SCA">0.04416</definedName>
    <definedName name="Di_U">0.0109</definedName>
    <definedName name="Di_UR">0.0334</definedName>
    <definedName name="Di_UV">0.0288</definedName>
    <definedName name="Di_UW">0.0206</definedName>
    <definedName name="Di_UX">0.0353</definedName>
    <definedName name="Di_UY">0.0237</definedName>
    <definedName name="Di_X">0.0157</definedName>
    <definedName name="Di_XM">0.0277</definedName>
    <definedName name="Di_ZU">0.016</definedName>
    <definedName name="DIFFINVALUEOFTRANSACTIONWITHUCC">#REF!</definedName>
    <definedName name="DIFFRESULTFROMEQUITYTRANSACTIONOFSUBS">#REF!</definedName>
    <definedName name="DIFFRESULTFROMFOREXTRANSLATION">#REF!</definedName>
    <definedName name="dina">#REF!</definedName>
    <definedName name="DirectIndirect">#REF!</definedName>
    <definedName name="DIS">#REF!</definedName>
    <definedName name="dis.s">#REF!</definedName>
    <definedName name="Diskon">#REF!</definedName>
    <definedName name="DIT_1">NA()</definedName>
    <definedName name="DIT_5">NA()</definedName>
    <definedName name="DITL">#REF!</definedName>
    <definedName name="dividen">#REF!</definedName>
    <definedName name="dividend">#REF!</definedName>
    <definedName name="DIVIDENPAYABLE">#REF!</definedName>
    <definedName name="Divisi">#REF!</definedName>
    <definedName name="Division">#REF!</definedName>
    <definedName name="DKI">#REF!</definedName>
    <definedName name="DKIBM">#REF!</definedName>
    <definedName name="DKIBMJG">#REF!</definedName>
    <definedName name="DKIMIN">#REF!</definedName>
    <definedName name="DL">#REF!</definedName>
    <definedName name="dnthamrin">#REF!</definedName>
    <definedName name="DO">#REF!</definedName>
    <definedName name="doddy" hidden="1">#REF!</definedName>
    <definedName name="donald">#REF!</definedName>
    <definedName name="donkey">#REF!</definedName>
    <definedName name="donny_1">NA()</definedName>
    <definedName name="donny_5">NA()</definedName>
    <definedName name="doub">#REF!</definedName>
    <definedName name="dr_1">#N/A</definedName>
    <definedName name="dr_5">#N/A</definedName>
    <definedName name="dr_8">#N/A</definedName>
    <definedName name="driver">NA()</definedName>
    <definedName name="DropCM1">"Drop Down 3"</definedName>
    <definedName name="dropdown1">"Drop Down 1"</definedName>
    <definedName name="DRS">#REF!</definedName>
    <definedName name="DS">#REF!</definedName>
    <definedName name="dsdas">#REF!</definedName>
    <definedName name="dsdfsfs">#N/A</definedName>
    <definedName name="dsdsdsdsdsd_2">NA()</definedName>
    <definedName name="DSHP">#REF!</definedName>
    <definedName name="DSTSI">#REF!</definedName>
    <definedName name="DUA">#REF!</definedName>
    <definedName name="duaenam">#REF!</definedName>
    <definedName name="duasatu">#REF!</definedName>
    <definedName name="duatiga">#REF!</definedName>
    <definedName name="DUEFROMAFFBB">#REF!</definedName>
    <definedName name="DUEFROMAFFCO">#REF!</definedName>
    <definedName name="DUEFROMAFFCON">#REF!</definedName>
    <definedName name="DUEFROMCOUNTERPART">#REF!</definedName>
    <definedName name="DUEFROMOTHSTOCKHOLDER">#REF!</definedName>
    <definedName name="DUEFROMSTOCKHOLDER">#REF!</definedName>
    <definedName name="DUEFROMSUBSCO">#REF!</definedName>
    <definedName name="DUETOAFFBB">#REF!</definedName>
    <definedName name="DUETOAFFCO">#REF!</definedName>
    <definedName name="DUETOAFFCON">#REF!</definedName>
    <definedName name="DUETOCOUNTERPART">#REF!</definedName>
    <definedName name="DUETOPLASMAPROJECT">#REF!</definedName>
    <definedName name="DUETOSTOCKHOLDER">#REF!</definedName>
    <definedName name="DUETOSTOCKSUBSBB">#REF!</definedName>
    <definedName name="DUETOSTOCKSUBSCON">#REF!</definedName>
    <definedName name="DUTA">#REF!</definedName>
    <definedName name="Duta_Sarana_Perkasa">#REF!</definedName>
    <definedName name="DWI">#REF!</definedName>
    <definedName name="E">#REF!</definedName>
    <definedName name="E_1">#REF!</definedName>
    <definedName name="E_3">#REF!</definedName>
    <definedName name="E_4">#REF!</definedName>
    <definedName name="E_T_D_E_Direction_Inter.">#REF!</definedName>
    <definedName name="E1A">#REF!</definedName>
    <definedName name="ea" localSheetId="6" hidden="1">{#N/A,#N/A,FALSE,"Aging Summary";#N/A,#N/A,FALSE,"Ratio Analysis";#N/A,#N/A,FALSE,"Test 120 Day Accts";#N/A,#N/A,FALSE,"Tickmarks"}</definedName>
    <definedName name="ea" hidden="1">{#N/A,#N/A,FALSE,"Aging Summary";#N/A,#N/A,FALSE,"Ratio Analysis";#N/A,#N/A,FALSE,"Test 120 Day Accts";#N/A,#N/A,FALSE,"Tickmarks"}</definedName>
    <definedName name="ebittax">#REF!</definedName>
    <definedName name="EBT">#REF!</definedName>
    <definedName name="ed" localSheetId="6" hidden="1">{#N/A,#N/A,FALSE,"Cipta-All";#N/A,#N/A,FALSE,"Individual"}</definedName>
    <definedName name="ed" hidden="1">{#N/A,#N/A,FALSE,"Cipta-All";#N/A,#N/A,FALSE,"Individual"}</definedName>
    <definedName name="eddi">#REF!</definedName>
    <definedName name="EDECO_PETROLEUM_SERVICES_LIMITED">#REF!</definedName>
    <definedName name="edi">#REF!</definedName>
    <definedName name="EditBoxChange">#N/A</definedName>
    <definedName name="EditBoxChange_1">#N/A</definedName>
    <definedName name="EditBoxChange_5">#N/A</definedName>
    <definedName name="EditBoxChange_8">#N/A</definedName>
    <definedName name="EDKAM">#REF!</definedName>
    <definedName name="EE">#REF!</definedName>
    <definedName name="eeee_1">#N/A</definedName>
    <definedName name="eeee_5">#N/A</definedName>
    <definedName name="eeee_8">#N/A</definedName>
    <definedName name="eer">#N/A</definedName>
    <definedName name="eer_1">#N/A</definedName>
    <definedName name="eer_5">#N/A</definedName>
    <definedName name="eer_8">#N/A</definedName>
    <definedName name="EFG">#REF!</definedName>
    <definedName name="eie">#N/A</definedName>
    <definedName name="eie_1">#N/A</definedName>
    <definedName name="eie_5">#N/A</definedName>
    <definedName name="eie_8">#N/A</definedName>
    <definedName name="EILBS">#REF!</definedName>
    <definedName name="EJ_5">#REF!</definedName>
    <definedName name="ELECT">#N/A</definedName>
    <definedName name="ELECTRICAL_JGC_PARTS">#REF!</definedName>
    <definedName name="Electricite_Du_Cambodge">#REF!</definedName>
    <definedName name="ELECTROBIT">#REF!</definedName>
    <definedName name="Elegant_Textile">#REF!</definedName>
    <definedName name="empat">#REF!</definedName>
    <definedName name="EMPATBELAS">#REF!</definedName>
    <definedName name="Emplacement_01_98_2">NA()</definedName>
    <definedName name="Emplacement_02_98_2">NA()</definedName>
    <definedName name="Emplacement_03_98_2">NA()</definedName>
    <definedName name="Emplacement_04_98_2">NA()</definedName>
    <definedName name="Emplacement_05_98_2">NA()</definedName>
    <definedName name="Emplacement_06_98_2">NA()</definedName>
    <definedName name="Emplacement_07_98_2">NA()</definedName>
    <definedName name="Emplacement_08_98_2">NA()</definedName>
    <definedName name="Emplacement_09_98_2">NA()</definedName>
    <definedName name="Emplacement_10_98_2">NA()</definedName>
    <definedName name="Emplacement_11_98_2">NA()</definedName>
    <definedName name="Emplacement_12_98_2">NA()</definedName>
    <definedName name="Emplacement_1997_2">NA()</definedName>
    <definedName name="EmploymentIncome">#REF!</definedName>
    <definedName name="enamratus">#REF!</definedName>
    <definedName name="endyear">#REF!</definedName>
    <definedName name="ENERGY___TELECOMS__T__LTD">#REF!</definedName>
    <definedName name="english">#REF!</definedName>
    <definedName name="Enplas_Co.__S_pore__Pte_Ltd">#REF!</definedName>
    <definedName name="ENPLAS_CO.__Singapore__LTD">#REF!</definedName>
    <definedName name="ENT_OR_EDU_GROUP_INPUT">#REF!</definedName>
    <definedName name="Entity">#REF!</definedName>
    <definedName name="ENU">#REF!</definedName>
    <definedName name="ENU_1">#REF!</definedName>
    <definedName name="ENU_3">#REF!</definedName>
    <definedName name="ENU_4">#REF!</definedName>
    <definedName name="eoee">#N/A</definedName>
    <definedName name="eoee_1">#N/A</definedName>
    <definedName name="eoee_5">#N/A</definedName>
    <definedName name="eoee_8">#N/A</definedName>
    <definedName name="er">#N/A</definedName>
    <definedName name="er_1">#N/A</definedName>
    <definedName name="er_5">#N/A</definedName>
    <definedName name="er_8">#N/A</definedName>
    <definedName name="ere">#N/A</definedName>
    <definedName name="ere_1">#N/A</definedName>
    <definedName name="ere_5">#N/A</definedName>
    <definedName name="ere_8">#N/A</definedName>
    <definedName name="erewr">#N/A</definedName>
    <definedName name="erewr_1">#N/A</definedName>
    <definedName name="erewr_5">#N/A</definedName>
    <definedName name="erewr_8">#N/A</definedName>
    <definedName name="ERGERG">#REF!</definedName>
    <definedName name="ERGF">#REF!</definedName>
    <definedName name="Eritrea_Electric_Authority">#REF!</definedName>
    <definedName name="Errors_CY">#REF!</definedName>
    <definedName name="Errors_PY">#REF!</definedName>
    <definedName name="ert">#REF!</definedName>
    <definedName name="ERTYTUYUF">#N/A</definedName>
    <definedName name="ERTYTUYUF_1">#N/A</definedName>
    <definedName name="ERTYTUYUF_5">#N/A</definedName>
    <definedName name="ERTYTUYUF_8">#N/A</definedName>
    <definedName name="ES">#REF!</definedName>
    <definedName name="es_1">#N/A</definedName>
    <definedName name="es_5">#N/A</definedName>
    <definedName name="es_8">#N/A</definedName>
    <definedName name="Escatec_Engineering_LTD">#REF!</definedName>
    <definedName name="ESSD_INT">#REF!</definedName>
    <definedName name="ESV">#REF!</definedName>
    <definedName name="ESVBS">#REF!</definedName>
    <definedName name="ET">#REF!</definedName>
    <definedName name="ETAK">#REF!</definedName>
    <definedName name="ETAK_1">#REF!</definedName>
    <definedName name="ETAK_3">#REF!</definedName>
    <definedName name="ETAK_4">#REF!</definedName>
    <definedName name="ETB">#REF!</definedName>
    <definedName name="etey">#N/A</definedName>
    <definedName name="etey_1">#N/A</definedName>
    <definedName name="etey_5">#N/A</definedName>
    <definedName name="etey_8">#N/A</definedName>
    <definedName name="ETWERGERG">#REF!</definedName>
    <definedName name="eur">#REF!</definedName>
    <definedName name="EURO_ORIENTAL_TRADING_CO_LT">#REF!</definedName>
    <definedName name="EURO1___0">"$#REF!.$#REF!$#REF!"</definedName>
    <definedName name="EURO2___0">"$#REF!.$#REF!$#REF!"</definedName>
    <definedName name="EVERTRANSIT_CO">#REF!</definedName>
    <definedName name="EWARAWT">#N/A</definedName>
    <definedName name="EWARAWT_1">#N/A</definedName>
    <definedName name="EWARAWT_5">#N/A</definedName>
    <definedName name="EWARAWT_8">#N/A</definedName>
    <definedName name="EWEW_1">#N/A</definedName>
    <definedName name="ExactAddinReports" hidden="1">1</definedName>
    <definedName name="Excel_BuiltIn__FilterDatabase">NA()</definedName>
    <definedName name="Excel_BuiltIn__FilterDatabase_1_1">#N/A</definedName>
    <definedName name="Excel_BuiltIn__FilterDatabase_1_1_1">"$#REF!.$A$1:$P$65268"</definedName>
    <definedName name="Excel_BuiltIn__FilterDatabase_1_1_1_1">"$#REF!.$A$1:$N$819"</definedName>
    <definedName name="Excel_BuiltIn__FilterDatabase_1_1_1_1_1">"'file:///C:/DOCUME~1/Febri/LOCALS~1/Temp/Rar$DI02.984/COH1%20&amp;%20PC%20Final/03-Journal%20Kas%20&amp;%20Bank-Feb%2010..xls'#$''.$A$1:$O$635"</definedName>
    <definedName name="Excel_BuiltIn__FilterDatabase_1_1_1_1_1_1">"'file:///C:/DOCUME~1/Febri/LOCALS~1/Temp/Rar$DI02.984/COH1%20&amp;%20PC%20Final/03-Journal%20Kas%20&amp;%20Bank-Feb%2010..xls'#$''.$A$1:$O$635"</definedName>
    <definedName name="Excel_BuiltIn__FilterDatabase_1_1_2">"$#REF!.$A$1:$O$626"</definedName>
    <definedName name="Excel_BuiltIn__FilterDatabase_2_1">#N/A</definedName>
    <definedName name="Excel_BuiltIn__FilterDatabase_2_1_2">"$#REF!.$A$1:$AA$309"</definedName>
    <definedName name="Excel_BuiltIn__FilterDatabase_2_2">"$#REF!.$A$1:$U$96"</definedName>
    <definedName name="Excel_BuiltIn__FilterDatabase_3">"$'petty c'.$a$1:$amj$65566"</definedName>
    <definedName name="Excel_BuiltIn__FilterDatabase_3_2">"$#REF!.$A$1:$U$113"</definedName>
    <definedName name="Excel_BuiltIn__FilterDatabase_4">"$#REF!.$A$1:$P$65189"</definedName>
    <definedName name="Excel_BuiltIn__FilterDatabase_4_1_1">"$#REF!.$A$1:$R$6"</definedName>
    <definedName name="Excel_BuiltIn__FilterDatabase_4_1_1_1">"$#REF!.$A$1:$R$6"</definedName>
    <definedName name="Excel_BuiltIn__FilterDatabase_4_1_1_1_1">"$#REF!.$A$1:$R$6"</definedName>
    <definedName name="Excel_BuiltIn__FilterDatabase_4_1_1_1_1_1">"$#REF!.$A$1:$R$6"</definedName>
    <definedName name="Excel_BuiltIn__FilterDatabase_4_1_1_1_1_1_1">"$#REF!.$A$1:$R$6"</definedName>
    <definedName name="Excel_BuiltIn__FilterDatabase_4_1_1_1_1_1_1_1">"$#REF!.$A$1:$R$6"</definedName>
    <definedName name="Excel_BuiltIn__FilterDatabase_4_1_1_1_1_1_1_1_1">"$#REF!.$A$1:$R$6"</definedName>
    <definedName name="Excel_BuiltIn__FilterDatabase_4_1_1_1_2">"$#REF!.$A$1:$R$6"</definedName>
    <definedName name="Excel_BuiltIn__FilterDatabase_4_1_1_2">NA()</definedName>
    <definedName name="Excel_BuiltIn__FilterDatabase_4_1_1_4">"$#REF!.$A$1:$R$6"</definedName>
    <definedName name="Excel_BuiltIn__FilterDatabase_4_1_2">NA()</definedName>
    <definedName name="Excel_BuiltIn__FilterDatabase_4_1_4">NA()</definedName>
    <definedName name="Excel_BuiltIn__FilterDatabase_4_2">NA()</definedName>
    <definedName name="Excel_BuiltIn__FilterDatabase_4_4_1">NA()</definedName>
    <definedName name="Excel_BuiltIn__FilterDatabase_4_4_1_1">NA()</definedName>
    <definedName name="Excel_BuiltIn_Consolidate_Area">NA()</definedName>
    <definedName name="Excel_BuiltIn_Criteria_0">"$#REF!.$#REF!$#REF!:$#REF!$#REF!"</definedName>
    <definedName name="Excel_BuiltIn_Database">#REF!</definedName>
    <definedName name="Excel_BuiltIn_Database_0">"$#REF!.$#REF!$#REF!:$#REF!$#REF!"</definedName>
    <definedName name="Excel_BuiltIn_Database_1">#REF!</definedName>
    <definedName name="Excel_BuiltIn_Database_2">"$#REF!.$A$3:$AK$1452"</definedName>
    <definedName name="Excel_BuiltIn_Database_3">"$#REF!.$A$1:$I$29866"</definedName>
    <definedName name="Excel_BuiltIn_Database_4">"$#REF!.$A$1:$H$12257"</definedName>
    <definedName name="Excel_BuiltIn_Database_42">"$#REF!.$A$35:$BK$31226"</definedName>
    <definedName name="Excel_BuiltIn_Database_5">NA()</definedName>
    <definedName name="Excel_BuiltIn_Database_8">NA()</definedName>
    <definedName name="Excel_BuiltIn_Extract_0">"$#REF!.$#REF!$#REF!:$#REF!$#REF!"</definedName>
    <definedName name="Excel_BuiltIn_Print_Area">#REF!</definedName>
    <definedName name="Excel_BuiltIn_Print_Area_0" localSheetId="6">#N/A</definedName>
    <definedName name="Excel_BuiltIn_Print_Area_0">#REF!</definedName>
    <definedName name="Excel_BuiltIn_Print_Area_1">#REF!</definedName>
    <definedName name="Excel_BuiltIn_Print_Area_1_1">#REF!,#REF!</definedName>
    <definedName name="Excel_BuiltIn_Print_Area_1_1_1">#REF!</definedName>
    <definedName name="Excel_BuiltIn_Print_Area_1_1_1_1_1">"$#REF!.$B$9:$AV$557"</definedName>
    <definedName name="Excel_BuiltIn_Print_Area_10">#REF!</definedName>
    <definedName name="Excel_BuiltIn_Print_Area_10_1">"$#REF!.$A$1:$P$309"</definedName>
    <definedName name="Excel_BuiltIn_Print_Area_104_1">#REF!</definedName>
    <definedName name="Excel_BuiltIn_Print_Area_104_1_1">#REF!</definedName>
    <definedName name="Excel_BuiltIn_Print_Area_106_1">#REF!</definedName>
    <definedName name="Excel_BuiltIn_Print_Area_108_1">#REF!</definedName>
    <definedName name="Excel_BuiltIn_Print_Area_109_1">#REF!</definedName>
    <definedName name="Excel_BuiltIn_Print_Area_11">#REF!</definedName>
    <definedName name="Excel_BuiltIn_Print_Area_11_1">#REF!</definedName>
    <definedName name="Excel_BuiltIn_Print_Area_113_1_1_1">#REF!</definedName>
    <definedName name="Excel_BuiltIn_Print_Area_12" localSheetId="6">"$#REF!.$A$1:$H$27"</definedName>
    <definedName name="Excel_BuiltIn_Print_Area_12">#REF!</definedName>
    <definedName name="Excel_BuiltIn_Print_Area_13">#REF!</definedName>
    <definedName name="Excel_BuiltIn_Print_Area_14" localSheetId="6">"$#REF!.$A$1:$G$939"</definedName>
    <definedName name="Excel_BuiltIn_Print_Area_14">#REF!</definedName>
    <definedName name="Excel_BuiltIn_Print_Area_15">#REF!</definedName>
    <definedName name="Excel_BuiltIn_Print_Area_16" localSheetId="6">"$#REF!.$A$1:$G$42"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">#REF!</definedName>
    <definedName name="Excel_BuiltIn_Print_Area_2_1">#REF!</definedName>
    <definedName name="Excel_BuiltIn_Print_Area_2_1_1" localSheetId="6">"$'mts ppk'.$A$#REF!:$T$#REF!"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">#REF!</definedName>
    <definedName name="Excel_BuiltIn_Print_Area_3_1">#REF!</definedName>
    <definedName name="Excel_BuiltIn_Print_Area_3_1_1">"$#REF!.$B$9:$AV$557"</definedName>
    <definedName name="Excel_BuiltIn_Print_Area_30">#REF!</definedName>
    <definedName name="Excel_BuiltIn_Print_Area_30_1">#REF!,#REF!</definedName>
    <definedName name="Excel_BuiltIn_Print_Area_31">#REF!</definedName>
    <definedName name="Excel_BuiltIn_Print_Area_33">#REF!</definedName>
    <definedName name="Excel_BuiltIn_Print_Area_34">#REF!</definedName>
    <definedName name="Excel_BuiltIn_Print_Area_34_1">#REF!,#REF!</definedName>
    <definedName name="Excel_BuiltIn_Print_Area_35">#REF!</definedName>
    <definedName name="Excel_BuiltIn_Print_Area_36">#REF!</definedName>
    <definedName name="Excel_BuiltIn_Print_Area_37">#REF!</definedName>
    <definedName name="Excel_BuiltIn_Print_Area_38">#REF!</definedName>
    <definedName name="Excel_BuiltIn_Print_Area_39">#REF!</definedName>
    <definedName name="Excel_BuiltIn_Print_Area_4">#REF!,#REF!</definedName>
    <definedName name="Excel_BuiltIn_Print_Area_4_1" localSheetId="6">"$#REF!.$A$#REF!:$Q$#REF!"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0">#REF!</definedName>
    <definedName name="Excel_BuiltIn_Print_Area_42">#REF!</definedName>
    <definedName name="Excel_BuiltIn_Print_Area_43">#REF!</definedName>
    <definedName name="Excel_BuiltIn_Print_Area_44">#REF!</definedName>
    <definedName name="Excel_BuiltIn_Print_Area_44_1">#REF!</definedName>
    <definedName name="Excel_BuiltIn_Print_Area_45">#REF!</definedName>
    <definedName name="Excel_BuiltIn_Print_Area_47">#REF!</definedName>
    <definedName name="Excel_BuiltIn_Print_Area_48_1">"$#REF!.$B$2:$I$54"</definedName>
    <definedName name="Excel_BuiltIn_Print_Area_48_1_1">"$#REF!.$B$2:$I$53"</definedName>
    <definedName name="Excel_BuiltIn_Print_Area_48_1_1_1">"$#REF!.$B$2:$I$53;$#REF!.$B$2:$I$53;$#REF!.$B$2:$I$53"</definedName>
    <definedName name="Excel_BuiltIn_Print_Area_48_1_1_1_1">"$#REF!.$B$2:$I$53;$#REF!.$B$2:$I$53"</definedName>
    <definedName name="Excel_BuiltIn_Print_Area_49">#REF!</definedName>
    <definedName name="Excel_BuiltIn_Print_Area_5">#REF!</definedName>
    <definedName name="Excel_BuiltIn_Print_Area_5_1">#REF!</definedName>
    <definedName name="Excel_BuiltIn_Print_Area_5_1_1">"$#REF!.$B$9:$AV$557"</definedName>
    <definedName name="Excel_BuiltIn_Print_Area_50">#REF!</definedName>
    <definedName name="Excel_BuiltIn_Print_Area_52">#REF!</definedName>
    <definedName name="Excel_BuiltIn_Print_Area_53">#REF!</definedName>
    <definedName name="Excel_BuiltIn_Print_Area_54">#REF!</definedName>
    <definedName name="Excel_BuiltIn_Print_Area_55">#REF!</definedName>
    <definedName name="Excel_BuiltIn_Print_Area_56">#REF!</definedName>
    <definedName name="Excel_BuiltIn_Print_Area_57">#REF!</definedName>
    <definedName name="Excel_BuiltIn_Print_Area_58_1_1">#REF!</definedName>
    <definedName name="Excel_BuiltIn_Print_Area_59">#REF!</definedName>
    <definedName name="Excel_BuiltIn_Print_Area_6">#REF!</definedName>
    <definedName name="Excel_BuiltIn_Print_Area_6_1">"$#REF!.$B$9:$AL$211"</definedName>
    <definedName name="Excel_BuiltIn_Print_Area_6_1_1">#REF!,#REF!,#REF!,#REF!,#REF!,#REF!,#REF!,#REF!,#REF!,#REF!</definedName>
    <definedName name="Excel_BuiltIn_Print_Area_6_1_1_1">#REF!,#REF!</definedName>
    <definedName name="Excel_BuiltIn_Print_Area_60">#REF!</definedName>
    <definedName name="Excel_BuiltIn_Print_Area_61">#REF!</definedName>
    <definedName name="Excel_BuiltIn_Print_Area_63">#REF!</definedName>
    <definedName name="Excel_BuiltIn_Print_Area_7">#REF!</definedName>
    <definedName name="Excel_BuiltIn_Print_Area_7_1">"$#REF!.$A$1:$Q$72"</definedName>
    <definedName name="Excel_BuiltIn_Print_Area_8">#REF!</definedName>
    <definedName name="Excel_BuiltIn_Print_Area_8_1">"$#REF!.$B$9:$AU$521"</definedName>
    <definedName name="Excel_BuiltIn_Print_Area_9">#REF!</definedName>
    <definedName name="Excel_BuiltIn_Print_Area_9_1">"$#REF!.$B$9:$AU$521"</definedName>
    <definedName name="Excel_BuiltIn_Print_Titles">#REF!</definedName>
    <definedName name="Excel_BuiltIn_Print_Titles_1">#REF!</definedName>
    <definedName name="Excel_BuiltIn_Print_Titles_1_1">"$#REF!.$A$3:$IV$8"</definedName>
    <definedName name="Excel_BuiltIn_Print_Titles_10">"$#REF!.$A$3:$IV$8"</definedName>
    <definedName name="Excel_BuiltIn_Print_Titles_13">"$'Rekap TM'.$#REF!$#REF!:$#REF!$#REF!"</definedName>
    <definedName name="Excel_BuiltIn_Print_Titles_14" localSheetId="6">"$#REF!.$A$5:$AMJ$6"</definedName>
    <definedName name="Excel_BuiltIn_Print_Titles_14">"$#REF!.$#REF!$#REF!:$#REF!$#REF!"</definedName>
    <definedName name="Excel_BuiltIn_Print_Titles_15" localSheetId="6">"$#REF!.$A$5:$AMJ$6"</definedName>
    <definedName name="Excel_BuiltIn_Print_Titles_15">"$#REF!.$#REF!$#REF!:$#REF!$#REF!"</definedName>
    <definedName name="Excel_BuiltIn_Print_Titles_16" localSheetId="6">"$#REF!.$A$5:$AMJ$6"</definedName>
    <definedName name="Excel_BuiltIn_Print_Titles_16">"$#REF!.$#REF!$#REF!:$#REF!$#REF!"</definedName>
    <definedName name="Excel_BuiltIn_Print_Titles_17">"$#REF!.$#REF!$#REF!:$#REF!$#REF!"</definedName>
    <definedName name="Excel_BuiltIn_Print_Titles_2">"$#REF!.$#REF!$#REF!:$#REF!$#REF!"</definedName>
    <definedName name="Excel_BuiltIn_Print_Titles_2_1">#REF!</definedName>
    <definedName name="Excel_BuiltIn_Print_Titles_2_1_1">"$#REF!.$A$3:$IV$8"</definedName>
    <definedName name="Excel_BuiltIn_Print_Titles_3">#REF!</definedName>
    <definedName name="Excel_BuiltIn_Print_Titles_3_1">"$#REF!.$A$3:$IV$8"</definedName>
    <definedName name="Excel_BuiltIn_Print_Titles_3_1_1">"$#REF!.$A$3:$IV$8"</definedName>
    <definedName name="Excel_BuiltIn_Print_Titles_4">#REF!</definedName>
    <definedName name="Excel_BuiltIn_Print_Titles_4_1" localSheetId="6">"$mtschm.$#REF!$#REF!:$#REF!$#REF!"</definedName>
    <definedName name="Excel_BuiltIn_Print_Titles_4_1">"$#REF!.$A$3:$IV$8"</definedName>
    <definedName name="Excel_BuiltIn_Print_Titles_4_1_1">"$#REF!.$A$3:$IV$8"</definedName>
    <definedName name="Excel_BuiltIn_Print_Titles_5">#REF!</definedName>
    <definedName name="Excel_BuiltIn_Print_Titles_5_1" localSheetId="6">"$#REF!.$A$1:$AMJ$6"</definedName>
    <definedName name="Excel_BuiltIn_Print_Titles_5_1">"$#REF!.$A$3:$IV$8"</definedName>
    <definedName name="Excel_BuiltIn_Print_Titles_5_1_1">"$#REF!.$A$3:$IV$8"</definedName>
    <definedName name="Excel_BuiltIn_Print_Titles_6">#REF!</definedName>
    <definedName name="Excel_BuiltIn_Print_Titles_6_1">"$#REF!.$A$3:$IV$8"</definedName>
    <definedName name="Excel_BuiltIn_Print_Titles_7">#REF!</definedName>
    <definedName name="Excel_BuiltIn_Print_Titles_8">#REF!</definedName>
    <definedName name="Excel_BuiltIn_Print_Titles_8_1">"$#REF!.$A$3:$IV$8"</definedName>
    <definedName name="Excel_BuiltIn_Print_Titles_9">#REF!</definedName>
    <definedName name="Excel_BuiltIn_Print_Titles_9_1">"$#REF!.$A$3:$IV$8"</definedName>
    <definedName name="Excel_BuiltIn_Recorder">NA()</definedName>
    <definedName name="EXCESSOFBOOKVALUEOVERCOST">#REF!</definedName>
    <definedName name="EXCESSOFCONSTRUCTIONOVERCLAIM">#REF!</definedName>
    <definedName name="EXIM">#REF!</definedName>
    <definedName name="exittax">#REF!</definedName>
    <definedName name="exittaxtotal">#REF!</definedName>
    <definedName name="EXP">#REF!</definedName>
    <definedName name="exp_2">"$#REF!.$A$7:$F$28"</definedName>
    <definedName name="exp_3">"$#REF!.$A$7:$F$28"</definedName>
    <definedName name="expodep">#REF!</definedName>
    <definedName name="Exrate93">#REF!</definedName>
    <definedName name="ExRate94">#REF!</definedName>
    <definedName name="ExRate95">#REF!</definedName>
    <definedName name="ExRate96">#REF!</definedName>
    <definedName name="ExRate97">#REF!</definedName>
    <definedName name="ExRate98">#REF!</definedName>
    <definedName name="EXRATE99">#REF!</definedName>
    <definedName name="ExYTDAv">#N/A</definedName>
    <definedName name="eyu_1">#N/A</definedName>
    <definedName name="eyu_5">#N/A</definedName>
    <definedName name="eyu_8">#N/A</definedName>
    <definedName name="f">#REF!</definedName>
    <definedName name="f_1">#REF!</definedName>
    <definedName name="F_5">NA()</definedName>
    <definedName name="F1A">#REF!</definedName>
    <definedName name="F1B">#REF!</definedName>
    <definedName name="f4_8">#N/A</definedName>
    <definedName name="F45_8">#N/A</definedName>
    <definedName name="F56_8">#N/A</definedName>
    <definedName name="FA" hidden="1">#REF!</definedName>
    <definedName name="FA1ACCUMDEPR">#REF!</definedName>
    <definedName name="FA1CARRYINGVALUE">#REF!</definedName>
    <definedName name="FA2ACCUMDEPR">#REF!</definedName>
    <definedName name="FA2CARRYINGVALUE">#REF!</definedName>
    <definedName name="Factory_Equi_11_98_2">NA()</definedName>
    <definedName name="Factory_Equip_01_98_2">NA()</definedName>
    <definedName name="Factory_Equip_02_98_2">NA()</definedName>
    <definedName name="Factory_Equip_03_98_2">NA()</definedName>
    <definedName name="Factory_Equip_04_98_2">NA()</definedName>
    <definedName name="Factory_Equip_05_98_2">NA()</definedName>
    <definedName name="Factory_Equip_06_98_2">NA()</definedName>
    <definedName name="Factory_Equip_07_98_2">NA()</definedName>
    <definedName name="Factory_Equip_08_98_2">NA()</definedName>
    <definedName name="Factory_Equip_10_98_2">NA()</definedName>
    <definedName name="Factory_Equip_12_98_2">NA()</definedName>
    <definedName name="fadfdsaf">#REF!</definedName>
    <definedName name="FANBV93">#REF!</definedName>
    <definedName name="FANBV94">#REF!</definedName>
    <definedName name="FANBV95">#REF!</definedName>
    <definedName name="FANBV96">#REF!</definedName>
    <definedName name="FANBV97">#REF!</definedName>
    <definedName name="FANBV98">#REF!</definedName>
    <definedName name="fdfdsafas">#REF!</definedName>
    <definedName name="FDG">#REF!</definedName>
    <definedName name="fdg_1">#N/A</definedName>
    <definedName name="fdg_5">#N/A</definedName>
    <definedName name="fdg_8">#N/A</definedName>
    <definedName name="FDGDF">#REF!</definedName>
    <definedName name="FDHDFHFD">#REF!</definedName>
    <definedName name="FDHFDH">#REF!</definedName>
    <definedName name="FDHFDHFD">#REF!</definedName>
    <definedName name="FDHFDHFDH">#REF!</definedName>
    <definedName name="feb">#REF!</definedName>
    <definedName name="feb00">#REF!</definedName>
    <definedName name="FebAv00">#REF!</definedName>
    <definedName name="fefr">#N/A</definedName>
    <definedName name="fefr_1">#N/A</definedName>
    <definedName name="fefr_5">#N/A</definedName>
    <definedName name="fefr_8">#N/A</definedName>
    <definedName name="fesefwas">#REF!</definedName>
    <definedName name="ff" localSheetId="6">#N/A</definedName>
    <definedName name="FF">#REF!</definedName>
    <definedName name="FFF" localSheetId="6">#N/A</definedName>
    <definedName name="FFF">#REF!</definedName>
    <definedName name="ffff" localSheetId="6" hidden="1">{#N/A,#N/A,FALSE,"DATA"}</definedName>
    <definedName name="ffff" hidden="1">{#N/A,#N/A,FALSE,"DATA"}</definedName>
    <definedName name="ffff_1">#N/A</definedName>
    <definedName name="ffff_5">#N/A</definedName>
    <definedName name="ffff_8">#N/A</definedName>
    <definedName name="ffffd">#N/A</definedName>
    <definedName name="ffffd_1">#N/A</definedName>
    <definedName name="ffffd_5">#N/A</definedName>
    <definedName name="ffffd_8">#N/A</definedName>
    <definedName name="ｆｆｆｆｆｆ">#N/A</definedName>
    <definedName name="FFFFFFFF">#N/A</definedName>
    <definedName name="FFR">#REF!</definedName>
    <definedName name="FGDF">#REF!</definedName>
    <definedName name="fgfgfg">#N/A</definedName>
    <definedName name="fgfgfgff">#REF!</definedName>
    <definedName name="FGFGVHB">#REF!</definedName>
    <definedName name="fghjdfh">#N/A</definedName>
    <definedName name="fghjdfh_1">#N/A</definedName>
    <definedName name="fghjdfh_5">#N/A</definedName>
    <definedName name="fghjdfh_8">#N/A</definedName>
    <definedName name="fghsh">#N/A</definedName>
    <definedName name="fghsh_1">#N/A</definedName>
    <definedName name="fghsh_5">#N/A</definedName>
    <definedName name="fghsh_8">#N/A</definedName>
    <definedName name="fhgdfh">#N/A</definedName>
    <definedName name="fhgdfh_1">#N/A</definedName>
    <definedName name="fhgdfh_5">#N/A</definedName>
    <definedName name="fhgdfh_8">#N/A</definedName>
    <definedName name="FH単価呼び込み">#N/A</definedName>
    <definedName name="fifo">#REF!</definedName>
    <definedName name="FILE1">#N/A</definedName>
    <definedName name="FILE2">#N/A</definedName>
    <definedName name="FILE3">#N/A</definedName>
    <definedName name="FILE4">#N/A</definedName>
    <definedName name="FILE5">#N/A</definedName>
    <definedName name="FILE6">#N/A</definedName>
    <definedName name="FIN">#REF!</definedName>
    <definedName name="FINL">#REF!</definedName>
    <definedName name="FIS" localSheetId="6" hidden="1">{#N/A,#N/A,FALSE,"Cipta-All";#N/A,#N/A,FALSE,"Individual"}</definedName>
    <definedName name="FIS" hidden="1">{#N/A,#N/A,FALSE,"Cipta-All";#N/A,#N/A,FALSE,"Individual"}</definedName>
    <definedName name="fiscalprofit">#REF!</definedName>
    <definedName name="fiscalprofits">#REF!</definedName>
    <definedName name="FITB">#REF!</definedName>
    <definedName name="fix">#REF!</definedName>
    <definedName name="fixed" hidden="1">#REF!</definedName>
    <definedName name="fjhgj_1">#N/A</definedName>
    <definedName name="fjhgj_5">#N/A</definedName>
    <definedName name="fjhgj_8">#N/A</definedName>
    <definedName name="FLASH_LIGHT_PRODUCTION_CO.">#REF!</definedName>
    <definedName name="FLOW">#REF!</definedName>
    <definedName name="FLOW?">#REF!</definedName>
    <definedName name="FLOW?_1">#REF!</definedName>
    <definedName name="FLOW0">#REF!</definedName>
    <definedName name="FOH">#REF!</definedName>
    <definedName name="forecast1">#REF!</definedName>
    <definedName name="FOREX">#REF!</definedName>
    <definedName name="form_17">#REF!</definedName>
    <definedName name="FORM1">#REF!</definedName>
    <definedName name="FORM2">#REF!</definedName>
    <definedName name="Format">#REF!</definedName>
    <definedName name="FORMULA">"$#REF!.$BQ$4:$CF$4"</definedName>
    <definedName name="FORNISMO">#REF!</definedName>
    <definedName name="foundation">#REF!</definedName>
    <definedName name="FP">#REF!</definedName>
    <definedName name="FRATELLI_PEREGO">#REF!</definedName>
    <definedName name="frfrf">#N/A</definedName>
    <definedName name="frfrf_1">#N/A</definedName>
    <definedName name="frfrf_5">#N/A</definedName>
    <definedName name="frfrf_8">#N/A</definedName>
    <definedName name="frfrft">#N/A</definedName>
    <definedName name="frfrft_1">#N/A</definedName>
    <definedName name="frfrft_5">#N/A</definedName>
    <definedName name="frfrft_8">#N/A</definedName>
    <definedName name="fsdf">#REF!</definedName>
    <definedName name="fsdfewsfsd">#REF!</definedName>
    <definedName name="ft_1">#N/A</definedName>
    <definedName name="ft_5">#N/A</definedName>
    <definedName name="ft_8">#N/A</definedName>
    <definedName name="FUELHEQ">NA()</definedName>
    <definedName name="fund3PFCY">#REF!,#REF!</definedName>
    <definedName name="fwd_p">#REF!</definedName>
    <definedName name="fwd_s">#REF!</definedName>
    <definedName name="fxrate">#REF!</definedName>
    <definedName name="FY">2005</definedName>
    <definedName name="FYUUUUUUUUUUU">#N/A</definedName>
    <definedName name="FYUUUUUUUUUUU_1">#N/A</definedName>
    <definedName name="FYUUUUUUUUUUU_5">#N/A</definedName>
    <definedName name="FYUUUUUUUUUUU_8">#N/A</definedName>
    <definedName name="g">#REF!</definedName>
    <definedName name="G_1">#REF!</definedName>
    <definedName name="G_3">#REF!</definedName>
    <definedName name="G_4">#REF!</definedName>
    <definedName name="G1A">#REF!</definedName>
    <definedName name="g5_8">#N/A</definedName>
    <definedName name="g6_8">#N/A</definedName>
    <definedName name="ga" localSheetId="6" hidden="1">{#N/A,#N/A,FALSE,"Aging Summary";#N/A,#N/A,FALSE,"Ratio Analysis";#N/A,#N/A,FALSE,"Test 120 Day Accts";#N/A,#N/A,FALSE,"Tickmarks"}</definedName>
    <definedName name="ga" hidden="1">{#N/A,#N/A,FALSE,"Aging Summary";#N/A,#N/A,FALSE,"Ratio Analysis";#N/A,#N/A,FALSE,"Test 120 Day Accts";#N/A,#N/A,FALSE,"Tickmarks"}</definedName>
    <definedName name="GAANAL">#REF!</definedName>
    <definedName name="gain">#REF!</definedName>
    <definedName name="gains">#REF!</definedName>
    <definedName name="Gaji">#REF!</definedName>
    <definedName name="GAJI2009">#REF!</definedName>
    <definedName name="GAKAR">#REF!</definedName>
    <definedName name="GANT_DATE_RANGE">#REF!</definedName>
    <definedName name="GANT_PREP">#REF!,#REF!,#REF!</definedName>
    <definedName name="GANT_TOTALS_RANGE">#REF!</definedName>
    <definedName name="Ganz_Hungary">#REF!</definedName>
    <definedName name="GANZ_MEROGYAR_KFT">#REF!</definedName>
    <definedName name="GAPOK">#N/A</definedName>
    <definedName name="ge_export">"$E_1.$#REF!$#REF!:$#REF!$#REF!"</definedName>
    <definedName name="GEWR">#REF!,#REF!,#REF!,#REF!,#REF!,#REF!,#REF!,#REF!,#REF!,#REF!,#REF!</definedName>
    <definedName name="gf" localSheetId="6" hidden="1">{#N/A,#N/A,FALSE,"Aging Summary";#N/A,#N/A,FALSE,"Ratio Analysis";#N/A,#N/A,FALSE,"Test 120 Day Accts";#N/A,#N/A,FALSE,"Tickmarks"}</definedName>
    <definedName name="gf" hidden="1">{#N/A,#N/A,FALSE,"Aging Summary";#N/A,#N/A,FALSE,"Ratio Analysis";#N/A,#N/A,FALSE,"Test 120 Day Accts";#N/A,#N/A,FALSE,"Tickmarks"}</definedName>
    <definedName name="GFDHSFDH">#REF!</definedName>
    <definedName name="gfhd">#N/A</definedName>
    <definedName name="gfhd_1">#N/A</definedName>
    <definedName name="gfhd_5">#N/A</definedName>
    <definedName name="gfhd_8">#N/A</definedName>
    <definedName name="GG">#REF!</definedName>
    <definedName name="gggg_1">#N/A</definedName>
    <definedName name="gggg_5">#N/A</definedName>
    <definedName name="gggg_8">#N/A</definedName>
    <definedName name="ggggg">#REF!</definedName>
    <definedName name="gghh" localSheetId="6" hidden="1">{#N/A,#N/A,FALSE,"Cipta-All";#N/A,#N/A,FALSE,"Individual"}</definedName>
    <definedName name="gghh" hidden="1">{#N/A,#N/A,FALSE,"Cipta-All";#N/A,#N/A,FALSE,"Individual"}</definedName>
    <definedName name="gguuu">#N/A</definedName>
    <definedName name="ghj_5">#N/A</definedName>
    <definedName name="ghj_8">#N/A</definedName>
    <definedName name="ghshgh">#N/A</definedName>
    <definedName name="ghshgh_1">#N/A</definedName>
    <definedName name="ghshgh_5">#N/A</definedName>
    <definedName name="ghshgh_8">#N/A</definedName>
    <definedName name="gInsertNewCompany">#N/A</definedName>
    <definedName name="GIT">#N/A</definedName>
    <definedName name="gl">#REF!</definedName>
    <definedName name="GL_1">NA()</definedName>
    <definedName name="GL_5">NA()</definedName>
    <definedName name="glold">#REF!</definedName>
    <definedName name="gog">#N/A</definedName>
    <definedName name="gog_1">#N/A</definedName>
    <definedName name="gog_5">#N/A</definedName>
    <definedName name="gog_8">#N/A</definedName>
    <definedName name="GOODWILL">#REF!</definedName>
    <definedName name="gorr">#N/A</definedName>
    <definedName name="gorr_1">#N/A</definedName>
    <definedName name="gorr_5">#N/A</definedName>
    <definedName name="gorr_8">#N/A</definedName>
    <definedName name="GOVTBORNE">#REF!</definedName>
    <definedName name="GovtLifting">#REF!</definedName>
    <definedName name="gPrintActivitiesPage">#N/A</definedName>
    <definedName name="gPrintAll">#N/A</definedName>
    <definedName name="gPrintBaseDataPage">#N/A</definedName>
    <definedName name="gPrintBBExecPage">#N/A</definedName>
    <definedName name="gPrintMultiplesPage">#N/A</definedName>
    <definedName name="gPrintTitlePage">#N/A</definedName>
    <definedName name="gPrintTitlePage1">#N/A</definedName>
    <definedName name="gProtectAll">#N/A</definedName>
    <definedName name="Graph1In">#N/A</definedName>
    <definedName name="Graph1Net">#N/A</definedName>
    <definedName name="Graph1Out">#N/A</definedName>
    <definedName name="Graph2In">#N/A</definedName>
    <definedName name="Graph2Net">#N/A</definedName>
    <definedName name="Graph2Out">#N/A</definedName>
    <definedName name="Graph3In">#N/A</definedName>
    <definedName name="Graph3Net">#N/A</definedName>
    <definedName name="Graph3Out">#N/A</definedName>
    <definedName name="Graph4In">#N/A</definedName>
    <definedName name="Graph4Net">#N/A</definedName>
    <definedName name="Graph4Out">#N/A</definedName>
    <definedName name="gsddddd">#N/A</definedName>
    <definedName name="gsddddd_1">#N/A</definedName>
    <definedName name="gsddddd_5">#N/A</definedName>
    <definedName name="gsddddd_8">#N/A</definedName>
    <definedName name="gsdsg">#N/A</definedName>
    <definedName name="gsdsg_1">#N/A</definedName>
    <definedName name="gsdsg_5">#N/A</definedName>
    <definedName name="gsdsg_8">#N/A</definedName>
    <definedName name="gsgsgsgs">#N/A</definedName>
    <definedName name="gsgsgsgs_1">#N/A</definedName>
    <definedName name="gsgsgsgs_5">#N/A</definedName>
    <definedName name="gsgsgsgs_8">#N/A</definedName>
    <definedName name="GT">#REF!</definedName>
    <definedName name="gtgt_8">#N/A</definedName>
    <definedName name="guarantee2">#REF!</definedName>
    <definedName name="gUnprotectAll">#N/A</definedName>
    <definedName name="H">#REF!</definedName>
    <definedName name="H0">#REF!</definedName>
    <definedName name="H1A">#REF!</definedName>
    <definedName name="H285_">#REF!</definedName>
    <definedName name="h57_8">#N/A</definedName>
    <definedName name="h58_8">#N/A</definedName>
    <definedName name="h59_8">#N/A</definedName>
    <definedName name="h76_8">#N/A</definedName>
    <definedName name="ha_1">#N/A</definedName>
    <definedName name="ha_5">#N/A</definedName>
    <definedName name="HAPUS1">#N/A</definedName>
    <definedName name="HAPUS2">#N/A</definedName>
    <definedName name="HAPUS3">#N/A</definedName>
    <definedName name="Harga_Jual">#REF!</definedName>
    <definedName name="HARI">#REF!</definedName>
    <definedName name="hari_2">"$#REF!.$T$15:$U$19"</definedName>
    <definedName name="hari_3">"$#REF!.$T$15:$U$19"</definedName>
    <definedName name="Hari1">#REF!</definedName>
    <definedName name="Hari2">#REF!</definedName>
    <definedName name="HDRMARGA">#N/A</definedName>
    <definedName name="HDRPDTIGA">#N/A</definedName>
    <definedName name="HDRSUWARNO">#N/A</definedName>
    <definedName name="HEADER">#REF!</definedName>
    <definedName name="Header___0">"$#REF!.$A$#REF!:$J$#REF!"</definedName>
    <definedName name="hery">#REF!</definedName>
    <definedName name="HEXA">#REF!</definedName>
    <definedName name="HEXE">#REF!</definedName>
    <definedName name="HFDG">#REF!</definedName>
    <definedName name="HFDHFDH">#REF!</definedName>
    <definedName name="HFHDFH">#REF!</definedName>
    <definedName name="hgfd">#REF!</definedName>
    <definedName name="HH">#REF!</definedName>
    <definedName name="hhh" localSheetId="6" hidden="1">{#N/A,#N/A,FALSE,"Cipta-All";#N/A,#N/A,FALSE,"Individual"}</definedName>
    <definedName name="hhh" hidden="1">{#N/A,#N/A,FALSE,"Cipta-All";#N/A,#N/A,FALSE,"Individual"}</definedName>
    <definedName name="hian">#N/A</definedName>
    <definedName name="HILANG">#N/A</definedName>
    <definedName name="HILMA" localSheetId="6" hidden="1">{#N/A,#N/A,FALSE,"DATA"}</definedName>
    <definedName name="HILMA" hidden="1">{#N/A,#N/A,FALSE,"DATA"}</definedName>
    <definedName name="HIRP">#REF!</definedName>
    <definedName name="Hitek">#REF!</definedName>
    <definedName name="HITUNG" localSheetId="6">#N/A</definedName>
    <definedName name="hitung">#REF!</definedName>
    <definedName name="HK">#REF!</definedName>
    <definedName name="hk_1">#N/A</definedName>
    <definedName name="HK_4">#REF!</definedName>
    <definedName name="hk_5">#N/A</definedName>
    <definedName name="hk_8">#N/A</definedName>
    <definedName name="HKD">#REF!</definedName>
    <definedName name="homeaddress">#REF!</definedName>
    <definedName name="homephone">#REF!</definedName>
    <definedName name="HOST_COUNTRY_ALLW">#REF!</definedName>
    <definedName name="HOUSE">#REF!</definedName>
    <definedName name="HOUSE_CAPACITY">#REF!</definedName>
    <definedName name="HPP">#REF!</definedName>
    <definedName name="HPP_LK">#REF!</definedName>
    <definedName name="HQ_SII_BRANCH">#REF!</definedName>
    <definedName name="HSD">#REF!</definedName>
    <definedName name="hsgghsfg">#N/A</definedName>
    <definedName name="hsgghsfg_1">#N/A</definedName>
    <definedName name="hsgghsfg_5">#N/A</definedName>
    <definedName name="hsgghsfg_8">#N/A</definedName>
    <definedName name="hsgh">#N/A</definedName>
    <definedName name="hsgh_1">#N/A</definedName>
    <definedName name="hsgh_5">#N/A</definedName>
    <definedName name="hsgh_8">#N/A</definedName>
    <definedName name="hshg">#N/A</definedName>
    <definedName name="hshg_1">#N/A</definedName>
    <definedName name="hshg_5">#N/A</definedName>
    <definedName name="hshg_8">#N/A</definedName>
    <definedName name="HSL">#REF!</definedName>
    <definedName name="HTML_CodePage" hidden="1">1252</definedName>
    <definedName name="HTML_Control" localSheetId="6" hidden="1">{"'PRODUCTIONCOST SHEET'!$B$3:$G$48"}</definedName>
    <definedName name="HTML_Control" hidden="1">{"'PRODUCTIONCOST SHEET'!$B$3:$G$48"}</definedName>
    <definedName name="HTML_Control_1">{"'PRODUCTIONCOST SHEET'!$B$3:$G$48"}</definedName>
    <definedName name="HTML_Control_2">{"'PRODUCTIONCOST SHEET'!$B$3:$G$48"}</definedName>
    <definedName name="HTML_Control_3">{"'PRODUCTIONCOST SHEET'!$B$3:$G$48"}</definedName>
    <definedName name="HTML_Control_4" localSheetId="6">{"'PRODUCTIONCOST SHEET'!$B$3:$G$48"}</definedName>
    <definedName name="HTML_Control_4">{"'PRODUCTIONCOST SHEET'!$B$3:$G$48"}</definedName>
    <definedName name="HTML_Control_4_1">{"'PRODUCTIONCOST SHEET'!$B$3:$G$48"}</definedName>
    <definedName name="HTML_Control_5" localSheetId="6">{"'PRODUCTIONCOST SHEET'!$B$3:$G$48"}</definedName>
    <definedName name="HTML_Control_5">{"'PRODUCTIONCOST SHEET'!$B$3:$G$48"}</definedName>
    <definedName name="HTML_Control_5_1">{"'PRODUCTIONCOST SHEET'!$B$3:$G$48"}</definedName>
    <definedName name="HTML_Control_6" localSheetId="6">{"'PRODUCTIONCOST SHEET'!$B$3:$G$48"}</definedName>
    <definedName name="HTML_Control_6">{"'PRODUCTIONCOST SHEET'!$B$3:$G$48"}</definedName>
    <definedName name="HTML_Control_6_1">{"'PRODUCTIONCOST SHEET'!$B$3:$G$48"}</definedName>
    <definedName name="HTML_Control_7" localSheetId="6">{"'PRODUCTIONCOST SHEET'!$B$3:$G$48"}</definedName>
    <definedName name="HTML_Control_7">{"'PRODUCTIONCOST SHEET'!$B$3:$G$48"}</definedName>
    <definedName name="HTML_Control_7_1">{"'PRODUCTIONCOST SHEET'!$B$3:$G$48"}</definedName>
    <definedName name="HTML_Control_8" localSheetId="6">{"'PRODUCTIONCOST SHEET'!$B$3:$G$48"}</definedName>
    <definedName name="HTML_Control_8">{"'PRODUCTIONCOST SHEET'!$B$3:$G$48"}</definedName>
    <definedName name="HTML_Control_8_1">{"'PRODUCTIONCOST SHEET'!$B$3:$G$48"}</definedName>
    <definedName name="HTML_Control_9" localSheetId="6">{"'PRODUCTIONCOST SHEET'!$B$3:$G$48"}</definedName>
    <definedName name="HTML_Control_9">{"'PRODUCTIONCOST SHEET'!$B$3:$G$48"}</definedName>
    <definedName name="HTML_Control_9_1">{"'PRODUCTIONCOST SHEET'!$B$3:$G$48"}</definedName>
    <definedName name="HTML_Control2" localSheetId="6" hidden="1">{"'OTARI- IKAHO'!$A$11:$AF$42"}</definedName>
    <definedName name="HTML_Control2" hidden="1">{"'OTARI- IKAHO'!$A$11:$AF$42"}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u_1">#N/A</definedName>
    <definedName name="hu_5">#N/A</definedName>
    <definedName name="hu_8">#N/A</definedName>
    <definedName name="HWSheet">1</definedName>
    <definedName name="hy">#N/A</definedName>
    <definedName name="hy_1">#N/A</definedName>
    <definedName name="hy_5">#N/A</definedName>
    <definedName name="hy_8">#N/A</definedName>
    <definedName name="I">#N/A</definedName>
    <definedName name="i_bs">#REF!</definedName>
    <definedName name="I_SPROOF">#REF!</definedName>
    <definedName name="i0">#N/A</definedName>
    <definedName name="i0_1">#N/A</definedName>
    <definedName name="i0_5">#N/A</definedName>
    <definedName name="i0_8">#N/A</definedName>
    <definedName name="I1A">#REF!</definedName>
    <definedName name="i8i9">#N/A</definedName>
    <definedName name="i8i9_1">#N/A</definedName>
    <definedName name="i8i9_5">#N/A</definedName>
    <definedName name="i8i9_8">#N/A</definedName>
    <definedName name="i9_8">#N/A</definedName>
    <definedName name="i99_8">#N/A</definedName>
    <definedName name="IA">#REF!</definedName>
    <definedName name="IB">#REF!</definedName>
    <definedName name="IC">#REF!</definedName>
    <definedName name="ID">#REF!</definedName>
    <definedName name="IDR">#REF!</definedName>
    <definedName name="ii8_8">#N/A</definedName>
    <definedName name="IIA">#REF!</definedName>
    <definedName name="IIB">#REF!</definedName>
    <definedName name="IIC">#REF!</definedName>
    <definedName name="IID">#REF!</definedName>
    <definedName name="IIIA">#REF!</definedName>
    <definedName name="IIIB">#REF!</definedName>
    <definedName name="IIIC">#REF!</definedName>
    <definedName name="IIID">#REF!</definedName>
    <definedName name="iio">#N/A</definedName>
    <definedName name="iio_1">#N/A</definedName>
    <definedName name="iio_5">#N/A</definedName>
    <definedName name="iio_8">#N/A</definedName>
    <definedName name="ijk">#N/A</definedName>
    <definedName name="ijk_1">#N/A</definedName>
    <definedName name="ijk_5">#N/A</definedName>
    <definedName name="ijk_8">#N/A</definedName>
    <definedName name="ijoh">#N/A</definedName>
    <definedName name="ijoh_1">#N/A</definedName>
    <definedName name="ijoh_5">#N/A</definedName>
    <definedName name="ijoh_8">#N/A</definedName>
    <definedName name="Ikad_Kedaung">#REF!</definedName>
    <definedName name="iko_1">#N/A</definedName>
    <definedName name="iko_5">#N/A</definedName>
    <definedName name="iko_8">#N/A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lyas">#REF!</definedName>
    <definedName name="IMMATUREPLANTATION">#REF!</definedName>
    <definedName name="immov">#REF!</definedName>
    <definedName name="INAL_INDUSTRIA_NACIONAL_DE">#REF!</definedName>
    <definedName name="inboundincomes">#REF!</definedName>
    <definedName name="INC">#REF!</definedName>
    <definedName name="INC_STM">#REF!</definedName>
    <definedName name="INC_TAX">#N/A</definedName>
    <definedName name="INCO">#REF!</definedName>
    <definedName name="increase">#REF!</definedName>
    <definedName name="INDEKS">#REF!</definedName>
    <definedName name="Indofica_Housing">#REF!</definedName>
    <definedName name="indonesian">#REF!</definedName>
    <definedName name="industry">#REF!</definedName>
    <definedName name="ingot">4500</definedName>
    <definedName name="INI">#REF!</definedName>
    <definedName name="INK_PAINT_MUST_START">#REF!</definedName>
    <definedName name="Input">#REF!,#REF!</definedName>
    <definedName name="INPUT_RANGE">#REF!</definedName>
    <definedName name="inputform3">#REF!</definedName>
    <definedName name="INSTRI">#REF!</definedName>
    <definedName name="Instrimpek_Pudong_Import">#REF!</definedName>
    <definedName name="int">#REF!</definedName>
    <definedName name="INTAN">#REF!</definedName>
    <definedName name="INTER">#REF!</definedName>
    <definedName name="Inter_PacificBank">#REF!</definedName>
    <definedName name="Interco_BS">#REF!,#REF!</definedName>
    <definedName name="interes">#REF!</definedName>
    <definedName name="interest">#REF!</definedName>
    <definedName name="interim">#REF!</definedName>
    <definedName name="INTI">#REF!</definedName>
    <definedName name="INTI1">#REF!</definedName>
    <definedName name="INTI2">#REF!</definedName>
    <definedName name="INTISUMBER">#N/A</definedName>
    <definedName name="IntroPrintArea" hidden="1">#REF!</definedName>
    <definedName name="IntroPrintArea_1">#REF!</definedName>
    <definedName name="IntroPrintArea_2">#REF!</definedName>
    <definedName name="INV">#REF!</definedName>
    <definedName name="invent2">#REF!</definedName>
    <definedName name="INVENTORIES">#REF!</definedName>
    <definedName name="INVES">#REF!</definedName>
    <definedName name="Invest0100">#REF!</definedName>
    <definedName name="Invest0101">#REF!</definedName>
    <definedName name="Invest0201">#REF!</definedName>
    <definedName name="Invest0301">#REF!</definedName>
    <definedName name="Invest0401">#REF!</definedName>
    <definedName name="invest0402">#REF!</definedName>
    <definedName name="Invest0501">#REF!</definedName>
    <definedName name="invest0601">#REF!</definedName>
    <definedName name="invest0701">#REF!</definedName>
    <definedName name="invest0801">#REF!</definedName>
    <definedName name="Invest0900">#REF!</definedName>
    <definedName name="invest0901">#REF!</definedName>
    <definedName name="Invest1200">#REF!</definedName>
    <definedName name="Invest93">#REF!</definedName>
    <definedName name="Invest94">#REF!</definedName>
    <definedName name="Invest95">#REF!</definedName>
    <definedName name="Invest96">#REF!</definedName>
    <definedName name="Invest97">#REF!</definedName>
    <definedName name="Invest98">#REF!</definedName>
    <definedName name="Invest99">#REF!</definedName>
    <definedName name="INVESTASI">#REF!</definedName>
    <definedName name="investmentfund">#REF!</definedName>
    <definedName name="INVESTMENTINSHAREOFSTOCKS">#REF!</definedName>
    <definedName name="INVYE">#REF!</definedName>
    <definedName name="invz">#REF!</definedName>
    <definedName name="io">#N/A</definedName>
    <definedName name="io_1">#N/A</definedName>
    <definedName name="io_5">#N/A</definedName>
    <definedName name="io_8">#N/A</definedName>
    <definedName name="ioio">#N/A</definedName>
    <definedName name="ioio_1">#N/A</definedName>
    <definedName name="ioio_5">#N/A</definedName>
    <definedName name="ioio_8">#N/A</definedName>
    <definedName name="ioioi">#N/A</definedName>
    <definedName name="ioioi_1">#N/A</definedName>
    <definedName name="ioioi_5">#N/A</definedName>
    <definedName name="ioioi_8">#N/A</definedName>
    <definedName name="ioioio">#N/A</definedName>
    <definedName name="ioioio_1">#N/A</definedName>
    <definedName name="ioioio_5">#N/A</definedName>
    <definedName name="ioioio_8">#N/A</definedName>
    <definedName name="iouou">#N/A</definedName>
    <definedName name="iouou_1">#N/A</definedName>
    <definedName name="iouou_5">#N/A</definedName>
    <definedName name="iouou_8">#N/A</definedName>
    <definedName name="ioup">#N/A</definedName>
    <definedName name="ioup_1">#N/A</definedName>
    <definedName name="ioup_5">#N/A</definedName>
    <definedName name="ioup_8">#N/A</definedName>
    <definedName name="ipo">#N/A</definedName>
    <definedName name="ipo_1">#N/A</definedName>
    <definedName name="ipo_5">#N/A</definedName>
    <definedName name="ipo_8">#N/A</definedName>
    <definedName name="IRBI98">#REF!</definedName>
    <definedName name="irrc">#REF!</definedName>
    <definedName name="irrc_">#REF!</definedName>
    <definedName name="IrregularIncome">#REF!</definedName>
    <definedName name="IRRSC">#REF!</definedName>
    <definedName name="IS">#REF!</definedName>
    <definedName name="ISO_BUT">#REF!</definedName>
    <definedName name="istf">#REF!</definedName>
    <definedName name="istft">#REF!</definedName>
    <definedName name="Item">#REF!</definedName>
    <definedName name="iu">#N/A</definedName>
    <definedName name="iu_1">#N/A</definedName>
    <definedName name="iu_5">#N/A</definedName>
    <definedName name="iu_8">#N/A</definedName>
    <definedName name="iu86_8">#N/A</definedName>
    <definedName name="iue">#N/A</definedName>
    <definedName name="iue_1">#N/A</definedName>
    <definedName name="iue_5">#N/A</definedName>
    <definedName name="iue_8">#N/A</definedName>
    <definedName name="iui">#N/A</definedName>
    <definedName name="iui_1">#N/A</definedName>
    <definedName name="iui_5">#N/A</definedName>
    <definedName name="iui_8">#N/A</definedName>
    <definedName name="iuiu">#N/A</definedName>
    <definedName name="iuiu_1">#N/A</definedName>
    <definedName name="iuiu_5">#N/A</definedName>
    <definedName name="iuiu_8">#N/A</definedName>
    <definedName name="IVA">#REF!</definedName>
    <definedName name="ivan">#REF!</definedName>
    <definedName name="IVB">#REF!</definedName>
    <definedName name="IVC">#REF!</definedName>
    <definedName name="IVD">#REF!</definedName>
    <definedName name="iyiyiyi_1">#N/A</definedName>
    <definedName name="iyiyiyi_5">#N/A</definedName>
    <definedName name="iyiyiyi_8">#N/A</definedName>
    <definedName name="J">#REF!</definedName>
    <definedName name="j0">#N/A</definedName>
    <definedName name="j0_1">#N/A</definedName>
    <definedName name="j0_5">#N/A</definedName>
    <definedName name="j0_8">#N/A</definedName>
    <definedName name="j00">#N/A</definedName>
    <definedName name="j00_1">#N/A</definedName>
    <definedName name="j00_5">#N/A</definedName>
    <definedName name="j00_8">#N/A</definedName>
    <definedName name="j1_8">#N/A</definedName>
    <definedName name="j10_8">#N/A</definedName>
    <definedName name="j11_8">#N/A</definedName>
    <definedName name="j1123_8">#N/A</definedName>
    <definedName name="j12_8">#N/A</definedName>
    <definedName name="j13_8">#N/A</definedName>
    <definedName name="j14_8">#N/A</definedName>
    <definedName name="j15_8">#N/A</definedName>
    <definedName name="j16_8">#N/A</definedName>
    <definedName name="j17_8">#N/A</definedName>
    <definedName name="j18_8">#N/A</definedName>
    <definedName name="j19_8">#N/A</definedName>
    <definedName name="J1A">#REF!</definedName>
    <definedName name="J1B">#REF!</definedName>
    <definedName name="j2_8">#N/A</definedName>
    <definedName name="j20_8">#N/A</definedName>
    <definedName name="j22_8">#N/A</definedName>
    <definedName name="j23_8">#N/A</definedName>
    <definedName name="j234_8">#N/A</definedName>
    <definedName name="j24_8">#N/A</definedName>
    <definedName name="j25_8">#N/A</definedName>
    <definedName name="j26_8">#N/A</definedName>
    <definedName name="j27_8">#N/A</definedName>
    <definedName name="j28_8">#N/A</definedName>
    <definedName name="j29_8">#N/A</definedName>
    <definedName name="j3_8">#N/A</definedName>
    <definedName name="j30_8">#N/A</definedName>
    <definedName name="j33_8">#N/A</definedName>
    <definedName name="j34_8">#N/A</definedName>
    <definedName name="j345_8">#N/A</definedName>
    <definedName name="j35_8">#N/A</definedName>
    <definedName name="j36_8">#N/A</definedName>
    <definedName name="j37_8">#N/A</definedName>
    <definedName name="j39_8">#N/A</definedName>
    <definedName name="j4_8">#N/A</definedName>
    <definedName name="j40_8">#N/A</definedName>
    <definedName name="j44_8">#N/A</definedName>
    <definedName name="j45_8">#N/A</definedName>
    <definedName name="j456_8">#N/A</definedName>
    <definedName name="j46_8">#N/A</definedName>
    <definedName name="j47_8">#N/A</definedName>
    <definedName name="j48_8">#N/A</definedName>
    <definedName name="j49_8">#N/A</definedName>
    <definedName name="j5_8">#N/A</definedName>
    <definedName name="j50_8">#N/A</definedName>
    <definedName name="j55_8">#N/A</definedName>
    <definedName name="j56_8">#N/A</definedName>
    <definedName name="j567_8">#N/A</definedName>
    <definedName name="j6_8">#N/A</definedName>
    <definedName name="j60_8">#N/A</definedName>
    <definedName name="j66_8">#N/A</definedName>
    <definedName name="j67_8">#N/A</definedName>
    <definedName name="j678_8">#N/A</definedName>
    <definedName name="j68_8">#N/A</definedName>
    <definedName name="j69_8">#N/A</definedName>
    <definedName name="j7_8">#N/A</definedName>
    <definedName name="j77_8">#N/A</definedName>
    <definedName name="j78_8">#N/A</definedName>
    <definedName name="j789_8">#N/A</definedName>
    <definedName name="j8_8">#N/A</definedName>
    <definedName name="j80_8">#N/A</definedName>
    <definedName name="j88_8">#N/A</definedName>
    <definedName name="j9_8">#N/A</definedName>
    <definedName name="j90_8">#N/A</definedName>
    <definedName name="j99_8">#N/A</definedName>
    <definedName name="JABAR">#REF!</definedName>
    <definedName name="JABARBM">#REF!</definedName>
    <definedName name="JABARBMJG">#REF!</definedName>
    <definedName name="JABARMIN">#REF!</definedName>
    <definedName name="JABATANKARPEL">#REF!</definedName>
    <definedName name="JAMUAN_MAKAN">#REF!</definedName>
    <definedName name="jan">#REF!</definedName>
    <definedName name="jan00">#REF!</definedName>
    <definedName name="JanAV00">#REF!</definedName>
    <definedName name="JARAK">#REF!</definedName>
    <definedName name="JATIM">#REF!</definedName>
    <definedName name="JATIMBM">#REF!</definedName>
    <definedName name="JATIMBMJG">#REF!</definedName>
    <definedName name="JATIMMIN">#REF!</definedName>
    <definedName name="JDL">#REF!</definedName>
    <definedName name="JenisAktiva">#REF!</definedName>
    <definedName name="JERSEY_INDUSTRIAL_COMPANY_L">#REF!</definedName>
    <definedName name="jga">#N/A</definedName>
    <definedName name="ji_1">#N/A</definedName>
    <definedName name="ji_5">#N/A</definedName>
    <definedName name="ji_8">#N/A</definedName>
    <definedName name="JIANGDU_FOREIGN_TRADE_CORPO">#REF!</definedName>
    <definedName name="jj">#REF!</definedName>
    <definedName name="jj6_8">#N/A</definedName>
    <definedName name="jj7_8">#N/A</definedName>
    <definedName name="jjj">#REF!</definedName>
    <definedName name="jjj_1">#N/A</definedName>
    <definedName name="jjj_5">#N/A</definedName>
    <definedName name="jjj_8">#N/A</definedName>
    <definedName name="JJJJ">#REF!</definedName>
    <definedName name="JJJKK" localSheetId="6" hidden="1">{#N/A,#N/A,FALSE,"Cipta-All";#N/A,#N/A,FALSE,"Individual"}</definedName>
    <definedName name="JJJKK" hidden="1">{#N/A,#N/A,FALSE,"Cipta-All";#N/A,#N/A,FALSE,"Individual"}</definedName>
    <definedName name="jkl">#REF!</definedName>
    <definedName name="Jkt_Setiabudi">#REF!</definedName>
    <definedName name="JLH">#REF!</definedName>
    <definedName name="JLH_4">#REF!</definedName>
    <definedName name="JNL">#REF!</definedName>
    <definedName name="job">#REF!</definedName>
    <definedName name="Jobs">#REF!</definedName>
    <definedName name="JobTittle_1">NA()</definedName>
    <definedName name="JobTittle_5">NA()</definedName>
    <definedName name="Johnson">#REF!</definedName>
    <definedName name="JOINT_VENTURE_TRADING_CO._L">#REF!</definedName>
    <definedName name="Jon" hidden="1">#REF!</definedName>
    <definedName name="joni">#REF!</definedName>
    <definedName name="jpy">#REF!</definedName>
    <definedName name="JR">#REF!</definedName>
    <definedName name="JT___0">"$#REF!.$#REF!$#REF!"</definedName>
    <definedName name="ju_1">#N/A</definedName>
    <definedName name="ju_5">#N/A</definedName>
    <definedName name="ju_8">#N/A</definedName>
    <definedName name="JUAL">#N/A</definedName>
    <definedName name="Judgments_CY">#REF!</definedName>
    <definedName name="Judgments_PY">#REF!</definedName>
    <definedName name="JUDUL">#REF!</definedName>
    <definedName name="jujy">#N/A</definedName>
    <definedName name="jujy_1">#N/A</definedName>
    <definedName name="jujy_5">#N/A</definedName>
    <definedName name="jujy_8">#N/A</definedName>
    <definedName name="JUKEN_TECHNOLOGY__S__PTE_LT">#REF!</definedName>
    <definedName name="jul">#REF!</definedName>
    <definedName name="Jul_02">#REF!</definedName>
    <definedName name="jul00">#REF!</definedName>
    <definedName name="JulAv00">#REF!</definedName>
    <definedName name="july00">#REF!</definedName>
    <definedName name="July97">#REF!</definedName>
    <definedName name="July98">#REF!</definedName>
    <definedName name="July99">#REF!</definedName>
    <definedName name="JUMLAH_BULANAN">#REF!</definedName>
    <definedName name="jun">#REF!</definedName>
    <definedName name="Jun_02">#REF!</definedName>
    <definedName name="JUN00">#REF!</definedName>
    <definedName name="JunAv00">#REF!</definedName>
    <definedName name="June">#REF!</definedName>
    <definedName name="June97">#REF!</definedName>
    <definedName name="June98">#REF!</definedName>
    <definedName name="June99">#REF!</definedName>
    <definedName name="JURNAL">#N/A</definedName>
    <definedName name="jurnal_nonsulsel">NA()</definedName>
    <definedName name="jurnal_nonsulsel_5">NA()</definedName>
    <definedName name="jurnal_pst">NA()</definedName>
    <definedName name="jurnal_pst_5">NA()</definedName>
    <definedName name="jurnal_pusat">NA()</definedName>
    <definedName name="jurnal_pusat_5">NA()</definedName>
    <definedName name="jurnal_sulsel">NA()</definedName>
    <definedName name="jurnal_sulsel_5">NA()</definedName>
    <definedName name="JurnBNI">#REF!</definedName>
    <definedName name="JY">#REF!</definedName>
    <definedName name="JYJEYTJ">#REF!</definedName>
    <definedName name="JYTJ">#REF!</definedName>
    <definedName name="k">#REF!</definedName>
    <definedName name="k_5">NA()</definedName>
    <definedName name="K_A_T_O_R">#REF!</definedName>
    <definedName name="K1A">#REF!</definedName>
    <definedName name="kagt97">#REF!</definedName>
    <definedName name="kagt98">#REF!</definedName>
    <definedName name="KAKAO">#REF!</definedName>
    <definedName name="KANDIR">#REF!</definedName>
    <definedName name="kapitasi">#REF!</definedName>
    <definedName name="karet">#REF!</definedName>
    <definedName name="karetrkap">#REF!</definedName>
    <definedName name="Karimun">#REF!</definedName>
    <definedName name="karpel">#REF!</definedName>
    <definedName name="KARPEL1">#REF!</definedName>
    <definedName name="KARPIM">#REF!</definedName>
    <definedName name="KAS">#REF!</definedName>
    <definedName name="KawasanIndustri_Jababeka">#REF!</definedName>
    <definedName name="kd_1">#N/A</definedName>
    <definedName name="kd_5">#N/A</definedName>
    <definedName name="kd_8">#N/A</definedName>
    <definedName name="KD_PRK">#REF!</definedName>
    <definedName name="kdes97">#REF!</definedName>
    <definedName name="kdes98">#REF!</definedName>
    <definedName name="keb">#REF!</definedName>
    <definedName name="KEBUN">#REF!</definedName>
    <definedName name="Kedaung_Industrial">#REF!</definedName>
    <definedName name="KELAMIN">#REF!</definedName>
    <definedName name="Keluar_5">NA()</definedName>
    <definedName name="KESL_IS_MTH">#REF!</definedName>
    <definedName name="KESL_IS_QTR">#REF!</definedName>
    <definedName name="keyz" hidden="1">#REF!</definedName>
    <definedName name="kff">#REF!</definedName>
    <definedName name="KH_1">NA()</definedName>
    <definedName name="KH_5">NA()</definedName>
    <definedName name="KHT_12MO_IS">#REF!</definedName>
    <definedName name="KHT_BS">#REF!</definedName>
    <definedName name="KHT_CM">#REF!</definedName>
    <definedName name="KHT_CM_PERDAY">#REF!</definedName>
    <definedName name="KHT_IS">#REF!</definedName>
    <definedName name="KHT_IS_PERDAY">#REF!</definedName>
    <definedName name="KHT_SCFP">#REF!</definedName>
    <definedName name="ki_1">#N/A</definedName>
    <definedName name="ki_5">#N/A</definedName>
    <definedName name="ki_8">#N/A</definedName>
    <definedName name="kj">#REF!</definedName>
    <definedName name="kjdfal_">NA()</definedName>
    <definedName name="kjh_1">#N/A</definedName>
    <definedName name="kjh_5">#N/A</definedName>
    <definedName name="kjh_8">#N/A</definedName>
    <definedName name="KJLRS">#REF!</definedName>
    <definedName name="kjul97">#REF!</definedName>
    <definedName name="kjul98">#REF!</definedName>
    <definedName name="KK" localSheetId="6" hidden="1">{#N/A,#N/A,FALSE,"Cipta-All";#N/A,#N/A,FALSE,"Individual"}</definedName>
    <definedName name="KK" hidden="1">{#N/A,#N/A,FALSE,"Cipta-All";#N/A,#N/A,FALSE,"Individual"}</definedName>
    <definedName name="kk_1">#N/A</definedName>
    <definedName name="kk_5">#N/A</definedName>
    <definedName name="kk_8">#N/A</definedName>
    <definedName name="KK_INTERCONNECT">#REF!</definedName>
    <definedName name="KKINO">#REF!</definedName>
    <definedName name="kkk" localSheetId="6" hidden="1">{#N/A,#N/A,FALSE,"Cipta-All";#N/A,#N/A,FALSE,"Individual"}</definedName>
    <definedName name="kkk" hidden="1">{#N/A,#N/A,FALSE,"Cipta-All";#N/A,#N/A,FALSE,"Individual"}</definedName>
    <definedName name="kkl">#N/A</definedName>
    <definedName name="kkl_1">#N/A</definedName>
    <definedName name="kkl_5">#N/A</definedName>
    <definedName name="kkl_8">#N/A</definedName>
    <definedName name="kl_1">#N/A</definedName>
    <definedName name="kl_5">#N/A</definedName>
    <definedName name="kl_8">#N/A</definedName>
    <definedName name="klic">#REF!</definedName>
    <definedName name="KLIK">#REF!</definedName>
    <definedName name="klll" localSheetId="6" hidden="1">{#N/A,#N/A,FALSE,"Cipta-All";#N/A,#N/A,FALSE,"Individual"}</definedName>
    <definedName name="klll" hidden="1">{#N/A,#N/A,FALSE,"Cipta-All";#N/A,#N/A,FALSE,"Individual"}</definedName>
    <definedName name="klu">#REF!</definedName>
    <definedName name="knov97">#REF!</definedName>
    <definedName name="knov98">#REF!</definedName>
    <definedName name="koba" localSheetId="6" hidden="1">{"with_oth_curr",#N/A,FALSE,"2225"}</definedName>
    <definedName name="koba" hidden="1">{"with_oth_curr",#N/A,FALSE,"2225"}</definedName>
    <definedName name="Kode">#REF!</definedName>
    <definedName name="Kode_k">#REF!</definedName>
    <definedName name="KodeAktiva">#REF!</definedName>
    <definedName name="kokt97">#REF!</definedName>
    <definedName name="kokt98">#REF!</definedName>
    <definedName name="KOM">#REF!</definedName>
    <definedName name="KOMPO">#REF!</definedName>
    <definedName name="Kontrak">#REF!</definedName>
    <definedName name="Kontraktor">#REF!</definedName>
    <definedName name="KOREK1">#N/A</definedName>
    <definedName name="KOTA">#REF!</definedName>
    <definedName name="KPIP1H">#REF!</definedName>
    <definedName name="KPIP1V">#REF!</definedName>
    <definedName name="KPP">#REF!</definedName>
    <definedName name="krdkw3rp">#REF!</definedName>
    <definedName name="krdkw3vls">#REF!</definedName>
    <definedName name="KRDMAUTRP">#REF!</definedName>
    <definedName name="KRDMAUTVLS">#REF!</definedName>
    <definedName name="KRDMCHANGERRP">#REF!</definedName>
    <definedName name="KRDMCHANGERVLS">#REF!</definedName>
    <definedName name="KRDMUMBAIRP">#REF!</definedName>
    <definedName name="KRDMUMBAIVLS">#REF!</definedName>
    <definedName name="KRDPUSATRP">#REF!</definedName>
    <definedName name="KRDPUSATVLS">#REF!</definedName>
    <definedName name="KRDTCRP">#REF!</definedName>
    <definedName name="KRDTCVLS">#REF!</definedName>
    <definedName name="kredit">#REF!</definedName>
    <definedName name="Kriteria1">#REF!</definedName>
    <definedName name="Kriteria2">#REF!</definedName>
    <definedName name="KRT">#REF!</definedName>
    <definedName name="ks_1">#N/A</definedName>
    <definedName name="ks_5">#N/A</definedName>
    <definedName name="ks_8">#N/A</definedName>
    <definedName name="ksep97">#REF!</definedName>
    <definedName name="ksep98">#REF!</definedName>
    <definedName name="KUKAR">#REF!</definedName>
    <definedName name="Kumho_Metertech_INC">#REF!</definedName>
    <definedName name="Kurihara_Kogyo_Co._LTD">#REF!</definedName>
    <definedName name="kurs">#REF!</definedName>
    <definedName name="kurs1">NA()</definedName>
    <definedName name="kurva">#REF!</definedName>
    <definedName name="KY">#REF!</definedName>
    <definedName name="L">#REF!</definedName>
    <definedName name="L_Adjust">#REF!</definedName>
    <definedName name="L_AJE_Tot">#REF!</definedName>
    <definedName name="L_CY_Beg">#REF!</definedName>
    <definedName name="L_CY_End">#REF!</definedName>
    <definedName name="L_PY_End">#REF!</definedName>
    <definedName name="L_RJE_Tot">#REF!</definedName>
    <definedName name="l0_1">#N/A</definedName>
    <definedName name="l0_5">#N/A</definedName>
    <definedName name="l0_8">#N/A</definedName>
    <definedName name="L1A">#REF!</definedName>
    <definedName name="LA_RU">#REF!</definedName>
    <definedName name="Laba">#REF!</definedName>
    <definedName name="LabData203EndDate">#REF!</definedName>
    <definedName name="labdata205">#REF!</definedName>
    <definedName name="labdata205b">#REF!</definedName>
    <definedName name="labdata205bmatch">#REF!</definedName>
    <definedName name="labdata205match">#REF!</definedName>
    <definedName name="labdata206">#REF!</definedName>
    <definedName name="labdata206match">#REF!</definedName>
    <definedName name="laborcost">#REF!</definedName>
    <definedName name="LAHAN1">#REF!</definedName>
    <definedName name="LAHAN2">#REF!</definedName>
    <definedName name="lain">#REF!</definedName>
    <definedName name="LAMBON_1">NA()</definedName>
    <definedName name="LAMBON_5">NA()</definedName>
    <definedName name="lamp">"$#REF!.$#REF!$#REF!"</definedName>
    <definedName name="lampiran_5">NA()</definedName>
    <definedName name="Language">#REF!</definedName>
    <definedName name="Lanka_D._Network__PVT__LTD">#REF!</definedName>
    <definedName name="LANKA_ELECTRICITY_CO_PVT_Lt">#REF!</definedName>
    <definedName name="lapkas">NA()</definedName>
    <definedName name="lapkas_5">NA()</definedName>
    <definedName name="lapsewa">#REF!</definedName>
    <definedName name="Last_Row_12">#N/A</definedName>
    <definedName name="Last_Row_13">#N/A</definedName>
    <definedName name="LASTDAY">#REF!+DAY(DATE(YEAR(#REF!),MONTH(#REF!),1)-1)</definedName>
    <definedName name="latek1">#REF!</definedName>
    <definedName name="LATEKS">#REF!</definedName>
    <definedName name="LB_10">#REF!</definedName>
    <definedName name="LBACEH_1">NA()</definedName>
    <definedName name="LBACEH_5">NA()</definedName>
    <definedName name="LBALIKPAPAN_1">NA()</definedName>
    <definedName name="LBALIKPAPAN_5">NA()</definedName>
    <definedName name="LBANDUNG_1">NA()</definedName>
    <definedName name="LBANDUNG_5">NA()</definedName>
    <definedName name="LBANJARMASIN_1">NA()</definedName>
    <definedName name="LBANJARMASIN_5">NA()</definedName>
    <definedName name="LBATAM_1">NA()</definedName>
    <definedName name="LBATAM_5">NA()</definedName>
    <definedName name="LBENGKULU_1">NA()</definedName>
    <definedName name="LBENGKULU_5">NA()</definedName>
    <definedName name="LBLAMPUNG_1">NA()</definedName>
    <definedName name="LBLAMPUNG_5">NA()</definedName>
    <definedName name="LBOGOR_1">NA()</definedName>
    <definedName name="LBOGOR_5">NA()</definedName>
    <definedName name="lbrbk">#REF!</definedName>
    <definedName name="LBUKITTINGGI_1">NA()</definedName>
    <definedName name="LBUKITTINGGI_5">NA()</definedName>
    <definedName name="LCARDCENTER_1">NA()</definedName>
    <definedName name="LCARDCENTER_5">NA()</definedName>
    <definedName name="LCIB_1">NA()</definedName>
    <definedName name="LCIB_5">NA()</definedName>
    <definedName name="LCILEGON_1">NA()</definedName>
    <definedName name="LCILEGON_5">NA()</definedName>
    <definedName name="LCIREBON_1">NA()</definedName>
    <definedName name="LCIREBON_5">NA()</definedName>
    <definedName name="LCMARKET_1">NA()</definedName>
    <definedName name="LCMARKET_5">NA()</definedName>
    <definedName name="LCOOK_1">NA()</definedName>
    <definedName name="LCOOK_5">NA()</definedName>
    <definedName name="LD_6">#REF!</definedName>
    <definedName name="LDENPASAR_1">NA()</definedName>
    <definedName name="LDENPASAR_5">NA()</definedName>
    <definedName name="LE_1A">#REF!</definedName>
    <definedName name="LE_6">#REF!</definedName>
    <definedName name="LEMBUR">#REF!</definedName>
    <definedName name="LH">#REF!</definedName>
    <definedName name="LHI_DEP">#REF!</definedName>
    <definedName name="LHI_INT">#REF!</definedName>
    <definedName name="lia">#REF!</definedName>
    <definedName name="liaaaa" localSheetId="6" hidden="1">{"with_oth_curr",#N/A,FALSE,"2225"}</definedName>
    <definedName name="liaaaa" hidden="1">{"with_oth_curr",#N/A,FALSE,"2225"}</definedName>
    <definedName name="liaaaaaa" localSheetId="6" hidden="1">{"rp_only",#N/A,FALSE,"2225"}</definedName>
    <definedName name="liaaaaaa" hidden="1">{"rp_only",#N/A,FALSE,"2225"}</definedName>
    <definedName name="liaaaaaaaaa" localSheetId="6" hidden="1">{"with_oth_curr",#N/A,FALSE,"2225"}</definedName>
    <definedName name="liaaaaaaaaa" hidden="1">{"with_oth_curr",#N/A,FALSE,"2225"}</definedName>
    <definedName name="LIABFORRETIREMENTBENEFIT">#REF!</definedName>
    <definedName name="liabnop">#REF!</definedName>
    <definedName name="LIBG_1">NA()</definedName>
    <definedName name="LIBG_5">NA()</definedName>
    <definedName name="liftingsum">#REF!</definedName>
    <definedName name="Liku_Telaga">#REF!</definedName>
    <definedName name="limcount" hidden="1">3</definedName>
    <definedName name="LIPPO">#REF!</definedName>
    <definedName name="Lippo_Bank">#REF!</definedName>
    <definedName name="list">#REF!</definedName>
    <definedName name="list_for_mfg">#REF!</definedName>
    <definedName name="listfacon">#REF!</definedName>
    <definedName name="LJAMBI_1">NA()</definedName>
    <definedName name="LJAMBI_5">NA()</definedName>
    <definedName name="LJAYAPURA_1">NA()</definedName>
    <definedName name="LJAYAPURA_5">NA()</definedName>
    <definedName name="LJEMBER_1">NA()</definedName>
    <definedName name="LJEMBER_5">NA()</definedName>
    <definedName name="LJOMBANG_1">NA()</definedName>
    <definedName name="LJOMBANG_5">NA()</definedName>
    <definedName name="LJUANDA_1">NA()</definedName>
    <definedName name="LJUANDA_5">NA()</definedName>
    <definedName name="LKALBES_1">NA()</definedName>
    <definedName name="LKALBES_5">NA()</definedName>
    <definedName name="LKARAWANG_1">NA()</definedName>
    <definedName name="LKARAWANG_5">NA()</definedName>
    <definedName name="LKEDIRI_1">NA()</definedName>
    <definedName name="LKEDIRI_5">NA()</definedName>
    <definedName name="LKENDARI_1">NA()</definedName>
    <definedName name="LKENDARI_5">NA()</definedName>
    <definedName name="LKJHGFDSA">#N/A</definedName>
    <definedName name="LKJHGFDSA_1">#N/A</definedName>
    <definedName name="LKLL">#REF!</definedName>
    <definedName name="LKP">#REF!</definedName>
    <definedName name="LKUDUS_1">NA()</definedName>
    <definedName name="LKUDUS_5">NA()</definedName>
    <definedName name="LKUPANG_1">NA()</definedName>
    <definedName name="LKUPANG_5">NA()</definedName>
    <definedName name="ll">#REF!</definedName>
    <definedName name="ll_1">#N/A</definedName>
    <definedName name="ll_5">#N/A</definedName>
    <definedName name="ll_8">#N/A</definedName>
    <definedName name="LLB_2ST">#REF!</definedName>
    <definedName name="LLB_7">#REF!</definedName>
    <definedName name="LLHOKSEUMAWE_1">NA()</definedName>
    <definedName name="LLHOKSEUMAWE_5">NA()</definedName>
    <definedName name="lll">#REF!</definedName>
    <definedName name="lll_1">#N/A</definedName>
    <definedName name="lll_5">#N/A</definedName>
    <definedName name="lll_8">#N/A</definedName>
    <definedName name="llll_1">#N/A</definedName>
    <definedName name="llll_5">NA()</definedName>
    <definedName name="llll_8">#N/A</definedName>
    <definedName name="lllll">#N/A</definedName>
    <definedName name="lllll_1">#N/A</definedName>
    <definedName name="lllll_5">#N/A</definedName>
    <definedName name="lllll_8">#N/A</definedName>
    <definedName name="lllllll_1">#N/A</definedName>
    <definedName name="lllllll_5">#N/A</definedName>
    <definedName name="lllllll_8">#N/A</definedName>
    <definedName name="lllllllll">#N/A</definedName>
    <definedName name="lllllllll_1">#N/A</definedName>
    <definedName name="lllllllll_5">#N/A</definedName>
    <definedName name="lllllllll_8">#N/A</definedName>
    <definedName name="lllo">#N/A</definedName>
    <definedName name="lllo_1">#N/A</definedName>
    <definedName name="lllo_5">#N/A</definedName>
    <definedName name="lllo_8">#N/A</definedName>
    <definedName name="LMAGELANG_1">NA()</definedName>
    <definedName name="LMAGELANG_5">NA()</definedName>
    <definedName name="LMALANG_1">NA()</definedName>
    <definedName name="LMALANG_5">NA()</definedName>
    <definedName name="LMANADO_1">NA()</definedName>
    <definedName name="LMANADO_5">NA()</definedName>
    <definedName name="LMATARAM_1">NA()</definedName>
    <definedName name="LMATARAM_5">NA()</definedName>
    <definedName name="LMAURITIUS_1">NA()</definedName>
    <definedName name="LMAURITIUS_5">NA()</definedName>
    <definedName name="LMCHANGER_1">NA()</definedName>
    <definedName name="LMCHANGER_5">NA()</definedName>
    <definedName name="LMDUA_1">NA()</definedName>
    <definedName name="LMDUA_5">NA()</definedName>
    <definedName name="LMEDAN_1">NA()</definedName>
    <definedName name="LMEDAN_5">NA()</definedName>
    <definedName name="LMLAMPUNG_1">NA()</definedName>
    <definedName name="LMLAMPUNG_5">NA()</definedName>
    <definedName name="LMOJOKERTO_1">NA()</definedName>
    <definedName name="LMOJOKERTO_5">NA()</definedName>
    <definedName name="LMUMBAI_1">NA()</definedName>
    <definedName name="LMUMBAI_5">NA()</definedName>
    <definedName name="lo_1">#N/A</definedName>
    <definedName name="lo_5">#N/A</definedName>
    <definedName name="lo_8">#N/A</definedName>
    <definedName name="loanoffemp2">#REF!</definedName>
    <definedName name="LocalDBase">"\\NSWMPT03\E&amp;C HO\MGT REPORTING\CONP"</definedName>
    <definedName name="location">#REF!</definedName>
    <definedName name="lokal">#REF!</definedName>
    <definedName name="LONGTERMRECEIVABLE">#REF!</definedName>
    <definedName name="lop_1">#N/A</definedName>
    <definedName name="lop_5">#N/A</definedName>
    <definedName name="lop_8">#N/A</definedName>
    <definedName name="loss">#REF!</definedName>
    <definedName name="lossondisposals">#REF!</definedName>
    <definedName name="lossonfadisposal">#REF!</definedName>
    <definedName name="LOWER_GANT">#REF!</definedName>
    <definedName name="LPADANG_1">NA()</definedName>
    <definedName name="LPADANG_5">NA()</definedName>
    <definedName name="LPALEMBANG_1">NA()</definedName>
    <definedName name="LPALEMBANG_5">NA()</definedName>
    <definedName name="LPALU_1">NA()</definedName>
    <definedName name="LPALU_5">NA()</definedName>
    <definedName name="LPEKALONGAN_1">NA()</definedName>
    <definedName name="LPEKALONGAN_5">NA()</definedName>
    <definedName name="LPEKANBARU_1">NA()</definedName>
    <definedName name="LPEKANBARU_5">NA()</definedName>
    <definedName name="lpl_1">#N/A</definedName>
    <definedName name="lpl_5">#N/A</definedName>
    <definedName name="lpl_8">#N/A</definedName>
    <definedName name="lpo">#N/A</definedName>
    <definedName name="lpo_1">#N/A</definedName>
    <definedName name="lpo_5">#N/A</definedName>
    <definedName name="lpo_8">#N/A</definedName>
    <definedName name="LPOLIM_1">NA()</definedName>
    <definedName name="LPOLIM_5">NA()</definedName>
    <definedName name="LPONTIANAK_1">NA()</definedName>
    <definedName name="LPONTIANAK_5">NA()</definedName>
    <definedName name="LPROBOLINGGO_1">NA()</definedName>
    <definedName name="LPROBOLINGGO_5">NA()</definedName>
    <definedName name="LPURWOKERTO_1">NA()</definedName>
    <definedName name="LPURWOKERTO_5">NA()</definedName>
    <definedName name="LR">#REF!</definedName>
    <definedName name="LRANTAU_1">NA()</definedName>
    <definedName name="LRANTAU_5">NA()</definedName>
    <definedName name="lrkpno_1">NA()</definedName>
    <definedName name="lrkpno_5">NA()</definedName>
    <definedName name="lrtreas_1">NA()</definedName>
    <definedName name="lrtreas_5">NA()</definedName>
    <definedName name="LSALATIGA_1">NA()</definedName>
    <definedName name="LSALATIGA_5">NA()</definedName>
    <definedName name="LSAMARINDA_1">NA()</definedName>
    <definedName name="LSAMARINDA_5">NA()</definedName>
    <definedName name="LSAMPIT_1">NA()</definedName>
    <definedName name="LSAMPIT_5">NA()</definedName>
    <definedName name="LSEMARANG_1">NA()</definedName>
    <definedName name="LSEMARANG_5">NA()</definedName>
    <definedName name="LSIANTAR_1">NA()</definedName>
    <definedName name="LSIANTAR_5">NA()</definedName>
    <definedName name="LSINGARAJA_1">NA()</definedName>
    <definedName name="LSINGARAJA_5">NA()</definedName>
    <definedName name="LSOLO_1">NA()</definedName>
    <definedName name="LSOLO_5">NA()</definedName>
    <definedName name="LSORONG_1">NA()</definedName>
    <definedName name="LSORONG_5">NA()</definedName>
    <definedName name="LSURABAYA_1">NA()</definedName>
    <definedName name="LSURABAYA_5">NA()</definedName>
    <definedName name="LTASIK_1">NA()</definedName>
    <definedName name="LTASIK_5">NA()</definedName>
    <definedName name="LTCCENTER_1">NA()</definedName>
    <definedName name="LTCCENTER_5">NA()</definedName>
    <definedName name="LTDDIFFPAYMONFAACQ">#REF!</definedName>
    <definedName name="LTDFOREXTRANSLATION">#REF!</definedName>
    <definedName name="LTDLOAN">#REF!</definedName>
    <definedName name="LTDOBLIGATION">#REF!</definedName>
    <definedName name="LTDOTHER">#REF!</definedName>
    <definedName name="LTDRELATED">#REF!</definedName>
    <definedName name="LTEGAL_1">NA()</definedName>
    <definedName name="LTEGAL_5">NA()</definedName>
    <definedName name="LTHAMRIN_1">NA()</definedName>
    <definedName name="LTHAMRIN_5">NA()</definedName>
    <definedName name="LTPINANG_1">NA()</definedName>
    <definedName name="LTPINANG_5">NA()</definedName>
    <definedName name="lu_1">#N/A</definedName>
    <definedName name="lu_5">#N/A</definedName>
    <definedName name="lu_8">#N/A</definedName>
    <definedName name="LUAS">#N/A</definedName>
    <definedName name="LUJUNGPANDANG_1">NA()</definedName>
    <definedName name="LUJUNGPANDANG_5">NA()</definedName>
    <definedName name="LWSIS">#REF!</definedName>
    <definedName name="LWSUSBS">#REF!</definedName>
    <definedName name="LY">#REF!</definedName>
    <definedName name="LYOGYA_1">NA()</definedName>
    <definedName name="LYOGYA_5">NA()</definedName>
    <definedName name="M">#N/A</definedName>
    <definedName name="M_D_Entity">#REF!</definedName>
    <definedName name="M1A">#REF!</definedName>
    <definedName name="M1B">#REF!</definedName>
    <definedName name="Machinery_01_98_2">NA()</definedName>
    <definedName name="Machinery_02_98_2">NA()</definedName>
    <definedName name="Machinery_03_98_2">NA()</definedName>
    <definedName name="Machinery_05_98_2">NA()</definedName>
    <definedName name="Machinery_06_98_2">NA()</definedName>
    <definedName name="Machinery_07_98_2">NA()</definedName>
    <definedName name="Machinery_08_98_2">NA()</definedName>
    <definedName name="Machinery_09_98_2">NA()</definedName>
    <definedName name="Machinery_10_98_2">NA()</definedName>
    <definedName name="Machinery_11_98_2">NA()</definedName>
    <definedName name="Machinery_12_98_2">NA()</definedName>
    <definedName name="MACHINOIMPORT">#REF!</definedName>
    <definedName name="MainCurr_1">NA()</definedName>
    <definedName name="MainCurr_5">NA()</definedName>
    <definedName name="MainData">#REF!</definedName>
    <definedName name="Maithland">#REF!</definedName>
    <definedName name="MANAGER">#REF!</definedName>
    <definedName name="MANILA_WATER_COMPANY_INC.">#REF!</definedName>
    <definedName name="manual">#REF!</definedName>
    <definedName name="MAQ_INTERNATIONAL">#REF!</definedName>
    <definedName name="mar">#REF!</definedName>
    <definedName name="mar00">#REF!</definedName>
    <definedName name="MARANATA">#REF!</definedName>
    <definedName name="MarAv00">#REF!</definedName>
    <definedName name="MARGA">#N/A</definedName>
    <definedName name="Marital">#REF!</definedName>
    <definedName name="Marjin">#REF!</definedName>
    <definedName name="Masa21">#REF!</definedName>
    <definedName name="MASKO">#REF!</definedName>
    <definedName name="MASREK">#REF!</definedName>
    <definedName name="masuk_5">NA()</definedName>
    <definedName name="MATERIAL">#REF!</definedName>
    <definedName name="may">#REF!</definedName>
    <definedName name="MAY00">#REF!</definedName>
    <definedName name="MAYAPADA">#REF!</definedName>
    <definedName name="MayAv00">#REF!</definedName>
    <definedName name="MAYNILAD_WATER_SERVICES_INC">#REF!</definedName>
    <definedName name="mdsjhsdkjlksdls">#N/A</definedName>
    <definedName name="mdsjhsdkjlksdls_1">#N/A</definedName>
    <definedName name="mdsjhsdkjlksdls_5">#N/A</definedName>
    <definedName name="mdsjhsdkjlksdls_8">#N/A</definedName>
    <definedName name="Mecellc_Industries">#REF!</definedName>
    <definedName name="Mei_02">#REF!</definedName>
    <definedName name="menu">#REF!</definedName>
    <definedName name="Metertek_hy_kang">#REF!</definedName>
    <definedName name="Metertek_Schlumberger_SdnBh">#REF!</definedName>
    <definedName name="mETRO1">4743</definedName>
    <definedName name="METROPOLITAN_WATER_WORKS_AN">#REF!</definedName>
    <definedName name="mi_1">#N/A</definedName>
    <definedName name="mi_5">#N/A</definedName>
    <definedName name="mi_8">#N/A</definedName>
    <definedName name="MID003_LBU11_Garansi_yang_Diberikan">#REF!</definedName>
    <definedName name="Milano" localSheetId="6" hidden="1">{#N/A,#N/A,FALSE,"Cipta-All";#N/A,#N/A,FALSE,"Individual"}</definedName>
    <definedName name="Milano" hidden="1">{#N/A,#N/A,FALSE,"Cipta-All";#N/A,#N/A,FALSE,"Individual"}</definedName>
    <definedName name="MiscPrintOptions">#REF!</definedName>
    <definedName name="MIST">#N/A</definedName>
    <definedName name="MKT">#REF!</definedName>
    <definedName name="mmkooo" localSheetId="6" hidden="1">{"rp_only",#N/A,FALSE,"2225"}</definedName>
    <definedName name="mmkooo" hidden="1">{"rp_only",#N/A,FALSE,"2225"}</definedName>
    <definedName name="mnui">#N/A</definedName>
    <definedName name="mnui_1">#N/A</definedName>
    <definedName name="mnui_5">#N/A</definedName>
    <definedName name="mnui_8">#N/A</definedName>
    <definedName name="MODERN">#REF!</definedName>
    <definedName name="Module9.未手当消去">#N/A</definedName>
    <definedName name="Mohammed_bin_Massoad___Sons">#REF!</definedName>
    <definedName name="Month">#REF!</definedName>
    <definedName name="Month_Default">#REF!</definedName>
    <definedName name="MONTH_RANGE">#REF!</definedName>
    <definedName name="Monthly_Change">#REF!</definedName>
    <definedName name="monthlypph25">#REF!</definedName>
    <definedName name="monthlypph25_">#REF!</definedName>
    <definedName name="Monthof2004">#REF!</definedName>
    <definedName name="Moscow_branch">#REF!</definedName>
    <definedName name="Moscow_Branch_of_ZAO_Schlum">#REF!</definedName>
    <definedName name="MP">NA()</definedName>
    <definedName name="MR._AMDRIAMBOLOLONA">#REF!</definedName>
    <definedName name="Mr._Saidy_M._Hamid">#REF!</definedName>
    <definedName name="MS">#REF!</definedName>
    <definedName name="Mth_Default">#REF!</definedName>
    <definedName name="Mth_ESSD">#REF!</definedName>
    <definedName name="mtu_1">#N/A</definedName>
    <definedName name="mtu_5">#N/A</definedName>
    <definedName name="mtu_8">#N/A</definedName>
    <definedName name="mu">#N/A</definedName>
    <definedName name="mu_1">#N/A</definedName>
    <definedName name="mu_5">#N/A</definedName>
    <definedName name="mu_8">#N/A</definedName>
    <definedName name="Muhammed_bin_Masaood___Son">#REF!</definedName>
    <definedName name="MULA">#N/A</definedName>
    <definedName name="MUTASI">#REF!</definedName>
    <definedName name="MV">#REF!</definedName>
    <definedName name="MVperross" localSheetId="6" hidden="1">{"rp_only",#N/A,FALSE,"2225"}</definedName>
    <definedName name="MVperross" hidden="1">{"rp_only",#N/A,FALSE,"2225"}</definedName>
    <definedName name="N">#N/A</definedName>
    <definedName name="N1A">#REF!</definedName>
    <definedName name="N1B">#REF!</definedName>
    <definedName name="N1C">#REF!</definedName>
    <definedName name="nai">#REF!</definedName>
    <definedName name="nai_">#REF!</definedName>
    <definedName name="NAMA">#REF!</definedName>
    <definedName name="NAMA_PERKIRAAN">#REF!</definedName>
    <definedName name="NAME">#REF!</definedName>
    <definedName name="name_3">#REF!</definedName>
    <definedName name="NANANG" localSheetId="6" hidden="1">{"'PRODUCTIONCOST SHEET'!$B$3:$G$48"}</definedName>
    <definedName name="NANANG" hidden="1">{"'PRODUCTIONCOST SHEET'!$B$3:$G$48"}</definedName>
    <definedName name="nap">#REF!</definedName>
    <definedName name="Nasser_Lashko___Son">#REF!</definedName>
    <definedName name="NCCRS">#REF!</definedName>
    <definedName name="NERSAL">#N/A</definedName>
    <definedName name="Nestle_Beverages">#REF!</definedName>
    <definedName name="Nestle_Indonesia">#REF!</definedName>
    <definedName name="NET">#REF!</definedName>
    <definedName name="Net_Income">#REF!</definedName>
    <definedName name="NetBookValue">#REF!</definedName>
    <definedName name="NETINCOME">#REF!</definedName>
    <definedName name="new">#REF!</definedName>
    <definedName name="NEWAIS">#REF!</definedName>
    <definedName name="Newdepr">#REF!</definedName>
    <definedName name="Nilai">#REF!</definedName>
    <definedName name="NIP">NA()</definedName>
    <definedName name="nn" localSheetId="6" hidden="1">{"Japan_Capers_Ed_Pub",#N/A,FALSE,"DI 2 YEAR MASTER SCHEDULE"}</definedName>
    <definedName name="nn" hidden="1">{"Japan_Capers_Ed_Pub",#N/A,FALSE,"DI 2 YEAR MASTER SCHEDULE"}</definedName>
    <definedName name="nnnnnnnnnnnnnnnnnnnn" localSheetId="6" hidden="1">#REF!</definedName>
    <definedName name="nnnnnnnnnnnnnnnnnnnn" hidden="1">#REF!</definedName>
    <definedName name="NNR単価呼び込み">#N/A</definedName>
    <definedName name="NNR単価呼び込み２">#N/A</definedName>
    <definedName name="NO">#REF!</definedName>
    <definedName name="NoAkt">#REF!</definedName>
    <definedName name="NOMOR">#REF!</definedName>
    <definedName name="nop">#REF!</definedName>
    <definedName name="nostro">#REF!</definedName>
    <definedName name="NOTESPAYABLE">#REF!</definedName>
    <definedName name="nov">#REF!</definedName>
    <definedName name="Nov00">#REF!</definedName>
    <definedName name="NPWP">#REF!</definedName>
    <definedName name="NPWP_AngsaDaya">#REF!</definedName>
    <definedName name="NPWP_Arthaloka">#REF!</definedName>
    <definedName name="NPWP_AsiaVictory">#REF!</definedName>
    <definedName name="NPWP_AtapMerah">#REF!</definedName>
    <definedName name="NPWP_BankParibas">#REF!</definedName>
    <definedName name="NPWP_Bentala">#REF!</definedName>
    <definedName name="NPWP_BI">#REF!</definedName>
    <definedName name="NPWP_BII">#REF!</definedName>
    <definedName name="NPWP_BinaNusa">#REF!</definedName>
    <definedName name="NPWP_BPPN">#REF!</definedName>
    <definedName name="NPWP_Getraco">#REF!</definedName>
    <definedName name="NPWP_Gunaparamita">#REF!</definedName>
    <definedName name="NPWP_IndocargomasPersada">#REF!</definedName>
    <definedName name="NPWP_LautanLuas">#REF!</definedName>
    <definedName name="NPWP_Lembong">#REF!</definedName>
    <definedName name="NPWP_MezzaArsilla">#REF!</definedName>
    <definedName name="NPWP_MitraBahari">#REF!</definedName>
    <definedName name="NPWP_MuliaPersada">#REF!</definedName>
    <definedName name="NPWP_PesonaBahari">#REF!</definedName>
    <definedName name="NPWP_PrimaAdhitama">#REF!</definedName>
    <definedName name="NPWP_Samakarya">#REF!</definedName>
    <definedName name="NPWP_SI">#REF!</definedName>
    <definedName name="NPWP_SunindoIndah">#REF!</definedName>
    <definedName name="NPWP_Suryaraya">#REF!</definedName>
    <definedName name="NPWP_UdayaAnugerah">#REF!</definedName>
    <definedName name="NPWP_UGB">#REF!</definedName>
    <definedName name="NPWP00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">#REF!</definedName>
    <definedName name="npwp10">#REF!</definedName>
    <definedName name="npwp11">#REF!</definedName>
    <definedName name="NPWP12">#REF!</definedName>
    <definedName name="NPWP13">#REF!</definedName>
    <definedName name="NPWP14">#REF!</definedName>
    <definedName name="npwp15">#REF!</definedName>
    <definedName name="npwp2">#REF!</definedName>
    <definedName name="npwp3">#REF!</definedName>
    <definedName name="npwp4">#REF!</definedName>
    <definedName name="npwp5">#REF!</definedName>
    <definedName name="npwp6">#REF!</definedName>
    <definedName name="npwp7">#REF!</definedName>
    <definedName name="npwp8">#REF!</definedName>
    <definedName name="npwp9">#REF!</definedName>
    <definedName name="NPWPALL">#REF!</definedName>
    <definedName name="NPWPKARPEL">#REF!</definedName>
    <definedName name="NT">#REF!</definedName>
    <definedName name="nty_1">#N/A</definedName>
    <definedName name="nty_5">#N/A</definedName>
    <definedName name="nty_8">#N/A</definedName>
    <definedName name="NUSA">#REF!</definedName>
    <definedName name="NusaPacific_Island">#REF!</definedName>
    <definedName name="NUSPAR">#REF!</definedName>
    <definedName name="NvsASD" localSheetId="6">"V2006-12-31"</definedName>
    <definedName name="NvsASD">"V1999-12-31"</definedName>
    <definedName name="NvsAutoDrillOk">"VN"</definedName>
    <definedName name="NvsElapsedTime">0.00131689814588754</definedName>
    <definedName name="NvsEndTime">36537.9861166667</definedName>
    <definedName name="NvsInstLang">"VENG"</definedName>
    <definedName name="NvsInstSpec" localSheetId="6">"%,FBUSINESS_UNIT,VEXPIN"</definedName>
    <definedName name="NvsInstSpec">"%,FBUSINESS_UNIT,VNSIB,FCURRENCY_CD,VIDR,FDEPTID,TINT_DEPT_ID,NNSIB_LOCAL_GAAP"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"%,X,RZT.ACCOUNT.comma,CZF.."</definedName>
    <definedName name="NvsPanelEffdt" localSheetId="6">"V2000-01-01"</definedName>
    <definedName name="NvsPanelEffdt">"V1993-01-01"</definedName>
    <definedName name="NvsPanelSetid" localSheetId="6">"VPGSAS"</definedName>
    <definedName name="NvsPanelSetid">"VCA"</definedName>
    <definedName name="NvsReqBU" localSheetId="6">"VEXPIN"</definedName>
    <definedName name="NvsReqBU">"VNSIB"</definedName>
    <definedName name="NvsReqBUOnly">"VY"</definedName>
    <definedName name="NvsTransLed">"VN"</definedName>
    <definedName name="NvsTreeASD" localSheetId="6">"V2006-12-31"</definedName>
    <definedName name="NvsTreeASD">"V1999-12-31"</definedName>
    <definedName name="NvsValTbl.ACCOUNT">"GL_ACCOUNT_TBL"</definedName>
    <definedName name="NvsValTbl.CURRENCY_CD">"CURRENCY_CD_TBL"</definedName>
    <definedName name="O">#N/A</definedName>
    <definedName name="o0">#N/A</definedName>
    <definedName name="o0_1">#N/A</definedName>
    <definedName name="o0_5">#N/A</definedName>
    <definedName name="o0_8">#N/A</definedName>
    <definedName name="O1A">#REF!</definedName>
    <definedName name="OA">#REF!</definedName>
    <definedName name="OCA">#REF!</definedName>
    <definedName name="oct">#REF!</definedName>
    <definedName name="OCT00">#REF!</definedName>
    <definedName name="OE">#REF!</definedName>
    <definedName name="oe_1">#N/A</definedName>
    <definedName name="oe_5">#N/A</definedName>
    <definedName name="oe_8">#N/A</definedName>
    <definedName name="OF">#REF!</definedName>
    <definedName name="Office_Equip_01_98_2">NA()</definedName>
    <definedName name="Office_Equip_02_98_2">NA()</definedName>
    <definedName name="Office_Equip_03_98_2">NA()</definedName>
    <definedName name="Office_Equip_04_98_2">NA()</definedName>
    <definedName name="Office_Equip_05_98_2">NA()</definedName>
    <definedName name="Office_Equip_06_98_2">NA()</definedName>
    <definedName name="Office_Equip_07_98_2">NA()</definedName>
    <definedName name="Office_Equip_08_98_2">NA()</definedName>
    <definedName name="Office_Equip_10_98_2">NA()</definedName>
    <definedName name="Office_Equip_11_98_2">NA()</definedName>
    <definedName name="Office_Equip_12_98_2">NA()</definedName>
    <definedName name="officephone">#REF!</definedName>
    <definedName name="OFFICER">#REF!</definedName>
    <definedName name="offset">#REF!</definedName>
    <definedName name="oi_1">#N/A</definedName>
    <definedName name="oi_5">#N/A</definedName>
    <definedName name="oi_8">#N/A</definedName>
    <definedName name="oi9_8">#N/A</definedName>
    <definedName name="OIL">#N/A</definedName>
    <definedName name="oioio">#N/A</definedName>
    <definedName name="oioio_1">#N/A</definedName>
    <definedName name="oioio_5">#N/A</definedName>
    <definedName name="oioio_8">#N/A</definedName>
    <definedName name="oiu_1">#N/A</definedName>
    <definedName name="oiu_5">#N/A</definedName>
    <definedName name="oiu_8">#N/A</definedName>
    <definedName name="ok_1">#N/A</definedName>
    <definedName name="ok_5">#N/A</definedName>
    <definedName name="ok_8">#N/A</definedName>
    <definedName name="oke_5">NA()</definedName>
    <definedName name="okt">#REF!</definedName>
    <definedName name="OL">#REF!</definedName>
    <definedName name="ol_1">#N/A</definedName>
    <definedName name="ol_5">#N/A</definedName>
    <definedName name="ol_8">#N/A</definedName>
    <definedName name="OLAH">#REF!</definedName>
    <definedName name="OLAHKS">#REF!</definedName>
    <definedName name="OLIHEQ">NA()</definedName>
    <definedName name="OM">#REF!</definedName>
    <definedName name="ONCA">#REF!</definedName>
    <definedName name="oo_1">#N/A</definedName>
    <definedName name="oo_5">#N/A</definedName>
    <definedName name="oo_8">#N/A</definedName>
    <definedName name="ooi">#N/A</definedName>
    <definedName name="ooi_1">#N/A</definedName>
    <definedName name="ooi_5">#N/A</definedName>
    <definedName name="ooi_8">#N/A</definedName>
    <definedName name="oooo_1">#N/A</definedName>
    <definedName name="oooo_5">#N/A</definedName>
    <definedName name="oooo_8">#N/A</definedName>
    <definedName name="ooooo">#N/A</definedName>
    <definedName name="ooooo_1">#N/A</definedName>
    <definedName name="ooooo_5">#N/A</definedName>
    <definedName name="ooooo_8">#N/A</definedName>
    <definedName name="op_1">#N/A</definedName>
    <definedName name="op_5">#N/A</definedName>
    <definedName name="op_8">#N/A</definedName>
    <definedName name="opaid">#REF!</definedName>
    <definedName name="OperatorPack">#REF!</definedName>
    <definedName name="OPL">#REF!</definedName>
    <definedName name="opppy">#N/A</definedName>
    <definedName name="opppy_1">#N/A</definedName>
    <definedName name="opppy_5">#N/A</definedName>
    <definedName name="opppy_8">#N/A</definedName>
    <definedName name="OpUSDbal">#REF!</definedName>
    <definedName name="oree">#N/A</definedName>
    <definedName name="oree_1">#N/A</definedName>
    <definedName name="oree_5">#N/A</definedName>
    <definedName name="oree_8">#N/A</definedName>
    <definedName name="org">#REF!</definedName>
    <definedName name="OSCAR_MOSER_TECHNISCHE">#REF!</definedName>
    <definedName name="osp">#REF!</definedName>
    <definedName name="ostl_bs">#REF!,#REF!</definedName>
    <definedName name="Oth_1">#REF!</definedName>
    <definedName name="Oth_10">#REF!</definedName>
    <definedName name="Oth_11">#REF!</definedName>
    <definedName name="Oth_12">#REF!</definedName>
    <definedName name="Oth_2">#REF!</definedName>
    <definedName name="Oth_3">#REF!</definedName>
    <definedName name="Oth_4">#REF!</definedName>
    <definedName name="Oth_5">#REF!</definedName>
    <definedName name="Oth_6">#REF!</definedName>
    <definedName name="Oth_7">#REF!</definedName>
    <definedName name="Oth_8">#REF!</definedName>
    <definedName name="Oth_9">#REF!</definedName>
    <definedName name="OTHADVANCEFORINVESTMENT">#REF!</definedName>
    <definedName name="OTHADVANCEFORPURCHASE">#REF!</definedName>
    <definedName name="OTHASSETNOTUSED">#REF!</definedName>
    <definedName name="OTHBANKGUARANTEE">#REF!</definedName>
    <definedName name="OTHBONDSINGKINGFUND">#REF!</definedName>
    <definedName name="OTHBUSINESSDEVELPMENTPROJECT">#REF!</definedName>
    <definedName name="OTHDEFCHARGE">#REF!</definedName>
    <definedName name="OTHDEFERREDPROJECT">#REF!</definedName>
    <definedName name="OTHDEPOSITRECEIVABLE">#REF!</definedName>
    <definedName name="OTHDUEFROMPLASMAPROJECT">#REF!</definedName>
    <definedName name="OTHEREXP">#REF!</definedName>
    <definedName name="otherexpense">#REF!</definedName>
    <definedName name="otherexpenses">#REF!</definedName>
    <definedName name="OtherIncome">#REF!</definedName>
    <definedName name="otherincomes">#REF!</definedName>
    <definedName name="others">#REF!</definedName>
    <definedName name="othertype">#REF!</definedName>
    <definedName name="OTHGUARANTEELC">#REF!</definedName>
    <definedName name="OTHLOANTOEMPLOYEE">#REF!</definedName>
    <definedName name="OTHOTHER">#REF!</definedName>
    <definedName name="OTHPREOPERATINGEXPENSE">#REF!</definedName>
    <definedName name="othrasst2">#REF!</definedName>
    <definedName name="OTHRESTRICTEDFUND">#REF!</definedName>
    <definedName name="othrltd2">#REF!</definedName>
    <definedName name="OTHSECURITYDEPOSIT">#REF!</definedName>
    <definedName name="OTHSEEDLING">#REF!</definedName>
    <definedName name="OTHTAXREFUND">#REF!</definedName>
    <definedName name="ou">#N/A</definedName>
    <definedName name="ou_1">#N/A</definedName>
    <definedName name="ou_5">#N/A</definedName>
    <definedName name="ou_8">#N/A</definedName>
    <definedName name="outaccep_import">#REF!</definedName>
    <definedName name="outboundincomes">#REF!</definedName>
    <definedName name="OutboundNetIncome">#REF!</definedName>
    <definedName name="OUTPUT">#REF!</definedName>
    <definedName name="OVER">#REF!</definedName>
    <definedName name="overpaidtax">#REF!</definedName>
    <definedName name="oyoyo">#N/A</definedName>
    <definedName name="oyoyo_1">#N/A</definedName>
    <definedName name="oyoyo_5">#N/A</definedName>
    <definedName name="oyoyo_8">#N/A</definedName>
    <definedName name="oyt">#REF!</definedName>
    <definedName name="P">#REF!</definedName>
    <definedName name="P_2_W_A_S">#REF!</definedName>
    <definedName name="P_A_N_A_S">#REF!</definedName>
    <definedName name="P_H_P_S_G">#REF!</definedName>
    <definedName name="P_L93">#REF!</definedName>
    <definedName name="P_L94">#REF!</definedName>
    <definedName name="P_L95">#REF!</definedName>
    <definedName name="P_L96">#REF!</definedName>
    <definedName name="P_L97">#REF!</definedName>
    <definedName name="P_L98">#REF!</definedName>
    <definedName name="P_P_A_R_O">#REF!</definedName>
    <definedName name="P_S_D_A_N">#REF!</definedName>
    <definedName name="P_S_M_K_I">#REF!</definedName>
    <definedName name="P_S_S_I_L">#REF!</definedName>
    <definedName name="P_S_S_U_T">#REF!</definedName>
    <definedName name="P_T_O_R_A">#REF!</definedName>
    <definedName name="P1_">#REF!</definedName>
    <definedName name="P1A">#REF!</definedName>
    <definedName name="p2pph">#REF!</definedName>
    <definedName name="paaa">#REF!</definedName>
    <definedName name="PACIFIC">#REF!</definedName>
    <definedName name="Page_1_of_6">#REF!</definedName>
    <definedName name="Page_2_of_3">#REF!</definedName>
    <definedName name="Page_3_of_3">#REF!</definedName>
    <definedName name="Page_6_of_6">#REF!</definedName>
    <definedName name="PAGE1">#REF!</definedName>
    <definedName name="PAGE10">#REF!</definedName>
    <definedName name="PAGE10A">#REF!</definedName>
    <definedName name="PAGE10C">#REF!</definedName>
    <definedName name="PAGE1A">#REF!</definedName>
    <definedName name="PAGE1C">#REF!</definedName>
    <definedName name="PAGE2">#REF!</definedName>
    <definedName name="PAGE20">#REF!</definedName>
    <definedName name="PAGE20A">#REF!</definedName>
    <definedName name="PAGE20C">#REF!</definedName>
    <definedName name="PAGE2A">#REF!</definedName>
    <definedName name="PAGE2C">#REF!</definedName>
    <definedName name="PAGE3">#REF!</definedName>
    <definedName name="PAGE30">#REF!</definedName>
    <definedName name="PAGE30A">#REF!</definedName>
    <definedName name="PAGE30C">#REF!</definedName>
    <definedName name="PAGE3A">#REF!</definedName>
    <definedName name="PAGE3C">#REF!</definedName>
    <definedName name="PAGEALL">#REF!</definedName>
    <definedName name="PAGEBS">#REF!</definedName>
    <definedName name="PAGEIS">#REF!</definedName>
    <definedName name="PAIDUPCAPITAL">#REF!</definedName>
    <definedName name="Pajak">#REF!</definedName>
    <definedName name="Pajak1">#REF!</definedName>
    <definedName name="PAN">#REF!</definedName>
    <definedName name="panen">#REF!</definedName>
    <definedName name="PANEN_1">#REF!</definedName>
    <definedName name="PANEN_3">#REF!</definedName>
    <definedName name="PANEN_4">#REF!</definedName>
    <definedName name="PANIN">#REF!</definedName>
    <definedName name="Papua_New_G._Elestric_Com.">#REF!</definedName>
    <definedName name="Papua_New_Guinea_Electric_C">#REF!</definedName>
    <definedName name="PART1">#REF!</definedName>
    <definedName name="PART2">#REF!</definedName>
    <definedName name="PARTS_JGC_INSTRUMENT_LOGISTICS">#REF!</definedName>
    <definedName name="PARTS_JGC_ROTATING_LOGISTICS">#REF!</definedName>
    <definedName name="PARTS_JGC_STATIC_LOGISTICS">#REF!</definedName>
    <definedName name="PASAR">#REF!</definedName>
    <definedName name="Payment_Date_10">#N/A</definedName>
    <definedName name="Payment_Date_12">#N/A</definedName>
    <definedName name="Payment_Date_13">#N/A</definedName>
    <definedName name="paymentdatepph29">#REF!</definedName>
    <definedName name="PB7L.PB7L">#N/A</definedName>
    <definedName name="PB7P.PB7P">#N/A</definedName>
    <definedName name="PB8L.PB8L">#N/A</definedName>
    <definedName name="PB8P.PB8P">#N/A</definedName>
    <definedName name="pbb">#REF!</definedName>
    <definedName name="pDelimiter">#REF!</definedName>
    <definedName name="PDTIGA">#N/A</definedName>
    <definedName name="pea">#N/A</definedName>
    <definedName name="pea_1">#N/A</definedName>
    <definedName name="pea_5">#N/A</definedName>
    <definedName name="pea_8">#N/A</definedName>
    <definedName name="Pek">#REF!</definedName>
    <definedName name="pemel">#REF!</definedName>
    <definedName name="pemel1">#REF!</definedName>
    <definedName name="PEN">#REF!</definedName>
    <definedName name="Pendapatan">#REF!</definedName>
    <definedName name="Pendapatan_Biaya_lain">#REF!</definedName>
    <definedName name="Pendidikan">#REF!</definedName>
    <definedName name="Penilai">#REF!</definedName>
    <definedName name="Penjelasan_Neraca">#REF!</definedName>
    <definedName name="Penjelasan_RL">#REF!</definedName>
    <definedName name="pensionfund">#REF!</definedName>
    <definedName name="PENY">#REF!</definedName>
    <definedName name="penyebaran">#REF!</definedName>
    <definedName name="penyusutan">#REF!</definedName>
    <definedName name="Penyusutan_Bangunan">#REF!</definedName>
    <definedName name="Penyusutan_Inventaris">#REF!</definedName>
    <definedName name="Penyusutan_Kendaraan">#REF!</definedName>
    <definedName name="Perbandingan_Neraca">#REF!</definedName>
    <definedName name="period">12</definedName>
    <definedName name="Perkiraan">NA()</definedName>
    <definedName name="Perkiraan_5">NA()</definedName>
    <definedName name="PERM">#REF!</definedName>
    <definedName name="Permata_Birama_Sakti">#REF!</definedName>
    <definedName name="PERSEN">#REF!</definedName>
    <definedName name="PERSON">#REF!</definedName>
    <definedName name="PERSONELCOST">#REF!</definedName>
    <definedName name="personnelcost">#REF!</definedName>
    <definedName name="personnelcost_">#REF!</definedName>
    <definedName name="Perusahaan">NA()</definedName>
    <definedName name="PESO">#REF!</definedName>
    <definedName name="Pesona_Bahari">#REF!</definedName>
    <definedName name="PHK">#REF!</definedName>
    <definedName name="Piet">#REF!</definedName>
    <definedName name="PINDAH">#REF!</definedName>
    <definedName name="PIST">#N/A</definedName>
    <definedName name="piut" localSheetId="6">"$#REF!.$#REF!$#REF!"</definedName>
    <definedName name="piut">#REF!</definedName>
    <definedName name="piutl">"$#REF!.$A$45"</definedName>
    <definedName name="PK">#REF!</definedName>
    <definedName name="PKBN">#REF!</definedName>
    <definedName name="PKS">#REF!</definedName>
    <definedName name="PL">#REF!</definedName>
    <definedName name="PL_0100">#REF!</definedName>
    <definedName name="PL_0101">#REF!</definedName>
    <definedName name="pl_0102">#REF!</definedName>
    <definedName name="PL_0200">#REF!</definedName>
    <definedName name="PL_0201">#REF!</definedName>
    <definedName name="pl_0202">#REF!</definedName>
    <definedName name="PL_0300">#REF!</definedName>
    <definedName name="PL_0301">#REF!</definedName>
    <definedName name="pl_0302">#REF!</definedName>
    <definedName name="PL_0400">#REF!</definedName>
    <definedName name="PL_0401">#REF!</definedName>
    <definedName name="pl_0402">#REF!</definedName>
    <definedName name="PL_0500">#REF!</definedName>
    <definedName name="PL_0501">#REF!</definedName>
    <definedName name="pl_0502">#REF!</definedName>
    <definedName name="PL_0600">#REF!</definedName>
    <definedName name="PL_0601">#REF!</definedName>
    <definedName name="pl_0602">#REF!</definedName>
    <definedName name="PL_0700">#REF!</definedName>
    <definedName name="PL_0701">#REF!</definedName>
    <definedName name="pl_0702">#REF!</definedName>
    <definedName name="PL_0800">#REF!</definedName>
    <definedName name="PL_0801">#REF!</definedName>
    <definedName name="pl_0802">#REF!</definedName>
    <definedName name="PL_0900">#REF!</definedName>
    <definedName name="PL_0901">#REF!</definedName>
    <definedName name="pl_0902">#REF!</definedName>
    <definedName name="PL_1000">#REF!</definedName>
    <definedName name="PL_1001">#REF!</definedName>
    <definedName name="pl_1002">#REF!</definedName>
    <definedName name="PL_1100">#REF!</definedName>
    <definedName name="PL_1101">#REF!</definedName>
    <definedName name="pl_1102">#REF!</definedName>
    <definedName name="pl_1201">#REF!</definedName>
    <definedName name="pl_1202">#REF!</definedName>
    <definedName name="pl_1202aud">#REF!</definedName>
    <definedName name="PL_1299">#REF!</definedName>
    <definedName name="PL_99">#REF!</definedName>
    <definedName name="Plant" hidden="1">#REF!</definedName>
    <definedName name="PLANT_I">#REF!</definedName>
    <definedName name="plantation">#REF!</definedName>
    <definedName name="PLAS">#REF!</definedName>
    <definedName name="PLAS1">#REF!</definedName>
    <definedName name="PLAS2">#REF!</definedName>
    <definedName name="PLAS3">#REF!</definedName>
    <definedName name="PLASM">#REF!</definedName>
    <definedName name="PLASMA">#REF!</definedName>
    <definedName name="PLATFORM_RANGE_INPUT">#REF!</definedName>
    <definedName name="PLIS">#REF!</definedName>
    <definedName name="plse">#REF!</definedName>
    <definedName name="PLsorted">#REF!</definedName>
    <definedName name="PLTBS__RAMBUTAN">#REF!</definedName>
    <definedName name="PLTI">#REF!</definedName>
    <definedName name="PLUSS">#REF!</definedName>
    <definedName name="PM">#REF!</definedName>
    <definedName name="PME">#REF!</definedName>
    <definedName name="PNG_ELECTRICITY_COMISSION">#REF!</definedName>
    <definedName name="PNKH_1">NA()</definedName>
    <definedName name="PNKH_5">NA()</definedName>
    <definedName name="PNL">#REF!</definedName>
    <definedName name="PNP1POLIM">#REF!</definedName>
    <definedName name="PNP1TC">#REF!</definedName>
    <definedName name="PNP1THAMRIN">#REF!</definedName>
    <definedName name="PNP2JUANDA">#REF!</definedName>
    <definedName name="PNP2KALBES">#REF!</definedName>
    <definedName name="PNP2KWI">#REF!</definedName>
    <definedName name="PNP2KWII">#REF!</definedName>
    <definedName name="PNP2KWIII">#REF!</definedName>
    <definedName name="PNP2MDUA">#REF!</definedName>
    <definedName name="PNP2POLIM">#REF!</definedName>
    <definedName name="PNP2TC">#REF!</definedName>
    <definedName name="PNP2THAMRIN">#REF!</definedName>
    <definedName name="PNPDR1">#REF!</definedName>
    <definedName name="PNPDR2">#REF!</definedName>
    <definedName name="PNPS">#REF!</definedName>
    <definedName name="PNPS_1">NA()</definedName>
    <definedName name="PNPS_5">NA()</definedName>
    <definedName name="Po">#REF!</definedName>
    <definedName name="POE">#REF!</definedName>
    <definedName name="POH_TIONG_TRADING_CO.">#REF!</definedName>
    <definedName name="pokok" localSheetId="6" hidden="1">{#N/A,#N/A,FALSE,"Cipta-All";#N/A,#N/A,FALSE,"Individual"}</definedName>
    <definedName name="pokok" hidden="1">{#N/A,#N/A,FALSE,"Cipta-All";#N/A,#N/A,FALSE,"Individual"}</definedName>
    <definedName name="PONTIANAK">#REF!</definedName>
    <definedName name="pos">#REF!</definedName>
    <definedName name="POSCODE">#REF!</definedName>
    <definedName name="POSCODE_3">#REF!</definedName>
    <definedName name="potput">#REF!</definedName>
    <definedName name="Power_Company_3">#REF!</definedName>
    <definedName name="PP">#REF!</definedName>
    <definedName name="PPh">#REF!</definedName>
    <definedName name="PPh21total">#REF!</definedName>
    <definedName name="PPh22total">#REF!</definedName>
    <definedName name="PPh23total">#REF!</definedName>
    <definedName name="pph24refund">#REF!</definedName>
    <definedName name="PPh24total">#REF!</definedName>
    <definedName name="PPh25_02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PHPS22">#REF!</definedName>
    <definedName name="PPHPS23">#REF!</definedName>
    <definedName name="PPHPS24">#REF!</definedName>
    <definedName name="PPHPS25">#REF!</definedName>
    <definedName name="ppn">#REF!</definedName>
    <definedName name="ppnbm">#REF!</definedName>
    <definedName name="ppp_2">NA()</definedName>
    <definedName name="pr">#REF!</definedName>
    <definedName name="Prd_CopyAll">#REF!</definedName>
    <definedName name="pre">#N/A</definedName>
    <definedName name="pre_1">#N/A</definedName>
    <definedName name="pre_5">#N/A</definedName>
    <definedName name="pre_8">#N/A</definedName>
    <definedName name="PREC">#REF!</definedName>
    <definedName name="PREP_MUST_START">#REF!</definedName>
    <definedName name="PREPAIDEXPENSES">#REF!</definedName>
    <definedName name="PREPAIDTAX">#REF!</definedName>
    <definedName name="Prepared">#N/A</definedName>
    <definedName name="Prepared_1">#N/A</definedName>
    <definedName name="Prepared_5">#N/A</definedName>
    <definedName name="Prepared_8">#N/A</definedName>
    <definedName name="prepexp2">#REF!</definedName>
    <definedName name="preptax2">#REF!</definedName>
    <definedName name="PrevYear">#REF!</definedName>
    <definedName name="PRIMA">#REF!</definedName>
    <definedName name="PRINT">#REF!</definedName>
    <definedName name="PRINT_A">#REF!</definedName>
    <definedName name="PRINT_A_1">#REF!</definedName>
    <definedName name="_xlnm.Print_Area">#REF!</definedName>
    <definedName name="Print_Area_MI">#REF!</definedName>
    <definedName name="PRINT_AREA_MI___0___0">"$#REF!.$A$#REF!:$E$#REF!"</definedName>
    <definedName name="Print_Area_MI_1">#REF!</definedName>
    <definedName name="PRINT_AREA_MI_3">#REF!</definedName>
    <definedName name="Print_Area1">#REF!</definedName>
    <definedName name="Print_Area2">#REF!</definedName>
    <definedName name="_xlnm.Print_Titles">#REF!</definedName>
    <definedName name="PRINT_TITLES_MI">#REF!</definedName>
    <definedName name="PRINT_TITLES_MI_1">#REF!</definedName>
    <definedName name="Print_Titles_MI_22">#REF!,#REF!</definedName>
    <definedName name="PRINT_TITLES_MI_3">#REF!</definedName>
    <definedName name="PRINT_TITLES_MI_4">#REF!</definedName>
    <definedName name="PRINT1">#REF!</definedName>
    <definedName name="PRINT2">#REF!</definedName>
    <definedName name="PrintOptions">#REF!</definedName>
    <definedName name="Prior">#REF!</definedName>
    <definedName name="PRIORYR_IS">#REF!</definedName>
    <definedName name="PRIORYR_SC">#REF!</definedName>
    <definedName name="PRLT99">#N/A</definedName>
    <definedName name="PRN">#REF!</definedName>
    <definedName name="PRNT3">#REF!</definedName>
    <definedName name="PRNT4">#REF!</definedName>
    <definedName name="PRNT5">#REF!</definedName>
    <definedName name="pro">#REF!</definedName>
    <definedName name="PROD">#REF!</definedName>
    <definedName name="Product_Name">#REF!</definedName>
    <definedName name="Produk">#REF!</definedName>
    <definedName name="produksi">#REF!</definedName>
    <definedName name="prog">#REF!</definedName>
    <definedName name="PROJECTED_ANIMATION_START">#REF!</definedName>
    <definedName name="PROJECTINPROGRESS">#REF!</definedName>
    <definedName name="PROP">#REF!</definedName>
    <definedName name="PROV">#REF!</definedName>
    <definedName name="PROVISION">#REF!</definedName>
    <definedName name="provisions">#REF!</definedName>
    <definedName name="proxy">#REF!</definedName>
    <definedName name="PS_1">NA()</definedName>
    <definedName name="PS_5">NA()</definedName>
    <definedName name="PSKH_1">NA()</definedName>
    <definedName name="PSKH_5">NA()</definedName>
    <definedName name="pt">#REF!</definedName>
    <definedName name="Pt_5">NA()</definedName>
    <definedName name="PTKP">#REF!</definedName>
    <definedName name="pu_1">#N/A</definedName>
    <definedName name="pu_5">#N/A</definedName>
    <definedName name="pu_8">#N/A</definedName>
    <definedName name="PUBLIC_ELECTRICITY_CORPORAT">#REF!</definedName>
    <definedName name="PWE" hidden="1">#REF!</definedName>
    <definedName name="py_net_income">#REF!</definedName>
    <definedName name="py_ret_earn_beg">#REF!</definedName>
    <definedName name="py_retained_earnings">#REF!</definedName>
    <definedName name="py_share_equity">#REF!</definedName>
    <definedName name="pypi">#N/A</definedName>
    <definedName name="pypi_1">#N/A</definedName>
    <definedName name="pypi_5">#N/A</definedName>
    <definedName name="pypi_8">#N/A</definedName>
    <definedName name="q">#REF!</definedName>
    <definedName name="qa" localSheetId="6" hidden="1">{#N/A,#N/A,FALSE,"Aging Summary";#N/A,#N/A,FALSE,"Ratio Analysis";#N/A,#N/A,FALSE,"Test 120 Day Accts";#N/A,#N/A,FALSE,"Tickmarks"}</definedName>
    <definedName name="qa" hidden="1">{#N/A,#N/A,FALSE,"Aging Summary";#N/A,#N/A,FALSE,"Ratio Analysis";#N/A,#N/A,FALSE,"Test 120 Day Accts";#N/A,#N/A,FALSE,"Tickmarks"}</definedName>
    <definedName name="qa_1">#N/A</definedName>
    <definedName name="qa_5">#N/A</definedName>
    <definedName name="qa_8">#N/A</definedName>
    <definedName name="qaa_1">#N/A</definedName>
    <definedName name="qaa_5">#N/A</definedName>
    <definedName name="qaa_8">#N/A</definedName>
    <definedName name="QEEEDD">#N/A</definedName>
    <definedName name="QEEEDD_1">#N/A</definedName>
    <definedName name="QEQEQE">#N/A</definedName>
    <definedName name="QEQEQE_1">#N/A</definedName>
    <definedName name="qi">#N/A</definedName>
    <definedName name="qi_1">#N/A</definedName>
    <definedName name="qi_5">#N/A</definedName>
    <definedName name="qi_8">#N/A</definedName>
    <definedName name="qLap12">NA()</definedName>
    <definedName name="qLap12_5">NA()</definedName>
    <definedName name="qq" localSheetId="6" hidden="1">{#N/A,#N/A,FALSE,"Aging Summary";#N/A,#N/A,FALSE,"Ratio Analysis";#N/A,#N/A,FALSE,"Test 120 Day Accts";#N/A,#N/A,FALSE,"Tickmarks"}</definedName>
    <definedName name="qq" hidden="1">{#N/A,#N/A,FALSE,"Aging Summary";#N/A,#N/A,FALSE,"Ratio Analysis";#N/A,#N/A,FALSE,"Test 120 Day Accts";#N/A,#N/A,FALSE,"Tickmarks"}</definedName>
    <definedName name="qq_1">#N/A</definedName>
    <definedName name="qq_5">#N/A</definedName>
    <definedName name="qq_8">#N/A</definedName>
    <definedName name="QQQ">#REF!</definedName>
    <definedName name="qqq_8">#N/A</definedName>
    <definedName name="qqqa">#N/A</definedName>
    <definedName name="qqqa_1">#N/A</definedName>
    <definedName name="qqqa_5">#N/A</definedName>
    <definedName name="qqqa_8">#N/A</definedName>
    <definedName name="qqqqa">#N/A</definedName>
    <definedName name="qqqqa_1">#N/A</definedName>
    <definedName name="qqqqa_5">#N/A</definedName>
    <definedName name="qqqqa_8">#N/A</definedName>
    <definedName name="qqqqq_1">#N/A</definedName>
    <definedName name="qqqqq_5">#N/A</definedName>
    <definedName name="qqqqq_8">#N/A</definedName>
    <definedName name="qqqqqqq">#N/A</definedName>
    <definedName name="qqqqqqq_1">#N/A</definedName>
    <definedName name="qqqqqqq_5">#N/A</definedName>
    <definedName name="qqqqqqq_8">#N/A</definedName>
    <definedName name="qqqqqqqqqqqqq_1">#N/A</definedName>
    <definedName name="qqqqqqqqqqqqq_5">#N/A</definedName>
    <definedName name="qqqqqqqqqqqqq_8">#N/A</definedName>
    <definedName name="qqqw">#N/A</definedName>
    <definedName name="qqqw_1">#N/A</definedName>
    <definedName name="qqqw_5">#N/A</definedName>
    <definedName name="qqqw_8">#N/A</definedName>
    <definedName name="qqqwq">#N/A</definedName>
    <definedName name="qqqwq_1">#N/A</definedName>
    <definedName name="qqqwq_5">#N/A</definedName>
    <definedName name="qqqwq_8">#N/A</definedName>
    <definedName name="qSal">NA()</definedName>
    <definedName name="qSal_5">NA()</definedName>
    <definedName name="qtqt">#N/A</definedName>
    <definedName name="qtqt_1">#N/A</definedName>
    <definedName name="qtqt_5">#N/A</definedName>
    <definedName name="qtqt_8">#N/A</definedName>
    <definedName name="ququ">#N/A</definedName>
    <definedName name="ququ_1">#N/A</definedName>
    <definedName name="ququ_5">#N/A</definedName>
    <definedName name="ququ_8">#N/A</definedName>
    <definedName name="ququq_1">#N/A</definedName>
    <definedName name="ququq_5">#N/A</definedName>
    <definedName name="ququq_8">#N/A</definedName>
    <definedName name="qw" localSheetId="6" hidden="1">#REF!</definedName>
    <definedName name="qw" hidden="1">#REF!</definedName>
    <definedName name="qwe_1">#N/A</definedName>
    <definedName name="qwe_5">#N/A</definedName>
    <definedName name="qwe_8">#N/A</definedName>
    <definedName name="R_">#REF!</definedName>
    <definedName name="RANGE_2_OR3D_INPUT">#REF!</definedName>
    <definedName name="RAPP">#REF!</definedName>
    <definedName name="RARE004">#REF!</definedName>
    <definedName name="rate">#REF!</definedName>
    <definedName name="rate0001">#REF!</definedName>
    <definedName name="rate0002">#REF!</definedName>
    <definedName name="rate0003">#REF!</definedName>
    <definedName name="rate0004">#REF!</definedName>
    <definedName name="RATE0005">#REF!</definedName>
    <definedName name="RATE0006">#REF!</definedName>
    <definedName name="rate0007">#REF!</definedName>
    <definedName name="RATE0008">#REF!</definedName>
    <definedName name="RATE0009">#REF!</definedName>
    <definedName name="RATE004">#REF!</definedName>
    <definedName name="RATE01">#REF!</definedName>
    <definedName name="RATE0112">#REF!</definedName>
    <definedName name="Rate0198">#REF!</definedName>
    <definedName name="Rate0199">#REF!</definedName>
    <definedName name="RATE02">#REF!</definedName>
    <definedName name="RATE0201">#REF!</definedName>
    <definedName name="RATE0202">#REF!</definedName>
    <definedName name="RATE0203">#REF!</definedName>
    <definedName name="RATE0204">#REF!</definedName>
    <definedName name="RATE0205">#REF!</definedName>
    <definedName name="RATE0206">#REF!</definedName>
    <definedName name="RATE0207">#REF!</definedName>
    <definedName name="RATE0208">#REF!</definedName>
    <definedName name="RATE0209">#REF!</definedName>
    <definedName name="RATE0210">#REF!</definedName>
    <definedName name="RATE0211">#REF!</definedName>
    <definedName name="RATE0212">#REF!</definedName>
    <definedName name="Rate0298">#REF!</definedName>
    <definedName name="Rate0299">#REF!</definedName>
    <definedName name="RATE03">#REF!</definedName>
    <definedName name="Rate0397">#REF!</definedName>
    <definedName name="Rate0398">#REF!</definedName>
    <definedName name="Rate0399">#REF!</definedName>
    <definedName name="RATE04">#REF!</definedName>
    <definedName name="Rate0498">#REF!</definedName>
    <definedName name="Rate0499">#REF!</definedName>
    <definedName name="RATE05">#REF!</definedName>
    <definedName name="Rate0598">#REF!</definedName>
    <definedName name="Rate0599">#REF!</definedName>
    <definedName name="RATE06">#REF!</definedName>
    <definedName name="Rate0697">#REF!</definedName>
    <definedName name="Rate0698">#REF!</definedName>
    <definedName name="Rate0699">#REF!</definedName>
    <definedName name="RATE07">#REF!</definedName>
    <definedName name="Rate0798">#REF!</definedName>
    <definedName name="Rate0799">#REF!</definedName>
    <definedName name="RATE08">#REF!</definedName>
    <definedName name="Rate0898">#REF!</definedName>
    <definedName name="Rate0899">#REF!</definedName>
    <definedName name="Rate0997">#REF!</definedName>
    <definedName name="Rate0998">#REF!</definedName>
    <definedName name="Rate0999">#REF!</definedName>
    <definedName name="Rate1">5000</definedName>
    <definedName name="RATE10">#REF!</definedName>
    <definedName name="Rate1097">#REF!</definedName>
    <definedName name="Rate1098">#REF!</definedName>
    <definedName name="RATE11">#REF!</definedName>
    <definedName name="Rate1197">#REF!</definedName>
    <definedName name="Rate1198">#REF!</definedName>
    <definedName name="RATE12">#REF!</definedName>
    <definedName name="Rate1297">#REF!</definedName>
    <definedName name="Rate1298">#REF!</definedName>
    <definedName name="rate13">#REF!</definedName>
    <definedName name="rate14">#REF!</definedName>
    <definedName name="rate15">#REF!</definedName>
    <definedName name="rate16">#REF!</definedName>
    <definedName name="rate17">#REF!</definedName>
    <definedName name="rate18">#REF!</definedName>
    <definedName name="rate93">#REF!</definedName>
    <definedName name="rate94">#REF!</definedName>
    <definedName name="rate95">#REF!</definedName>
    <definedName name="rate96">#REF!</definedName>
    <definedName name="rate97">#REF!</definedName>
    <definedName name="rate98">#REF!</definedName>
    <definedName name="rate9808">#REF!</definedName>
    <definedName name="rate9809">#REF!</definedName>
    <definedName name="rate9810">#REF!</definedName>
    <definedName name="rate9811">#REF!</definedName>
    <definedName name="rate9812">#REF!</definedName>
    <definedName name="rate9901">#REF!</definedName>
    <definedName name="rate9902">#REF!</definedName>
    <definedName name="rate9903">#REF!</definedName>
    <definedName name="rate9904">#REF!</definedName>
    <definedName name="rate9905">#REF!</definedName>
    <definedName name="rate9906">#REF!</definedName>
    <definedName name="rate9907">#REF!</definedName>
    <definedName name="rate9908">#REF!</definedName>
    <definedName name="rate9909">#REF!</definedName>
    <definedName name="RATE9910">#REF!</definedName>
    <definedName name="RATE9911">#REF!</definedName>
    <definedName name="RATE9912">#REF!</definedName>
    <definedName name="RawData___0">"$#REF!.$A$1:$J$34"</definedName>
    <definedName name="RawHeader___0">"$#REF!.$A$1:$B$5"</definedName>
    <definedName name="RB">#REF!</definedName>
    <definedName name="RBAL">#REF!</definedName>
    <definedName name="rc_code">#REF!</definedName>
    <definedName name="RCAP">#REF!</definedName>
    <definedName name="RCAPI">#REF!</definedName>
    <definedName name="RCAPIT">#REF!</definedName>
    <definedName name="RD_ISO">#REF!</definedName>
    <definedName name="RE">#REF!</definedName>
    <definedName name="RE_1">#REF!</definedName>
    <definedName name="RE_3">#REF!</definedName>
    <definedName name="RE_4">#REF!</definedName>
    <definedName name="RE_BE">#N/A</definedName>
    <definedName name="RE_KU">#N/A</definedName>
    <definedName name="Re_PNL">#REF!</definedName>
    <definedName name="re5_8">#N/A</definedName>
    <definedName name="READJDUETOASSETSREVALUATION">#REF!</definedName>
    <definedName name="READJDUETOSHIFTOFDEFTAX">#REF!</definedName>
    <definedName name="READJDUETOTRANSLATIONOFBEGYEAR">#REF!</definedName>
    <definedName name="READJUSTMENT">#REF!</definedName>
    <definedName name="REAKHIR">#N/A</definedName>
    <definedName name="REC">#REF!</definedName>
    <definedName name="receipt">#REF!</definedName>
    <definedName name="RECON">#REF!</definedName>
    <definedName name="_xlnm.Recorder">#REF!</definedName>
    <definedName name="recsal" hidden="1">#REF!</definedName>
    <definedName name="red">#REF!</definedName>
    <definedName name="ree_1">#N/A</definedName>
    <definedName name="ree_5">#N/A</definedName>
    <definedName name="ree_8">#N/A</definedName>
    <definedName name="REF">#REF!</definedName>
    <definedName name="ref_insurance">#REF!</definedName>
    <definedName name="ref_maintenance">#REF!</definedName>
    <definedName name="ref_material_services">#REF!</definedName>
    <definedName name="ref_materialwo">#REF!</definedName>
    <definedName name="ref_office_Misc">#REF!</definedName>
    <definedName name="ref_other_direct_prod_exp">#REF!,#REF!,#REF!,#REF!</definedName>
    <definedName name="ref_personnel_expense">#REF!</definedName>
    <definedName name="ref_SBLC">#REF!</definedName>
    <definedName name="ref_supervision">#REF!</definedName>
    <definedName name="ref_technical_spt_svc">#REF!</definedName>
    <definedName name="ref_transportation_cost">#REF!</definedName>
    <definedName name="refund">#REF!</definedName>
    <definedName name="REKAP">#REF!</definedName>
    <definedName name="Rekap_B_Adm_Umum">#REF!</definedName>
    <definedName name="rekap2" hidden="1">#REF!</definedName>
    <definedName name="rekap3" hidden="1">#REF!</definedName>
    <definedName name="REL">#REF!</definedName>
    <definedName name="relatedother2">#REF!</definedName>
    <definedName name="relatedothers2">#REF!</definedName>
    <definedName name="RELD">#REF!</definedName>
    <definedName name="RELP">#REF!</definedName>
    <definedName name="rental">#REF!</definedName>
    <definedName name="rentals">#REF!</definedName>
    <definedName name="Report_Date">#REF!</definedName>
    <definedName name="Reporting_Package_Print_Options">#REF!</definedName>
    <definedName name="rererw">#N/A</definedName>
    <definedName name="rererw_1">#N/A</definedName>
    <definedName name="rererw_5">#N/A</definedName>
    <definedName name="rererw_8">#N/A</definedName>
    <definedName name="RES">#REF!</definedName>
    <definedName name="ResetFocusSubjDlg">#N/A</definedName>
    <definedName name="ResetFocusSubjDlg_1">#N/A</definedName>
    <definedName name="ResetFocusSubjDlg_5">#N/A</definedName>
    <definedName name="ResetFocusSubjDlg_8">#N/A</definedName>
    <definedName name="restrfund2">#REF!</definedName>
    <definedName name="RETAINEDEARNINGS">#REF!</definedName>
    <definedName name="retwert">#N/A</definedName>
    <definedName name="retwert_1">#N/A</definedName>
    <definedName name="retwert_5">#N/A</definedName>
    <definedName name="retwert_8">#N/A</definedName>
    <definedName name="REV">#REF!</definedName>
    <definedName name="REVA">#REF!</definedName>
    <definedName name="REVB">#REF!</definedName>
    <definedName name="REVBUD_IS">#REF!</definedName>
    <definedName name="REVBUD_SC">#REF!</definedName>
    <definedName name="REVENUE">#REF!</definedName>
    <definedName name="REVENUE_2">NA()</definedName>
    <definedName name="Reversing_Errors_PY">#REF!</definedName>
    <definedName name="Reversing_Judgments_PY">#REF!</definedName>
    <definedName name="REVISII">#REF!</definedName>
    <definedName name="REWAQ_CO_LTD">#REF!</definedName>
    <definedName name="RF">#REF!</definedName>
    <definedName name="RGWERG">(#REF!,#REF!,#REF!,#REF!,#REF!,#REF!,#REF!,#REF!,#REF!,#REF!,#REF!,#REF!,#REF!,#REF!,#REF!,#REF!,#REF!,#REF!,#REF!,#REF!)</definedName>
    <definedName name="RH">#REF!</definedName>
    <definedName name="RINC">#REF!</definedName>
    <definedName name="rk" localSheetId="6" hidden="1">{#N/A,#N/A,FALSE,"DI 2 YEAR MASTER SCHEDULE"}</definedName>
    <definedName name="rk" hidden="1">{#N/A,#N/A,FALSE,"DI 2 YEAR MASTER SCHEDULE"}</definedName>
    <definedName name="rk_1">{#N/A,#N/A,FALSE,"DI 2 YEAR MASTER SCHEDULE"}</definedName>
    <definedName name="rk_2">{#N/A,#N/A,FALSE,"DI 2 YEAR MASTER SCHEDULE"}</definedName>
    <definedName name="rk_3">{#N/A,#N/A,FALSE,"DI 2 YEAR MASTER SCHEDULE"}</definedName>
    <definedName name="rk_4">{#N/A,#N/A,FALSE,"DI 2 YEAR MASTER SCHEDULE"}</definedName>
    <definedName name="rk_5">{#N/A,#N/A,FALSE,"DI 2 YEAR MASTER SCHEDULE"}</definedName>
    <definedName name="rk_6">{#N/A,#N/A,FALSE,"DI 2 YEAR MASTER SCHEDULE"}</definedName>
    <definedName name="rk_7">{#N/A,#N/A,FALSE,"DI 2 YEAR MASTER SCHEDULE"}</definedName>
    <definedName name="rk_8">{#N/A,#N/A,FALSE,"DI 2 YEAR MASTER SCHEDULE"}</definedName>
    <definedName name="rk_9">{#N/A,#N/A,FALSE,"DI 2 YEAR MASTER SCHEDULE"}</definedName>
    <definedName name="RKA" localSheetId="6" hidden="1">#REF!</definedName>
    <definedName name="RKA" hidden="1">#REF!</definedName>
    <definedName name="rkap">#REF!</definedName>
    <definedName name="rl" localSheetId="6" hidden="1">{"Japan_Capers_Ed_Pub",#N/A,FALSE,"DI 2 YEAR MASTER SCHEDULE"}</definedName>
    <definedName name="rl" hidden="1">{"Japan_Capers_Ed_Pub",#N/A,FALSE,"DI 2 YEAR MASTER SCHEDULE"}</definedName>
    <definedName name="rl_1">{"Japan_Capers_Ed_Pub",#N/A,FALSE,"DI 2 YEAR MASTER SCHEDULE"}</definedName>
    <definedName name="rl_2">{"Japan_Capers_Ed_Pub",#N/A,FALSE,"DI 2 YEAR MASTER SCHEDULE"}</definedName>
    <definedName name="rl_3">{"Japan_Capers_Ed_Pub",#N/A,FALSE,"DI 2 YEAR MASTER SCHEDULE"}</definedName>
    <definedName name="rl_4">{"Japan_Capers_Ed_Pub",#N/A,FALSE,"DI 2 YEAR MASTER SCHEDULE"}</definedName>
    <definedName name="rl_5">{"Japan_Capers_Ed_Pub",#N/A,FALSE,"DI 2 YEAR MASTER SCHEDULE"}</definedName>
    <definedName name="rl_6">{"Japan_Capers_Ed_Pub",#N/A,FALSE,"DI 2 YEAR MASTER SCHEDULE"}</definedName>
    <definedName name="rl_7">{"Japan_Capers_Ed_Pub",#N/A,FALSE,"DI 2 YEAR MASTER SCHEDULE"}</definedName>
    <definedName name="rl_8">{"Japan_Capers_Ed_Pub",#N/A,FALSE,"DI 2 YEAR MASTER SCHEDULE"}</definedName>
    <definedName name="rl_9">{"Japan_Capers_Ed_Pub",#N/A,FALSE,"DI 2 YEAR MASTER SCHEDULE"}</definedName>
    <definedName name="RM">#REF!</definedName>
    <definedName name="rmss">#REF!</definedName>
    <definedName name="roa">#REF!</definedName>
    <definedName name="ror">#N/A</definedName>
    <definedName name="ror_1">#N/A</definedName>
    <definedName name="ror_5">#N/A</definedName>
    <definedName name="ror_8">#N/A</definedName>
    <definedName name="royalties">#REF!</definedName>
    <definedName name="rprp">#N/A</definedName>
    <definedName name="rprp_1">#N/A</definedName>
    <definedName name="rprp_5">#N/A</definedName>
    <definedName name="rprp_8">#N/A</definedName>
    <definedName name="rre">#REF!</definedName>
    <definedName name="rrr_1">#N/A</definedName>
    <definedName name="rrr_5">#N/A</definedName>
    <definedName name="rrr_8">#N/A</definedName>
    <definedName name="RRRR">#REF!</definedName>
    <definedName name="rrrrt">#N/A</definedName>
    <definedName name="rrrrt_1">#N/A</definedName>
    <definedName name="rrrrt_5">#N/A</definedName>
    <definedName name="rrrrt_8">#N/A</definedName>
    <definedName name="rs">#REF!</definedName>
    <definedName name="RSUM">#REF!</definedName>
    <definedName name="rt5_8">#N/A</definedName>
    <definedName name="rt6_8">#N/A</definedName>
    <definedName name="RTDYRDYTB_1">#N/A</definedName>
    <definedName name="RTDYRDYTB_5">#N/A</definedName>
    <definedName name="RTDYRDYTB_8">#N/A</definedName>
    <definedName name="rtet">#N/A</definedName>
    <definedName name="rtet_1">#N/A</definedName>
    <definedName name="rtet_5">#N/A</definedName>
    <definedName name="rtet_8">#N/A</definedName>
    <definedName name="RTHRTH">#REF!</definedName>
    <definedName name="RTHRTHH">#REF!</definedName>
    <definedName name="RTHRTHRTH">#REF!,#REF!,#REF!,#REF!,#REF!,#REF!,#REF!,#REF!,#REF!,#REF!,#REF!</definedName>
    <definedName name="rtrt_1">#N/A</definedName>
    <definedName name="rtrt_5">#N/A</definedName>
    <definedName name="rtrt_8">#N/A</definedName>
    <definedName name="rtt">#N/A</definedName>
    <definedName name="rtt_1">#N/A</definedName>
    <definedName name="rtt_5">#N/A</definedName>
    <definedName name="rtt_8">#N/A</definedName>
    <definedName name="rttryr">#N/A</definedName>
    <definedName name="rttryr_1">#N/A</definedName>
    <definedName name="rttryr_5">#N/A</definedName>
    <definedName name="rttryr_8">#N/A</definedName>
    <definedName name="rtutru">#N/A</definedName>
    <definedName name="rtutru_1">#N/A</definedName>
    <definedName name="rtutru_5">#N/A</definedName>
    <definedName name="rtutru_8">#N/A</definedName>
    <definedName name="rty_8">#N/A</definedName>
    <definedName name="rub">#REF!</definedName>
    <definedName name="rudy">#N/A</definedName>
    <definedName name="Rudy_Soetadi">#REF!</definedName>
    <definedName name="RULI" localSheetId="6" hidden="1">{"'PRODUCTIONCOST SHEET'!$B$3:$G$48"}</definedName>
    <definedName name="RULI" hidden="1">{"'PRODUCTIONCOST SHEET'!$B$3:$G$48"}</definedName>
    <definedName name="RUMUS">#REF!</definedName>
    <definedName name="RUP">#REF!</definedName>
    <definedName name="rupiah">#REF!</definedName>
    <definedName name="RWT">#REF!</definedName>
    <definedName name="rwt_1">#N/A</definedName>
    <definedName name="rwt_5">#N/A</definedName>
    <definedName name="rwt_8">#N/A</definedName>
    <definedName name="Rwvu.CapersView." hidden="1">#REF!</definedName>
    <definedName name="Rwvu.CapersView._1">#REF!</definedName>
    <definedName name="Rwvu.CapersView._2">#REF!</definedName>
    <definedName name="Rwvu.CapersView._3">#REF!</definedName>
    <definedName name="Rwvu.CapersView._4">#REF!</definedName>
    <definedName name="Rwvu.CapersView._5">#REF!</definedName>
    <definedName name="Rwvu.CapersView._6">#REF!</definedName>
    <definedName name="Rwvu.Japan_Capers_Ed_Pub." hidden="1">#REF!</definedName>
    <definedName name="Rwvu.Japan_Capers_Ed_Pub._1">#REF!</definedName>
    <definedName name="Rwvu.Japan_Capers_Ed_Pub._2">#REF!</definedName>
    <definedName name="Rwvu.Japan_Capers_Ed_Pub._3">#REF!</definedName>
    <definedName name="Rwvu.Japan_Capers_Ed_Pub._4">#REF!</definedName>
    <definedName name="Rwvu.Japan_Capers_Ed_Pub._5">#REF!</definedName>
    <definedName name="Rwvu.Japan_Capers_Ed_Pub._6">#REF!</definedName>
    <definedName name="Rwvu.KJP_CC." hidden="1">#REF!</definedName>
    <definedName name="Rwvu.KJP_CC._1">#REF!</definedName>
    <definedName name="Rwvu.KJP_CC._2">#REF!</definedName>
    <definedName name="Rwvu.KJP_CC._3">#REF!</definedName>
    <definedName name="Rwvu.KJP_CC._4">#REF!</definedName>
    <definedName name="Rwvu.KJP_CC._5">#REF!</definedName>
    <definedName name="Rwvu.KJP_CC._6">#REF!</definedName>
    <definedName name="ryr_1">#N/A</definedName>
    <definedName name="ryr_5">#N/A</definedName>
    <definedName name="ryr_8">#N/A</definedName>
    <definedName name="ryry">#N/A</definedName>
    <definedName name="ryry_1">#N/A</definedName>
    <definedName name="ryry_5">#N/A</definedName>
    <definedName name="ryry_8">#N/A</definedName>
    <definedName name="S">#REF!</definedName>
    <definedName name="S.A_BAGERSH">#REF!</definedName>
    <definedName name="s.over">#REF!</definedName>
    <definedName name="s.umum">#REF!</definedName>
    <definedName name="s_2">NA()</definedName>
    <definedName name="s_3">NA()</definedName>
    <definedName name="S_AcctDes">#REF!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JAYASEKARA">#REF!</definedName>
    <definedName name="S_KeyValue">#REF!</definedName>
    <definedName name="S_O_I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3_8">#N/A</definedName>
    <definedName name="s5_8">#N/A</definedName>
    <definedName name="sada">#REF!</definedName>
    <definedName name="sak">#N/A</definedName>
    <definedName name="Sal_inc">#REF!</definedName>
    <definedName name="SALDO" localSheetId="6">#N/A</definedName>
    <definedName name="Saldo">#REF!</definedName>
    <definedName name="SALES">#REF!</definedName>
    <definedName name="salman">#N/A</definedName>
    <definedName name="salman_1">#N/A</definedName>
    <definedName name="salman_5">#N/A</definedName>
    <definedName name="salman_8">#N/A</definedName>
    <definedName name="Samakarya">#REF!</definedName>
    <definedName name="SAMPOERNA">#REF!</definedName>
    <definedName name="sansos">#REF!</definedName>
    <definedName name="sansos1">#REF!</definedName>
    <definedName name="SANTI">#N/A</definedName>
    <definedName name="SANTI_1">#N/A</definedName>
    <definedName name="SANTI_5">#N/A</definedName>
    <definedName name="SANTI_8">#N/A</definedName>
    <definedName name="SANTI3_1">#N/A</definedName>
    <definedName name="SANTI3_5">#N/A</definedName>
    <definedName name="SANTI3_8">#N/A</definedName>
    <definedName name="SANTI4">#N/A</definedName>
    <definedName name="SANTI4_1">#N/A</definedName>
    <definedName name="SANTI4_5">#N/A</definedName>
    <definedName name="SANTI4_8">#N/A</definedName>
    <definedName name="SANYBIXY">#N/A</definedName>
    <definedName name="SANYBIXY_1">#N/A</definedName>
    <definedName name="SANYBIXY_5">#N/A</definedName>
    <definedName name="SANYBIXY_8">#N/A</definedName>
    <definedName name="SAPBEXhrIndnt" hidden="1">1</definedName>
    <definedName name="SAPBEXrevision" hidden="1">4</definedName>
    <definedName name="SAPBEXsysID" hidden="1">"BD1"</definedName>
    <definedName name="SAPBEXwbID" hidden="1">"3OX7LPVN5DJHGTNBSTUTKVIWC"</definedName>
    <definedName name="SAPCrosstab1">Data!$A$1:$J$3790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44">#REF!</definedName>
    <definedName name="SAPCrosstab6">#REF!</definedName>
    <definedName name="SAPCrosstab7">#REF!</definedName>
    <definedName name="SAPCrosstab8">#REF!</definedName>
    <definedName name="SAPCrosstab9">#REF!</definedName>
    <definedName name="Sara_Lee">#REF!</definedName>
    <definedName name="SASAR">#N/A</definedName>
    <definedName name="satpam">#REF!</definedName>
    <definedName name="SATU">#REF!</definedName>
    <definedName name="SAVE____S">NA()</definedName>
    <definedName name="SAWAL">#REF!</definedName>
    <definedName name="sawit">#REF!</definedName>
    <definedName name="sawitrkap">#REF!</definedName>
    <definedName name="SBA_4ST">#REF!</definedName>
    <definedName name="SBYLP">#REF!</definedName>
    <definedName name="SBYLPBM">#REF!</definedName>
    <definedName name="SBYLPBMJG">#REF!</definedName>
    <definedName name="SBYLPMIN">#REF!</definedName>
    <definedName name="SBYOFFICE">#REF!</definedName>
    <definedName name="SCAP00">#REF!</definedName>
    <definedName name="Scap0100">#REF!</definedName>
    <definedName name="Scap0101">#REF!</definedName>
    <definedName name="Scap93">#REF!</definedName>
    <definedName name="Scap94">#REF!</definedName>
    <definedName name="Scap95">#REF!</definedName>
    <definedName name="Scap96">#REF!</definedName>
    <definedName name="Scap97">#REF!</definedName>
    <definedName name="Scap98">#REF!</definedName>
    <definedName name="Scap99">#REF!</definedName>
    <definedName name="SCFPINPUT">#REF!</definedName>
    <definedName name="SCFPPROOF">#REF!</definedName>
    <definedName name="SCFPSUM">#REF!</definedName>
    <definedName name="SCH_SYSTEMES_S.A_POS_DIV">#REF!</definedName>
    <definedName name="Sch_Technologies__Asia__Ltd">#REF!</definedName>
    <definedName name="Sch_Technologies__Asia__Ltd_">#REF!</definedName>
    <definedName name="SCHEDULE">#REF!</definedName>
    <definedName name="Schlumberger_Columbia">#REF!</definedName>
    <definedName name="Schlumberger_Ind._Columbia">#REF!</definedName>
    <definedName name="Schlumberger_Indust._Int.S.">#REF!</definedName>
    <definedName name="Schlumberger_Indust._Poland">#REF!</definedName>
    <definedName name="Schlumberger_Indust._Polska">#REF!</definedName>
    <definedName name="Schlumberger_Indust.Thailan">#REF!</definedName>
    <definedName name="Schlumberger_Indust.Thailand">#REF!</definedName>
    <definedName name="SCHLUMBERGER_INDUSTRIAS_LTD">#REF!</definedName>
    <definedName name="Schlumberger_Industries">#REF!</definedName>
    <definedName name="Schlumberger_Industries_Inc">#REF!</definedName>
    <definedName name="Schlumberger_Industries_S.A">#REF!</definedName>
    <definedName name="SCHLUMBERGER_INDUSTRIES_SA">#REF!</definedName>
    <definedName name="SCHLUMBERGER_MEAS_SYST_PHIL">#REF!</definedName>
    <definedName name="Schlumberger_Measurement">#REF!</definedName>
    <definedName name="SCHLUMBERGER_RMS">#REF!</definedName>
    <definedName name="Schlumberger_RMS_">#REF!</definedName>
    <definedName name="Schlumberger_RMS_AFM">#REF!</definedName>
    <definedName name="Schlumberger_RMS_Australia">#REF!</definedName>
    <definedName name="SCHLUMBERGER_RMS_CHINA">#REF!</definedName>
    <definedName name="sd">#REF!</definedName>
    <definedName name="sda">#REF!</definedName>
    <definedName name="sdad" localSheetId="6" hidden="1">{#N/A,#N/A,FALSE,"Cipta-All";#N/A,#N/A,FALSE,"Individual"}</definedName>
    <definedName name="sdad" hidden="1">{#N/A,#N/A,FALSE,"Cipta-All";#N/A,#N/A,FALSE,"Individual"}</definedName>
    <definedName name="sdafdasf" localSheetId="6" hidden="1">#REF!</definedName>
    <definedName name="sdafdasf" hidden="1">#REF!</definedName>
    <definedName name="SDAS">#REF!</definedName>
    <definedName name="sdfads">#N/A</definedName>
    <definedName name="SDFG">#REF!</definedName>
    <definedName name="sdgggg">#N/A</definedName>
    <definedName name="sdgggg_1">#N/A</definedName>
    <definedName name="sdgggg_5">#N/A</definedName>
    <definedName name="sdgggg_8">#N/A</definedName>
    <definedName name="sdgs">#N/A</definedName>
    <definedName name="sdgs_1">#N/A</definedName>
    <definedName name="sdgs_5">#N/A</definedName>
    <definedName name="sdgs_8">#N/A</definedName>
    <definedName name="SDR">#REF!</definedName>
    <definedName name="sDSDS">#N/A</definedName>
    <definedName name="secdep2">#REF!</definedName>
    <definedName name="SectionHead">#REF!</definedName>
    <definedName name="SECURITIESPAYABLE">#REF!</definedName>
    <definedName name="sedia">"$#REF!.#REF!$#REF!"</definedName>
    <definedName name="SEHTT" hidden="1">#REF!</definedName>
    <definedName name="SelfPaidTax">#REF!</definedName>
    <definedName name="sencount" hidden="1">3</definedName>
    <definedName name="SENSUS">#REF!</definedName>
    <definedName name="SEP">#REF!</definedName>
    <definedName name="sep00">#REF!</definedName>
    <definedName name="SepAv00">#REF!</definedName>
    <definedName name="Ser">NA()</definedName>
    <definedName name="Ser_1">"$#REF!.$#REF!$#REF!"</definedName>
    <definedName name="service">#REF!</definedName>
    <definedName name="setcolors_10">#NAME?</definedName>
    <definedName name="SFF">#N/A</definedName>
    <definedName name="SFF_1">#N/A</definedName>
    <definedName name="SFF_5">#N/A</definedName>
    <definedName name="SFF_8">#N/A</definedName>
    <definedName name="SFR">#REF!</definedName>
    <definedName name="SFSF_1">#N/A</definedName>
    <definedName name="SFSF_5">#N/A</definedName>
    <definedName name="SFSF_8">#N/A</definedName>
    <definedName name="SGD">#REF!</definedName>
    <definedName name="SGD1___0">"$#REF!.$#REF!$#REF!"</definedName>
    <definedName name="SGD2___0">"$#REF!.$#REF!$#REF!"</definedName>
    <definedName name="sgdddd">#N/A</definedName>
    <definedName name="sgdddd_1">#N/A</definedName>
    <definedName name="sgdddd_5">#N/A</definedName>
    <definedName name="sgdddd_8">#N/A</definedName>
    <definedName name="sgdddddddd">#N/A</definedName>
    <definedName name="sgdddddddd_1">#N/A</definedName>
    <definedName name="sgdddddddd_5">#N/A</definedName>
    <definedName name="sgdddddddd_8">#N/A</definedName>
    <definedName name="sgggsgsgsgss">#N/A</definedName>
    <definedName name="sgggsgsgsgss_1">#N/A</definedName>
    <definedName name="sgggsgsgsgss_5">#N/A</definedName>
    <definedName name="sgggsgsgsgss_8">#N/A</definedName>
    <definedName name="sgggssg">#N/A</definedName>
    <definedName name="sgggssg_1">#N/A</definedName>
    <definedName name="sgggssg_5">#N/A</definedName>
    <definedName name="sgggssg_8">#N/A</definedName>
    <definedName name="SH">#REF!</definedName>
    <definedName name="SHARED_FORMULA_10_305_10_305_10">+("#ref!"*"#ref!")/12*8</definedName>
    <definedName name="SHARED_FORMULA_10_59_10_59_10">+("#ref!"*"#ref!")/12*"#ref!"</definedName>
    <definedName name="SHARED_FORMULA_10_7_10_7_10">+("#ref!"*"#ref!")/12*"#ref!"</definedName>
    <definedName name="SHARED_FORMULA_10_96_10_96_10">+"#ref!"*"#ref!"/12*"#ref!"</definedName>
    <definedName name="SHARED_FORMULA_11_182_11_182_10">SUM("#ref!")</definedName>
    <definedName name="SHARED_FORMULA_11_224_11_224_10">+"#ref!"+"#ref!"+"#ref!"</definedName>
    <definedName name="SHARED_FORMULA_11_44_11_44_9">+"#ref!"-"#ref!"</definedName>
    <definedName name="SHARED_FORMULA_16_301_16_301_10">+"#ref!"+"#ref!"+"#ref!"+"#ref!"+"#ref!"+"#ref!"+"#ref!"</definedName>
    <definedName name="SHARED_FORMULA_16_56_16_56_9">+"#ref!"+"#ref!"+"#ref!"+"#ref!"</definedName>
    <definedName name="SHARED_FORMULA_16_7_16_7_9">+"#ref!"</definedName>
    <definedName name="SHARED_FORMULA_18_164_18_164_10">+("#ref!"*"#ref!")/12*"#ref!"</definedName>
    <definedName name="SHARED_FORMULA_18_183_18_183_10">+("#ref!"*"#ref!")/12*"#ref!"</definedName>
    <definedName name="SHARED_FORMULA_18_216_18_216_10">+("#ref!"*"#ref!")/12*"#ref!"</definedName>
    <definedName name="SHARED_FORMULA_18_236_18_236_10">+("#ref!"*"#ref!")/12*"#ref!"</definedName>
    <definedName name="SHARED_FORMULA_18_28_18_28_10">+("#ref!"*"#ref!")/12*"#ref!"</definedName>
    <definedName name="SHARED_FORMULA_18_6_18_6_10">+("#ref!"*"#ref!")/12*"#ref!"</definedName>
    <definedName name="SHARED_FORMULA_18_63_18_63_10">+("#ref!"*"#ref!")/12*"#ref!"</definedName>
    <definedName name="SHARED_FORMULA_18_7_18_7_9">+"#ref!"-"#ref!"</definedName>
    <definedName name="SHARED_FORMULA_2_56_2_56_9">+"#ref!"+"#ref!"+"#ref!"+"#ref!"</definedName>
    <definedName name="SHARED_FORMULA_21_108_21_108_10">+"#ref!"-"#ref!"</definedName>
    <definedName name="SHARED_FORMULA_21_118_21_118_10">+"#ref!"-"#ref!"</definedName>
    <definedName name="SHARED_FORMULA_21_132_21_132_10">+"#ref!"-"#ref!"</definedName>
    <definedName name="SHARED_FORMULA_21_161_21_161_10">+"#ref!"-"#ref!"</definedName>
    <definedName name="SHARED_FORMULA_21_183_21_183_10">+"#ref!"-"#ref!"</definedName>
    <definedName name="SHARED_FORMULA_21_197_21_197_10">+"#ref!"-"#ref!"</definedName>
    <definedName name="SHARED_FORMULA_21_216_21_216_10">+"#ref!"-"#ref!"</definedName>
    <definedName name="SHARED_FORMULA_21_240_21_240_10">+"#ref!"-"#ref!"</definedName>
    <definedName name="SHARED_FORMULA_21_27_21_27_10">+"#ref!"-"#ref!"</definedName>
    <definedName name="SHARED_FORMULA_21_276_21_276_10">+"#ref!"-"#ref!"</definedName>
    <definedName name="SHARED_FORMULA_21_37_21_37_10">+"#ref!"-"#ref!"</definedName>
    <definedName name="SHARED_FORMULA_21_61_21_61_10">+"#ref!"-"#ref!"</definedName>
    <definedName name="SHARED_FORMULA_21_7_21_7_10">+"#ref!"-"#ref!"</definedName>
    <definedName name="SHARED_FORMULA_21_70_21_70_10">+"#ref!"-"#ref!"</definedName>
    <definedName name="SHARED_FORMULA_21_99_21_99_10">+"#ref!"-"#ref!"</definedName>
    <definedName name="SHARED_FORMULA_23_7_23_7_9">+"#ref!"</definedName>
    <definedName name="SHARED_FORMULA_25_15_25_15_9">+"#ref!"-"#ref!"</definedName>
    <definedName name="SHARED_FORMULA_25_44_25_44_9">+"#ref!"-"#ref!"</definedName>
    <definedName name="SHARED_FORMULA_30_56_30_56_9">+"#ref!"+"#ref!"+"#ref!"+"#ref!"</definedName>
    <definedName name="SHARED_FORMULA_39_15_39_15_9">+"#ref!"-"#ref!"</definedName>
    <definedName name="SHARED_FORMULA_39_56_39_56_9">+"#ref!"-"#ref!"</definedName>
    <definedName name="SHARED_FORMULA_39_6_39_6_9">+"#ref!"-"#ref!"</definedName>
    <definedName name="SHARED_FORMULA_4_46_4_46_9">+"#ref!"-"#ref!"</definedName>
    <definedName name="SHARED_FORMULA_4_9_4_9_10">+"#ref!"</definedName>
    <definedName name="SHARED_FORMULA_44_57_44_57_9">+"#ref!"+"#ref!"+"#ref!"+"#ref!"+"#ref!"+"#ref!"</definedName>
    <definedName name="SHARED_FORMULA_46_15_46_15_9">"#ref!"-"#ref!"</definedName>
    <definedName name="SHARED_FORMULA_46_45_46_45_9">"#ref!"-"#ref!"</definedName>
    <definedName name="SHARED_FORMULA_46_6_46_6_9">"#ref!"-"#ref!"</definedName>
    <definedName name="SHARED_FORMULA_7_12_7_12_5">+"#ref!"+"#ref!"+"#ref!"+"#ref!"</definedName>
    <definedName name="SHARED_FORMULA_7_142_7_142_10">SUM("#ref!")</definedName>
    <definedName name="SHARED_FORMULA_7_222_7_222_10">SUM("#ref!")</definedName>
    <definedName name="SHARED_FORMULA_7_260_7_260_10">SUM("#ref!")</definedName>
    <definedName name="SHARED_FORMULA_7_313_7_313_10">-"#ref!"</definedName>
    <definedName name="SHARED_FORMULA_8_117_8_117_10">SUM("#ref!")</definedName>
    <definedName name="SHARED_FORMULA_8_148_8_148_10">SUM("#ref!")</definedName>
    <definedName name="SHARED_FORMULA_8_179_8_179_10">SUM("#ref!")</definedName>
    <definedName name="SHARED_FORMULA_8_191_8_191_10">SUM("#ref!")</definedName>
    <definedName name="SHARED_FORMULA_8_214_8_214_10">SUM("#ref!")</definedName>
    <definedName name="SHARED_FORMULA_8_23_8_23_10">SUM("#ref!")</definedName>
    <definedName name="SHARED_FORMULA_8_26_8_26_10">SUM("#ref!")</definedName>
    <definedName name="SHARED_FORMULA_8_54_8_54_10">SUM("#ref!")</definedName>
    <definedName name="SHARED_FORMULA_8_90_8_90_10">SUM("#ref!")</definedName>
    <definedName name="SHARED_FORMULA_9_164_9_164_10">+"#ref!"</definedName>
    <definedName name="SHARED_FORMULA_9_183_9_183_10">+"#ref!"</definedName>
    <definedName name="SHARED_FORMULA_9_27_9_27_10">+"#ref!"</definedName>
    <definedName name="SHARED_FORMULA_9_294_9_294_10">SUM("#ref!")</definedName>
    <definedName name="SHARED_FORMULA_9_305_9_305_10">+"#ref!"</definedName>
    <definedName name="SHARED_FORMULA_9_56_9_56_9">+"#ref!"+"#ref!"+"#ref!"+"#ref!"</definedName>
    <definedName name="SHARED_FORMULA_9_59_9_59_10">+"#ref!"</definedName>
    <definedName name="SHARED_FORMULA_9_6_9_6_10">+"#ref!"</definedName>
    <definedName name="SHARED_FORMULA_9_7_9_7_9">+"#ref!"</definedName>
    <definedName name="SHARED_FORMULA_9_96_9_96_10">+"#ref!"</definedName>
    <definedName name="SHEET">#REF!</definedName>
    <definedName name="sheet4">#N/A</definedName>
    <definedName name="short" localSheetId="6" hidden="1">{"'OTARI- IKAHO'!$A$11:$AF$42"}</definedName>
    <definedName name="short" hidden="1">{"'OTARI- IKAHO'!$A$11:$AF$42"}</definedName>
    <definedName name="SHORTERMINVESTMENT">#REF!</definedName>
    <definedName name="SHORTERMLOAN">#REF!</definedName>
    <definedName name="SH単価呼び込み">#N/A</definedName>
    <definedName name="SI">#REF!</definedName>
    <definedName name="SI_FELIXSTOWE">#REF!</definedName>
    <definedName name="si7_8">#N/A</definedName>
    <definedName name="signdate">#REF!</definedName>
    <definedName name="signername">#REF!</definedName>
    <definedName name="signplace">#REF!</definedName>
    <definedName name="SIMELEC">#REF!</definedName>
    <definedName name="SIMMONS_CONTROLS_LTD.">#REF!</definedName>
    <definedName name="SIMPAN">#N/A</definedName>
    <definedName name="sip">#REF!</definedName>
    <definedName name="SL">#REF!</definedName>
    <definedName name="SLB">#REF!</definedName>
    <definedName name="SLB__Sistemas_de_Medicao_Ld">#REF!</definedName>
    <definedName name="SLB_FRANCE_Massy">#REF!</definedName>
    <definedName name="Slb_Ind_Natalie_Junk">#REF!</definedName>
    <definedName name="SLB_India">#REF!</definedName>
    <definedName name="Slb_industries_san_martin">#REF!</definedName>
    <definedName name="SLB_M___S_Pty.Ltd">#REF!</definedName>
    <definedName name="SLB_Taiwan_Walsin">#REF!</definedName>
    <definedName name="SLB_Venezuela">#REF!</definedName>
    <definedName name="SLC">#REF!</definedName>
    <definedName name="slm">#REF!</definedName>
    <definedName name="SLS">#REF!</definedName>
    <definedName name="SMSIL___LABUAN_T_T_Asia">#REF!</definedName>
    <definedName name="SMSIL_LABUAN_T_T_Asia">#REF!</definedName>
    <definedName name="SMSPL_Singapore">#REF!</definedName>
    <definedName name="Sng">#REF!</definedName>
    <definedName name="Software">#REF!</definedName>
    <definedName name="solar">#REF!</definedName>
    <definedName name="SOLUSI">#REF!</definedName>
    <definedName name="Source">#REF!</definedName>
    <definedName name="spec">#REF!</definedName>
    <definedName name="SPm21_2">#REF!</definedName>
    <definedName name="SPREAD">#REF!</definedName>
    <definedName name="SPT_Masa_PPN">#REF!</definedName>
    <definedName name="SPT23_1">#REF!</definedName>
    <definedName name="SPT23_2">#REF!</definedName>
    <definedName name="SPTM_6">#REF!</definedName>
    <definedName name="SPTM_7">#REF!</definedName>
    <definedName name="SPTM_8">#REF!</definedName>
    <definedName name="SPTM_9">#REF!</definedName>
    <definedName name="SPTM_9copy">#REF!</definedName>
    <definedName name="SPTTAHUN">#REF!</definedName>
    <definedName name="SRGBM">#REF!</definedName>
    <definedName name="SRGBMJG">#REF!</definedName>
    <definedName name="SRGMIN">#REF!</definedName>
    <definedName name="ss" localSheetId="6" hidden="1">{#N/A,#N/A,FALSE,"Cipta-All";#N/A,#N/A,FALSE,"Individual"}</definedName>
    <definedName name="ss" hidden="1">{#N/A,#N/A,FALSE,"Cipta-All";#N/A,#N/A,FALSE,"Individual"}</definedName>
    <definedName name="ss_2">NA()</definedName>
    <definedName name="ss_3">NA()</definedName>
    <definedName name="SSDP" localSheetId="6" hidden="1">{#N/A,#N/A,FALSE,"Cipta-All";#N/A,#N/A,FALSE,"Individual"}</definedName>
    <definedName name="SSDP" hidden="1">{#N/A,#N/A,FALSE,"Cipta-All";#N/A,#N/A,FALSE,"Individual"}</definedName>
    <definedName name="SSFG">#N/A</definedName>
    <definedName name="SSFG_1">#N/A</definedName>
    <definedName name="SSFG_5">#N/A</definedName>
    <definedName name="SSFG_8">#N/A</definedName>
    <definedName name="ssnew">#REF!</definedName>
    <definedName name="SSP_Final">#REF!</definedName>
    <definedName name="SSP21_tjo">#REF!</definedName>
    <definedName name="SSP21_tsk">"Text Box 20"</definedName>
    <definedName name="SSP23_tsk">#REF!</definedName>
    <definedName name="SSP25_tjo">#REF!</definedName>
    <definedName name="SSP25_tsk">#REF!</definedName>
    <definedName name="ssppph29">#REF!</definedName>
    <definedName name="SSPppn_tjo">#REF!</definedName>
    <definedName name="SSPppn_tsk">#REF!</definedName>
    <definedName name="SSSAS">#N/A</definedName>
    <definedName name="ssssi">#N/A</definedName>
    <definedName name="ssssi_1">#N/A</definedName>
    <definedName name="ssssi_5">#N/A</definedName>
    <definedName name="ssssi_8">#N/A</definedName>
    <definedName name="SSUMPRIOR">#REF!</definedName>
    <definedName name="sswww">#N/A</definedName>
    <definedName name="STANDARD_ROW">#REF!</definedName>
    <definedName name="startyear">#REF!</definedName>
    <definedName name="stat_copy">#REF!</definedName>
    <definedName name="StatementOfExpenditure">#REF!</definedName>
    <definedName name="StepValues_1">NA()</definedName>
    <definedName name="StepValues_5">NA()</definedName>
    <definedName name="STFTI">#REF!</definedName>
    <definedName name="STG">#REF!</definedName>
    <definedName name="Stock_Hajak">#REF!</definedName>
    <definedName name="STOCK00">#REF!</definedName>
    <definedName name="Stocks0100">#REF!</definedName>
    <definedName name="Stocks0101">#REF!</definedName>
    <definedName name="Stocks0102">#REF!</definedName>
    <definedName name="Stocks0200">#REF!</definedName>
    <definedName name="Stocks0201">#REF!</definedName>
    <definedName name="Stocks0202">#REF!</definedName>
    <definedName name="Stocks0300">#REF!</definedName>
    <definedName name="Stocks0301">#REF!</definedName>
    <definedName name="Stocks0302">#REF!</definedName>
    <definedName name="Stocks0400">#REF!</definedName>
    <definedName name="Stocks0401">#REF!</definedName>
    <definedName name="Stocks0402">#REF!</definedName>
    <definedName name="Stocks0500">#REF!</definedName>
    <definedName name="Stocks0501">#REF!</definedName>
    <definedName name="Stocks0502">#REF!</definedName>
    <definedName name="Stocks0600">#REF!</definedName>
    <definedName name="Stocks0601">#REF!</definedName>
    <definedName name="Stocks0602">#REF!</definedName>
    <definedName name="Stocks0700">#REF!</definedName>
    <definedName name="Stocks0701">#REF!</definedName>
    <definedName name="Stocks0702">#REF!</definedName>
    <definedName name="Stocks0800">#REF!</definedName>
    <definedName name="Stocks0801">#REF!</definedName>
    <definedName name="Stocks0802">#REF!</definedName>
    <definedName name="Stocks0900">#REF!</definedName>
    <definedName name="Stocks0901">#REF!</definedName>
    <definedName name="Stocks0902">#REF!</definedName>
    <definedName name="Stocks1000">#REF!</definedName>
    <definedName name="Stocks1001">#REF!</definedName>
    <definedName name="Stocks1002">#REF!</definedName>
    <definedName name="Stocks1100">#REF!</definedName>
    <definedName name="Stocks1101">#REF!</definedName>
    <definedName name="Stocks1102">#REF!</definedName>
    <definedName name="Stocks1200">#REF!</definedName>
    <definedName name="Stocks1201">#REF!</definedName>
    <definedName name="Stocks1202">#REF!</definedName>
    <definedName name="Stocks1299">#REF!</definedName>
    <definedName name="Stocks93">#REF!</definedName>
    <definedName name="Stocks94">#REF!</definedName>
    <definedName name="Stocks95">#REF!</definedName>
    <definedName name="Stocks96">#REF!</definedName>
    <definedName name="Stocks97">#REF!</definedName>
    <definedName name="Stocks98">#REF!</definedName>
    <definedName name="Stocks99">#REF!</definedName>
    <definedName name="STREET_DATE_RANGE">#REF!</definedName>
    <definedName name="STSI">#REF!</definedName>
    <definedName name="Sub">#REF!</definedName>
    <definedName name="SubjMaintenance">#N/A</definedName>
    <definedName name="SubjMaintenance_1">#N/A</definedName>
    <definedName name="SubjMaintenance_5">#N/A</definedName>
    <definedName name="SubjMaintenance_8">#N/A</definedName>
    <definedName name="subs">#REF!</definedName>
    <definedName name="sum">#REF!</definedName>
    <definedName name="SUM_ACTBS">#REF!</definedName>
    <definedName name="SUM_CMBT">#REF!</definedName>
    <definedName name="SUM_DET">#REF!</definedName>
    <definedName name="SUM_DET_R">#REF!</definedName>
    <definedName name="SUM_PYBS">#REF!</definedName>
    <definedName name="SUM1COL">#REF!</definedName>
    <definedName name="SUM2COL">#REF!</definedName>
    <definedName name="SUMM">#REF!</definedName>
    <definedName name="SUMMA">#REF!</definedName>
    <definedName name="summarybranches">#REF!</definedName>
    <definedName name="summaryofficers">#REF!</definedName>
    <definedName name="summarypph22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UMSEL">#REF!</definedName>
    <definedName name="Supervisor">#REF!</definedName>
    <definedName name="supir">#REF!</definedName>
    <definedName name="Suryaraya">#REF!</definedName>
    <definedName name="susan">"Comment 15"</definedName>
    <definedName name="suskel">#REF!</definedName>
    <definedName name="SUWARNO">#N/A</definedName>
    <definedName name="SWT">#REF!</definedName>
    <definedName name="Swvu.CapersView." localSheetId="6" hidden="1">#REF!</definedName>
    <definedName name="Swvu.CapersView." hidden="1">#REF!</definedName>
    <definedName name="Swvu.CapersView._1">#REF!</definedName>
    <definedName name="Swvu.CapersView._2">#REF!</definedName>
    <definedName name="Swvu.CapersView._3">#REF!</definedName>
    <definedName name="Swvu.CapersView._4">#REF!</definedName>
    <definedName name="Swvu.CapersView._5">#REF!</definedName>
    <definedName name="Swvu.CapersView._6">#REF!</definedName>
    <definedName name="Swvu.Japan_Capers_Ed_Pub." hidden="1">#REF!</definedName>
    <definedName name="Swvu.Japan_Capers_Ed_Pub._1">#REF!</definedName>
    <definedName name="Swvu.Japan_Capers_Ed_Pub._2">#REF!</definedName>
    <definedName name="Swvu.Japan_Capers_Ed_Pub._3">#REF!</definedName>
    <definedName name="Swvu.Japan_Capers_Ed_Pub._4">#REF!</definedName>
    <definedName name="Swvu.Japan_Capers_Ed_Pub._5">#REF!</definedName>
    <definedName name="Swvu.Japan_Capers_Ed_Pub._6">#REF!</definedName>
    <definedName name="Swvu.KJP_CC." hidden="1">#REF!</definedName>
    <definedName name="Swvu.KJP_CC._1">#REF!</definedName>
    <definedName name="Swvu.KJP_CC._2">#REF!</definedName>
    <definedName name="Swvu.KJP_CC._3">#REF!</definedName>
    <definedName name="Swvu.KJP_CC._4">#REF!</definedName>
    <definedName name="Swvu.KJP_CC._5">#REF!</definedName>
    <definedName name="Swvu.KJP_CC._6">#REF!</definedName>
    <definedName name="SYNTEX_TEXTILLE_PTE_LTD">#REF!</definedName>
    <definedName name="t">#REF!</definedName>
    <definedName name="T4A">#REF!</definedName>
    <definedName name="T4B">#REF!</definedName>
    <definedName name="t5_8">#N/A</definedName>
    <definedName name="t6_8">#N/A</definedName>
    <definedName name="t7_8">#N/A</definedName>
    <definedName name="ta" localSheetId="6" hidden="1">{#N/A,#N/A,FALSE,"Aging Summary";#N/A,#N/A,FALSE,"Ratio Analysis";#N/A,#N/A,FALSE,"Test 120 Day Accts";#N/A,#N/A,FALSE,"Tickmarks"}</definedName>
    <definedName name="ta" hidden="1">{#N/A,#N/A,FALSE,"Aging Summary";#N/A,#N/A,FALSE,"Ratio Analysis";#N/A,#N/A,FALSE,"Test 120 Day Accts";#N/A,#N/A,FALSE,"Tickmarks"}</definedName>
    <definedName name="TABACCTS_1">NA()</definedName>
    <definedName name="TABACCTS_5">NA()</definedName>
    <definedName name="TABEL">#REF!</definedName>
    <definedName name="tabel1_2">"$#REF!.$N$21:$U$80"</definedName>
    <definedName name="tabel1_3">"$#REF!.$N$21:$U$80"</definedName>
    <definedName name="TABELCUST">#REF!</definedName>
    <definedName name="TABELPAJAK">#REF!</definedName>
    <definedName name="TABLE">#N/A</definedName>
    <definedName name="TABLE_2">#REF!</definedName>
    <definedName name="TableName">"Dummy"</definedName>
    <definedName name="TABVALID_1">NA()</definedName>
    <definedName name="TABVALID_5">NA()</definedName>
    <definedName name="TAHUN">#REF!</definedName>
    <definedName name="TAMB">#REF!</definedName>
    <definedName name="tambah" localSheetId="6">#N/A</definedName>
    <definedName name="TAMBAH">#REF!</definedName>
    <definedName name="TANAM">#REF!</definedName>
    <definedName name="Tanggal">#REF!</definedName>
    <definedName name="TASI">#REF!</definedName>
    <definedName name="TAX">#REF!</definedName>
    <definedName name="Tax_Rate">#REF!</definedName>
    <definedName name="taxableincome">#REF!</definedName>
    <definedName name="TAXCAL">#REF!</definedName>
    <definedName name="TaxDue">#REF!</definedName>
    <definedName name="TaxDueMinusTaxCredits">#REF!</definedName>
    <definedName name="taxdueorpaidabroad">#REF!</definedName>
    <definedName name="TAXESPAYABLE">#REF!</definedName>
    <definedName name="taxlosstotal">#REF!</definedName>
    <definedName name="taxpay2">#REF!</definedName>
    <definedName name="TaxRates">#REF!</definedName>
    <definedName name="tb">#REF!</definedName>
    <definedName name="TB_Data">#REF!</definedName>
    <definedName name="tbl_HO_PL___Expenses">#REF!</definedName>
    <definedName name="TBM">#REF!</definedName>
    <definedName name="TBS">#REF!</definedName>
    <definedName name="TC">#REF!</definedName>
    <definedName name="Technical">#REF!</definedName>
    <definedName name="TEH">#REF!</definedName>
    <definedName name="Tempo">#REF!</definedName>
    <definedName name="TES" hidden="1">#REF!</definedName>
    <definedName name="TEST">#REF!</definedName>
    <definedName name="TEST0">#REF!</definedName>
    <definedName name="TEST0_5">NA()</definedName>
    <definedName name="TEST1">#REF!</definedName>
    <definedName name="TEST10">#REF!</definedName>
    <definedName name="TEST1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HKEY_5">NA()</definedName>
    <definedName name="testing">#REF!</definedName>
    <definedName name="TESTKEYS">#REF!</definedName>
    <definedName name="TESTKEYS_5">NA()</definedName>
    <definedName name="TESTVKEY">#REF!</definedName>
    <definedName name="TESTVKEY_5">NA()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18">#REF!</definedName>
    <definedName name="TextRefCopy19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24">#REF!</definedName>
    <definedName name="TextRefCopy3">#REF!</definedName>
    <definedName name="TextRefCopy35">#REF!</definedName>
    <definedName name="TextRefCopy36">#REF!</definedName>
    <definedName name="TextRefCopy37">#REF!</definedName>
    <definedName name="TextRefCopy38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67</definedName>
    <definedName name="TF">#REF!</definedName>
    <definedName name="tg_1">#N/A</definedName>
    <definedName name="tg_5">#N/A</definedName>
    <definedName name="tg_8">#N/A</definedName>
    <definedName name="Th.">NA()</definedName>
    <definedName name="Th..">NA()</definedName>
    <definedName name="TH_SYED_LTD">#REF!</definedName>
    <definedName name="Thailand">#REF!</definedName>
    <definedName name="THB1___0">"$#REF!.$#REF!$#REF!"</definedName>
    <definedName name="THB2___0">"$#REF!.$#REF!$#REF!"</definedName>
    <definedName name="THBint">#N/A</definedName>
    <definedName name="THBint_1">#N/A</definedName>
    <definedName name="THBint_5">#N/A</definedName>
    <definedName name="THBint_8">#N/A</definedName>
    <definedName name="THE_MACAU_WATER_SUPPLY_CO.L">#REF!</definedName>
    <definedName name="The_Machinery_Imp._Exp._Com">#REF!</definedName>
    <definedName name="Thn">NA()</definedName>
    <definedName name="ths">#N/A</definedName>
    <definedName name="ths_1">#N/A</definedName>
    <definedName name="ths_5">#N/A</definedName>
    <definedName name="ths_8">#N/A</definedName>
    <definedName name="ti">#N/A</definedName>
    <definedName name="ti_1">#N/A</definedName>
    <definedName name="ti_5">#N/A</definedName>
    <definedName name="ti_8">#N/A</definedName>
    <definedName name="Tier1">#REF!</definedName>
    <definedName name="Tier2">#REF!</definedName>
    <definedName name="tiga">#REF!</definedName>
    <definedName name="TIGABELAS">#REF!</definedName>
    <definedName name="TIM">#REF!</definedName>
    <definedName name="Ting_Tai">#REF!</definedName>
    <definedName name="TITLES_RANGE_INPUT">#REF!</definedName>
    <definedName name="TIUFYIF">#N/A</definedName>
    <definedName name="TIUFYIF_1">#N/A</definedName>
    <definedName name="TIUFYIF_5">#N/A</definedName>
    <definedName name="TIUFYIF_8">#N/A</definedName>
    <definedName name="tjh">NA()</definedName>
    <definedName name="TL_BS_ASSETS">#REF!</definedName>
    <definedName name="TL_BS_LIAB">#REF!</definedName>
    <definedName name="TL_HEADER">#REF!</definedName>
    <definedName name="TL_IS">#REF!</definedName>
    <definedName name="TL_REPORTS">#REF!</definedName>
    <definedName name="TL_SCFP">#REF!</definedName>
    <definedName name="TL_SCHD_A">#REF!</definedName>
    <definedName name="TL_SCHD_B">#REF!</definedName>
    <definedName name="TL_SCHD_C">#REF!</definedName>
    <definedName name="TL_SCHD_D">#REF!</definedName>
    <definedName name="TL_SCHD_E">#REF!</definedName>
    <definedName name="TL_SCHD_F">#REF!</definedName>
    <definedName name="to">#N/A</definedName>
    <definedName name="to_1">#N/A</definedName>
    <definedName name="to_5">#N/A</definedName>
    <definedName name="to_8">#N/A</definedName>
    <definedName name="todate">#REF!</definedName>
    <definedName name="TONTONAN">#REF!</definedName>
    <definedName name="topmanager">#REF!</definedName>
    <definedName name="toppaje___0">"$#REF!.$A$1:$E$5"</definedName>
    <definedName name="toppaje___41">"$#REF!.$A$1:$E$5"</definedName>
    <definedName name="TOT">#REF!</definedName>
    <definedName name="TOTAL_ANIMATION_FRAMES_INPUT">#REF!</definedName>
    <definedName name="TOTAL_MFG">#REF!</definedName>
    <definedName name="Total_Payment_12">#NAME?+#NAME?</definedName>
    <definedName name="TOTAL_SALARY">#REF!</definedName>
    <definedName name="TotalAkumPenyAwalTahun_Bangunan">#REF!</definedName>
    <definedName name="TotalAkumPenyAwalTahun_GolonganI">#REF!</definedName>
    <definedName name="TotalAkumPenyAwalTahun_GolonganII">#REF!</definedName>
    <definedName name="TOTALBS01">#REF!</definedName>
    <definedName name="TOTALBS02">#REF!</definedName>
    <definedName name="TOTALBS03">#REF!</definedName>
    <definedName name="TOTALBS04CR">#REF!</definedName>
    <definedName name="TOTALBS04DR">#REF!</definedName>
    <definedName name="TOTALBS05">#REF!</definedName>
    <definedName name="TOTALBS05.3">#REF!</definedName>
    <definedName name="TOTALBS06">#REF!</definedName>
    <definedName name="TOTALBS07">#REF!</definedName>
    <definedName name="TOTALBS08">#REF!</definedName>
    <definedName name="TOTALBS09">#REF!</definedName>
    <definedName name="TOTALBS09.3">#REF!</definedName>
    <definedName name="TOTALBS10">#REF!</definedName>
    <definedName name="TOTALBS11">#REF!</definedName>
    <definedName name="TOTALBS12">#REF!</definedName>
    <definedName name="TotalHargaPerolehan_Bangunan">#REF!</definedName>
    <definedName name="TotalHargaPerolehan_GolonganI">#REF!</definedName>
    <definedName name="TotalHargaPerolehan_GolonganII">#REF!</definedName>
    <definedName name="TotalNilaiBukuAwalTahun_Bangunan">#REF!</definedName>
    <definedName name="TotalNilaiBukuAwalTahun_GolonganI">#REF!</definedName>
    <definedName name="TotalNilaiBukuAwalTahun_GolonganII">#REF!</definedName>
    <definedName name="TotalPenambahan_Bangunan">#REF!</definedName>
    <definedName name="TotalPenambahan_GolonganI">#REF!</definedName>
    <definedName name="TotalPenambahan_GolonganII">#REF!</definedName>
    <definedName name="TotalPengurangan_Bangunan">#REF!</definedName>
    <definedName name="TotalPengurangan_GolonganI">#REF!</definedName>
    <definedName name="TotalPengurangan_GolonganII">#REF!</definedName>
    <definedName name="TotalPenyusutan_Bangunan">#REF!</definedName>
    <definedName name="TotalPenyusutan_GolonganI">#REF!</definedName>
    <definedName name="TotalPenyusutan_GolonganII">#REF!</definedName>
    <definedName name="tptp_1">#N/A</definedName>
    <definedName name="tptp_5">#N/A</definedName>
    <definedName name="tptp_8">#N/A</definedName>
    <definedName name="TRADING">#REF!</definedName>
    <definedName name="TRANSAKSI">#REF!</definedName>
    <definedName name="tre_1">#N/A</definedName>
    <definedName name="tre_5">#N/A</definedName>
    <definedName name="tre_8">#N/A</definedName>
    <definedName name="TRHRTH">#REF!</definedName>
    <definedName name="tri" localSheetId="6" hidden="1">{#N/A,#N/A,FALSE,"PRJCTED QTRLY QTY's"}</definedName>
    <definedName name="tri" hidden="1">{#N/A,#N/A,FALSE,"PRJCTED QTRLY QTY's"}</definedName>
    <definedName name="TRNSAK">#REF!</definedName>
    <definedName name="trwe">#N/A</definedName>
    <definedName name="trwe_1">#N/A</definedName>
    <definedName name="trwe_5">#N/A</definedName>
    <definedName name="trwe_8">#N/A</definedName>
    <definedName name="tryuey">#N/A</definedName>
    <definedName name="tryuey_1">#N/A</definedName>
    <definedName name="tryuey_5">#N/A</definedName>
    <definedName name="tryuey_8">#N/A</definedName>
    <definedName name="tt">#REF!</definedName>
    <definedName name="TTLJKT">#REF!</definedName>
    <definedName name="TTLMES">#REF!</definedName>
    <definedName name="TTLNAS">#REF!</definedName>
    <definedName name="TTLSBY">#REF!</definedName>
    <definedName name="TTLSRG">#REF!</definedName>
    <definedName name="TTLUPG">#REF!</definedName>
    <definedName name="ttt_8">#N/A</definedName>
    <definedName name="tttt_1">#N/A</definedName>
    <definedName name="tttt_5">#N/A</definedName>
    <definedName name="tttt_8">#N/A</definedName>
    <definedName name="tu">#REF!</definedName>
    <definedName name="Turnaround">#REF!</definedName>
    <definedName name="turnover">#REF!</definedName>
    <definedName name="tuu">#N/A</definedName>
    <definedName name="tuu_1">#N/A</definedName>
    <definedName name="tuu_5">#N/A</definedName>
    <definedName name="tuu_8">#N/A</definedName>
    <definedName name="TV">#REF!</definedName>
    <definedName name="TY">#REF!</definedName>
    <definedName name="TYJEYTJ">#REF!</definedName>
    <definedName name="tyu_8">#N/A</definedName>
    <definedName name="U">#REF!</definedName>
    <definedName name="u6u">#N/A</definedName>
    <definedName name="u6u_1">#N/A</definedName>
    <definedName name="u6u_5">#N/A</definedName>
    <definedName name="u6u_8">#N/A</definedName>
    <definedName name="u89_8">#N/A</definedName>
    <definedName name="U8JK">#REF!</definedName>
    <definedName name="U8KYUK">#REF!</definedName>
    <definedName name="ua" localSheetId="6" hidden="1">{#N/A,#N/A,FALSE,"Aging Summary";#N/A,#N/A,FALSE,"Ratio Analysis";#N/A,#N/A,FALSE,"Test 120 Day Accts";#N/A,#N/A,FALSE,"Tickmarks"}</definedName>
    <definedName name="ua" hidden="1">{#N/A,#N/A,FALSE,"Aging Summary";#N/A,#N/A,FALSE,"Ratio Analysis";#N/A,#N/A,FALSE,"Test 120 Day Accts";#N/A,#N/A,FALSE,"Tickmarks"}</definedName>
    <definedName name="UGB">#REF!</definedName>
    <definedName name="uh">#N/A</definedName>
    <definedName name="uh_1">#N/A</definedName>
    <definedName name="uh_5">#N/A</definedName>
    <definedName name="uh_8">#N/A</definedName>
    <definedName name="ui_1">#N/A</definedName>
    <definedName name="ui_5">#N/A</definedName>
    <definedName name="ui_8">#N/A</definedName>
    <definedName name="ui7_8">#N/A</definedName>
    <definedName name="uio_1">#N/A</definedName>
    <definedName name="uio_5">#N/A</definedName>
    <definedName name="uio_8">#N/A</definedName>
    <definedName name="uioio">#N/A</definedName>
    <definedName name="uioio_1">#N/A</definedName>
    <definedName name="uioio_5">#N/A</definedName>
    <definedName name="uioio_8">#N/A</definedName>
    <definedName name="uiol">#N/A</definedName>
    <definedName name="uiol_1">#N/A</definedName>
    <definedName name="uiol_5">#N/A</definedName>
    <definedName name="uiol_8">#N/A</definedName>
    <definedName name="uioo">#N/A</definedName>
    <definedName name="uioo_1">#N/A</definedName>
    <definedName name="uioo_5">#N/A</definedName>
    <definedName name="uioo_8">#N/A</definedName>
    <definedName name="uip">#N/A</definedName>
    <definedName name="uip_1">#N/A</definedName>
    <definedName name="uip_5">#N/A</definedName>
    <definedName name="uip_8">#N/A</definedName>
    <definedName name="uj_8">#N/A</definedName>
    <definedName name="umum">#REF!</definedName>
    <definedName name="uncollectibles">#REF!</definedName>
    <definedName name="UNEARNEDINCOME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1</definedName>
    <definedName name="UNI_RET_EVENT" hidden="1">4096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#REF!</definedName>
    <definedName name="Unit_1">NA()</definedName>
    <definedName name="Unit_5">NA()</definedName>
    <definedName name="unnamed">"$"</definedName>
    <definedName name="unnamed_1">"$"</definedName>
    <definedName name="unnamed_2">"$"</definedName>
    <definedName name="UNREALIZEDPROFIT">#REF!</definedName>
    <definedName name="upn">#REF!</definedName>
    <definedName name="upsActual">#REF!</definedName>
    <definedName name="urtu">#N/A</definedName>
    <definedName name="urtu_1">#N/A</definedName>
    <definedName name="urtu_5">#N/A</definedName>
    <definedName name="urtu_8">#N/A</definedName>
    <definedName name="urut_bm_ppn_pph_22">#REF!</definedName>
    <definedName name="US">#REF!</definedName>
    <definedName name="usbk">#REF!</definedName>
    <definedName name="USD">#REF!</definedName>
    <definedName name="USD1___0">"$#REF!.$#REF!$#REF!"</definedName>
    <definedName name="USD2___0">"$#REF!.$#REF!$#REF!"</definedName>
    <definedName name="USDRcpt">#REF!</definedName>
    <definedName name="USREC">#REF!</definedName>
    <definedName name="USRP">#N/A</definedName>
    <definedName name="uu_8">#N/A</definedName>
    <definedName name="uui">#N/A</definedName>
    <definedName name="uui_1">#N/A</definedName>
    <definedName name="uui_5">#N/A</definedName>
    <definedName name="uui_8">#N/A</definedName>
    <definedName name="uuu_1">#N/A</definedName>
    <definedName name="uuu_5">#N/A</definedName>
    <definedName name="uuu_8">#N/A</definedName>
    <definedName name="uy_1">#N/A</definedName>
    <definedName name="uy_5">#N/A</definedName>
    <definedName name="uy_8">#N/A</definedName>
    <definedName name="UYA_5">#REF!</definedName>
    <definedName name="UYKR">#REF!</definedName>
    <definedName name="uyt_1">#N/A</definedName>
    <definedName name="uyt_5">#N/A</definedName>
    <definedName name="uyt_8">#N/A</definedName>
    <definedName name="uyuy_1">#N/A</definedName>
    <definedName name="uyuy_5">#N/A</definedName>
    <definedName name="uyuy_8">#N/A</definedName>
    <definedName name="v">#REF!</definedName>
    <definedName name="v_1">#REF!</definedName>
    <definedName name="valid">#REF!</definedName>
    <definedName name="value">3</definedName>
    <definedName name="vc">#REF!</definedName>
    <definedName name="Vehicle_01_98_2">NA()</definedName>
    <definedName name="Vehicle_02_98_2">NA()</definedName>
    <definedName name="Vehicle_03_98_2">NA()</definedName>
    <definedName name="Vehicle_04_98_2">NA()</definedName>
    <definedName name="Vehicle_05_98_2">NA()</definedName>
    <definedName name="Vehicle_06_98_2">NA()</definedName>
    <definedName name="Vehicle_07_98_2">NA()</definedName>
    <definedName name="Vehicle_08_98_2">NA()</definedName>
    <definedName name="Vehicle_09_98_2">NA()</definedName>
    <definedName name="Vehicle_10_98_2">NA()</definedName>
    <definedName name="Vehicle_11_98_2">NA()</definedName>
    <definedName name="Vehicle_12_98_2">NA()</definedName>
    <definedName name="Vehicle_1997_2">NA()</definedName>
    <definedName name="versionno">1</definedName>
    <definedName name="vfd">#REF!</definedName>
    <definedName name="viai01">#REF!</definedName>
    <definedName name="viai02">#REF!</definedName>
    <definedName name="viai03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olume">#REF!</definedName>
    <definedName name="vr_1">#N/A</definedName>
    <definedName name="vr_5">#N/A</definedName>
    <definedName name="vr_8">#N/A</definedName>
    <definedName name="vrg">#N/A</definedName>
    <definedName name="vrg_1">#N/A</definedName>
    <definedName name="vrg_5">#N/A</definedName>
    <definedName name="vrg_8">#N/A</definedName>
    <definedName name="VRNCE_CM_ANALYSIS">#REF!</definedName>
    <definedName name="VRNCE_CM_RIGS">#REF!</definedName>
    <definedName name="VRNCE_SUM_QTR">#REF!</definedName>
    <definedName name="VRNCE_SUM_RESULTS">#REF!</definedName>
    <definedName name="W">#REF!</definedName>
    <definedName name="W33DWDW">#N/A</definedName>
    <definedName name="W33DWDW_1">#N/A</definedName>
    <definedName name="Walsin_Schlumberger_Elect">#REF!</definedName>
    <definedName name="Wang_Foo_Transportation_LTD">#REF!</definedName>
    <definedName name="wavagt01">#REF!</definedName>
    <definedName name="Wavapr01">#REF!</definedName>
    <definedName name="wavdes01">#REF!</definedName>
    <definedName name="wavfeb01">#REF!</definedName>
    <definedName name="wavjan01">#REF!</definedName>
    <definedName name="wavjan02">#REF!</definedName>
    <definedName name="wavjul01">#REF!</definedName>
    <definedName name="wavjun01">#REF!</definedName>
    <definedName name="wavmar01">#REF!</definedName>
    <definedName name="wavmar02">#REF!</definedName>
    <definedName name="wavmay01">#REF!</definedName>
    <definedName name="wavnov01">#REF!</definedName>
    <definedName name="wavokt01">#REF!</definedName>
    <definedName name="wavsep01">#REF!</definedName>
    <definedName name="wbs1top___0">"$#REF!.$A$1:$C$5"</definedName>
    <definedName name="wbs2top___0">"$#REF!.$A$1:$E$5"</definedName>
    <definedName name="wbs2top___41">"$#REF!.$A$1:$E$5"</definedName>
    <definedName name="WCAP95">#REF!</definedName>
    <definedName name="WD33E3">#N/A</definedName>
    <definedName name="WD33E3_1">#N/A</definedName>
    <definedName name="WE">#REF!</definedName>
    <definedName name="wed">#REF!</definedName>
    <definedName name="WEEK051101">#REF!</definedName>
    <definedName name="WEEK090701">#REF!</definedName>
    <definedName name="WEEK101201">#REF!</definedName>
    <definedName name="WEEK121101">#REF!</definedName>
    <definedName name="WEEK130801">#REF!</definedName>
    <definedName name="WEEK151001">#REF!</definedName>
    <definedName name="WEEK171201">#REF!</definedName>
    <definedName name="WEEK200801">#REF!</definedName>
    <definedName name="WEEK221001">#REF!</definedName>
    <definedName name="WEEK230701">#REF!</definedName>
    <definedName name="WEEK240901">#REF!</definedName>
    <definedName name="WEEK241201">#REF!</definedName>
    <definedName name="WEEK261101">#REF!</definedName>
    <definedName name="WEEK270801">#REF!</definedName>
    <definedName name="WEEK291001">#REF!</definedName>
    <definedName name="WEEK300701">#REF!</definedName>
    <definedName name="WEEK311201">#REF!</definedName>
    <definedName name="WELL">#REF!</definedName>
    <definedName name="WER">#REF!</definedName>
    <definedName name="wer_1">#N/A</definedName>
    <definedName name="wer_5">#N/A</definedName>
    <definedName name="wer_8">#N/A</definedName>
    <definedName name="WERGW">#REF!</definedName>
    <definedName name="WERGWER">#REF!</definedName>
    <definedName name="WERGWERG">#REF!</definedName>
    <definedName name="Westerngeco_ind">#REF!</definedName>
    <definedName name="WEW_1">#N/A</definedName>
    <definedName name="wewf">#N/A</definedName>
    <definedName name="wghjj">#N/A</definedName>
    <definedName name="wid" hidden="1">#REF!</definedName>
    <definedName name="wilmar">#N/A</definedName>
    <definedName name="WILMAR_INTERNATIONAL_HOLDINGS_LTD__BVI">coname</definedName>
    <definedName name="Wilmar_two">#N/A</definedName>
    <definedName name="WON">#REF!</definedName>
    <definedName name="Woodleight_Water_Meter_STR">#REF!</definedName>
    <definedName name="wpltop___0">"$#REF!.$A$1:$E$5"</definedName>
    <definedName name="wpltop___41">"$#REF!.$A$1:$E$5"</definedName>
    <definedName name="wpname">#REF!</definedName>
    <definedName name="WQWQE">#N/A</definedName>
    <definedName name="WQWQE_1">#N/A</definedName>
    <definedName name="wrn.??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wrn.??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wrn.???????.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wrn.???????.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wrn.????????." localSheetId="6" hidden="1">{#N/A,#N/A,TRUE,"?????";#N/A,#N/A,TRUE,"??????";#N/A,#N/A,TRUE,"??";#N/A,#N/A,TRUE,"???";#N/A,#N/A,TRUE,"1?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??";#N/A,#N/A,TRUE,"59? ????";#N/A,#N/A,TRUE,"60? ? ????";#N/A,#N/A,TRUE,"60? ? ????";#N/A,#N/A,TRUE,"?? BS";#N/A,#N/A,TRUE,"?? PL";#N/A,#N/A,TRUE,"????";#N/A,#N/A,TRUE,"??RE"}</definedName>
    <definedName name="wrn.????????." hidden="1">{#N/A,#N/A,TRUE,"?????";#N/A,#N/A,TRUE,"??????";#N/A,#N/A,TRUE,"??";#N/A,#N/A,TRUE,"???";#N/A,#N/A,TRUE,"1?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??";#N/A,#N/A,TRUE,"59? ????";#N/A,#N/A,TRUE,"60? ? ????";#N/A,#N/A,TRUE,"60? ? ????";#N/A,#N/A,TRUE,"?? BS";#N/A,#N/A,TRUE,"?? PL";#N/A,#N/A,TRUE,"????";#N/A,#N/A,TRUE,"??RE"}</definedName>
    <definedName name="wrn.??????????." localSheetId="6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wrn.??????????." hidden="1">{#N/A,#N/A,TRUE,"1? ????";#N/A,#N/A,TRUE,"1-2? ?????";#N/A,#N/A,TRUE,"2? ??";#N/A,#N/A,TRUE,"2??? ????";#N/A,#N/A,TRUE,"3(1)? ????";#N/A,#N/A,TRUE,"??????";#N/A,#N/A,TRUE,"3(1)?7 ????";#N/A,#N/A,TRUE,"5? ???";#N/A,#N/A,TRUE,"5?2 ???(?)";#N/A,#N/A,TRUE,"6? ????";#N/A,#N/A,TRUE,"6? ??(?)";#N/A,#N/A,TRUE,"6? ??(?)";#N/A,#N/A,TRUE,"????";#N/A,#N/A,TRUE,"6-6(3)? ??(??)";#N/A,#N/A,TRUE,"9? ???(?)";#N/A,#N/A,TRUE,"9? ???(?)";#N/A,#N/A,TRUE,"10(3)? ????";#N/A,#N/A,TRUE,"10(4)? ????"}</definedName>
    <definedName name="wrn.12._.Costs._.Act._.Fcast._.All." localSheetId="6" hidden="1">{#N/A,#N/A,FALSE,"Act.Fcst Costs"}</definedName>
    <definedName name="wrn.12._.Costs._.Act._.Fcast._.All." hidden="1">{#N/A,#N/A,FALSE,"Act.Fcst Costs"}</definedName>
    <definedName name="wrn.Aging._.and._.Trend._.Analysis." localSheetId="6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r." localSheetId="6" hidden="1">{#N/A,#N/A,FALSE,"OUT  AREC"}</definedName>
    <definedName name="wrn.ar." hidden="1">{#N/A,#N/A,FALSE,"OUT  AREC"}</definedName>
    <definedName name="wrn.Budget._.Document." localSheetId="6" hidden="1">{#N/A,#N/A,FALSE,"Report Summary";#N/A,#N/A,FALSE,"Op. Statement";#N/A,#N/A,FALSE,"Qtly Summ.";#N/A,#N/A,FALSE,"BZW Capital";#N/A,#N/A,FALSE,"Ammort &amp; Dep.";#N/A,#N/A,FALSE,"Op Cost Summ";#N/A,#N/A,FALSE,"Rev. GIC Summ.";#N/A,#N/A,FALSE,"Stockpile Adj.";#N/A,#N/A,FALSE,"Backfill Distrib.";#N/A,#N/A,FALSE,"Backfill Detail";#N/A,#N/A,FALSE,"Total Production";#N/A,#N/A,FALSE,"Central";#N/A,#N/A,FALSE,"Discovery";#N/A,#N/A,FALSE,"Contract Rates";#N/A,#N/A,FALSE,"UG Summary";#N/A,#N/A,FALSE,"Plant Statistics";#N/A,#N/A,FALSE,"Advanced Dev.";#N/A,#N/A,FALSE,"Geology Costs";#N/A,#N/A,FALSE,"Admin Costs";#N/A,#N/A,FALSE,"Accom &amp; Flights";#N/A,#N/A,FALSE,"Labour Cost";#N/A,#N/A,FALSE,"Personnel Schedule"}</definedName>
    <definedName name="wrn.Budget._.Document." hidden="1">{#N/A,#N/A,FALSE,"Report Summary";#N/A,#N/A,FALSE,"Op. Statement";#N/A,#N/A,FALSE,"Qtly Summ.";#N/A,#N/A,FALSE,"BZW Capital";#N/A,#N/A,FALSE,"Ammort &amp; Dep.";#N/A,#N/A,FALSE,"Op Cost Summ";#N/A,#N/A,FALSE,"Rev. GIC Summ.";#N/A,#N/A,FALSE,"Stockpile Adj.";#N/A,#N/A,FALSE,"Backfill Distrib.";#N/A,#N/A,FALSE,"Backfill Detail";#N/A,#N/A,FALSE,"Total Production";#N/A,#N/A,FALSE,"Central";#N/A,#N/A,FALSE,"Discovery";#N/A,#N/A,FALSE,"Contract Rates";#N/A,#N/A,FALSE,"UG Summary";#N/A,#N/A,FALSE,"Plant Statistics";#N/A,#N/A,FALSE,"Advanced Dev.";#N/A,#N/A,FALSE,"Geology Costs";#N/A,#N/A,FALSE,"Admin Costs";#N/A,#N/A,FALSE,"Accom &amp; Flights";#N/A,#N/A,FALSE,"Labour Cost";#N/A,#N/A,FALSE,"Personnel Schedule"}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CapersPlotter._1">{#N/A,#N/A,FALSE,"DI 2 YEAR MASTER SCHEDULE"}</definedName>
    <definedName name="wrn.CapersPlotter._2">{#N/A,#N/A,FALSE,"DI 2 YEAR MASTER SCHEDULE"}</definedName>
    <definedName name="wrn.CapersPlotter._3">{#N/A,#N/A,FALSE,"DI 2 YEAR MASTER SCHEDULE"}</definedName>
    <definedName name="wrn.CapersPlotter._4">{#N/A,#N/A,FALSE,"DI 2 YEAR MASTER SCHEDULE"}</definedName>
    <definedName name="wrn.CapersPlotter._5">{#N/A,#N/A,FALSE,"DI 2 YEAR MASTER SCHEDULE"}</definedName>
    <definedName name="wrn.CapersPlotter._6">{#N/A,#N/A,FALSE,"DI 2 YEAR MASTER SCHEDULE"}</definedName>
    <definedName name="wrn.CapersPlotter._7">{#N/A,#N/A,FALSE,"DI 2 YEAR MASTER SCHEDULE"}</definedName>
    <definedName name="wrn.CapersPlotter._8">{#N/A,#N/A,FALSE,"DI 2 YEAR MASTER SCHEDULE"}</definedName>
    <definedName name="wrn.CapersPlotter._9">{#N/A,#N/A,FALSE,"DI 2 YEAR MASTER SCHEDULE"}</definedName>
    <definedName name="wrn.cntrl" localSheetId="6" hidden="1">{#N/A,#N/A,FALSE,"workingsheet"}</definedName>
    <definedName name="wrn.cntrl" hidden="1">{#N/A,#N/A,FALSE,"workingsheet"}</definedName>
    <definedName name="wrn.control." localSheetId="6" hidden="1">{#N/A,#N/A,FALSE,"workingsheet"}</definedName>
    <definedName name="wrn.control." hidden="1">{#N/A,#N/A,FALSE,"workingsheet"}</definedName>
    <definedName name="wrn.data." localSheetId="6" hidden="1">{#N/A,#N/A,FALSE,"DATA"}</definedName>
    <definedName name="wrn.data." hidden="1">{#N/A,#N/A,FALSE,"DATA"}</definedName>
    <definedName name="wrn.dd" localSheetId="6" hidden="1">{#N/A,#N/A,TRUE,"?????";#N/A,#N/A,TRUE,"??????";#N/A,#N/A,TRUE,"??";#N/A,#N/A,TRUE,"???";#N/A,#N/A,TRUE,"1?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??";#N/A,#N/A,TRUE,"59? ????";#N/A,#N/A,TRUE,"60? ? ????";#N/A,#N/A,TRUE,"60? ? ????";#N/A,#N/A,TRUE,"?? BS";#N/A,#N/A,TRUE,"?? PL";#N/A,#N/A,TRUE,"????";#N/A,#N/A,TRUE,"??RE"}</definedName>
    <definedName name="wrn.dd" hidden="1">{#N/A,#N/A,TRUE,"?????";#N/A,#N/A,TRUE,"??????";#N/A,#N/A,TRUE,"??";#N/A,#N/A,TRUE,"???";#N/A,#N/A,TRUE,"1?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??";#N/A,#N/A,TRUE,"59? ????";#N/A,#N/A,TRUE,"60? ? ????";#N/A,#N/A,TRUE,"60? ? ????";#N/A,#N/A,TRUE,"?? BS";#N/A,#N/A,TRUE,"?? PL";#N/A,#N/A,TRUE,"????";#N/A,#N/A,TRUE,"??RE"}</definedName>
    <definedName name="wrn.Debbie._.Hawkins." localSheetId="6" hidden="1">{"Admin Costs",#N/A,FALSE,"Act.Fcst Costs"}</definedName>
    <definedName name="wrn.Debbie._.Hawkins." hidden="1">{"Admin Costs",#N/A,FALSE,"Act.Fcst Costs"}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Edutainment._.Priority._.List._1">{#N/A,#N/A,FALSE,"DI 2 YEAR MASTER SCHEDULE"}</definedName>
    <definedName name="wrn.Edutainment._.Priority._.List._2">{#N/A,#N/A,FALSE,"DI 2 YEAR MASTER SCHEDULE"}</definedName>
    <definedName name="wrn.Edutainment._.Priority._.List._3">{#N/A,#N/A,FALSE,"DI 2 YEAR MASTER SCHEDULE"}</definedName>
    <definedName name="wrn.Edutainment._.Priority._.List._4">{#N/A,#N/A,FALSE,"DI 2 YEAR MASTER SCHEDULE"}</definedName>
    <definedName name="wrn.Edutainment._.Priority._.List._5">{#N/A,#N/A,FALSE,"DI 2 YEAR MASTER SCHEDULE"}</definedName>
    <definedName name="wrn.Edutainment._.Priority._.List._6">{#N/A,#N/A,FALSE,"DI 2 YEAR MASTER SCHEDULE"}</definedName>
    <definedName name="wrn.Edutainment._.Priority._.List._7">{#N/A,#N/A,FALSE,"DI 2 YEAR MASTER SCHEDULE"}</definedName>
    <definedName name="wrn.Edutainment._.Priority._.List._8">{#N/A,#N/A,FALSE,"DI 2 YEAR MASTER SCHEDULE"}</definedName>
    <definedName name="wrn.Edutainment._.Priority._.List._9">{#N/A,#N/A,FALSE,"DI 2 YEAR MASTER SCHEDULE"}</definedName>
    <definedName name="wrn.George._.Viska." localSheetId="6" hidden="1">{#N/A,#N/A,FALSE,"Cost Report";#N/A,#N/A,FALSE,"Qtly Summ.";#N/A,#N/A,FALSE,"Mar  Qtr";#N/A,#N/A,FALSE,"Report Summary"}</definedName>
    <definedName name="wrn.George._.Viska." hidden="1">{#N/A,#N/A,FALSE,"Cost Report";#N/A,#N/A,FALSE,"Qtly Summ.";#N/A,#N/A,FALSE,"Mar  Qtr";#N/A,#N/A,FALSE,"Report Summary"}</definedName>
    <definedName name="wrn.GSA." localSheetId="6" hidden="1">{"summary",#N/A,FALSE,"SUMMARY"}</definedName>
    <definedName name="wrn.GSA." hidden="1">{"summary",#N/A,FALSE,"SUMMARY"}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Japan_Capers_Ed._.Pub._1">{"Japan_Capers_Ed_Pub",#N/A,FALSE,"DI 2 YEAR MASTER SCHEDULE"}</definedName>
    <definedName name="wrn.Japan_Capers_Ed._.Pub._2">{"Japan_Capers_Ed_Pub",#N/A,FALSE,"DI 2 YEAR MASTER SCHEDULE"}</definedName>
    <definedName name="wrn.Japan_Capers_Ed._.Pub._3">{"Japan_Capers_Ed_Pub",#N/A,FALSE,"DI 2 YEAR MASTER SCHEDULE"}</definedName>
    <definedName name="wrn.Japan_Capers_Ed._.Pub._4">{"Japan_Capers_Ed_Pub",#N/A,FALSE,"DI 2 YEAR MASTER SCHEDULE"}</definedName>
    <definedName name="wrn.Japan_Capers_Ed._.Pub._5">{"Japan_Capers_Ed_Pub",#N/A,FALSE,"DI 2 YEAR MASTER SCHEDULE"}</definedName>
    <definedName name="wrn.Japan_Capers_Ed._.Pub._6">{"Japan_Capers_Ed_Pub",#N/A,FALSE,"DI 2 YEAR MASTER SCHEDULE"}</definedName>
    <definedName name="wrn.Japan_Capers_Ed._.Pub._7">{"Japan_Capers_Ed_Pub",#N/A,FALSE,"DI 2 YEAR MASTER SCHEDULE"}</definedName>
    <definedName name="wrn.Japan_Capers_Ed._.Pub._8">{"Japan_Capers_Ed_Pub",#N/A,FALSE,"DI 2 YEAR MASTER SCHEDULE"}</definedName>
    <definedName name="wrn.Japan_Capers_Ed._.Pub._9">{"Japan_Capers_Ed_Pub",#N/A,FALSE,"DI 2 YEAR MASTER SCHEDULE"}</definedName>
    <definedName name="wrn.jck94TAXRETURN." localSheetId="6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wrn.jck94TAXRETURN." hidden="1">{#N/A,#N/A,FALSE,"??";#N/A,#N/A,FALSE,"???";#N/A,#N/A,FALSE,"1? ????";#N/A,#N/A,FALSE,"3(3)?(?) ????";#N/A,#N/A,FALSE,"6? ????";#N/A,#N/A,FALSE,"6? ??(?)";#N/A,#N/A,FALSE,"6? ??(?)";#N/A,#N/A,FALSE,"6-12? ????";#N/A,#N/A,FALSE,"6-14? ?????";#N/A,#N/A,FALSE,"9? ???(?)";#N/A,#N/A,FALSE,"9? ???(?)";#N/A,#N/A,FALSE,"10(3)? ????";#N/A,#N/A,FALSE,"10(3)? ??";#N/A,#N/A,FALSE,"10(4)? ????";#N/A,#N/A,FALSE,"12? ????";#N/A,#N/A,FALSE,"14(1)? ? ??";#N/A,#N/A,FALSE,"59? ????";#N/A,#N/A,FALSE,"?? BS";#N/A,#N/A,FALSE,"?? PL";#N/A,#N/A,FALSE,"????";#N/A,#N/A,FALSE,"??RE";#N/A,#N/A,FALSE,"6-5? ??(?)";#N/A,#N/A,FALSE,"6-5? ??(?)"}</definedName>
    <definedName name="wrn.KESPCal." localSheetId="6" hidden="1">{#N/A,#N/A,FALSE,"Cipta-All";#N/A,#N/A,FALSE,"Individual"}</definedName>
    <definedName name="wrn.KESPCal." hidden="1">{#N/A,#N/A,FALSE,"Cipta-All";#N/A,#N/A,FALSE,"Individual"}</definedName>
    <definedName name="wrn.Melbourne." localSheetId="6" hidden="1">{#N/A,#N/A,FALSE,"Cost Report";#N/A,#N/A,FALSE,"Sept Qtr";#N/A,#N/A,FALSE,"Qtly Summ.";#N/A,#N/A,FALSE,"Report Summary";#N/A,#N/A,FALSE,"Ammort &amp; Dep.";#N/A,#N/A,FALSE,"Rev. GIC Summ.";#N/A,#N/A,FALSE,"CAPEX";#N/A,#N/A,FALSE,"Stockpile Adj.";#N/A,#N/A,FALSE,"Cost Summary"}</definedName>
    <definedName name="wrn.Melbourne." hidden="1">{#N/A,#N/A,FALSE,"Cost Report";#N/A,#N/A,FALSE,"Sept Qtr";#N/A,#N/A,FALSE,"Qtly Summ.";#N/A,#N/A,FALSE,"Report Summary";#N/A,#N/A,FALSE,"Ammort &amp; Dep.";#N/A,#N/A,FALSE,"Rev. GIC Summ.";#N/A,#N/A,FALSE,"CAPEX";#N/A,#N/A,FALSE,"Stockpile Adj.";#N/A,#N/A,FALSE,"Cost Summary"}</definedName>
    <definedName name="wrn.Month._.Report." localSheetId="6" hidden="1">{#N/A,#N/A,FALSE,"Qtly Summ.";#N/A,#N/A,FALSE,"Cost Report";#N/A,#N/A,FALSE,"Sept Qtr";#N/A,#N/A,FALSE,"Report Summary";#N/A,#N/A,FALSE,"Cost Summary";#N/A,#N/A,FALSE,"Op Cost Summ";#N/A,#N/A,FALSE,"Central";#N/A,#N/A,FALSE,"Discovery";#N/A,#N/A,FALSE,"Total Production";#N/A,#N/A,FALSE,"UG Summary";#N/A,#N/A,FALSE,"UG Geology Rep.";#N/A,#N/A,FALSE,"Table 2.1";#N/A,#N/A,FALSE,"Plant Statistics";#N/A,#N/A,FALSE,"Advanced Dev.";#N/A,#N/A,FALSE,"Backfill Distrib.";#N/A,#N/A,FALSE,"Stockpile Adj.";#N/A,#N/A,FALSE,"Backfill Detail";#N/A,#N/A,FALSE,"CAPEX";#N/A,#N/A,FALSE,"Capital Detail";#N/A,#N/A,FALSE,"Advanced Dev."}</definedName>
    <definedName name="wrn.Month._.Report." hidden="1">{#N/A,#N/A,FALSE,"Qtly Summ.";#N/A,#N/A,FALSE,"Cost Report";#N/A,#N/A,FALSE,"Sept Qtr";#N/A,#N/A,FALSE,"Report Summary";#N/A,#N/A,FALSE,"Cost Summary";#N/A,#N/A,FALSE,"Op Cost Summ";#N/A,#N/A,FALSE,"Central";#N/A,#N/A,FALSE,"Discovery";#N/A,#N/A,FALSE,"Total Production";#N/A,#N/A,FALSE,"UG Summary";#N/A,#N/A,FALSE,"UG Geology Rep.";#N/A,#N/A,FALSE,"Table 2.1";#N/A,#N/A,FALSE,"Plant Statistics";#N/A,#N/A,FALSE,"Advanced Dev.";#N/A,#N/A,FALSE,"Backfill Distrib.";#N/A,#N/A,FALSE,"Stockpile Adj.";#N/A,#N/A,FALSE,"Backfill Detail";#N/A,#N/A,FALSE,"CAPEX";#N/A,#N/A,FALSE,"Capital Detail";#N/A,#N/A,FALSE,"Advanced Dev."}</definedName>
    <definedName name="wrn.Murray._.Simons." localSheetId="6" hidden="1">{#N/A,#N/A,FALSE,"Cost Report";#N/A,#N/A,FALSE,"Table 2.1";#N/A,#N/A,FALSE,"Plant Statistics";"Plant Costs",#N/A,FALSE,"Cost Summary"}</definedName>
    <definedName name="wrn.Murray._.Simons." hidden="1">{#N/A,#N/A,FALSE,"Cost Report";#N/A,#N/A,FALSE,"Table 2.1";#N/A,#N/A,FALSE,"Plant Statistics";"Plant Costs",#N/A,FALSE,"Cost Summary"}</definedName>
    <definedName name="wrn.Peter._.Johnston." localSheetId="6" hidden="1">{#N/A,#N/A,FALSE,"Cost Report";#N/A,#N/A,FALSE,"June Qtr";#N/A,#N/A,FALSE,"Report Summary";#N/A,#N/A,FALSE,"Qtly Summ.";#N/A,#N/A,FALSE,"Cost Summary";#N/A,#N/A,FALSE,"CapEx";#N/A,#N/A,FALSE,"Total Production";#N/A,#N/A,FALSE,"Central";#N/A,#N/A,FALSE,"Discovery";#N/A,#N/A,FALSE,"UG Summary";#N/A,#N/A,FALSE,"UG Prod.Recon.";#N/A,#N/A,FALSE,"Backfill Distrib.";#N/A,#N/A,FALSE,"EOM Survey";#N/A,#N/A,FALSE,"UG Geology Rep.";#N/A,#N/A,FALSE,"Table 2.1";#N/A,#N/A,FALSE,"Plant Statistics";#N/A,#N/A,FALSE,"Advanced Dev.";#N/A,#N/A,FALSE,"Stockpile Value"}</definedName>
    <definedName name="wrn.Peter._.Johnston." hidden="1">{#N/A,#N/A,FALSE,"Cost Report";#N/A,#N/A,FALSE,"June Qtr";#N/A,#N/A,FALSE,"Report Summary";#N/A,#N/A,FALSE,"Qtly Summ.";#N/A,#N/A,FALSE,"Cost Summary";#N/A,#N/A,FALSE,"CapEx";#N/A,#N/A,FALSE,"Total Production";#N/A,#N/A,FALSE,"Central";#N/A,#N/A,FALSE,"Discovery";#N/A,#N/A,FALSE,"UG Summary";#N/A,#N/A,FALSE,"UG Prod.Recon.";#N/A,#N/A,FALSE,"Backfill Distrib.";#N/A,#N/A,FALSE,"EOM Survey";#N/A,#N/A,FALSE,"UG Geology Rep.";#N/A,#N/A,FALSE,"Table 2.1";#N/A,#N/A,FALSE,"Plant Statistics";#N/A,#N/A,FALSE,"Advanced Dev.";#N/A,#N/A,FALSE,"Stockpile Value"}</definedName>
    <definedName name="wrn.Print._.all." localSheetId="6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6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iority._.list._1">{#N/A,#N/A,FALSE,"DI 2 YEAR MASTER SCHEDULE"}</definedName>
    <definedName name="wrn.Priority._.list._2">{#N/A,#N/A,FALSE,"DI 2 YEAR MASTER SCHEDULE"}</definedName>
    <definedName name="wrn.Priority._.list._3">{#N/A,#N/A,FALSE,"DI 2 YEAR MASTER SCHEDULE"}</definedName>
    <definedName name="wrn.Priority._.list._4">{#N/A,#N/A,FALSE,"DI 2 YEAR MASTER SCHEDULE"}</definedName>
    <definedName name="wrn.Priority._.list._5">{#N/A,#N/A,FALSE,"DI 2 YEAR MASTER SCHEDULE"}</definedName>
    <definedName name="wrn.Priority._.list._6">{#N/A,#N/A,FALSE,"DI 2 YEAR MASTER SCHEDULE"}</definedName>
    <definedName name="wrn.Priority._.list._7">{#N/A,#N/A,FALSE,"DI 2 YEAR MASTER SCHEDULE"}</definedName>
    <definedName name="wrn.Priority._.list._8">{#N/A,#N/A,FALSE,"DI 2 YEAR MASTER SCHEDULE"}</definedName>
    <definedName name="wrn.Priority._.list._9">{#N/A,#N/A,FALSE,"DI 2 YEAR MASTER SCHEDULE"}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Mnthly._.Qtys._1">{#N/A,#N/A,FALSE,"PRJCTED MNTHLY QTY's"}</definedName>
    <definedName name="wrn.Prjcted._.Mnthly._.Qtys._2">{#N/A,#N/A,FALSE,"PRJCTED MNTHLY QTY's"}</definedName>
    <definedName name="wrn.Prjcted._.Mnthly._.Qtys._3">{#N/A,#N/A,FALSE,"PRJCTED MNTHLY QTY's"}</definedName>
    <definedName name="wrn.Prjcted._.Mnthly._.Qtys._4">{#N/A,#N/A,FALSE,"PRJCTED MNTHLY QTY's"}</definedName>
    <definedName name="wrn.Prjcted._.Mnthly._.Qtys._5">{#N/A,#N/A,FALSE,"PRJCTED MNTHLY QTY's"}</definedName>
    <definedName name="wrn.Prjcted._.Mnthly._.Qtys._6">{#N/A,#N/A,FALSE,"PRJCTED MNTHLY QTY's"}</definedName>
    <definedName name="wrn.Prjcted._.Mnthly._.Qtys._7">{#N/A,#N/A,FALSE,"PRJCTED MNTHLY QTY's"}</definedName>
    <definedName name="wrn.Prjcted._.Mnthly._.Qtys._8">{#N/A,#N/A,FALSE,"PRJCTED MNTHLY QTY's"}</definedName>
    <definedName name="wrn.Prjcted._.Mnthly._.Qtys._9">{#N/A,#N/A,FALSE,"PRJCTED MNTHLY QTY's"}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Dollars._1">{#N/A,#N/A,FALSE,"PRJCTED QTRLY $'s"}</definedName>
    <definedName name="wrn.Prjcted._.Qtrly._.Dollars._2">{#N/A,#N/A,FALSE,"PRJCTED QTRLY $'s"}</definedName>
    <definedName name="wrn.Prjcted._.Qtrly._.Dollars._3">{#N/A,#N/A,FALSE,"PRJCTED QTRLY $'s"}</definedName>
    <definedName name="wrn.Prjcted._.Qtrly._.Dollars._4">{#N/A,#N/A,FALSE,"PRJCTED QTRLY $'s"}</definedName>
    <definedName name="wrn.Prjcted._.Qtrly._.Dollars._5">{#N/A,#N/A,FALSE,"PRJCTED QTRLY $'s"}</definedName>
    <definedName name="wrn.Prjcted._.Qtrly._.Dollars._6">{#N/A,#N/A,FALSE,"PRJCTED QTRLY $'s"}</definedName>
    <definedName name="wrn.Prjcted._.Qtrly._.Dollars._7">{#N/A,#N/A,FALSE,"PRJCTED QTRLY $'s"}</definedName>
    <definedName name="wrn.Prjcted._.Qtrly._.Dollars._8">{#N/A,#N/A,FALSE,"PRJCTED QTRLY $'s"}</definedName>
    <definedName name="wrn.Prjcted._.Qtrly._.Dollars._9">{#N/A,#N/A,FALSE,"PRJCTED QTRLY $'s"}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Prjcted._.Qtrly._.Qtys._1">{#N/A,#N/A,FALSE,"PRJCTED QTRLY QTY's"}</definedName>
    <definedName name="wrn.Prjcted._.Qtrly._.Qtys._2">{#N/A,#N/A,FALSE,"PRJCTED QTRLY QTY's"}</definedName>
    <definedName name="wrn.Prjcted._.Qtrly._.Qtys._3">{#N/A,#N/A,FALSE,"PRJCTED QTRLY QTY's"}</definedName>
    <definedName name="wrn.Prjcted._.Qtrly._.Qtys._4">{#N/A,#N/A,FALSE,"PRJCTED QTRLY QTY's"}</definedName>
    <definedName name="wrn.Prjcted._.Qtrly._.Qtys._5">{#N/A,#N/A,FALSE,"PRJCTED QTRLY QTY's"}</definedName>
    <definedName name="wrn.Prjcted._.Qtrly._.Qtys._6">{#N/A,#N/A,FALSE,"PRJCTED QTRLY QTY's"}</definedName>
    <definedName name="wrn.Prjcted._.Qtrly._.Qtys._7">{#N/A,#N/A,FALSE,"PRJCTED QTRLY QTY's"}</definedName>
    <definedName name="wrn.Prjcted._.Qtrly._.Qtys._8">{#N/A,#N/A,FALSE,"PRJCTED QTRLY QTY's"}</definedName>
    <definedName name="wrn.Prjcted._.Qtrly._.Qtys._9">{#N/A,#N/A,FALSE,"PRJCTED QTRLY QTY's"}</definedName>
    <definedName name="wrn.Rob._.Smith." localSheetId="6" hidden="1">{#N/A,#N/A,FALSE,"Cost Report";"Geology",#N/A,FALSE,"Cost Summary";"Geolgy Recon",#N/A,FALSE,"UG Geology Rep."}</definedName>
    <definedName name="wrn.Rob._.Smith." hidden="1">{#N/A,#N/A,FALSE,"Cost Report";"Geology",#N/A,FALSE,"Cost Summary";"Geolgy Recon",#N/A,FALSE,"UG Geology Rep."}</definedName>
    <definedName name="wrn.rp_only." localSheetId="6" hidden="1">{"rp_only",#N/A,FALSE,"2225"}</definedName>
    <definedName name="wrn.rp_only." hidden="1">{"rp_only",#N/A,FALSE,"2225"}</definedName>
    <definedName name="wrn.rp_only.." localSheetId="6" hidden="1">{"rp_only",#N/A,FALSE,"2225"}</definedName>
    <definedName name="wrn.rp_only.." hidden="1">{"rp_only",#N/A,FALSE,"2225"}</definedName>
    <definedName name="wrn.rp_only..." localSheetId="6" hidden="1">{"rp_only",#N/A,FALSE,"2225"}</definedName>
    <definedName name="wrn.rp_only..." hidden="1">{"rp_only",#N/A,FALSE,"2225"}</definedName>
    <definedName name="wrn.Simon._.Wulff." localSheetId="6" hidden="1">{#N/A,#N/A,FALSE,"Cost Report";"U/G Costs",#N/A,FALSE,"Cost Summary";"UG Prod Sched",#N/A,FALSE,"Total Production";"UG Dev Summ",#N/A,FALSE,"UG Summary";#N/A,#N/A,FALSE,"Central";#N/A,#N/A,FALSE,"Discovery";#N/A,#N/A,FALSE,"Backfill Distrib.";#N/A,#N/A,FALSE,"EOM Survey";#N/A,#N/A,FALSE,"UG Prod.Recon.";"Geolgy Recon",#N/A,FALSE,"UG Geology Rep.";#N/A,#N/A,FALSE,"Advanced Dev."}</definedName>
    <definedName name="wrn.Simon._.Wulff." hidden="1">{#N/A,#N/A,FALSE,"Cost Report";"U/G Costs",#N/A,FALSE,"Cost Summary";"UG Prod Sched",#N/A,FALSE,"Total Production";"UG Dev Summ",#N/A,FALSE,"UG Summary";#N/A,#N/A,FALSE,"Central";#N/A,#N/A,FALSE,"Discovery";#N/A,#N/A,FALSE,"Backfill Distrib.";#N/A,#N/A,FALSE,"EOM Survey";#N/A,#N/A,FALSE,"UG Prod.Recon.";"Geolgy Recon",#N/A,FALSE,"UG Geology Rep.";#N/A,#N/A,FALSE,"Advanced Dev."}</definedName>
    <definedName name="wrn.with_oth_curr." localSheetId="6" hidden="1">{"with_oth_curr",#N/A,FALSE,"2225"}</definedName>
    <definedName name="wrn.with_oth_curr." hidden="1">{"with_oth_curr",#N/A,FALSE,"2225"}</definedName>
    <definedName name="wrn.with_oth_curr.." localSheetId="6" hidden="1">{"with_oth_curr",#N/A,FALSE,"2225"}</definedName>
    <definedName name="wrn.with_oth_curr.." hidden="1">{"with_oth_curr",#N/A,FALSE,"2225"}</definedName>
    <definedName name="wrn.with_oth_curr..." localSheetId="6" hidden="1">{"with_oth_curr",#N/A,FALSE,"2225"}</definedName>
    <definedName name="wrn.with_oth_curr..." hidden="1">{"with_oth_curr",#N/A,FALSE,"2225"}</definedName>
    <definedName name="WSFL">#REF!</definedName>
    <definedName name="WSFR">#REF!</definedName>
    <definedName name="WSHED">#REF!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_1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2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3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4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5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6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7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8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CapersView._9">{TRUE,TRUE,-2.75,-17,772.5,449.25,FALSE,TRUE,TRUE,TRUE,0,19,#N/A,30,#N/A,7.04065040650407,10.9795918367347,1,FALSE,FALSE,3,FALSE,1,FALSE,100,"Swvu.CapersView.","ACwvu.CapersView.",#N/A,FALSE,FALSE,0,0,0,0,2,0,"&amp;R&amp;""Arial,Bold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1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2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3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4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5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6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7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8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_9">{TRUE,TRUE,-2.75,-17,772.5,449.25,FALSE,TRUE,TRUE,TRUE,0,18,#N/A,1,#N/A,80.75,104.2,1,FALSE,FALSE,3,FALSE,1,FALSE,10,"Swvu.Japan_Capers_Ed_Pub.","ACwvu.Japan_Capers_Ed_Pub.",#N/A,FALSE,FALSE,0,0,0,0,2,0,"&amp;R&amp;""Arial,Bold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2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3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4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5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6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7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8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_9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">#REF!</definedName>
    <definedName name="WW_5">NA()</definedName>
    <definedName name="www">#REF!</definedName>
    <definedName name="WWWW" localSheetId="6" hidden="1">{#N/A,#N/A,FALSE,"Cipta-All";#N/A,#N/A,FALSE,"Individual"}</definedName>
    <definedName name="WWWW" hidden="1">{#N/A,#N/A,FALSE,"Cipta-All";#N/A,#N/A,FALSE,"Individual"}</definedName>
    <definedName name="wwww_1">#N/A</definedName>
    <definedName name="wwww_5">#N/A</definedName>
    <definedName name="wwww_8">#N/A</definedName>
    <definedName name="X1A">#REF!</definedName>
    <definedName name="xcvzxc">#N/A</definedName>
    <definedName name="xox" localSheetId="6" hidden="1">{#N/A,#N/A,FALSE,"Aging Summary";#N/A,#N/A,FALSE,"Ratio Analysis";#N/A,#N/A,FALSE,"Test 120 Day Accts";#N/A,#N/A,FALSE,"Tickmarks"}</definedName>
    <definedName name="xox" hidden="1">{#N/A,#N/A,FALSE,"Aging Summary";#N/A,#N/A,FALSE,"Ratio Analysis";#N/A,#N/A,FALSE,"Test 120 Day Accts";#N/A,#N/A,FALSE,"Tickmarks"}</definedName>
    <definedName name="xx">#REF!</definedName>
    <definedName name="XXX_5">#N/A</definedName>
    <definedName name="XXX_8">#N/A</definedName>
    <definedName name="xxxx">#REF!</definedName>
    <definedName name="XXXXX_1">#N/A</definedName>
    <definedName name="XXXXX_5">#N/A</definedName>
    <definedName name="XXXXX_8">#N/A</definedName>
    <definedName name="xxxxxxxxxxxxxxx" localSheetId="6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xxxxxxxxxxxxxxx" hidden="1">{#N/A,#N/A,TRUE,"???";#N/A,#N/A,TRUE,"1? ????";#N/A,#N/A,TRUE,"2? ??";#N/A,#N/A,TRUE,"2??? ????";#N/A,#N/A,TRUE,"3(1)? ????";#N/A,#N/A,TRUE,"3(1) ?1 ????";#N/A,#N/A,TRUE,"3(1) ?3 ????";#N/A,#N/A,TRUE,"3(1) ?4 ????";#N/A,#N/A,TRUE,"3(1) ?6 ????";#N/A,#N/A,TRUE,"?8? ????";#N/A,#N/A,TRUE,"3(1)?7 ????";#N/A,#N/A,TRUE,"3(2)? ???";#N/A,#N/A,TRUE,"3(3)?(?) ????";#N/A,#N/A,TRUE,"5? ???";#N/A,#N/A,TRUE,"5?2 ???(?)";#N/A,#N/A,TRUE,"5?2 ???(?)";#N/A,#N/A,TRUE,"6? ????";#N/A,#N/A,TRUE,"6? ??(?)";#N/A,#N/A,TRUE,"6? ??(?)";#N/A,#N/A,TRUE,"6-1? ????";#N/A,#N/A,TRUE,"6-2(4)? ????";#N/A,#N/A,TRUE,"6-2(6)? ????";#N/A,#N/A,TRUE,"6-2(7)? ????";#N/A,#N/A,TRUE,"6-2(12)? ????";#N/A,#N/A,TRUE,"6-3? ??";#N/A,#N/A,TRUE,"6-3(3)? ??";#N/A,#N/A,TRUE,"6-3(4)? ??";#N/A,#N/A,TRUE,"6-4? ??(?)";#N/A,#N/A,TRUE,"6-4? ??(?)";#N/A,#N/A,TRUE,"6-5? ??(?)";#N/A,#N/A,TRUE,"6-5? ??(?)";#N/A,#N/A,TRUE,"6-6?(??) ?????";#N/A,#N/A,TRUE,"6-7? ????(?)";#N/A,#N/A,TRUE,"6-7? ???(?)";#N/A,#N/A,TRUE,"6-10? ????";#N/A,#N/A,TRUE,"6-11? ?????";#N/A,#N/A,TRUE,"6-12? ????";#N/A,#N/A,TRUE,"6-13? ???";#N/A,#N/A,TRUE,"6-14? ?????";#N/A,#N/A,TRUE,"8? ?????";#N/A,#N/A,TRUE,"9? ???(?)";#N/A,#N/A,TRUE,"9? ???(?)";#N/A,#N/A,TRUE,"10(2)? ????";#N/A,#N/A,TRUE,"10(3)? ????";#N/A,#N/A,TRUE,"10(3)? ??";#N/A,#N/A,TRUE,"10(4)? ????";#N/A,#N/A,TRUE,"10(4)? ????";#N/A,#N/A,TRUE,"12? ????";#N/A,#N/A,TRUE,"13? ???";#N/A,#N/A,TRUE,"14(1)? ? ??";#N/A,#N/A,TRUE,"60? ? ????";#N/A,#N/A,TRUE,"60? ? ????"}</definedName>
    <definedName name="xxxxxxxxxxxxxxxxxxxxxx">#REF!</definedName>
    <definedName name="xy">#N/A</definedName>
    <definedName name="xy_1">#N/A</definedName>
    <definedName name="xy_5">#N/A</definedName>
    <definedName name="xy_8">#N/A</definedName>
    <definedName name="y5_8">#N/A</definedName>
    <definedName name="y6_8">#N/A</definedName>
    <definedName name="y66_8">#N/A</definedName>
    <definedName name="y7_8">#N/A</definedName>
    <definedName name="y78_8">#N/A</definedName>
    <definedName name="y8_8">#N/A</definedName>
    <definedName name="ya">#REF!</definedName>
    <definedName name="YALE_HARDWARE">#REF!</definedName>
    <definedName name="YASMIN" localSheetId="6" hidden="1">{"'PRODUCTIONCOST SHEET'!$B$3:$G$48"}</definedName>
    <definedName name="YASMIN" hidden="1">{"'PRODUCTIONCOST SHEET'!$B$3:$G$48"}</definedName>
    <definedName name="Year">#REF!</definedName>
    <definedName name="YEAR_RANGE">#REF!</definedName>
    <definedName name="Year0">#REF!</definedName>
    <definedName name="year01">#REF!</definedName>
    <definedName name="year02">#REF!</definedName>
    <definedName name="year03">#REF!</definedName>
    <definedName name="year04">#REF!</definedName>
    <definedName name="yel">#REF!</definedName>
    <definedName name="YEN">#REF!</definedName>
    <definedName name="YEN1___0">"$#REF!.$#REF!$#REF!"</definedName>
    <definedName name="YEN2___0">"$#REF!.$#REF!$#REF!"</definedName>
    <definedName name="YFUYFBYTDYD">#N/A</definedName>
    <definedName name="YFUYFBYTDYD_1">#N/A</definedName>
    <definedName name="YFUYFBYTDYD_5">#N/A</definedName>
    <definedName name="YFUYFBYTDYD_8">#N/A</definedName>
    <definedName name="yg">#N/A</definedName>
    <definedName name="yg_1">#N/A</definedName>
    <definedName name="yg_5">#N/A</definedName>
    <definedName name="yg_8">#N/A</definedName>
    <definedName name="yh" localSheetId="6" hidden="1">{#N/A,#N/A,FALSE,"Aging Summary";#N/A,#N/A,FALSE,"Ratio Analysis";#N/A,#N/A,FALSE,"Test 120 Day Accts";#N/A,#N/A,FALSE,"Tickmarks"}</definedName>
    <definedName name="yh" hidden="1">{#N/A,#N/A,FALSE,"Aging Summary";#N/A,#N/A,FALSE,"Ratio Analysis";#N/A,#N/A,FALSE,"Test 120 Day Accts";#N/A,#N/A,FALSE,"Tickmarks"}</definedName>
    <definedName name="yiy">#N/A</definedName>
    <definedName name="yiy_1">#N/A</definedName>
    <definedName name="yiy_5">#N/A</definedName>
    <definedName name="yiy_8">#N/A</definedName>
    <definedName name="YJEYJ">#REF!</definedName>
    <definedName name="yopy">#N/A</definedName>
    <definedName name="yopy_1">#N/A</definedName>
    <definedName name="yopy_5">#N/A</definedName>
    <definedName name="yopy_8">#N/A</definedName>
    <definedName name="ytr_1">#N/A</definedName>
    <definedName name="ytr_5">#N/A</definedName>
    <definedName name="ytr_8">#N/A</definedName>
    <definedName name="ytuu">#N/A</definedName>
    <definedName name="ytuu_1">#N/A</definedName>
    <definedName name="ytuu_5">#N/A</definedName>
    <definedName name="ytuu_8">#N/A</definedName>
    <definedName name="ytytry">#N/A</definedName>
    <definedName name="ytytry_1">#N/A</definedName>
    <definedName name="ytytry_5">#N/A</definedName>
    <definedName name="ytytry_8">#N/A</definedName>
    <definedName name="yu_8">#N/A</definedName>
    <definedName name="YUFFFFFFFFFFFFF_1">#N/A</definedName>
    <definedName name="YUFFFFFFFFFFFFF_5">#N/A</definedName>
    <definedName name="YUFFFFFFFFFFFFF_8">#N/A</definedName>
    <definedName name="yuu">#REF!</definedName>
    <definedName name="YUUUUUUUUUU">#N/A</definedName>
    <definedName name="YUUUUUUUUUU_1">#N/A</definedName>
    <definedName name="YUUUUUUUUUU_5">#N/A</definedName>
    <definedName name="YUUUUUUUUUU_8">#N/A</definedName>
    <definedName name="YW">#REF!</definedName>
    <definedName name="yy7_8">#N/A</definedName>
    <definedName name="yydhtr">#REF!</definedName>
    <definedName name="yyy_1">#N/A</definedName>
    <definedName name="yyy_5">#N/A</definedName>
    <definedName name="yyy_8">#N/A</definedName>
    <definedName name="Z_9A428CE1_B4D9_11D0_A8AA_0000C071AEE7_.wvu.Cols" localSheetId="6" hidden="1">#REF!,#REF!</definedName>
    <definedName name="Z_9A428CE1_B4D9_11D0_A8AA_0000C071AEE7_.wvu.Cols" hidden="1">#REF!,#REF!</definedName>
    <definedName name="Z_9A428CE1_B4D9_11D0_A8AA_0000C071AEE7_.wvu.PrintArea" localSheetId="6" hidden="1">#REF!</definedName>
    <definedName name="Z_9A428CE1_B4D9_11D0_A8AA_0000C071AEE7_.wvu.PrintArea" hidden="1">#REF!</definedName>
    <definedName name="Z_9A428CE1_B4D9_11D0_A8AA_0000C071AEE7_.wvu.PrintArea_1">#REF!</definedName>
    <definedName name="Z_9A428CE1_B4D9_11D0_A8AA_0000C071AEE7_.wvu.PrintArea_2">#REF!</definedName>
    <definedName name="Z_9A428CE1_B4D9_11D0_A8AA_0000C071AEE7_.wvu.PrintArea_3">#REF!</definedName>
    <definedName name="Z_9A428CE1_B4D9_11D0_A8AA_0000C071AEE7_.wvu.PrintArea_4">#REF!</definedName>
    <definedName name="Z_9A428CE1_B4D9_11D0_A8AA_0000C071AEE7_.wvu.PrintArea_5">#REF!</definedName>
    <definedName name="Z_9A428CE1_B4D9_11D0_A8AA_0000C071AEE7_.wvu.PrintArea_6">#REF!</definedName>
    <definedName name="Z_9A428CE1_B4D9_11D0_A8AA_0000C071AEE7_.wvu.Rows" localSheetId="6" hidden="1">#REF!,#REF!,#REF!,#REF!,#REF!,#REF!,#REF!,#REF!</definedName>
    <definedName name="Z_9A428CE1_B4D9_11D0_A8AA_0000C071AEE7_.wvu.Rows" hidden="1">#REF!,#REF!,#REF!,#REF!,#REF!,#REF!,#REF!,#REF!</definedName>
    <definedName name="Z_9A428CE1_B4D9_11D0_A8AA_0000C071AEE7_.wvu.Rows_1">(#REF!,#REF!,#REF!,#REF!,#REF!,#REF!,#REF!,#REF!)</definedName>
    <definedName name="Z_9A428CE1_B4D9_11D0_A8AA_0000C071AEE7_.wvu.Rows_2">(#REF!,#REF!,#REF!,#REF!,#REF!,#REF!,#REF!,#REF!)</definedName>
    <definedName name="Z_9A428CE1_B4D9_11D0_A8AA_0000C071AEE7_.wvu.Rows_3">(#REF!,#REF!,#REF!,#REF!,#REF!,#REF!,#REF!,#REF!)</definedName>
    <definedName name="Z_9A428CE1_B4D9_11D0_A8AA_0000C071AEE7_.wvu.Rows_4">(#REF!,#REF!,#REF!,#REF!,#REF!,#REF!,#REF!,#REF!)</definedName>
    <definedName name="Z_9A428CE1_B4D9_11D0_A8AA_0000C071AEE7_.wvu.Rows_5">(#REF!,#REF!,#REF!,#REF!,#REF!,#REF!,#REF!,#REF!)</definedName>
    <definedName name="Z_9A428CE1_B4D9_11D0_A8AA_0000C071AEE7_.wvu.Rows_6">(#REF!,#REF!,#REF!,#REF!,#REF!,#REF!,#REF!,#REF!)</definedName>
    <definedName name="Zhujhai_C._Feng_Scie___Tech">#REF!</definedName>
    <definedName name="zoo">#N/A</definedName>
    <definedName name="zzzz">#REF!</definedName>
    <definedName name="zzzzz">#REF!</definedName>
    <definedName name="zzzzzz">#REF!</definedName>
    <definedName name="どうしよう">#N/A</definedName>
    <definedName name="どうしようもない">#N/A</definedName>
    <definedName name="ピクチャ１５０">#REF!</definedName>
    <definedName name="フォーマット">#N/A</definedName>
    <definedName name="ไฟฟ้า">#N/A</definedName>
    <definedName name="書式">#N/A</definedName>
    <definedName name="月中上手当率">#N/A</definedName>
    <definedName name="月中下手当率">#N/A</definedName>
    <definedName name="月中入荷上">#N/A</definedName>
    <definedName name="月中入荷下">#N/A</definedName>
    <definedName name="月初上手当率">#N/A</definedName>
    <definedName name="月初下手当率">#N/A</definedName>
    <definedName name="月初入荷上">#N/A</definedName>
    <definedName name="月初入荷下">#N/A</definedName>
    <definedName name="月初荷下２">#N/A</definedName>
    <definedName name="未手当一括範囲指定">#N/A</definedName>
    <definedName name="総合表">#N/A</definedName>
    <definedName name="総合表TA12下">#N/A</definedName>
    <definedName name="総合表TA20">#N/A</definedName>
    <definedName name="総合表TA20下">#N/A</definedName>
    <definedName name="総合表TA30">#N/A</definedName>
    <definedName name="総合表TA30下">#N/A</definedName>
    <definedName name="総合表TA40">#N/A</definedName>
    <definedName name="総合表TA40下">#N/A</definedName>
    <definedName name="総合表TA50">#N/A</definedName>
    <definedName name="総合表TA50下">#N/A</definedName>
    <definedName name="総合表TA61">#N/A</definedName>
    <definedName name="総合表TA61下">#N/A</definedName>
    <definedName name="総合表TA90">#N/A</definedName>
    <definedName name="総合表TA90下">#N/A</definedName>
  </definedNames>
  <calcPr calcId="191029" concurrentManualCount="16"/>
  <pivotCaches>
    <pivotCache cacheId="4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C2" i="8"/>
  <c r="B3" i="8"/>
  <c r="C3" i="8"/>
  <c r="B4" i="8"/>
  <c r="C4" i="8"/>
  <c r="B5" i="8"/>
  <c r="C5" i="8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L71" i="9"/>
  <c r="I71" i="9"/>
  <c r="H71" i="9"/>
  <c r="G71" i="9"/>
  <c r="N3806" i="1"/>
  <c r="M3806" i="1"/>
  <c r="L3806" i="1"/>
  <c r="K3806" i="1"/>
  <c r="N3805" i="1"/>
  <c r="M3805" i="1"/>
  <c r="L3805" i="1"/>
  <c r="K3805" i="1"/>
  <c r="N3804" i="1"/>
  <c r="M3804" i="1"/>
  <c r="L3804" i="1"/>
  <c r="K3804" i="1"/>
  <c r="N3803" i="1"/>
  <c r="M3803" i="1"/>
  <c r="L3803" i="1"/>
  <c r="K3803" i="1"/>
  <c r="N3802" i="1"/>
  <c r="M3802" i="1"/>
  <c r="L3802" i="1"/>
  <c r="K3802" i="1"/>
  <c r="N3801" i="1"/>
  <c r="M3801" i="1"/>
  <c r="L3801" i="1"/>
  <c r="K3801" i="1"/>
  <c r="N3800" i="1"/>
  <c r="M3800" i="1"/>
  <c r="L3800" i="1"/>
  <c r="K3800" i="1"/>
  <c r="N3799" i="1"/>
  <c r="M3799" i="1"/>
  <c r="L3799" i="1"/>
  <c r="K3799" i="1"/>
  <c r="N3798" i="1"/>
  <c r="M3798" i="1"/>
  <c r="L3798" i="1"/>
  <c r="K3798" i="1"/>
  <c r="N3797" i="1"/>
  <c r="M3797" i="1"/>
  <c r="L3797" i="1"/>
  <c r="K3797" i="1"/>
  <c r="N3796" i="1"/>
  <c r="M3796" i="1"/>
  <c r="L3796" i="1"/>
  <c r="K3796" i="1"/>
  <c r="N3795" i="1"/>
  <c r="M3795" i="1"/>
  <c r="L3795" i="1"/>
  <c r="K3795" i="1"/>
  <c r="N3794" i="1"/>
  <c r="M3794" i="1"/>
  <c r="L3794" i="1"/>
  <c r="K3794" i="1"/>
  <c r="N3793" i="1"/>
  <c r="M3793" i="1"/>
  <c r="L3793" i="1"/>
  <c r="K3793" i="1"/>
  <c r="N3792" i="1"/>
  <c r="M3792" i="1"/>
  <c r="L3792" i="1"/>
  <c r="K3792" i="1"/>
  <c r="N3791" i="1"/>
  <c r="M3791" i="1"/>
  <c r="L3791" i="1"/>
  <c r="K3791" i="1"/>
  <c r="N3790" i="1"/>
  <c r="M3790" i="1"/>
  <c r="L3790" i="1"/>
  <c r="K3790" i="1"/>
  <c r="N3789" i="1"/>
  <c r="M3789" i="1"/>
  <c r="L3789" i="1"/>
  <c r="K3789" i="1"/>
  <c r="N3788" i="1"/>
  <c r="M3788" i="1"/>
  <c r="L3788" i="1"/>
  <c r="K3788" i="1"/>
  <c r="N3787" i="1"/>
  <c r="M3787" i="1"/>
  <c r="L3787" i="1"/>
  <c r="K3787" i="1"/>
  <c r="N3786" i="1"/>
  <c r="M3786" i="1"/>
  <c r="L3786" i="1"/>
  <c r="K3786" i="1"/>
  <c r="N3785" i="1"/>
  <c r="M3785" i="1"/>
  <c r="L3785" i="1"/>
  <c r="K3785" i="1"/>
  <c r="N3784" i="1"/>
  <c r="M3784" i="1"/>
  <c r="L3784" i="1"/>
  <c r="K3784" i="1"/>
  <c r="N3783" i="1"/>
  <c r="M3783" i="1"/>
  <c r="L3783" i="1"/>
  <c r="K3783" i="1"/>
  <c r="N3782" i="1"/>
  <c r="M3782" i="1"/>
  <c r="L3782" i="1"/>
  <c r="K3782" i="1"/>
  <c r="N3781" i="1"/>
  <c r="M3781" i="1"/>
  <c r="L3781" i="1"/>
  <c r="K3781" i="1"/>
  <c r="N3780" i="1"/>
  <c r="M3780" i="1"/>
  <c r="L3780" i="1"/>
  <c r="K3780" i="1"/>
  <c r="N3779" i="1"/>
  <c r="M3779" i="1"/>
  <c r="L3779" i="1"/>
  <c r="K3779" i="1"/>
  <c r="N3778" i="1"/>
  <c r="M3778" i="1"/>
  <c r="L3778" i="1"/>
  <c r="K3778" i="1"/>
  <c r="N3777" i="1"/>
  <c r="M3777" i="1"/>
  <c r="L3777" i="1"/>
  <c r="K3777" i="1"/>
  <c r="N3776" i="1"/>
  <c r="M3776" i="1"/>
  <c r="L3776" i="1"/>
  <c r="K3776" i="1"/>
  <c r="N3775" i="1"/>
  <c r="M3775" i="1"/>
  <c r="L3775" i="1"/>
  <c r="K3775" i="1"/>
  <c r="N3774" i="1"/>
  <c r="M3774" i="1"/>
  <c r="L3774" i="1"/>
  <c r="K3774" i="1"/>
  <c r="N3773" i="1"/>
  <c r="M3773" i="1"/>
  <c r="L3773" i="1"/>
  <c r="K3773" i="1"/>
  <c r="N3772" i="1"/>
  <c r="M3772" i="1"/>
  <c r="L3772" i="1"/>
  <c r="K3772" i="1"/>
  <c r="N3771" i="1"/>
  <c r="M3771" i="1"/>
  <c r="L3771" i="1"/>
  <c r="K3771" i="1"/>
  <c r="N3770" i="1"/>
  <c r="M3770" i="1"/>
  <c r="L3770" i="1"/>
  <c r="K3770" i="1"/>
  <c r="N3769" i="1"/>
  <c r="M3769" i="1"/>
  <c r="L3769" i="1"/>
  <c r="K3769" i="1"/>
  <c r="N3768" i="1"/>
  <c r="M3768" i="1"/>
  <c r="L3768" i="1"/>
  <c r="K3768" i="1"/>
  <c r="N3767" i="1"/>
  <c r="M3767" i="1"/>
  <c r="L3767" i="1"/>
  <c r="K3767" i="1"/>
  <c r="N3766" i="1"/>
  <c r="M3766" i="1"/>
  <c r="L3766" i="1"/>
  <c r="K3766" i="1"/>
  <c r="N3765" i="1"/>
  <c r="M3765" i="1"/>
  <c r="L3765" i="1"/>
  <c r="K3765" i="1"/>
  <c r="N3764" i="1"/>
  <c r="M3764" i="1"/>
  <c r="L3764" i="1"/>
  <c r="K3764" i="1"/>
  <c r="N3763" i="1"/>
  <c r="M3763" i="1"/>
  <c r="L3763" i="1"/>
  <c r="K3763" i="1"/>
  <c r="N3762" i="1"/>
  <c r="M3762" i="1"/>
  <c r="L3762" i="1"/>
  <c r="K3762" i="1"/>
  <c r="N3761" i="1"/>
  <c r="M3761" i="1"/>
  <c r="L3761" i="1"/>
  <c r="K3761" i="1"/>
  <c r="N3760" i="1"/>
  <c r="M3760" i="1"/>
  <c r="L3760" i="1"/>
  <c r="K3760" i="1"/>
  <c r="N3759" i="1"/>
  <c r="M3759" i="1"/>
  <c r="L3759" i="1"/>
  <c r="K3759" i="1"/>
  <c r="N3758" i="1"/>
  <c r="M3758" i="1"/>
  <c r="L3758" i="1"/>
  <c r="K3758" i="1"/>
  <c r="N3757" i="1"/>
  <c r="M3757" i="1"/>
  <c r="L3757" i="1"/>
  <c r="K3757" i="1"/>
  <c r="N3756" i="1"/>
  <c r="M3756" i="1"/>
  <c r="L3756" i="1"/>
  <c r="K3756" i="1"/>
  <c r="N3755" i="1"/>
  <c r="M3755" i="1"/>
  <c r="L3755" i="1"/>
  <c r="K3755" i="1"/>
  <c r="N3754" i="1"/>
  <c r="M3754" i="1"/>
  <c r="L3754" i="1"/>
  <c r="K3754" i="1"/>
  <c r="N3753" i="1"/>
  <c r="M3753" i="1"/>
  <c r="L3753" i="1"/>
  <c r="K3753" i="1"/>
  <c r="N3752" i="1"/>
  <c r="M3752" i="1"/>
  <c r="L3752" i="1"/>
  <c r="K3752" i="1"/>
  <c r="N3751" i="1"/>
  <c r="M3751" i="1"/>
  <c r="L3751" i="1"/>
  <c r="K3751" i="1"/>
  <c r="N3750" i="1"/>
  <c r="M3750" i="1"/>
  <c r="L3750" i="1"/>
  <c r="K3750" i="1"/>
  <c r="N3749" i="1"/>
  <c r="M3749" i="1"/>
  <c r="L3749" i="1"/>
  <c r="K3749" i="1"/>
  <c r="N3748" i="1"/>
  <c r="M3748" i="1"/>
  <c r="L3748" i="1"/>
  <c r="K3748" i="1"/>
  <c r="N3747" i="1"/>
  <c r="M3747" i="1"/>
  <c r="L3747" i="1"/>
  <c r="K3747" i="1"/>
  <c r="N3746" i="1"/>
  <c r="M3746" i="1"/>
  <c r="L3746" i="1"/>
  <c r="K3746" i="1"/>
  <c r="N3745" i="1"/>
  <c r="M3745" i="1"/>
  <c r="L3745" i="1"/>
  <c r="K3745" i="1"/>
  <c r="N3744" i="1"/>
  <c r="M3744" i="1"/>
  <c r="L3744" i="1"/>
  <c r="K3744" i="1"/>
  <c r="N3743" i="1"/>
  <c r="M3743" i="1"/>
  <c r="L3743" i="1"/>
  <c r="K3743" i="1"/>
  <c r="N3742" i="1"/>
  <c r="M3742" i="1"/>
  <c r="L3742" i="1"/>
  <c r="K3742" i="1"/>
  <c r="N3741" i="1"/>
  <c r="M3741" i="1"/>
  <c r="L3741" i="1"/>
  <c r="K3741" i="1"/>
  <c r="N3740" i="1"/>
  <c r="M3740" i="1"/>
  <c r="L3740" i="1"/>
  <c r="K3740" i="1"/>
  <c r="N3739" i="1"/>
  <c r="M3739" i="1"/>
  <c r="L3739" i="1"/>
  <c r="K3739" i="1"/>
  <c r="N3738" i="1"/>
  <c r="M3738" i="1"/>
  <c r="L3738" i="1"/>
  <c r="K3738" i="1"/>
  <c r="N3737" i="1"/>
  <c r="M3737" i="1"/>
  <c r="L3737" i="1"/>
  <c r="K3737" i="1"/>
  <c r="N3736" i="1"/>
  <c r="M3736" i="1"/>
  <c r="L3736" i="1"/>
  <c r="K3736" i="1"/>
  <c r="N3735" i="1"/>
  <c r="M3735" i="1"/>
  <c r="L3735" i="1"/>
  <c r="K3735" i="1"/>
  <c r="N3734" i="1"/>
  <c r="M3734" i="1"/>
  <c r="L3734" i="1"/>
  <c r="K3734" i="1"/>
  <c r="N3733" i="1"/>
  <c r="M3733" i="1"/>
  <c r="L3733" i="1"/>
  <c r="K3733" i="1"/>
  <c r="N3732" i="1"/>
  <c r="M3732" i="1"/>
  <c r="L3732" i="1"/>
  <c r="K3732" i="1"/>
  <c r="N3731" i="1"/>
  <c r="M3731" i="1"/>
  <c r="L3731" i="1"/>
  <c r="K3731" i="1"/>
  <c r="N3730" i="1"/>
  <c r="M3730" i="1"/>
  <c r="L3730" i="1"/>
  <c r="K3730" i="1"/>
  <c r="N3729" i="1"/>
  <c r="M3729" i="1"/>
  <c r="L3729" i="1"/>
  <c r="K3729" i="1"/>
  <c r="N3728" i="1"/>
  <c r="M3728" i="1"/>
  <c r="L3728" i="1"/>
  <c r="K3728" i="1"/>
  <c r="N3727" i="1"/>
  <c r="M3727" i="1"/>
  <c r="L3727" i="1"/>
  <c r="K3727" i="1"/>
  <c r="N3726" i="1"/>
  <c r="M3726" i="1"/>
  <c r="L3726" i="1"/>
  <c r="K3726" i="1"/>
  <c r="N3725" i="1"/>
  <c r="M3725" i="1"/>
  <c r="L3725" i="1"/>
  <c r="K3725" i="1"/>
  <c r="N3724" i="1"/>
  <c r="M3724" i="1"/>
  <c r="L3724" i="1"/>
  <c r="K3724" i="1"/>
  <c r="N3723" i="1"/>
  <c r="M3723" i="1"/>
  <c r="L3723" i="1"/>
  <c r="K3723" i="1"/>
  <c r="N3722" i="1"/>
  <c r="M3722" i="1"/>
  <c r="L3722" i="1"/>
  <c r="K3722" i="1"/>
  <c r="N3721" i="1"/>
  <c r="M3721" i="1"/>
  <c r="L3721" i="1"/>
  <c r="K3721" i="1"/>
  <c r="N3720" i="1"/>
  <c r="M3720" i="1"/>
  <c r="L3720" i="1"/>
  <c r="K3720" i="1"/>
  <c r="N3719" i="1"/>
  <c r="M3719" i="1"/>
  <c r="L3719" i="1"/>
  <c r="K3719" i="1"/>
  <c r="N3718" i="1"/>
  <c r="M3718" i="1"/>
  <c r="L3718" i="1"/>
  <c r="K3718" i="1"/>
  <c r="N3717" i="1"/>
  <c r="M3717" i="1"/>
  <c r="L3717" i="1"/>
  <c r="K3717" i="1"/>
  <c r="N3716" i="1"/>
  <c r="M3716" i="1"/>
  <c r="L3716" i="1"/>
  <c r="K3716" i="1"/>
  <c r="N3715" i="1"/>
  <c r="M3715" i="1"/>
  <c r="L3715" i="1"/>
  <c r="K3715" i="1"/>
  <c r="N3714" i="1"/>
  <c r="M3714" i="1"/>
  <c r="L3714" i="1"/>
  <c r="K3714" i="1"/>
  <c r="N3713" i="1"/>
  <c r="M3713" i="1"/>
  <c r="L3713" i="1"/>
  <c r="K3713" i="1"/>
  <c r="N3712" i="1"/>
  <c r="M3712" i="1"/>
  <c r="L3712" i="1"/>
  <c r="K3712" i="1"/>
  <c r="N3711" i="1"/>
  <c r="M3711" i="1"/>
  <c r="L3711" i="1"/>
  <c r="K3711" i="1"/>
  <c r="N3710" i="1"/>
  <c r="M3710" i="1"/>
  <c r="L3710" i="1"/>
  <c r="K3710" i="1"/>
  <c r="N3709" i="1"/>
  <c r="M3709" i="1"/>
  <c r="L3709" i="1"/>
  <c r="K3709" i="1"/>
  <c r="N3708" i="1"/>
  <c r="M3708" i="1"/>
  <c r="L3708" i="1"/>
  <c r="K3708" i="1"/>
  <c r="N3707" i="1"/>
  <c r="M3707" i="1"/>
  <c r="L3707" i="1"/>
  <c r="K3707" i="1"/>
  <c r="N3706" i="1"/>
  <c r="M3706" i="1"/>
  <c r="L3706" i="1"/>
  <c r="K3706" i="1"/>
  <c r="N3705" i="1"/>
  <c r="M3705" i="1"/>
  <c r="L3705" i="1"/>
  <c r="K3705" i="1"/>
  <c r="N3704" i="1"/>
  <c r="M3704" i="1"/>
  <c r="L3704" i="1"/>
  <c r="K3704" i="1"/>
  <c r="N3703" i="1"/>
  <c r="M3703" i="1"/>
  <c r="L3703" i="1"/>
  <c r="K3703" i="1"/>
  <c r="N3702" i="1"/>
  <c r="M3702" i="1"/>
  <c r="L3702" i="1"/>
  <c r="K3702" i="1"/>
  <c r="N3701" i="1"/>
  <c r="M3701" i="1"/>
  <c r="L3701" i="1"/>
  <c r="K3701" i="1"/>
  <c r="N3700" i="1"/>
  <c r="M3700" i="1"/>
  <c r="L3700" i="1"/>
  <c r="K3700" i="1"/>
  <c r="N3699" i="1"/>
  <c r="M3699" i="1"/>
  <c r="L3699" i="1"/>
  <c r="K3699" i="1"/>
  <c r="N3698" i="1"/>
  <c r="M3698" i="1"/>
  <c r="L3698" i="1"/>
  <c r="K3698" i="1"/>
  <c r="N3697" i="1"/>
  <c r="M3697" i="1"/>
  <c r="L3697" i="1"/>
  <c r="K3697" i="1"/>
  <c r="N3696" i="1"/>
  <c r="M3696" i="1"/>
  <c r="L3696" i="1"/>
  <c r="K3696" i="1"/>
  <c r="N3695" i="1"/>
  <c r="M3695" i="1"/>
  <c r="L3695" i="1"/>
  <c r="K3695" i="1"/>
  <c r="N3694" i="1"/>
  <c r="M3694" i="1"/>
  <c r="L3694" i="1"/>
  <c r="K3694" i="1"/>
  <c r="N3693" i="1"/>
  <c r="M3693" i="1"/>
  <c r="L3693" i="1"/>
  <c r="K3693" i="1"/>
  <c r="N3692" i="1"/>
  <c r="M3692" i="1"/>
  <c r="L3692" i="1"/>
  <c r="K3692" i="1"/>
  <c r="N3691" i="1"/>
  <c r="M3691" i="1"/>
  <c r="L3691" i="1"/>
  <c r="K3691" i="1"/>
  <c r="N3690" i="1"/>
  <c r="M3690" i="1"/>
  <c r="L3690" i="1"/>
  <c r="K3690" i="1"/>
  <c r="N3689" i="1"/>
  <c r="M3689" i="1"/>
  <c r="L3689" i="1"/>
  <c r="K3689" i="1"/>
  <c r="N3688" i="1"/>
  <c r="M3688" i="1"/>
  <c r="L3688" i="1"/>
  <c r="K3688" i="1"/>
  <c r="N3687" i="1"/>
  <c r="M3687" i="1"/>
  <c r="L3687" i="1"/>
  <c r="K3687" i="1"/>
  <c r="N3686" i="1"/>
  <c r="M3686" i="1"/>
  <c r="L3686" i="1"/>
  <c r="K3686" i="1"/>
  <c r="N3685" i="1"/>
  <c r="M3685" i="1"/>
  <c r="L3685" i="1"/>
  <c r="K3685" i="1"/>
  <c r="N3684" i="1"/>
  <c r="M3684" i="1"/>
  <c r="L3684" i="1"/>
  <c r="K3684" i="1"/>
  <c r="N3683" i="1"/>
  <c r="M3683" i="1"/>
  <c r="L3683" i="1"/>
  <c r="K3683" i="1"/>
  <c r="N3682" i="1"/>
  <c r="M3682" i="1"/>
  <c r="L3682" i="1"/>
  <c r="K3682" i="1"/>
  <c r="N3681" i="1"/>
  <c r="M3681" i="1"/>
  <c r="L3681" i="1"/>
  <c r="K3681" i="1"/>
  <c r="N3680" i="1"/>
  <c r="M3680" i="1"/>
  <c r="L3680" i="1"/>
  <c r="K3680" i="1"/>
  <c r="N3679" i="1"/>
  <c r="M3679" i="1"/>
  <c r="L3679" i="1"/>
  <c r="K3679" i="1"/>
  <c r="N3678" i="1"/>
  <c r="M3678" i="1"/>
  <c r="L3678" i="1"/>
  <c r="K3678" i="1"/>
  <c r="N3677" i="1"/>
  <c r="M3677" i="1"/>
  <c r="L3677" i="1"/>
  <c r="K3677" i="1"/>
  <c r="N3676" i="1"/>
  <c r="M3676" i="1"/>
  <c r="L3676" i="1"/>
  <c r="K3676" i="1"/>
  <c r="N3675" i="1"/>
  <c r="M3675" i="1"/>
  <c r="L3675" i="1"/>
  <c r="K3675" i="1"/>
  <c r="N3674" i="1"/>
  <c r="M3674" i="1"/>
  <c r="L3674" i="1"/>
  <c r="K3674" i="1"/>
  <c r="N3673" i="1"/>
  <c r="M3673" i="1"/>
  <c r="L3673" i="1"/>
  <c r="K3673" i="1"/>
  <c r="N3672" i="1"/>
  <c r="M3672" i="1"/>
  <c r="L3672" i="1"/>
  <c r="K3672" i="1"/>
  <c r="N3671" i="1"/>
  <c r="M3671" i="1"/>
  <c r="L3671" i="1"/>
  <c r="K3671" i="1"/>
  <c r="N3670" i="1"/>
  <c r="M3670" i="1"/>
  <c r="L3670" i="1"/>
  <c r="K3670" i="1"/>
  <c r="N3669" i="1"/>
  <c r="M3669" i="1"/>
  <c r="L3669" i="1"/>
  <c r="K3669" i="1"/>
  <c r="N3668" i="1"/>
  <c r="M3668" i="1"/>
  <c r="L3668" i="1"/>
  <c r="K3668" i="1"/>
  <c r="N3667" i="1"/>
  <c r="M3667" i="1"/>
  <c r="L3667" i="1"/>
  <c r="K3667" i="1"/>
  <c r="N3666" i="1"/>
  <c r="M3666" i="1"/>
  <c r="L3666" i="1"/>
  <c r="K3666" i="1"/>
  <c r="N3665" i="1"/>
  <c r="M3665" i="1"/>
  <c r="L3665" i="1"/>
  <c r="K3665" i="1"/>
  <c r="N3664" i="1"/>
  <c r="M3664" i="1"/>
  <c r="L3664" i="1"/>
  <c r="K3664" i="1"/>
  <c r="N3663" i="1"/>
  <c r="M3663" i="1"/>
  <c r="L3663" i="1"/>
  <c r="K3663" i="1"/>
  <c r="N3662" i="1"/>
  <c r="M3662" i="1"/>
  <c r="L3662" i="1"/>
  <c r="K3662" i="1"/>
  <c r="N3661" i="1"/>
  <c r="M3661" i="1"/>
  <c r="L3661" i="1"/>
  <c r="K3661" i="1"/>
  <c r="N3660" i="1"/>
  <c r="M3660" i="1"/>
  <c r="L3660" i="1"/>
  <c r="K3660" i="1"/>
  <c r="N3659" i="1"/>
  <c r="M3659" i="1"/>
  <c r="L3659" i="1"/>
  <c r="K3659" i="1"/>
  <c r="N3658" i="1"/>
  <c r="M3658" i="1"/>
  <c r="L3658" i="1"/>
  <c r="K3658" i="1"/>
  <c r="N3657" i="1"/>
  <c r="M3657" i="1"/>
  <c r="L3657" i="1"/>
  <c r="K3657" i="1"/>
  <c r="N3656" i="1"/>
  <c r="M3656" i="1"/>
  <c r="L3656" i="1"/>
  <c r="K3656" i="1"/>
  <c r="N3655" i="1"/>
  <c r="M3655" i="1"/>
  <c r="L3655" i="1"/>
  <c r="K3655" i="1"/>
  <c r="N3654" i="1"/>
  <c r="M3654" i="1"/>
  <c r="L3654" i="1"/>
  <c r="K3654" i="1"/>
  <c r="N3653" i="1"/>
  <c r="M3653" i="1"/>
  <c r="L3653" i="1"/>
  <c r="K3653" i="1"/>
  <c r="N3652" i="1"/>
  <c r="M3652" i="1"/>
  <c r="L3652" i="1"/>
  <c r="K3652" i="1"/>
  <c r="N3651" i="1"/>
  <c r="M3651" i="1"/>
  <c r="L3651" i="1"/>
  <c r="K3651" i="1"/>
  <c r="N3650" i="1"/>
  <c r="M3650" i="1"/>
  <c r="L3650" i="1"/>
  <c r="K3650" i="1"/>
  <c r="N3649" i="1"/>
  <c r="M3649" i="1"/>
  <c r="L3649" i="1"/>
  <c r="K3649" i="1"/>
  <c r="N3648" i="1"/>
  <c r="M3648" i="1"/>
  <c r="L3648" i="1"/>
  <c r="K3648" i="1"/>
  <c r="N3647" i="1"/>
  <c r="M3647" i="1"/>
  <c r="L3647" i="1"/>
  <c r="K3647" i="1"/>
  <c r="N3646" i="1"/>
  <c r="M3646" i="1"/>
  <c r="L3646" i="1"/>
  <c r="K3646" i="1"/>
  <c r="N3645" i="1"/>
  <c r="M3645" i="1"/>
  <c r="L3645" i="1"/>
  <c r="K3645" i="1"/>
  <c r="N3644" i="1"/>
  <c r="M3644" i="1"/>
  <c r="L3644" i="1"/>
  <c r="K3644" i="1"/>
  <c r="N3643" i="1"/>
  <c r="M3643" i="1"/>
  <c r="L3643" i="1"/>
  <c r="K3643" i="1"/>
  <c r="N3642" i="1"/>
  <c r="M3642" i="1"/>
  <c r="L3642" i="1"/>
  <c r="K3642" i="1"/>
  <c r="N3641" i="1"/>
  <c r="M3641" i="1"/>
  <c r="L3641" i="1"/>
  <c r="K3641" i="1"/>
  <c r="N3640" i="1"/>
  <c r="M3640" i="1"/>
  <c r="L3640" i="1"/>
  <c r="K3640" i="1"/>
  <c r="N3639" i="1"/>
  <c r="M3639" i="1"/>
  <c r="L3639" i="1"/>
  <c r="K3639" i="1"/>
  <c r="N3638" i="1"/>
  <c r="M3638" i="1"/>
  <c r="L3638" i="1"/>
  <c r="K3638" i="1"/>
  <c r="N3637" i="1"/>
  <c r="M3637" i="1"/>
  <c r="L3637" i="1"/>
  <c r="K3637" i="1"/>
  <c r="N3636" i="1"/>
  <c r="M3636" i="1"/>
  <c r="L3636" i="1"/>
  <c r="K3636" i="1"/>
  <c r="N3635" i="1"/>
  <c r="M3635" i="1"/>
  <c r="L3635" i="1"/>
  <c r="K3635" i="1"/>
  <c r="N3634" i="1"/>
  <c r="M3634" i="1"/>
  <c r="L3634" i="1"/>
  <c r="K3634" i="1"/>
  <c r="N3633" i="1"/>
  <c r="M3633" i="1"/>
  <c r="L3633" i="1"/>
  <c r="K3633" i="1"/>
  <c r="N3632" i="1"/>
  <c r="M3632" i="1"/>
  <c r="L3632" i="1"/>
  <c r="K3632" i="1"/>
  <c r="N3631" i="1"/>
  <c r="M3631" i="1"/>
  <c r="L3631" i="1"/>
  <c r="K3631" i="1"/>
  <c r="N3630" i="1"/>
  <c r="M3630" i="1"/>
  <c r="L3630" i="1"/>
  <c r="K3630" i="1"/>
  <c r="N3629" i="1"/>
  <c r="M3629" i="1"/>
  <c r="L3629" i="1"/>
  <c r="K3629" i="1"/>
  <c r="N3628" i="1"/>
  <c r="M3628" i="1"/>
  <c r="L3628" i="1"/>
  <c r="K3628" i="1"/>
  <c r="N3627" i="1"/>
  <c r="M3627" i="1"/>
  <c r="L3627" i="1"/>
  <c r="K3627" i="1"/>
  <c r="N3626" i="1"/>
  <c r="M3626" i="1"/>
  <c r="L3626" i="1"/>
  <c r="K3626" i="1"/>
  <c r="N3625" i="1"/>
  <c r="M3625" i="1"/>
  <c r="L3625" i="1"/>
  <c r="K3625" i="1"/>
  <c r="N3624" i="1"/>
  <c r="M3624" i="1"/>
  <c r="L3624" i="1"/>
  <c r="K3624" i="1"/>
  <c r="N3623" i="1"/>
  <c r="M3623" i="1"/>
  <c r="L3623" i="1"/>
  <c r="K3623" i="1"/>
  <c r="N3622" i="1"/>
  <c r="M3622" i="1"/>
  <c r="L3622" i="1"/>
  <c r="K3622" i="1"/>
  <c r="N3621" i="1"/>
  <c r="M3621" i="1"/>
  <c r="L3621" i="1"/>
  <c r="K3621" i="1"/>
  <c r="N3620" i="1"/>
  <c r="M3620" i="1"/>
  <c r="L3620" i="1"/>
  <c r="K3620" i="1"/>
  <c r="N3619" i="1"/>
  <c r="M3619" i="1"/>
  <c r="L3619" i="1"/>
  <c r="K3619" i="1"/>
  <c r="N3618" i="1"/>
  <c r="M3618" i="1"/>
  <c r="L3618" i="1"/>
  <c r="K3618" i="1"/>
  <c r="N3617" i="1"/>
  <c r="M3617" i="1"/>
  <c r="L3617" i="1"/>
  <c r="K3617" i="1"/>
  <c r="N3616" i="1"/>
  <c r="M3616" i="1"/>
  <c r="L3616" i="1"/>
  <c r="K3616" i="1"/>
  <c r="N3615" i="1"/>
  <c r="M3615" i="1"/>
  <c r="L3615" i="1"/>
  <c r="K3615" i="1"/>
  <c r="N3614" i="1"/>
  <c r="M3614" i="1"/>
  <c r="L3614" i="1"/>
  <c r="K3614" i="1"/>
  <c r="N3613" i="1"/>
  <c r="M3613" i="1"/>
  <c r="L3613" i="1"/>
  <c r="K3613" i="1"/>
  <c r="N3612" i="1"/>
  <c r="M3612" i="1"/>
  <c r="L3612" i="1"/>
  <c r="K3612" i="1"/>
  <c r="N3611" i="1"/>
  <c r="M3611" i="1"/>
  <c r="L3611" i="1"/>
  <c r="K3611" i="1"/>
  <c r="N3610" i="1"/>
  <c r="M3610" i="1"/>
  <c r="L3610" i="1"/>
  <c r="K3610" i="1"/>
  <c r="N3609" i="1"/>
  <c r="M3609" i="1"/>
  <c r="L3609" i="1"/>
  <c r="K3609" i="1"/>
  <c r="N3608" i="1"/>
  <c r="M3608" i="1"/>
  <c r="L3608" i="1"/>
  <c r="K3608" i="1"/>
  <c r="N3607" i="1"/>
  <c r="M3607" i="1"/>
  <c r="L3607" i="1"/>
  <c r="K3607" i="1"/>
  <c r="N3606" i="1"/>
  <c r="M3606" i="1"/>
  <c r="L3606" i="1"/>
  <c r="K3606" i="1"/>
  <c r="N3605" i="1"/>
  <c r="M3605" i="1"/>
  <c r="L3605" i="1"/>
  <c r="K3605" i="1"/>
  <c r="N3604" i="1"/>
  <c r="M3604" i="1"/>
  <c r="L3604" i="1"/>
  <c r="K3604" i="1"/>
  <c r="N3603" i="1"/>
  <c r="M3603" i="1"/>
  <c r="L3603" i="1"/>
  <c r="K3603" i="1"/>
  <c r="N3602" i="1"/>
  <c r="M3602" i="1"/>
  <c r="L3602" i="1"/>
  <c r="K3602" i="1"/>
  <c r="N3601" i="1"/>
  <c r="M3601" i="1"/>
  <c r="L3601" i="1"/>
  <c r="K3601" i="1"/>
  <c r="N3600" i="1"/>
  <c r="M3600" i="1"/>
  <c r="L3600" i="1"/>
  <c r="K3600" i="1"/>
  <c r="N3599" i="1"/>
  <c r="M3599" i="1"/>
  <c r="L3599" i="1"/>
  <c r="K3599" i="1"/>
  <c r="N3598" i="1"/>
  <c r="M3598" i="1"/>
  <c r="L3598" i="1"/>
  <c r="K3598" i="1"/>
  <c r="N3597" i="1"/>
  <c r="M3597" i="1"/>
  <c r="L3597" i="1"/>
  <c r="K3597" i="1"/>
  <c r="N3596" i="1"/>
  <c r="M3596" i="1"/>
  <c r="L3596" i="1"/>
  <c r="K3596" i="1"/>
  <c r="N3595" i="1"/>
  <c r="M3595" i="1"/>
  <c r="L3595" i="1"/>
  <c r="K3595" i="1"/>
  <c r="N3594" i="1"/>
  <c r="M3594" i="1"/>
  <c r="L3594" i="1"/>
  <c r="K3594" i="1"/>
  <c r="N3593" i="1"/>
  <c r="M3593" i="1"/>
  <c r="L3593" i="1"/>
  <c r="K3593" i="1"/>
  <c r="N3592" i="1"/>
  <c r="M3592" i="1"/>
  <c r="L3592" i="1"/>
  <c r="K3592" i="1"/>
  <c r="N3591" i="1"/>
  <c r="M3591" i="1"/>
  <c r="L3591" i="1"/>
  <c r="K3591" i="1"/>
  <c r="N3590" i="1"/>
  <c r="M3590" i="1"/>
  <c r="L3590" i="1"/>
  <c r="K3590" i="1"/>
  <c r="N3589" i="1"/>
  <c r="M3589" i="1"/>
  <c r="L3589" i="1"/>
  <c r="K3589" i="1"/>
  <c r="N3588" i="1"/>
  <c r="M3588" i="1"/>
  <c r="L3588" i="1"/>
  <c r="K3588" i="1"/>
  <c r="N3587" i="1"/>
  <c r="M3587" i="1"/>
  <c r="L3587" i="1"/>
  <c r="K3587" i="1"/>
  <c r="N3586" i="1"/>
  <c r="M3586" i="1"/>
  <c r="L3586" i="1"/>
  <c r="K3586" i="1"/>
  <c r="N3585" i="1"/>
  <c r="M3585" i="1"/>
  <c r="L3585" i="1"/>
  <c r="K3585" i="1"/>
  <c r="N3584" i="1"/>
  <c r="M3584" i="1"/>
  <c r="L3584" i="1"/>
  <c r="K3584" i="1"/>
  <c r="N3583" i="1"/>
  <c r="M3583" i="1"/>
  <c r="L3583" i="1"/>
  <c r="K3583" i="1"/>
  <c r="N3582" i="1"/>
  <c r="M3582" i="1"/>
  <c r="L3582" i="1"/>
  <c r="K3582" i="1"/>
  <c r="N3581" i="1"/>
  <c r="M3581" i="1"/>
  <c r="L3581" i="1"/>
  <c r="K3581" i="1"/>
  <c r="N3580" i="1"/>
  <c r="M3580" i="1"/>
  <c r="L3580" i="1"/>
  <c r="K3580" i="1"/>
  <c r="N3579" i="1"/>
  <c r="M3579" i="1"/>
  <c r="L3579" i="1"/>
  <c r="K3579" i="1"/>
  <c r="N3578" i="1"/>
  <c r="M3578" i="1"/>
  <c r="L3578" i="1"/>
  <c r="K3578" i="1"/>
  <c r="N3577" i="1"/>
  <c r="M3577" i="1"/>
  <c r="L3577" i="1"/>
  <c r="K3577" i="1"/>
  <c r="N3576" i="1"/>
  <c r="M3576" i="1"/>
  <c r="L3576" i="1"/>
  <c r="K3576" i="1"/>
  <c r="N3575" i="1"/>
  <c r="M3575" i="1"/>
  <c r="L3575" i="1"/>
  <c r="K3575" i="1"/>
  <c r="N3574" i="1"/>
  <c r="M3574" i="1"/>
  <c r="L3574" i="1"/>
  <c r="K3574" i="1"/>
  <c r="N3573" i="1"/>
  <c r="M3573" i="1"/>
  <c r="L3573" i="1"/>
  <c r="K3573" i="1"/>
  <c r="N3572" i="1"/>
  <c r="M3572" i="1"/>
  <c r="L3572" i="1"/>
  <c r="K3572" i="1"/>
  <c r="N3571" i="1"/>
  <c r="M3571" i="1"/>
  <c r="L3571" i="1"/>
  <c r="K3571" i="1"/>
  <c r="N3570" i="1"/>
  <c r="M3570" i="1"/>
  <c r="L3570" i="1"/>
  <c r="K3570" i="1"/>
  <c r="N3569" i="1"/>
  <c r="M3569" i="1"/>
  <c r="L3569" i="1"/>
  <c r="K3569" i="1"/>
  <c r="N3568" i="1"/>
  <c r="M3568" i="1"/>
  <c r="L3568" i="1"/>
  <c r="K3568" i="1"/>
  <c r="N3567" i="1"/>
  <c r="M3567" i="1"/>
  <c r="L3567" i="1"/>
  <c r="K3567" i="1"/>
  <c r="N3566" i="1"/>
  <c r="M3566" i="1"/>
  <c r="L3566" i="1"/>
  <c r="K3566" i="1"/>
  <c r="N3565" i="1"/>
  <c r="M3565" i="1"/>
  <c r="L3565" i="1"/>
  <c r="K3565" i="1"/>
  <c r="N3564" i="1"/>
  <c r="M3564" i="1"/>
  <c r="L3564" i="1"/>
  <c r="K3564" i="1"/>
  <c r="N3563" i="1"/>
  <c r="M3563" i="1"/>
  <c r="L3563" i="1"/>
  <c r="K3563" i="1"/>
  <c r="N3562" i="1"/>
  <c r="M3562" i="1"/>
  <c r="L3562" i="1"/>
  <c r="K3562" i="1"/>
  <c r="N3561" i="1"/>
  <c r="M3561" i="1"/>
  <c r="L3561" i="1"/>
  <c r="K3561" i="1"/>
  <c r="N3560" i="1"/>
  <c r="M3560" i="1"/>
  <c r="L3560" i="1"/>
  <c r="K3560" i="1"/>
  <c r="N3559" i="1"/>
  <c r="M3559" i="1"/>
  <c r="L3559" i="1"/>
  <c r="K3559" i="1"/>
  <c r="N3558" i="1"/>
  <c r="M3558" i="1"/>
  <c r="L3558" i="1"/>
  <c r="K3558" i="1"/>
  <c r="N3557" i="1"/>
  <c r="M3557" i="1"/>
  <c r="L3557" i="1"/>
  <c r="K3557" i="1"/>
  <c r="N3556" i="1"/>
  <c r="M3556" i="1"/>
  <c r="L3556" i="1"/>
  <c r="K3556" i="1"/>
  <c r="N3555" i="1"/>
  <c r="M3555" i="1"/>
  <c r="L3555" i="1"/>
  <c r="K3555" i="1"/>
  <c r="N3554" i="1"/>
  <c r="M3554" i="1"/>
  <c r="L3554" i="1"/>
  <c r="K3554" i="1"/>
  <c r="N3553" i="1"/>
  <c r="M3553" i="1"/>
  <c r="L3553" i="1"/>
  <c r="K3553" i="1"/>
  <c r="N3552" i="1"/>
  <c r="M3552" i="1"/>
  <c r="L3552" i="1"/>
  <c r="K3552" i="1"/>
  <c r="N3551" i="1"/>
  <c r="M3551" i="1"/>
  <c r="L3551" i="1"/>
  <c r="K3551" i="1"/>
  <c r="N3550" i="1"/>
  <c r="M3550" i="1"/>
  <c r="L3550" i="1"/>
  <c r="K3550" i="1"/>
  <c r="N3549" i="1"/>
  <c r="M3549" i="1"/>
  <c r="L3549" i="1"/>
  <c r="K3549" i="1"/>
  <c r="N3548" i="1"/>
  <c r="M3548" i="1"/>
  <c r="L3548" i="1"/>
  <c r="K3548" i="1"/>
  <c r="N3547" i="1"/>
  <c r="M3547" i="1"/>
  <c r="L3547" i="1"/>
  <c r="K3547" i="1"/>
  <c r="N3546" i="1"/>
  <c r="M3546" i="1"/>
  <c r="L3546" i="1"/>
  <c r="K3546" i="1"/>
  <c r="N3545" i="1"/>
  <c r="M3545" i="1"/>
  <c r="L3545" i="1"/>
  <c r="K3545" i="1"/>
  <c r="N3544" i="1"/>
  <c r="M3544" i="1"/>
  <c r="L3544" i="1"/>
  <c r="K3544" i="1"/>
  <c r="N3543" i="1"/>
  <c r="M3543" i="1"/>
  <c r="L3543" i="1"/>
  <c r="K3543" i="1"/>
  <c r="N3542" i="1"/>
  <c r="M3542" i="1"/>
  <c r="L3542" i="1"/>
  <c r="K3542" i="1"/>
  <c r="N3541" i="1"/>
  <c r="M3541" i="1"/>
  <c r="L3541" i="1"/>
  <c r="K3541" i="1"/>
  <c r="N3540" i="1"/>
  <c r="M3540" i="1"/>
  <c r="L3540" i="1"/>
  <c r="K3540" i="1"/>
  <c r="N3539" i="1"/>
  <c r="M3539" i="1"/>
  <c r="L3539" i="1"/>
  <c r="K3539" i="1"/>
  <c r="N3538" i="1"/>
  <c r="M3538" i="1"/>
  <c r="L3538" i="1"/>
  <c r="K3538" i="1"/>
  <c r="N3537" i="1"/>
  <c r="M3537" i="1"/>
  <c r="L3537" i="1"/>
  <c r="K3537" i="1"/>
  <c r="N3536" i="1"/>
  <c r="M3536" i="1"/>
  <c r="L3536" i="1"/>
  <c r="K3536" i="1"/>
  <c r="N3535" i="1"/>
  <c r="M3535" i="1"/>
  <c r="L3535" i="1"/>
  <c r="K3535" i="1"/>
  <c r="N3534" i="1"/>
  <c r="M3534" i="1"/>
  <c r="L3534" i="1"/>
  <c r="K3534" i="1"/>
  <c r="N3533" i="1"/>
  <c r="M3533" i="1"/>
  <c r="L3533" i="1"/>
  <c r="K3533" i="1"/>
  <c r="N3532" i="1"/>
  <c r="M3532" i="1"/>
  <c r="L3532" i="1"/>
  <c r="K3532" i="1"/>
  <c r="N3531" i="1"/>
  <c r="M3531" i="1"/>
  <c r="L3531" i="1"/>
  <c r="K3531" i="1"/>
  <c r="N3530" i="1"/>
  <c r="M3530" i="1"/>
  <c r="L3530" i="1"/>
  <c r="K3530" i="1"/>
  <c r="N3529" i="1"/>
  <c r="M3529" i="1"/>
  <c r="L3529" i="1"/>
  <c r="K3529" i="1"/>
  <c r="N3528" i="1"/>
  <c r="M3528" i="1"/>
  <c r="L3528" i="1"/>
  <c r="K3528" i="1"/>
  <c r="N3527" i="1"/>
  <c r="M3527" i="1"/>
  <c r="L3527" i="1"/>
  <c r="K3527" i="1"/>
  <c r="N3526" i="1"/>
  <c r="M3526" i="1"/>
  <c r="L3526" i="1"/>
  <c r="K3526" i="1"/>
  <c r="N3525" i="1"/>
  <c r="M3525" i="1"/>
  <c r="L3525" i="1"/>
  <c r="K3525" i="1"/>
  <c r="N3524" i="1"/>
  <c r="M3524" i="1"/>
  <c r="L3524" i="1"/>
  <c r="K3524" i="1"/>
  <c r="N3523" i="1"/>
  <c r="M3523" i="1"/>
  <c r="L3523" i="1"/>
  <c r="K3523" i="1"/>
  <c r="N3522" i="1"/>
  <c r="M3522" i="1"/>
  <c r="L3522" i="1"/>
  <c r="K3522" i="1"/>
  <c r="N3521" i="1"/>
  <c r="M3521" i="1"/>
  <c r="L3521" i="1"/>
  <c r="K3521" i="1"/>
  <c r="N3520" i="1"/>
  <c r="M3520" i="1"/>
  <c r="L3520" i="1"/>
  <c r="K3520" i="1"/>
  <c r="N3519" i="1"/>
  <c r="M3519" i="1"/>
  <c r="L3519" i="1"/>
  <c r="K3519" i="1"/>
  <c r="N3518" i="1"/>
  <c r="M3518" i="1"/>
  <c r="L3518" i="1"/>
  <c r="K3518" i="1"/>
  <c r="N3517" i="1"/>
  <c r="M3517" i="1"/>
  <c r="L3517" i="1"/>
  <c r="K3517" i="1"/>
  <c r="N3516" i="1"/>
  <c r="M3516" i="1"/>
  <c r="L3516" i="1"/>
  <c r="K3516" i="1"/>
  <c r="N3515" i="1"/>
  <c r="M3515" i="1"/>
  <c r="L3515" i="1"/>
  <c r="K3515" i="1"/>
  <c r="N3514" i="1"/>
  <c r="M3514" i="1"/>
  <c r="L3514" i="1"/>
  <c r="K3514" i="1"/>
  <c r="N3513" i="1"/>
  <c r="M3513" i="1"/>
  <c r="L3513" i="1"/>
  <c r="K3513" i="1"/>
  <c r="N3512" i="1"/>
  <c r="M3512" i="1"/>
  <c r="L3512" i="1"/>
  <c r="K3512" i="1"/>
  <c r="N3511" i="1"/>
  <c r="M3511" i="1"/>
  <c r="L3511" i="1"/>
  <c r="K3511" i="1"/>
  <c r="N3510" i="1"/>
  <c r="M3510" i="1"/>
  <c r="L3510" i="1"/>
  <c r="K3510" i="1"/>
  <c r="N3509" i="1"/>
  <c r="M3509" i="1"/>
  <c r="L3509" i="1"/>
  <c r="K3509" i="1"/>
  <c r="N3508" i="1"/>
  <c r="M3508" i="1"/>
  <c r="L3508" i="1"/>
  <c r="K3508" i="1"/>
  <c r="N3507" i="1"/>
  <c r="M3507" i="1"/>
  <c r="L3507" i="1"/>
  <c r="K3507" i="1"/>
  <c r="N3506" i="1"/>
  <c r="M3506" i="1"/>
  <c r="L3506" i="1"/>
  <c r="K3506" i="1"/>
  <c r="N3505" i="1"/>
  <c r="M3505" i="1"/>
  <c r="L3505" i="1"/>
  <c r="K3505" i="1"/>
  <c r="N3504" i="1"/>
  <c r="M3504" i="1"/>
  <c r="L3504" i="1"/>
  <c r="K3504" i="1"/>
  <c r="N3503" i="1"/>
  <c r="M3503" i="1"/>
  <c r="L3503" i="1"/>
  <c r="K3503" i="1"/>
  <c r="N3502" i="1"/>
  <c r="M3502" i="1"/>
  <c r="L3502" i="1"/>
  <c r="K3502" i="1"/>
  <c r="N3501" i="1"/>
  <c r="M3501" i="1"/>
  <c r="L3501" i="1"/>
  <c r="K3501" i="1"/>
  <c r="N3500" i="1"/>
  <c r="M3500" i="1"/>
  <c r="L3500" i="1"/>
  <c r="K3500" i="1"/>
  <c r="N3499" i="1"/>
  <c r="M3499" i="1"/>
  <c r="L3499" i="1"/>
  <c r="K3499" i="1"/>
  <c r="N3498" i="1"/>
  <c r="M3498" i="1"/>
  <c r="L3498" i="1"/>
  <c r="K3498" i="1"/>
  <c r="N3497" i="1"/>
  <c r="M3497" i="1"/>
  <c r="L3497" i="1"/>
  <c r="K3497" i="1"/>
  <c r="N3496" i="1"/>
  <c r="M3496" i="1"/>
  <c r="L3496" i="1"/>
  <c r="K3496" i="1"/>
  <c r="N3495" i="1"/>
  <c r="M3495" i="1"/>
  <c r="L3495" i="1"/>
  <c r="K3495" i="1"/>
  <c r="N3494" i="1"/>
  <c r="M3494" i="1"/>
  <c r="L3494" i="1"/>
  <c r="K3494" i="1"/>
  <c r="N3493" i="1"/>
  <c r="M3493" i="1"/>
  <c r="L3493" i="1"/>
  <c r="K3493" i="1"/>
  <c r="N3492" i="1"/>
  <c r="M3492" i="1"/>
  <c r="L3492" i="1"/>
  <c r="K3492" i="1"/>
  <c r="N3491" i="1"/>
  <c r="M3491" i="1"/>
  <c r="L3491" i="1"/>
  <c r="K3491" i="1"/>
  <c r="N3490" i="1"/>
  <c r="M3490" i="1"/>
  <c r="L3490" i="1"/>
  <c r="K3490" i="1"/>
  <c r="N3489" i="1"/>
  <c r="M3489" i="1"/>
  <c r="L3489" i="1"/>
  <c r="K3489" i="1"/>
  <c r="N3488" i="1"/>
  <c r="M3488" i="1"/>
  <c r="L3488" i="1"/>
  <c r="K3488" i="1"/>
  <c r="N3487" i="1"/>
  <c r="M3487" i="1"/>
  <c r="L3487" i="1"/>
  <c r="K3487" i="1"/>
  <c r="N3486" i="1"/>
  <c r="M3486" i="1"/>
  <c r="L3486" i="1"/>
  <c r="K3486" i="1"/>
  <c r="N3485" i="1"/>
  <c r="M3485" i="1"/>
  <c r="L3485" i="1"/>
  <c r="K3485" i="1"/>
  <c r="N3484" i="1"/>
  <c r="M3484" i="1"/>
  <c r="L3484" i="1"/>
  <c r="K3484" i="1"/>
  <c r="N3483" i="1"/>
  <c r="M3483" i="1"/>
  <c r="L3483" i="1"/>
  <c r="K3483" i="1"/>
  <c r="N3482" i="1"/>
  <c r="M3482" i="1"/>
  <c r="L3482" i="1"/>
  <c r="K3482" i="1"/>
  <c r="N3481" i="1"/>
  <c r="M3481" i="1"/>
  <c r="L3481" i="1"/>
  <c r="K3481" i="1"/>
  <c r="N3480" i="1"/>
  <c r="M3480" i="1"/>
  <c r="L3480" i="1"/>
  <c r="K3480" i="1"/>
  <c r="N3479" i="1"/>
  <c r="M3479" i="1"/>
  <c r="L3479" i="1"/>
  <c r="K3479" i="1"/>
  <c r="N3478" i="1"/>
  <c r="M3478" i="1"/>
  <c r="L3478" i="1"/>
  <c r="K3478" i="1"/>
  <c r="N3477" i="1"/>
  <c r="M3477" i="1"/>
  <c r="L3477" i="1"/>
  <c r="K3477" i="1"/>
  <c r="N3476" i="1"/>
  <c r="M3476" i="1"/>
  <c r="L3476" i="1"/>
  <c r="K3476" i="1"/>
  <c r="N3475" i="1"/>
  <c r="M3475" i="1"/>
  <c r="L3475" i="1"/>
  <c r="K3475" i="1"/>
  <c r="N3474" i="1"/>
  <c r="M3474" i="1"/>
  <c r="L3474" i="1"/>
  <c r="K3474" i="1"/>
  <c r="N3473" i="1"/>
  <c r="M3473" i="1"/>
  <c r="L3473" i="1"/>
  <c r="K3473" i="1"/>
  <c r="N3472" i="1"/>
  <c r="M3472" i="1"/>
  <c r="L3472" i="1"/>
  <c r="K3472" i="1"/>
  <c r="N3471" i="1"/>
  <c r="M3471" i="1"/>
  <c r="L3471" i="1"/>
  <c r="K3471" i="1"/>
  <c r="N3470" i="1"/>
  <c r="M3470" i="1"/>
  <c r="L3470" i="1"/>
  <c r="K3470" i="1"/>
  <c r="N3469" i="1"/>
  <c r="M3469" i="1"/>
  <c r="L3469" i="1"/>
  <c r="K3469" i="1"/>
  <c r="N3468" i="1"/>
  <c r="M3468" i="1"/>
  <c r="L3468" i="1"/>
  <c r="K3468" i="1"/>
  <c r="N3467" i="1"/>
  <c r="M3467" i="1"/>
  <c r="L3467" i="1"/>
  <c r="K3467" i="1"/>
  <c r="N3466" i="1"/>
  <c r="M3466" i="1"/>
  <c r="L3466" i="1"/>
  <c r="K3466" i="1"/>
  <c r="N3465" i="1"/>
  <c r="M3465" i="1"/>
  <c r="L3465" i="1"/>
  <c r="K3465" i="1"/>
  <c r="N3464" i="1"/>
  <c r="M3464" i="1"/>
  <c r="L3464" i="1"/>
  <c r="K3464" i="1"/>
  <c r="N3463" i="1"/>
  <c r="M3463" i="1"/>
  <c r="L3463" i="1"/>
  <c r="K3463" i="1"/>
  <c r="N3462" i="1"/>
  <c r="M3462" i="1"/>
  <c r="L3462" i="1"/>
  <c r="K3462" i="1"/>
  <c r="N3461" i="1"/>
  <c r="M3461" i="1"/>
  <c r="L3461" i="1"/>
  <c r="K3461" i="1"/>
  <c r="N3460" i="1"/>
  <c r="M3460" i="1"/>
  <c r="L3460" i="1"/>
  <c r="K3460" i="1"/>
  <c r="N3459" i="1"/>
  <c r="M3459" i="1"/>
  <c r="L3459" i="1"/>
  <c r="K3459" i="1"/>
  <c r="N3458" i="1"/>
  <c r="M3458" i="1"/>
  <c r="L3458" i="1"/>
  <c r="K3458" i="1"/>
  <c r="N3457" i="1"/>
  <c r="M3457" i="1"/>
  <c r="L3457" i="1"/>
  <c r="K3457" i="1"/>
  <c r="N3456" i="1"/>
  <c r="M3456" i="1"/>
  <c r="L3456" i="1"/>
  <c r="K3456" i="1"/>
  <c r="N3455" i="1"/>
  <c r="M3455" i="1"/>
  <c r="L3455" i="1"/>
  <c r="K3455" i="1"/>
  <c r="N3454" i="1"/>
  <c r="M3454" i="1"/>
  <c r="L3454" i="1"/>
  <c r="K3454" i="1"/>
  <c r="N3453" i="1"/>
  <c r="M3453" i="1"/>
  <c r="L3453" i="1"/>
  <c r="K3453" i="1"/>
  <c r="N3452" i="1"/>
  <c r="M3452" i="1"/>
  <c r="L3452" i="1"/>
  <c r="K3452" i="1"/>
  <c r="N3451" i="1"/>
  <c r="M3451" i="1"/>
  <c r="L3451" i="1"/>
  <c r="K3451" i="1"/>
  <c r="N3450" i="1"/>
  <c r="M3450" i="1"/>
  <c r="L3450" i="1"/>
  <c r="K3450" i="1"/>
  <c r="N3449" i="1"/>
  <c r="M3449" i="1"/>
  <c r="L3449" i="1"/>
  <c r="K3449" i="1"/>
  <c r="N3448" i="1"/>
  <c r="M3448" i="1"/>
  <c r="L3448" i="1"/>
  <c r="K3448" i="1"/>
  <c r="N3447" i="1"/>
  <c r="M3447" i="1"/>
  <c r="L3447" i="1"/>
  <c r="K3447" i="1"/>
  <c r="N3446" i="1"/>
  <c r="M3446" i="1"/>
  <c r="L3446" i="1"/>
  <c r="K3446" i="1"/>
  <c r="N3445" i="1"/>
  <c r="M3445" i="1"/>
  <c r="L3445" i="1"/>
  <c r="K3445" i="1"/>
  <c r="N3444" i="1"/>
  <c r="M3444" i="1"/>
  <c r="L3444" i="1"/>
  <c r="K3444" i="1"/>
  <c r="N3443" i="1"/>
  <c r="M3443" i="1"/>
  <c r="L3443" i="1"/>
  <c r="K3443" i="1"/>
  <c r="N3442" i="1"/>
  <c r="M3442" i="1"/>
  <c r="L3442" i="1"/>
  <c r="K3442" i="1"/>
  <c r="N3441" i="1"/>
  <c r="M3441" i="1"/>
  <c r="L3441" i="1"/>
  <c r="K3441" i="1"/>
  <c r="N3440" i="1"/>
  <c r="M3440" i="1"/>
  <c r="L3440" i="1"/>
  <c r="K3440" i="1"/>
  <c r="N3439" i="1"/>
  <c r="M3439" i="1"/>
  <c r="L3439" i="1"/>
  <c r="K3439" i="1"/>
  <c r="N3438" i="1"/>
  <c r="M3438" i="1"/>
  <c r="L3438" i="1"/>
  <c r="K3438" i="1"/>
  <c r="N3437" i="1"/>
  <c r="M3437" i="1"/>
  <c r="L3437" i="1"/>
  <c r="K3437" i="1"/>
  <c r="N3436" i="1"/>
  <c r="M3436" i="1"/>
  <c r="L3436" i="1"/>
  <c r="K3436" i="1"/>
  <c r="N3435" i="1"/>
  <c r="M3435" i="1"/>
  <c r="L3435" i="1"/>
  <c r="K3435" i="1"/>
  <c r="N3434" i="1"/>
  <c r="M3434" i="1"/>
  <c r="L3434" i="1"/>
  <c r="K3434" i="1"/>
  <c r="N3433" i="1"/>
  <c r="M3433" i="1"/>
  <c r="L3433" i="1"/>
  <c r="K3433" i="1"/>
  <c r="N3432" i="1"/>
  <c r="M3432" i="1"/>
  <c r="L3432" i="1"/>
  <c r="K3432" i="1"/>
  <c r="N3431" i="1"/>
  <c r="M3431" i="1"/>
  <c r="L3431" i="1"/>
  <c r="K3431" i="1"/>
  <c r="N3430" i="1"/>
  <c r="M3430" i="1"/>
  <c r="L3430" i="1"/>
  <c r="K3430" i="1"/>
  <c r="N3429" i="1"/>
  <c r="M3429" i="1"/>
  <c r="L3429" i="1"/>
  <c r="K3429" i="1"/>
  <c r="N3428" i="1"/>
  <c r="M3428" i="1"/>
  <c r="L3428" i="1"/>
  <c r="K3428" i="1"/>
  <c r="N3427" i="1"/>
  <c r="M3427" i="1"/>
  <c r="L3427" i="1"/>
  <c r="K3427" i="1"/>
  <c r="N3426" i="1"/>
  <c r="M3426" i="1"/>
  <c r="L3426" i="1"/>
  <c r="K3426" i="1"/>
  <c r="N3425" i="1"/>
  <c r="M3425" i="1"/>
  <c r="L3425" i="1"/>
  <c r="K3425" i="1"/>
  <c r="N3424" i="1"/>
  <c r="M3424" i="1"/>
  <c r="L3424" i="1"/>
  <c r="K3424" i="1"/>
  <c r="N3423" i="1"/>
  <c r="M3423" i="1"/>
  <c r="L3423" i="1"/>
  <c r="K3423" i="1"/>
  <c r="N3422" i="1"/>
  <c r="M3422" i="1"/>
  <c r="L3422" i="1"/>
  <c r="K3422" i="1"/>
  <c r="N3421" i="1"/>
  <c r="M3421" i="1"/>
  <c r="L3421" i="1"/>
  <c r="K3421" i="1"/>
  <c r="N3420" i="1"/>
  <c r="M3420" i="1"/>
  <c r="L3420" i="1"/>
  <c r="K3420" i="1"/>
  <c r="N3419" i="1"/>
  <c r="M3419" i="1"/>
  <c r="L3419" i="1"/>
  <c r="K3419" i="1"/>
  <c r="N3418" i="1"/>
  <c r="M3418" i="1"/>
  <c r="L3418" i="1"/>
  <c r="K3418" i="1"/>
  <c r="N3417" i="1"/>
  <c r="M3417" i="1"/>
  <c r="L3417" i="1"/>
  <c r="K3417" i="1"/>
  <c r="N3416" i="1"/>
  <c r="M3416" i="1"/>
  <c r="L3416" i="1"/>
  <c r="K3416" i="1"/>
  <c r="N3415" i="1"/>
  <c r="M3415" i="1"/>
  <c r="L3415" i="1"/>
  <c r="K3415" i="1"/>
  <c r="N3414" i="1"/>
  <c r="M3414" i="1"/>
  <c r="L3414" i="1"/>
  <c r="K3414" i="1"/>
  <c r="N3413" i="1"/>
  <c r="M3413" i="1"/>
  <c r="L3413" i="1"/>
  <c r="K3413" i="1"/>
  <c r="N3412" i="1"/>
  <c r="M3412" i="1"/>
  <c r="L3412" i="1"/>
  <c r="K3412" i="1"/>
  <c r="N3411" i="1"/>
  <c r="M3411" i="1"/>
  <c r="L3411" i="1"/>
  <c r="K3411" i="1"/>
  <c r="N3410" i="1"/>
  <c r="M3410" i="1"/>
  <c r="L3410" i="1"/>
  <c r="K3410" i="1"/>
  <c r="N3409" i="1"/>
  <c r="M3409" i="1"/>
  <c r="L3409" i="1"/>
  <c r="K3409" i="1"/>
  <c r="N3408" i="1"/>
  <c r="M3408" i="1"/>
  <c r="L3408" i="1"/>
  <c r="K3408" i="1"/>
  <c r="N3407" i="1"/>
  <c r="M3407" i="1"/>
  <c r="L3407" i="1"/>
  <c r="K3407" i="1"/>
  <c r="N3406" i="1"/>
  <c r="M3406" i="1"/>
  <c r="L3406" i="1"/>
  <c r="K3406" i="1"/>
  <c r="N3405" i="1"/>
  <c r="M3405" i="1"/>
  <c r="L3405" i="1"/>
  <c r="K3405" i="1"/>
  <c r="N3404" i="1"/>
  <c r="M3404" i="1"/>
  <c r="L3404" i="1"/>
  <c r="K3404" i="1"/>
  <c r="N3403" i="1"/>
  <c r="M3403" i="1"/>
  <c r="L3403" i="1"/>
  <c r="K3403" i="1"/>
  <c r="N3402" i="1"/>
  <c r="M3402" i="1"/>
  <c r="L3402" i="1"/>
  <c r="K3402" i="1"/>
  <c r="N3401" i="1"/>
  <c r="M3401" i="1"/>
  <c r="L3401" i="1"/>
  <c r="K3401" i="1"/>
  <c r="N3400" i="1"/>
  <c r="M3400" i="1"/>
  <c r="L3400" i="1"/>
  <c r="K3400" i="1"/>
  <c r="N3399" i="1"/>
  <c r="M3399" i="1"/>
  <c r="L3399" i="1"/>
  <c r="K3399" i="1"/>
  <c r="N3398" i="1"/>
  <c r="M3398" i="1"/>
  <c r="L3398" i="1"/>
  <c r="K3398" i="1"/>
  <c r="N3397" i="1"/>
  <c r="M3397" i="1"/>
  <c r="L3397" i="1"/>
  <c r="K3397" i="1"/>
  <c r="N3396" i="1"/>
  <c r="M3396" i="1"/>
  <c r="L3396" i="1"/>
  <c r="K3396" i="1"/>
  <c r="N3395" i="1"/>
  <c r="M3395" i="1"/>
  <c r="L3395" i="1"/>
  <c r="K3395" i="1"/>
  <c r="N3394" i="1"/>
  <c r="M3394" i="1"/>
  <c r="L3394" i="1"/>
  <c r="K3394" i="1"/>
  <c r="N3393" i="1"/>
  <c r="M3393" i="1"/>
  <c r="L3393" i="1"/>
  <c r="K3393" i="1"/>
  <c r="N3392" i="1"/>
  <c r="M3392" i="1"/>
  <c r="L3392" i="1"/>
  <c r="K3392" i="1"/>
  <c r="N3391" i="1"/>
  <c r="M3391" i="1"/>
  <c r="L3391" i="1"/>
  <c r="K3391" i="1"/>
  <c r="N3390" i="1"/>
  <c r="M3390" i="1"/>
  <c r="L3390" i="1"/>
  <c r="K3390" i="1"/>
  <c r="N3389" i="1"/>
  <c r="M3389" i="1"/>
  <c r="L3389" i="1"/>
  <c r="K3389" i="1"/>
  <c r="N3388" i="1"/>
  <c r="M3388" i="1"/>
  <c r="L3388" i="1"/>
  <c r="K3388" i="1"/>
  <c r="N3387" i="1"/>
  <c r="M3387" i="1"/>
  <c r="L3387" i="1"/>
  <c r="K3387" i="1"/>
  <c r="N3386" i="1"/>
  <c r="M3386" i="1"/>
  <c r="L3386" i="1"/>
  <c r="K3386" i="1"/>
  <c r="N3385" i="1"/>
  <c r="M3385" i="1"/>
  <c r="L3385" i="1"/>
  <c r="K3385" i="1"/>
  <c r="N3384" i="1"/>
  <c r="M3384" i="1"/>
  <c r="L3384" i="1"/>
  <c r="K3384" i="1"/>
  <c r="N3383" i="1"/>
  <c r="M3383" i="1"/>
  <c r="L3383" i="1"/>
  <c r="K3383" i="1"/>
  <c r="N3382" i="1"/>
  <c r="M3382" i="1"/>
  <c r="L3382" i="1"/>
  <c r="K3382" i="1"/>
  <c r="N3381" i="1"/>
  <c r="M3381" i="1"/>
  <c r="L3381" i="1"/>
  <c r="K3381" i="1"/>
  <c r="N3380" i="1"/>
  <c r="M3380" i="1"/>
  <c r="L3380" i="1"/>
  <c r="K3380" i="1"/>
  <c r="N3379" i="1"/>
  <c r="M3379" i="1"/>
  <c r="L3379" i="1"/>
  <c r="K3379" i="1"/>
  <c r="N3378" i="1"/>
  <c r="M3378" i="1"/>
  <c r="L3378" i="1"/>
  <c r="K3378" i="1"/>
  <c r="N3377" i="1"/>
  <c r="M3377" i="1"/>
  <c r="L3377" i="1"/>
  <c r="K3377" i="1"/>
  <c r="N3376" i="1"/>
  <c r="M3376" i="1"/>
  <c r="L3376" i="1"/>
  <c r="K3376" i="1"/>
  <c r="N3375" i="1"/>
  <c r="M3375" i="1"/>
  <c r="L3375" i="1"/>
  <c r="K3375" i="1"/>
  <c r="N3374" i="1"/>
  <c r="M3374" i="1"/>
  <c r="L3374" i="1"/>
  <c r="K3374" i="1"/>
  <c r="N3373" i="1"/>
  <c r="M3373" i="1"/>
  <c r="L3373" i="1"/>
  <c r="K3373" i="1"/>
  <c r="N3372" i="1"/>
  <c r="M3372" i="1"/>
  <c r="L3372" i="1"/>
  <c r="K3372" i="1"/>
  <c r="N3371" i="1"/>
  <c r="M3371" i="1"/>
  <c r="L3371" i="1"/>
  <c r="K3371" i="1"/>
  <c r="N3370" i="1"/>
  <c r="M3370" i="1"/>
  <c r="L3370" i="1"/>
  <c r="K3370" i="1"/>
  <c r="N3369" i="1"/>
  <c r="M3369" i="1"/>
  <c r="L3369" i="1"/>
  <c r="K3369" i="1"/>
  <c r="N3368" i="1"/>
  <c r="M3368" i="1"/>
  <c r="L3368" i="1"/>
  <c r="K3368" i="1"/>
  <c r="N3367" i="1"/>
  <c r="M3367" i="1"/>
  <c r="L3367" i="1"/>
  <c r="K3367" i="1"/>
  <c r="N3366" i="1"/>
  <c r="M3366" i="1"/>
  <c r="L3366" i="1"/>
  <c r="K3366" i="1"/>
  <c r="N3365" i="1"/>
  <c r="M3365" i="1"/>
  <c r="L3365" i="1"/>
  <c r="K3365" i="1"/>
  <c r="N3364" i="1"/>
  <c r="M3364" i="1"/>
  <c r="L3364" i="1"/>
  <c r="K3364" i="1"/>
  <c r="N3363" i="1"/>
  <c r="M3363" i="1"/>
  <c r="L3363" i="1"/>
  <c r="K3363" i="1"/>
  <c r="N3362" i="1"/>
  <c r="M3362" i="1"/>
  <c r="L3362" i="1"/>
  <c r="K3362" i="1"/>
  <c r="N3361" i="1"/>
  <c r="M3361" i="1"/>
  <c r="L3361" i="1"/>
  <c r="K3361" i="1"/>
  <c r="N3360" i="1"/>
  <c r="M3360" i="1"/>
  <c r="L3360" i="1"/>
  <c r="K3360" i="1"/>
  <c r="N3359" i="1"/>
  <c r="M3359" i="1"/>
  <c r="L3359" i="1"/>
  <c r="K3359" i="1"/>
  <c r="N3358" i="1"/>
  <c r="M3358" i="1"/>
  <c r="L3358" i="1"/>
  <c r="K3358" i="1"/>
  <c r="N3357" i="1"/>
  <c r="M3357" i="1"/>
  <c r="L3357" i="1"/>
  <c r="K3357" i="1"/>
  <c r="N3356" i="1"/>
  <c r="M3356" i="1"/>
  <c r="L3356" i="1"/>
  <c r="K3356" i="1"/>
  <c r="N3355" i="1"/>
  <c r="M3355" i="1"/>
  <c r="L3355" i="1"/>
  <c r="K3355" i="1"/>
  <c r="N3354" i="1"/>
  <c r="M3354" i="1"/>
  <c r="L3354" i="1"/>
  <c r="K3354" i="1"/>
  <c r="N3353" i="1"/>
  <c r="M3353" i="1"/>
  <c r="L3353" i="1"/>
  <c r="K3353" i="1"/>
  <c r="N3352" i="1"/>
  <c r="M3352" i="1"/>
  <c r="L3352" i="1"/>
  <c r="K3352" i="1"/>
  <c r="N3351" i="1"/>
  <c r="M3351" i="1"/>
  <c r="L3351" i="1"/>
  <c r="K3351" i="1"/>
  <c r="N3350" i="1"/>
  <c r="M3350" i="1"/>
  <c r="L3350" i="1"/>
  <c r="K3350" i="1"/>
  <c r="N3349" i="1"/>
  <c r="M3349" i="1"/>
  <c r="L3349" i="1"/>
  <c r="K3349" i="1"/>
  <c r="N3348" i="1"/>
  <c r="M3348" i="1"/>
  <c r="L3348" i="1"/>
  <c r="K3348" i="1"/>
  <c r="N3347" i="1"/>
  <c r="M3347" i="1"/>
  <c r="L3347" i="1"/>
  <c r="K3347" i="1"/>
  <c r="N3346" i="1"/>
  <c r="M3346" i="1"/>
  <c r="L3346" i="1"/>
  <c r="K3346" i="1"/>
  <c r="N3345" i="1"/>
  <c r="M3345" i="1"/>
  <c r="L3345" i="1"/>
  <c r="K3345" i="1"/>
  <c r="N3344" i="1"/>
  <c r="M3344" i="1"/>
  <c r="L3344" i="1"/>
  <c r="K3344" i="1"/>
  <c r="N3343" i="1"/>
  <c r="M3343" i="1"/>
  <c r="L3343" i="1"/>
  <c r="K3343" i="1"/>
  <c r="N3342" i="1"/>
  <c r="M3342" i="1"/>
  <c r="L3342" i="1"/>
  <c r="K3342" i="1"/>
  <c r="N3341" i="1"/>
  <c r="M3341" i="1"/>
  <c r="L3341" i="1"/>
  <c r="K3341" i="1"/>
  <c r="N3340" i="1"/>
  <c r="M3340" i="1"/>
  <c r="L3340" i="1"/>
  <c r="K3340" i="1"/>
  <c r="N3339" i="1"/>
  <c r="M3339" i="1"/>
  <c r="L3339" i="1"/>
  <c r="K3339" i="1"/>
  <c r="N3338" i="1"/>
  <c r="M3338" i="1"/>
  <c r="L3338" i="1"/>
  <c r="K3338" i="1"/>
  <c r="N3337" i="1"/>
  <c r="M3337" i="1"/>
  <c r="L3337" i="1"/>
  <c r="K3337" i="1"/>
  <c r="N3336" i="1"/>
  <c r="M3336" i="1"/>
  <c r="L3336" i="1"/>
  <c r="K3336" i="1"/>
  <c r="N3335" i="1"/>
  <c r="M3335" i="1"/>
  <c r="L3335" i="1"/>
  <c r="K3335" i="1"/>
  <c r="N3334" i="1"/>
  <c r="M3334" i="1"/>
  <c r="L3334" i="1"/>
  <c r="K3334" i="1"/>
  <c r="N3333" i="1"/>
  <c r="M3333" i="1"/>
  <c r="L3333" i="1"/>
  <c r="K3333" i="1"/>
  <c r="N3332" i="1"/>
  <c r="M3332" i="1"/>
  <c r="L3332" i="1"/>
  <c r="K3332" i="1"/>
  <c r="N3331" i="1"/>
  <c r="M3331" i="1"/>
  <c r="L3331" i="1"/>
  <c r="K3331" i="1"/>
  <c r="N3330" i="1"/>
  <c r="M3330" i="1"/>
  <c r="L3330" i="1"/>
  <c r="K3330" i="1"/>
  <c r="N3329" i="1"/>
  <c r="M3329" i="1"/>
  <c r="L3329" i="1"/>
  <c r="K3329" i="1"/>
  <c r="N3328" i="1"/>
  <c r="M3328" i="1"/>
  <c r="L3328" i="1"/>
  <c r="K3328" i="1"/>
  <c r="N3327" i="1"/>
  <c r="M3327" i="1"/>
  <c r="L3327" i="1"/>
  <c r="K3327" i="1"/>
  <c r="N3326" i="1"/>
  <c r="M3326" i="1"/>
  <c r="L3326" i="1"/>
  <c r="K3326" i="1"/>
  <c r="N3325" i="1"/>
  <c r="M3325" i="1"/>
  <c r="L3325" i="1"/>
  <c r="K3325" i="1"/>
  <c r="N3324" i="1"/>
  <c r="M3324" i="1"/>
  <c r="L3324" i="1"/>
  <c r="K3324" i="1"/>
  <c r="N3323" i="1"/>
  <c r="M3323" i="1"/>
  <c r="L3323" i="1"/>
  <c r="K3323" i="1"/>
  <c r="N3322" i="1"/>
  <c r="M3322" i="1"/>
  <c r="L3322" i="1"/>
  <c r="K3322" i="1"/>
  <c r="N3321" i="1"/>
  <c r="M3321" i="1"/>
  <c r="L3321" i="1"/>
  <c r="K3321" i="1"/>
  <c r="N3320" i="1"/>
  <c r="M3320" i="1"/>
  <c r="L3320" i="1"/>
  <c r="K3320" i="1"/>
  <c r="N3319" i="1"/>
  <c r="M3319" i="1"/>
  <c r="L3319" i="1"/>
  <c r="K3319" i="1"/>
  <c r="N3318" i="1"/>
  <c r="M3318" i="1"/>
  <c r="L3318" i="1"/>
  <c r="K3318" i="1"/>
  <c r="N3317" i="1"/>
  <c r="M3317" i="1"/>
  <c r="L3317" i="1"/>
  <c r="K3317" i="1"/>
  <c r="N3316" i="1"/>
  <c r="M3316" i="1"/>
  <c r="L3316" i="1"/>
  <c r="K3316" i="1"/>
  <c r="N3315" i="1"/>
  <c r="M3315" i="1"/>
  <c r="L3315" i="1"/>
  <c r="K3315" i="1"/>
  <c r="N3314" i="1"/>
  <c r="M3314" i="1"/>
  <c r="L3314" i="1"/>
  <c r="K3314" i="1"/>
  <c r="N3313" i="1"/>
  <c r="M3313" i="1"/>
  <c r="L3313" i="1"/>
  <c r="K3313" i="1"/>
  <c r="N3312" i="1"/>
  <c r="M3312" i="1"/>
  <c r="L3312" i="1"/>
  <c r="K3312" i="1"/>
  <c r="N3311" i="1"/>
  <c r="M3311" i="1"/>
  <c r="L3311" i="1"/>
  <c r="K3311" i="1"/>
  <c r="N3310" i="1"/>
  <c r="M3310" i="1"/>
  <c r="L3310" i="1"/>
  <c r="K3310" i="1"/>
  <c r="N3309" i="1"/>
  <c r="M3309" i="1"/>
  <c r="L3309" i="1"/>
  <c r="K3309" i="1"/>
  <c r="N3308" i="1"/>
  <c r="M3308" i="1"/>
  <c r="L3308" i="1"/>
  <c r="K3308" i="1"/>
  <c r="N3307" i="1"/>
  <c r="M3307" i="1"/>
  <c r="L3307" i="1"/>
  <c r="K3307" i="1"/>
  <c r="N3306" i="1"/>
  <c r="M3306" i="1"/>
  <c r="L3306" i="1"/>
  <c r="K3306" i="1"/>
  <c r="N3305" i="1"/>
  <c r="M3305" i="1"/>
  <c r="L3305" i="1"/>
  <c r="K3305" i="1"/>
  <c r="N3304" i="1"/>
  <c r="M3304" i="1"/>
  <c r="L3304" i="1"/>
  <c r="K3304" i="1"/>
  <c r="N3303" i="1"/>
  <c r="M3303" i="1"/>
  <c r="L3303" i="1"/>
  <c r="K3303" i="1"/>
  <c r="N3302" i="1"/>
  <c r="M3302" i="1"/>
  <c r="L3302" i="1"/>
  <c r="K3302" i="1"/>
  <c r="N3301" i="1"/>
  <c r="M3301" i="1"/>
  <c r="L3301" i="1"/>
  <c r="K3301" i="1"/>
  <c r="N3300" i="1"/>
  <c r="M3300" i="1"/>
  <c r="L3300" i="1"/>
  <c r="K3300" i="1"/>
  <c r="N3299" i="1"/>
  <c r="M3299" i="1"/>
  <c r="L3299" i="1"/>
  <c r="K3299" i="1"/>
  <c r="N3298" i="1"/>
  <c r="M3298" i="1"/>
  <c r="L3298" i="1"/>
  <c r="K3298" i="1"/>
  <c r="N3297" i="1"/>
  <c r="M3297" i="1"/>
  <c r="L3297" i="1"/>
  <c r="K3297" i="1"/>
  <c r="N3296" i="1"/>
  <c r="M3296" i="1"/>
  <c r="L3296" i="1"/>
  <c r="K3296" i="1"/>
  <c r="N3295" i="1"/>
  <c r="M3295" i="1"/>
  <c r="L3295" i="1"/>
  <c r="K3295" i="1"/>
  <c r="N3294" i="1"/>
  <c r="M3294" i="1"/>
  <c r="L3294" i="1"/>
  <c r="K3294" i="1"/>
  <c r="N3293" i="1"/>
  <c r="M3293" i="1"/>
  <c r="L3293" i="1"/>
  <c r="K3293" i="1"/>
  <c r="N3292" i="1"/>
  <c r="M3292" i="1"/>
  <c r="L3292" i="1"/>
  <c r="K3292" i="1"/>
  <c r="N3291" i="1"/>
  <c r="M3291" i="1"/>
  <c r="L3291" i="1"/>
  <c r="K3291" i="1"/>
  <c r="N3290" i="1"/>
  <c r="M3290" i="1"/>
  <c r="L3290" i="1"/>
  <c r="K3290" i="1"/>
  <c r="N3289" i="1"/>
  <c r="M3289" i="1"/>
  <c r="L3289" i="1"/>
  <c r="K3289" i="1"/>
  <c r="N3288" i="1"/>
  <c r="M3288" i="1"/>
  <c r="L3288" i="1"/>
  <c r="K3288" i="1"/>
  <c r="N3287" i="1"/>
  <c r="M3287" i="1"/>
  <c r="L3287" i="1"/>
  <c r="K3287" i="1"/>
  <c r="N3286" i="1"/>
  <c r="M3286" i="1"/>
  <c r="L3286" i="1"/>
  <c r="K3286" i="1"/>
  <c r="N3285" i="1"/>
  <c r="M3285" i="1"/>
  <c r="L3285" i="1"/>
  <c r="K3285" i="1"/>
  <c r="N3284" i="1"/>
  <c r="M3284" i="1"/>
  <c r="L3284" i="1"/>
  <c r="K3284" i="1"/>
  <c r="N3283" i="1"/>
  <c r="M3283" i="1"/>
  <c r="L3283" i="1"/>
  <c r="K3283" i="1"/>
  <c r="N3282" i="1"/>
  <c r="M3282" i="1"/>
  <c r="L3282" i="1"/>
  <c r="K3282" i="1"/>
  <c r="N3281" i="1"/>
  <c r="M3281" i="1"/>
  <c r="L3281" i="1"/>
  <c r="K3281" i="1"/>
  <c r="N3280" i="1"/>
  <c r="M3280" i="1"/>
  <c r="L3280" i="1"/>
  <c r="K3280" i="1"/>
  <c r="N3279" i="1"/>
  <c r="M3279" i="1"/>
  <c r="L3279" i="1"/>
  <c r="K3279" i="1"/>
  <c r="N3278" i="1"/>
  <c r="M3278" i="1"/>
  <c r="L3278" i="1"/>
  <c r="K3278" i="1"/>
  <c r="N3277" i="1"/>
  <c r="M3277" i="1"/>
  <c r="L3277" i="1"/>
  <c r="K3277" i="1"/>
  <c r="N3276" i="1"/>
  <c r="M3276" i="1"/>
  <c r="L3276" i="1"/>
  <c r="K3276" i="1"/>
  <c r="N3275" i="1"/>
  <c r="M3275" i="1"/>
  <c r="L3275" i="1"/>
  <c r="K3275" i="1"/>
  <c r="N3274" i="1"/>
  <c r="M3274" i="1"/>
  <c r="L3274" i="1"/>
  <c r="K3274" i="1"/>
  <c r="N3273" i="1"/>
  <c r="M3273" i="1"/>
  <c r="L3273" i="1"/>
  <c r="K3273" i="1"/>
  <c r="N3272" i="1"/>
  <c r="M3272" i="1"/>
  <c r="L3272" i="1"/>
  <c r="K3272" i="1"/>
  <c r="N3271" i="1"/>
  <c r="M3271" i="1"/>
  <c r="L3271" i="1"/>
  <c r="K3271" i="1"/>
  <c r="N3270" i="1"/>
  <c r="M3270" i="1"/>
  <c r="L3270" i="1"/>
  <c r="K3270" i="1"/>
  <c r="N3269" i="1"/>
  <c r="M3269" i="1"/>
  <c r="L3269" i="1"/>
  <c r="K3269" i="1"/>
  <c r="N3268" i="1"/>
  <c r="M3268" i="1"/>
  <c r="L3268" i="1"/>
  <c r="K3268" i="1"/>
  <c r="N3267" i="1"/>
  <c r="M3267" i="1"/>
  <c r="L3267" i="1"/>
  <c r="K3267" i="1"/>
  <c r="N3266" i="1"/>
  <c r="M3266" i="1"/>
  <c r="L3266" i="1"/>
  <c r="K3266" i="1"/>
  <c r="N3265" i="1"/>
  <c r="M3265" i="1"/>
  <c r="L3265" i="1"/>
  <c r="K3265" i="1"/>
  <c r="N3264" i="1"/>
  <c r="M3264" i="1"/>
  <c r="L3264" i="1"/>
  <c r="K3264" i="1"/>
  <c r="N3263" i="1"/>
  <c r="M3263" i="1"/>
  <c r="L3263" i="1"/>
  <c r="K3263" i="1"/>
  <c r="N3262" i="1"/>
  <c r="M3262" i="1"/>
  <c r="L3262" i="1"/>
  <c r="K3262" i="1"/>
  <c r="N3261" i="1"/>
  <c r="M3261" i="1"/>
  <c r="L3261" i="1"/>
  <c r="K3261" i="1"/>
  <c r="N3260" i="1"/>
  <c r="M3260" i="1"/>
  <c r="L3260" i="1"/>
  <c r="K3260" i="1"/>
  <c r="N3259" i="1"/>
  <c r="M3259" i="1"/>
  <c r="L3259" i="1"/>
  <c r="K3259" i="1"/>
  <c r="N3258" i="1"/>
  <c r="M3258" i="1"/>
  <c r="L3258" i="1"/>
  <c r="K3258" i="1"/>
  <c r="N3257" i="1"/>
  <c r="M3257" i="1"/>
  <c r="L3257" i="1"/>
  <c r="K3257" i="1"/>
  <c r="N3256" i="1"/>
  <c r="M3256" i="1"/>
  <c r="L3256" i="1"/>
  <c r="K3256" i="1"/>
  <c r="N3255" i="1"/>
  <c r="M3255" i="1"/>
  <c r="L3255" i="1"/>
  <c r="K3255" i="1"/>
  <c r="N3254" i="1"/>
  <c r="M3254" i="1"/>
  <c r="L3254" i="1"/>
  <c r="K3254" i="1"/>
  <c r="N3253" i="1"/>
  <c r="M3253" i="1"/>
  <c r="L3253" i="1"/>
  <c r="K3253" i="1"/>
  <c r="N3252" i="1"/>
  <c r="M3252" i="1"/>
  <c r="L3252" i="1"/>
  <c r="K3252" i="1"/>
  <c r="N3251" i="1"/>
  <c r="M3251" i="1"/>
  <c r="L3251" i="1"/>
  <c r="K3251" i="1"/>
  <c r="N3250" i="1"/>
  <c r="M3250" i="1"/>
  <c r="L3250" i="1"/>
  <c r="K3250" i="1"/>
  <c r="N3249" i="1"/>
  <c r="M3249" i="1"/>
  <c r="L3249" i="1"/>
  <c r="K3249" i="1"/>
  <c r="N3248" i="1"/>
  <c r="M3248" i="1"/>
  <c r="L3248" i="1"/>
  <c r="K3248" i="1"/>
  <c r="N3247" i="1"/>
  <c r="M3247" i="1"/>
  <c r="L3247" i="1"/>
  <c r="K3247" i="1"/>
  <c r="N3246" i="1"/>
  <c r="M3246" i="1"/>
  <c r="L3246" i="1"/>
  <c r="K3246" i="1"/>
  <c r="N3245" i="1"/>
  <c r="M3245" i="1"/>
  <c r="L3245" i="1"/>
  <c r="K3245" i="1"/>
  <c r="N3244" i="1"/>
  <c r="M3244" i="1"/>
  <c r="L3244" i="1"/>
  <c r="K3244" i="1"/>
  <c r="N3243" i="1"/>
  <c r="M3243" i="1"/>
  <c r="L3243" i="1"/>
  <c r="K3243" i="1"/>
  <c r="N3242" i="1"/>
  <c r="M3242" i="1"/>
  <c r="L3242" i="1"/>
  <c r="K3242" i="1"/>
  <c r="N3241" i="1"/>
  <c r="M3241" i="1"/>
  <c r="L3241" i="1"/>
  <c r="K3241" i="1"/>
  <c r="N3240" i="1"/>
  <c r="M3240" i="1"/>
  <c r="L3240" i="1"/>
  <c r="K3240" i="1"/>
  <c r="N3239" i="1"/>
  <c r="M3239" i="1"/>
  <c r="L3239" i="1"/>
  <c r="K3239" i="1"/>
  <c r="N3238" i="1"/>
  <c r="M3238" i="1"/>
  <c r="L3238" i="1"/>
  <c r="K3238" i="1"/>
  <c r="N3237" i="1"/>
  <c r="M3237" i="1"/>
  <c r="L3237" i="1"/>
  <c r="K3237" i="1"/>
  <c r="N3236" i="1"/>
  <c r="M3236" i="1"/>
  <c r="L3236" i="1"/>
  <c r="K3236" i="1"/>
  <c r="N3235" i="1"/>
  <c r="M3235" i="1"/>
  <c r="L3235" i="1"/>
  <c r="K3235" i="1"/>
  <c r="N3234" i="1"/>
  <c r="M3234" i="1"/>
  <c r="L3234" i="1"/>
  <c r="K3234" i="1"/>
  <c r="N3233" i="1"/>
  <c r="M3233" i="1"/>
  <c r="L3233" i="1"/>
  <c r="K3233" i="1"/>
  <c r="N3232" i="1"/>
  <c r="M3232" i="1"/>
  <c r="L3232" i="1"/>
  <c r="K3232" i="1"/>
  <c r="N3231" i="1"/>
  <c r="M3231" i="1"/>
  <c r="L3231" i="1"/>
  <c r="K3231" i="1"/>
  <c r="N3230" i="1"/>
  <c r="M3230" i="1"/>
  <c r="L3230" i="1"/>
  <c r="K3230" i="1"/>
  <c r="N3229" i="1"/>
  <c r="M3229" i="1"/>
  <c r="L3229" i="1"/>
  <c r="K3229" i="1"/>
  <c r="N3228" i="1"/>
  <c r="M3228" i="1"/>
  <c r="L3228" i="1"/>
  <c r="K3228" i="1"/>
  <c r="N3227" i="1"/>
  <c r="M3227" i="1"/>
  <c r="L3227" i="1"/>
  <c r="K3227" i="1"/>
  <c r="N3226" i="1"/>
  <c r="M3226" i="1"/>
  <c r="L3226" i="1"/>
  <c r="K3226" i="1"/>
  <c r="N3225" i="1"/>
  <c r="M3225" i="1"/>
  <c r="L3225" i="1"/>
  <c r="K3225" i="1"/>
  <c r="N3224" i="1"/>
  <c r="M3224" i="1"/>
  <c r="L3224" i="1"/>
  <c r="K3224" i="1"/>
  <c r="N3223" i="1"/>
  <c r="M3223" i="1"/>
  <c r="L3223" i="1"/>
  <c r="K3223" i="1"/>
  <c r="N3222" i="1"/>
  <c r="M3222" i="1"/>
  <c r="L3222" i="1"/>
  <c r="K3222" i="1"/>
  <c r="N3221" i="1"/>
  <c r="M3221" i="1"/>
  <c r="L3221" i="1"/>
  <c r="K3221" i="1"/>
  <c r="N3220" i="1"/>
  <c r="M3220" i="1"/>
  <c r="L3220" i="1"/>
  <c r="K3220" i="1"/>
  <c r="N3219" i="1"/>
  <c r="M3219" i="1"/>
  <c r="L3219" i="1"/>
  <c r="K3219" i="1"/>
  <c r="N3218" i="1"/>
  <c r="M3218" i="1"/>
  <c r="L3218" i="1"/>
  <c r="K3218" i="1"/>
  <c r="N3217" i="1"/>
  <c r="M3217" i="1"/>
  <c r="L3217" i="1"/>
  <c r="K3217" i="1"/>
  <c r="N3216" i="1"/>
  <c r="M3216" i="1"/>
  <c r="L3216" i="1"/>
  <c r="K3216" i="1"/>
  <c r="N3215" i="1"/>
  <c r="M3215" i="1"/>
  <c r="L3215" i="1"/>
  <c r="K3215" i="1"/>
  <c r="N3214" i="1"/>
  <c r="M3214" i="1"/>
  <c r="L3214" i="1"/>
  <c r="K3214" i="1"/>
  <c r="N3213" i="1"/>
  <c r="M3213" i="1"/>
  <c r="L3213" i="1"/>
  <c r="K3213" i="1"/>
  <c r="N3212" i="1"/>
  <c r="M3212" i="1"/>
  <c r="L3212" i="1"/>
  <c r="K3212" i="1"/>
  <c r="N3211" i="1"/>
  <c r="M3211" i="1"/>
  <c r="L3211" i="1"/>
  <c r="K3211" i="1"/>
  <c r="N3210" i="1"/>
  <c r="M3210" i="1"/>
  <c r="L3210" i="1"/>
  <c r="K3210" i="1"/>
  <c r="N3209" i="1"/>
  <c r="M3209" i="1"/>
  <c r="L3209" i="1"/>
  <c r="K3209" i="1"/>
  <c r="N3208" i="1"/>
  <c r="M3208" i="1"/>
  <c r="L3208" i="1"/>
  <c r="K3208" i="1"/>
  <c r="N3207" i="1"/>
  <c r="M3207" i="1"/>
  <c r="L3207" i="1"/>
  <c r="K3207" i="1"/>
  <c r="N3206" i="1"/>
  <c r="M3206" i="1"/>
  <c r="L3206" i="1"/>
  <c r="K3206" i="1"/>
  <c r="N3205" i="1"/>
  <c r="M3205" i="1"/>
  <c r="L3205" i="1"/>
  <c r="K3205" i="1"/>
  <c r="N3204" i="1"/>
  <c r="M3204" i="1"/>
  <c r="L3204" i="1"/>
  <c r="K3204" i="1"/>
  <c r="N3203" i="1"/>
  <c r="M3203" i="1"/>
  <c r="L3203" i="1"/>
  <c r="K3203" i="1"/>
  <c r="N3202" i="1"/>
  <c r="M3202" i="1"/>
  <c r="L3202" i="1"/>
  <c r="K3202" i="1"/>
  <c r="N3201" i="1"/>
  <c r="M3201" i="1"/>
  <c r="L3201" i="1"/>
  <c r="K3201" i="1"/>
  <c r="N3200" i="1"/>
  <c r="M3200" i="1"/>
  <c r="L3200" i="1"/>
  <c r="K3200" i="1"/>
  <c r="N3199" i="1"/>
  <c r="M3199" i="1"/>
  <c r="L3199" i="1"/>
  <c r="K3199" i="1"/>
  <c r="N3198" i="1"/>
  <c r="M3198" i="1"/>
  <c r="L3198" i="1"/>
  <c r="K3198" i="1"/>
  <c r="N3197" i="1"/>
  <c r="M3197" i="1"/>
  <c r="L3197" i="1"/>
  <c r="K3197" i="1"/>
  <c r="N3196" i="1"/>
  <c r="M3196" i="1"/>
  <c r="L3196" i="1"/>
  <c r="K3196" i="1"/>
  <c r="N3195" i="1"/>
  <c r="M3195" i="1"/>
  <c r="L3195" i="1"/>
  <c r="K3195" i="1"/>
  <c r="N3194" i="1"/>
  <c r="M3194" i="1"/>
  <c r="L3194" i="1"/>
  <c r="K3194" i="1"/>
  <c r="N3193" i="1"/>
  <c r="M3193" i="1"/>
  <c r="L3193" i="1"/>
  <c r="K3193" i="1"/>
  <c r="N3192" i="1"/>
  <c r="M3192" i="1"/>
  <c r="L3192" i="1"/>
  <c r="K3192" i="1"/>
  <c r="N3191" i="1"/>
  <c r="M3191" i="1"/>
  <c r="L3191" i="1"/>
  <c r="K3191" i="1"/>
  <c r="N3190" i="1"/>
  <c r="M3190" i="1"/>
  <c r="L3190" i="1"/>
  <c r="K3190" i="1"/>
  <c r="N3189" i="1"/>
  <c r="M3189" i="1"/>
  <c r="L3189" i="1"/>
  <c r="K3189" i="1"/>
  <c r="N3188" i="1"/>
  <c r="M3188" i="1"/>
  <c r="L3188" i="1"/>
  <c r="K3188" i="1"/>
  <c r="N3187" i="1"/>
  <c r="M3187" i="1"/>
  <c r="L3187" i="1"/>
  <c r="K3187" i="1"/>
  <c r="N3186" i="1"/>
  <c r="M3186" i="1"/>
  <c r="L3186" i="1"/>
  <c r="K3186" i="1"/>
  <c r="N3185" i="1"/>
  <c r="M3185" i="1"/>
  <c r="L3185" i="1"/>
  <c r="K3185" i="1"/>
  <c r="N3184" i="1"/>
  <c r="M3184" i="1"/>
  <c r="L3184" i="1"/>
  <c r="K3184" i="1"/>
  <c r="N3183" i="1"/>
  <c r="M3183" i="1"/>
  <c r="L3183" i="1"/>
  <c r="K3183" i="1"/>
  <c r="N3182" i="1"/>
  <c r="M3182" i="1"/>
  <c r="L3182" i="1"/>
  <c r="K3182" i="1"/>
  <c r="N3181" i="1"/>
  <c r="M3181" i="1"/>
  <c r="L3181" i="1"/>
  <c r="K3181" i="1"/>
  <c r="N3180" i="1"/>
  <c r="M3180" i="1"/>
  <c r="L3180" i="1"/>
  <c r="K3180" i="1"/>
  <c r="N3179" i="1"/>
  <c r="M3179" i="1"/>
  <c r="L3179" i="1"/>
  <c r="K3179" i="1"/>
  <c r="N3178" i="1"/>
  <c r="M3178" i="1"/>
  <c r="L3178" i="1"/>
  <c r="K3178" i="1"/>
  <c r="N3177" i="1"/>
  <c r="M3177" i="1"/>
  <c r="L3177" i="1"/>
  <c r="K3177" i="1"/>
  <c r="N3176" i="1"/>
  <c r="M3176" i="1"/>
  <c r="L3176" i="1"/>
  <c r="K3176" i="1"/>
  <c r="N3175" i="1"/>
  <c r="M3175" i="1"/>
  <c r="L3175" i="1"/>
  <c r="K3175" i="1"/>
  <c r="N3174" i="1"/>
  <c r="M3174" i="1"/>
  <c r="L3174" i="1"/>
  <c r="K3174" i="1"/>
  <c r="N3173" i="1"/>
  <c r="M3173" i="1"/>
  <c r="L3173" i="1"/>
  <c r="K3173" i="1"/>
  <c r="N3172" i="1"/>
  <c r="M3172" i="1"/>
  <c r="L3172" i="1"/>
  <c r="K3172" i="1"/>
  <c r="N3171" i="1"/>
  <c r="M3171" i="1"/>
  <c r="L3171" i="1"/>
  <c r="K3171" i="1"/>
  <c r="N3170" i="1"/>
  <c r="M3170" i="1"/>
  <c r="L3170" i="1"/>
  <c r="K3170" i="1"/>
  <c r="N3169" i="1"/>
  <c r="M3169" i="1"/>
  <c r="L3169" i="1"/>
  <c r="K3169" i="1"/>
  <c r="N3168" i="1"/>
  <c r="M3168" i="1"/>
  <c r="L3168" i="1"/>
  <c r="K3168" i="1"/>
  <c r="N3167" i="1"/>
  <c r="M3167" i="1"/>
  <c r="L3167" i="1"/>
  <c r="K3167" i="1"/>
  <c r="N3166" i="1"/>
  <c r="M3166" i="1"/>
  <c r="L3166" i="1"/>
  <c r="K3166" i="1"/>
  <c r="N3165" i="1"/>
  <c r="M3165" i="1"/>
  <c r="L3165" i="1"/>
  <c r="K3165" i="1"/>
  <c r="N3164" i="1"/>
  <c r="M3164" i="1"/>
  <c r="L3164" i="1"/>
  <c r="K3164" i="1"/>
  <c r="N3163" i="1"/>
  <c r="M3163" i="1"/>
  <c r="L3163" i="1"/>
  <c r="K3163" i="1"/>
  <c r="N3162" i="1"/>
  <c r="M3162" i="1"/>
  <c r="L3162" i="1"/>
  <c r="K3162" i="1"/>
  <c r="N3161" i="1"/>
  <c r="M3161" i="1"/>
  <c r="L3161" i="1"/>
  <c r="K3161" i="1"/>
  <c r="N3160" i="1"/>
  <c r="M3160" i="1"/>
  <c r="L3160" i="1"/>
  <c r="K3160" i="1"/>
  <c r="N3159" i="1"/>
  <c r="M3159" i="1"/>
  <c r="L3159" i="1"/>
  <c r="K3159" i="1"/>
  <c r="N3158" i="1"/>
  <c r="M3158" i="1"/>
  <c r="L3158" i="1"/>
  <c r="K3158" i="1"/>
  <c r="N3157" i="1"/>
  <c r="M3157" i="1"/>
  <c r="L3157" i="1"/>
  <c r="K3157" i="1"/>
  <c r="N3156" i="1"/>
  <c r="M3156" i="1"/>
  <c r="L3156" i="1"/>
  <c r="K3156" i="1"/>
  <c r="N3155" i="1"/>
  <c r="M3155" i="1"/>
  <c r="L3155" i="1"/>
  <c r="K3155" i="1"/>
  <c r="N3154" i="1"/>
  <c r="M3154" i="1"/>
  <c r="L3154" i="1"/>
  <c r="K3154" i="1"/>
  <c r="N3153" i="1"/>
  <c r="M3153" i="1"/>
  <c r="L3153" i="1"/>
  <c r="K3153" i="1"/>
  <c r="N3152" i="1"/>
  <c r="M3152" i="1"/>
  <c r="L3152" i="1"/>
  <c r="K3152" i="1"/>
  <c r="N3151" i="1"/>
  <c r="M3151" i="1"/>
  <c r="L3151" i="1"/>
  <c r="K3151" i="1"/>
  <c r="N3150" i="1"/>
  <c r="M3150" i="1"/>
  <c r="L3150" i="1"/>
  <c r="K3150" i="1"/>
  <c r="N3149" i="1"/>
  <c r="M3149" i="1"/>
  <c r="L3149" i="1"/>
  <c r="K3149" i="1"/>
  <c r="N3148" i="1"/>
  <c r="M3148" i="1"/>
  <c r="L3148" i="1"/>
  <c r="K3148" i="1"/>
  <c r="N3147" i="1"/>
  <c r="M3147" i="1"/>
  <c r="L3147" i="1"/>
  <c r="K3147" i="1"/>
  <c r="N3146" i="1"/>
  <c r="M3146" i="1"/>
  <c r="L3146" i="1"/>
  <c r="K3146" i="1"/>
  <c r="N3145" i="1"/>
  <c r="M3145" i="1"/>
  <c r="L3145" i="1"/>
  <c r="K3145" i="1"/>
  <c r="N3144" i="1"/>
  <c r="M3144" i="1"/>
  <c r="L3144" i="1"/>
  <c r="K3144" i="1"/>
  <c r="N3143" i="1"/>
  <c r="M3143" i="1"/>
  <c r="L3143" i="1"/>
  <c r="K3143" i="1"/>
  <c r="N3142" i="1"/>
  <c r="M3142" i="1"/>
  <c r="L3142" i="1"/>
  <c r="K3142" i="1"/>
  <c r="N3141" i="1"/>
  <c r="M3141" i="1"/>
  <c r="L3141" i="1"/>
  <c r="K3141" i="1"/>
  <c r="N3140" i="1"/>
  <c r="M3140" i="1"/>
  <c r="L3140" i="1"/>
  <c r="K3140" i="1"/>
  <c r="N3139" i="1"/>
  <c r="M3139" i="1"/>
  <c r="L3139" i="1"/>
  <c r="K3139" i="1"/>
  <c r="N3138" i="1"/>
  <c r="M3138" i="1"/>
  <c r="L3138" i="1"/>
  <c r="K3138" i="1"/>
  <c r="N3137" i="1"/>
  <c r="M3137" i="1"/>
  <c r="L3137" i="1"/>
  <c r="K3137" i="1"/>
  <c r="N3136" i="1"/>
  <c r="M3136" i="1"/>
  <c r="L3136" i="1"/>
  <c r="K3136" i="1"/>
  <c r="N3135" i="1"/>
  <c r="M3135" i="1"/>
  <c r="L3135" i="1"/>
  <c r="K3135" i="1"/>
  <c r="N3134" i="1"/>
  <c r="M3134" i="1"/>
  <c r="L3134" i="1"/>
  <c r="K3134" i="1"/>
  <c r="N3133" i="1"/>
  <c r="M3133" i="1"/>
  <c r="L3133" i="1"/>
  <c r="K3133" i="1"/>
  <c r="N3132" i="1"/>
  <c r="M3132" i="1"/>
  <c r="L3132" i="1"/>
  <c r="K3132" i="1"/>
  <c r="N3131" i="1"/>
  <c r="M3131" i="1"/>
  <c r="L3131" i="1"/>
  <c r="K3131" i="1"/>
  <c r="N3130" i="1"/>
  <c r="M3130" i="1"/>
  <c r="L3130" i="1"/>
  <c r="K3130" i="1"/>
  <c r="N3129" i="1"/>
  <c r="M3129" i="1"/>
  <c r="L3129" i="1"/>
  <c r="K3129" i="1"/>
  <c r="N3128" i="1"/>
  <c r="M3128" i="1"/>
  <c r="L3128" i="1"/>
  <c r="K3128" i="1"/>
  <c r="N3127" i="1"/>
  <c r="M3127" i="1"/>
  <c r="L3127" i="1"/>
  <c r="K3127" i="1"/>
  <c r="N3126" i="1"/>
  <c r="M3126" i="1"/>
  <c r="L3126" i="1"/>
  <c r="K3126" i="1"/>
  <c r="N3125" i="1"/>
  <c r="M3125" i="1"/>
  <c r="L3125" i="1"/>
  <c r="K3125" i="1"/>
  <c r="N3124" i="1"/>
  <c r="M3124" i="1"/>
  <c r="L3124" i="1"/>
  <c r="K3124" i="1"/>
  <c r="N3123" i="1"/>
  <c r="M3123" i="1"/>
  <c r="L3123" i="1"/>
  <c r="K3123" i="1"/>
  <c r="N3122" i="1"/>
  <c r="M3122" i="1"/>
  <c r="L3122" i="1"/>
  <c r="K3122" i="1"/>
  <c r="N3121" i="1"/>
  <c r="M3121" i="1"/>
  <c r="L3121" i="1"/>
  <c r="K3121" i="1"/>
  <c r="N3120" i="1"/>
  <c r="M3120" i="1"/>
  <c r="L3120" i="1"/>
  <c r="K3120" i="1"/>
  <c r="N3119" i="1"/>
  <c r="M3119" i="1"/>
  <c r="L3119" i="1"/>
  <c r="K3119" i="1"/>
  <c r="N3118" i="1"/>
  <c r="M3118" i="1"/>
  <c r="L3118" i="1"/>
  <c r="K3118" i="1"/>
  <c r="N3117" i="1"/>
  <c r="M3117" i="1"/>
  <c r="L3117" i="1"/>
  <c r="K3117" i="1"/>
  <c r="N3116" i="1"/>
  <c r="M3116" i="1"/>
  <c r="L3116" i="1"/>
  <c r="K3116" i="1"/>
  <c r="N3115" i="1"/>
  <c r="M3115" i="1"/>
  <c r="L3115" i="1"/>
  <c r="K3115" i="1"/>
  <c r="N3114" i="1"/>
  <c r="M3114" i="1"/>
  <c r="L3114" i="1"/>
  <c r="K3114" i="1"/>
  <c r="N3113" i="1"/>
  <c r="M3113" i="1"/>
  <c r="L3113" i="1"/>
  <c r="K3113" i="1"/>
  <c r="N3112" i="1"/>
  <c r="M3112" i="1"/>
  <c r="L3112" i="1"/>
  <c r="K3112" i="1"/>
  <c r="N3111" i="1"/>
  <c r="M3111" i="1"/>
  <c r="L3111" i="1"/>
  <c r="K3111" i="1"/>
  <c r="N3110" i="1"/>
  <c r="M3110" i="1"/>
  <c r="L3110" i="1"/>
  <c r="K3110" i="1"/>
  <c r="N3109" i="1"/>
  <c r="M3109" i="1"/>
  <c r="L3109" i="1"/>
  <c r="K3109" i="1"/>
  <c r="N3108" i="1"/>
  <c r="M3108" i="1"/>
  <c r="L3108" i="1"/>
  <c r="K3108" i="1"/>
  <c r="N3107" i="1"/>
  <c r="M3107" i="1"/>
  <c r="L3107" i="1"/>
  <c r="K3107" i="1"/>
  <c r="N3106" i="1"/>
  <c r="M3106" i="1"/>
  <c r="L3106" i="1"/>
  <c r="K3106" i="1"/>
  <c r="N3105" i="1"/>
  <c r="M3105" i="1"/>
  <c r="L3105" i="1"/>
  <c r="K3105" i="1"/>
  <c r="N3104" i="1"/>
  <c r="M3104" i="1"/>
  <c r="L3104" i="1"/>
  <c r="K3104" i="1"/>
  <c r="N3103" i="1"/>
  <c r="M3103" i="1"/>
  <c r="L3103" i="1"/>
  <c r="K3103" i="1"/>
  <c r="N3102" i="1"/>
  <c r="M3102" i="1"/>
  <c r="L3102" i="1"/>
  <c r="K3102" i="1"/>
  <c r="N3101" i="1"/>
  <c r="M3101" i="1"/>
  <c r="L3101" i="1"/>
  <c r="K3101" i="1"/>
  <c r="N3100" i="1"/>
  <c r="M3100" i="1"/>
  <c r="L3100" i="1"/>
  <c r="K3100" i="1"/>
  <c r="N3099" i="1"/>
  <c r="M3099" i="1"/>
  <c r="L3099" i="1"/>
  <c r="K3099" i="1"/>
  <c r="N3098" i="1"/>
  <c r="M3098" i="1"/>
  <c r="L3098" i="1"/>
  <c r="K3098" i="1"/>
  <c r="N3097" i="1"/>
  <c r="M3097" i="1"/>
  <c r="L3097" i="1"/>
  <c r="K3097" i="1"/>
  <c r="N3096" i="1"/>
  <c r="M3096" i="1"/>
  <c r="L3096" i="1"/>
  <c r="K3096" i="1"/>
  <c r="N3095" i="1"/>
  <c r="M3095" i="1"/>
  <c r="L3095" i="1"/>
  <c r="K3095" i="1"/>
  <c r="N3094" i="1"/>
  <c r="M3094" i="1"/>
  <c r="L3094" i="1"/>
  <c r="K3094" i="1"/>
  <c r="N3093" i="1"/>
  <c r="M3093" i="1"/>
  <c r="L3093" i="1"/>
  <c r="K3093" i="1"/>
  <c r="N3092" i="1"/>
  <c r="M3092" i="1"/>
  <c r="L3092" i="1"/>
  <c r="K3092" i="1"/>
  <c r="N3091" i="1"/>
  <c r="M3091" i="1"/>
  <c r="L3091" i="1"/>
  <c r="K3091" i="1"/>
  <c r="N3090" i="1"/>
  <c r="M3090" i="1"/>
  <c r="L3090" i="1"/>
  <c r="K3090" i="1"/>
  <c r="N3089" i="1"/>
  <c r="M3089" i="1"/>
  <c r="L3089" i="1"/>
  <c r="K3089" i="1"/>
  <c r="N3088" i="1"/>
  <c r="M3088" i="1"/>
  <c r="L3088" i="1"/>
  <c r="K3088" i="1"/>
  <c r="N3087" i="1"/>
  <c r="M3087" i="1"/>
  <c r="L3087" i="1"/>
  <c r="K3087" i="1"/>
  <c r="N3086" i="1"/>
  <c r="M3086" i="1"/>
  <c r="L3086" i="1"/>
  <c r="K3086" i="1"/>
  <c r="N3085" i="1"/>
  <c r="M3085" i="1"/>
  <c r="L3085" i="1"/>
  <c r="K3085" i="1"/>
  <c r="N3084" i="1"/>
  <c r="M3084" i="1"/>
  <c r="L3084" i="1"/>
  <c r="K3084" i="1"/>
  <c r="N3083" i="1"/>
  <c r="M3083" i="1"/>
  <c r="L3083" i="1"/>
  <c r="K3083" i="1"/>
  <c r="N3082" i="1"/>
  <c r="M3082" i="1"/>
  <c r="L3082" i="1"/>
  <c r="K3082" i="1"/>
  <c r="N3081" i="1"/>
  <c r="M3081" i="1"/>
  <c r="L3081" i="1"/>
  <c r="K3081" i="1"/>
  <c r="N3080" i="1"/>
  <c r="M3080" i="1"/>
  <c r="L3080" i="1"/>
  <c r="K3080" i="1"/>
  <c r="N3079" i="1"/>
  <c r="M3079" i="1"/>
  <c r="L3079" i="1"/>
  <c r="K3079" i="1"/>
  <c r="N3078" i="1"/>
  <c r="M3078" i="1"/>
  <c r="L3078" i="1"/>
  <c r="K3078" i="1"/>
  <c r="N3077" i="1"/>
  <c r="M3077" i="1"/>
  <c r="L3077" i="1"/>
  <c r="K3077" i="1"/>
  <c r="N3076" i="1"/>
  <c r="M3076" i="1"/>
  <c r="L3076" i="1"/>
  <c r="K3076" i="1"/>
  <c r="N3075" i="1"/>
  <c r="M3075" i="1"/>
  <c r="L3075" i="1"/>
  <c r="K3075" i="1"/>
  <c r="N3074" i="1"/>
  <c r="M3074" i="1"/>
  <c r="L3074" i="1"/>
  <c r="K3074" i="1"/>
  <c r="N3073" i="1"/>
  <c r="M3073" i="1"/>
  <c r="L3073" i="1"/>
  <c r="K3073" i="1"/>
  <c r="N3072" i="1"/>
  <c r="M3072" i="1"/>
  <c r="L3072" i="1"/>
  <c r="K3072" i="1"/>
  <c r="N3071" i="1"/>
  <c r="M3071" i="1"/>
  <c r="L3071" i="1"/>
  <c r="K3071" i="1"/>
  <c r="N3070" i="1"/>
  <c r="M3070" i="1"/>
  <c r="L3070" i="1"/>
  <c r="K3070" i="1"/>
  <c r="N3069" i="1"/>
  <c r="M3069" i="1"/>
  <c r="L3069" i="1"/>
  <c r="K3069" i="1"/>
  <c r="N3068" i="1"/>
  <c r="M3068" i="1"/>
  <c r="L3068" i="1"/>
  <c r="K3068" i="1"/>
  <c r="N3067" i="1"/>
  <c r="M3067" i="1"/>
  <c r="L3067" i="1"/>
  <c r="K3067" i="1"/>
  <c r="N3066" i="1"/>
  <c r="M3066" i="1"/>
  <c r="L3066" i="1"/>
  <c r="K3066" i="1"/>
  <c r="N3065" i="1"/>
  <c r="M3065" i="1"/>
  <c r="L3065" i="1"/>
  <c r="K3065" i="1"/>
  <c r="N3064" i="1"/>
  <c r="M3064" i="1"/>
  <c r="L3064" i="1"/>
  <c r="K3064" i="1"/>
  <c r="N3063" i="1"/>
  <c r="M3063" i="1"/>
  <c r="L3063" i="1"/>
  <c r="K3063" i="1"/>
  <c r="N3062" i="1"/>
  <c r="M3062" i="1"/>
  <c r="L3062" i="1"/>
  <c r="K3062" i="1"/>
  <c r="N3061" i="1"/>
  <c r="M3061" i="1"/>
  <c r="L3061" i="1"/>
  <c r="K3061" i="1"/>
  <c r="N3060" i="1"/>
  <c r="M3060" i="1"/>
  <c r="L3060" i="1"/>
  <c r="K3060" i="1"/>
  <c r="N3059" i="1"/>
  <c r="M3059" i="1"/>
  <c r="L3059" i="1"/>
  <c r="K3059" i="1"/>
  <c r="N3058" i="1"/>
  <c r="M3058" i="1"/>
  <c r="L3058" i="1"/>
  <c r="K3058" i="1"/>
  <c r="N3057" i="1"/>
  <c r="M3057" i="1"/>
  <c r="L3057" i="1"/>
  <c r="K3057" i="1"/>
  <c r="N3056" i="1"/>
  <c r="M3056" i="1"/>
  <c r="L3056" i="1"/>
  <c r="K3056" i="1"/>
  <c r="N3055" i="1"/>
  <c r="M3055" i="1"/>
  <c r="L3055" i="1"/>
  <c r="K3055" i="1"/>
  <c r="N3054" i="1"/>
  <c r="M3054" i="1"/>
  <c r="L3054" i="1"/>
  <c r="K3054" i="1"/>
  <c r="N3053" i="1"/>
  <c r="M3053" i="1"/>
  <c r="L3053" i="1"/>
  <c r="K3053" i="1"/>
  <c r="N3052" i="1"/>
  <c r="M3052" i="1"/>
  <c r="L3052" i="1"/>
  <c r="K3052" i="1"/>
  <c r="N3051" i="1"/>
  <c r="M3051" i="1"/>
  <c r="L3051" i="1"/>
  <c r="K3051" i="1"/>
  <c r="N3050" i="1"/>
  <c r="M3050" i="1"/>
  <c r="L3050" i="1"/>
  <c r="K3050" i="1"/>
  <c r="N3049" i="1"/>
  <c r="M3049" i="1"/>
  <c r="L3049" i="1"/>
  <c r="K3049" i="1"/>
  <c r="N3048" i="1"/>
  <c r="M3048" i="1"/>
  <c r="L3048" i="1"/>
  <c r="K3048" i="1"/>
  <c r="N3047" i="1"/>
  <c r="M3047" i="1"/>
  <c r="L3047" i="1"/>
  <c r="K3047" i="1"/>
  <c r="N3046" i="1"/>
  <c r="M3046" i="1"/>
  <c r="L3046" i="1"/>
  <c r="K3046" i="1"/>
  <c r="N3045" i="1"/>
  <c r="M3045" i="1"/>
  <c r="L3045" i="1"/>
  <c r="K3045" i="1"/>
  <c r="N3044" i="1"/>
  <c r="M3044" i="1"/>
  <c r="L3044" i="1"/>
  <c r="K3044" i="1"/>
  <c r="N3043" i="1"/>
  <c r="M3043" i="1"/>
  <c r="L3043" i="1"/>
  <c r="K3043" i="1"/>
  <c r="N3042" i="1"/>
  <c r="M3042" i="1"/>
  <c r="L3042" i="1"/>
  <c r="K3042" i="1"/>
  <c r="N3041" i="1"/>
  <c r="M3041" i="1"/>
  <c r="L3041" i="1"/>
  <c r="K3041" i="1"/>
  <c r="N3040" i="1"/>
  <c r="M3040" i="1"/>
  <c r="L3040" i="1"/>
  <c r="K3040" i="1"/>
  <c r="N3039" i="1"/>
  <c r="M3039" i="1"/>
  <c r="L3039" i="1"/>
  <c r="K3039" i="1"/>
  <c r="N3038" i="1"/>
  <c r="M3038" i="1"/>
  <c r="L3038" i="1"/>
  <c r="K3038" i="1"/>
  <c r="N3037" i="1"/>
  <c r="M3037" i="1"/>
  <c r="L3037" i="1"/>
  <c r="K3037" i="1"/>
  <c r="N3036" i="1"/>
  <c r="M3036" i="1"/>
  <c r="L3036" i="1"/>
  <c r="K3036" i="1"/>
  <c r="N3035" i="1"/>
  <c r="M3035" i="1"/>
  <c r="L3035" i="1"/>
  <c r="K3035" i="1"/>
  <c r="N3034" i="1"/>
  <c r="M3034" i="1"/>
  <c r="L3034" i="1"/>
  <c r="K3034" i="1"/>
  <c r="N3033" i="1"/>
  <c r="M3033" i="1"/>
  <c r="L3033" i="1"/>
  <c r="K3033" i="1"/>
  <c r="N3032" i="1"/>
  <c r="M3032" i="1"/>
  <c r="L3032" i="1"/>
  <c r="K3032" i="1"/>
  <c r="N3031" i="1"/>
  <c r="M3031" i="1"/>
  <c r="L3031" i="1"/>
  <c r="K3031" i="1"/>
  <c r="N3030" i="1"/>
  <c r="M3030" i="1"/>
  <c r="L3030" i="1"/>
  <c r="K3030" i="1"/>
  <c r="N3029" i="1"/>
  <c r="M3029" i="1"/>
  <c r="L3029" i="1"/>
  <c r="K3029" i="1"/>
  <c r="N3028" i="1"/>
  <c r="M3028" i="1"/>
  <c r="L3028" i="1"/>
  <c r="K3028" i="1"/>
  <c r="N3027" i="1"/>
  <c r="M3027" i="1"/>
  <c r="L3027" i="1"/>
  <c r="K3027" i="1"/>
  <c r="N3026" i="1"/>
  <c r="M3026" i="1"/>
  <c r="L3026" i="1"/>
  <c r="K3026" i="1"/>
  <c r="N3025" i="1"/>
  <c r="M3025" i="1"/>
  <c r="L3025" i="1"/>
  <c r="K3025" i="1"/>
  <c r="N3024" i="1"/>
  <c r="M3024" i="1"/>
  <c r="L3024" i="1"/>
  <c r="K3024" i="1"/>
  <c r="N3023" i="1"/>
  <c r="M3023" i="1"/>
  <c r="L3023" i="1"/>
  <c r="K3023" i="1"/>
  <c r="N3022" i="1"/>
  <c r="M3022" i="1"/>
  <c r="L3022" i="1"/>
  <c r="K3022" i="1"/>
  <c r="N3021" i="1"/>
  <c r="M3021" i="1"/>
  <c r="L3021" i="1"/>
  <c r="K3021" i="1"/>
  <c r="N3020" i="1"/>
  <c r="M3020" i="1"/>
  <c r="L3020" i="1"/>
  <c r="K3020" i="1"/>
  <c r="N3019" i="1"/>
  <c r="M3019" i="1"/>
  <c r="L3019" i="1"/>
  <c r="K3019" i="1"/>
  <c r="N3018" i="1"/>
  <c r="M3018" i="1"/>
  <c r="L3018" i="1"/>
  <c r="K3018" i="1"/>
  <c r="N3017" i="1"/>
  <c r="M3017" i="1"/>
  <c r="L3017" i="1"/>
  <c r="K3017" i="1"/>
  <c r="N3016" i="1"/>
  <c r="M3016" i="1"/>
  <c r="L3016" i="1"/>
  <c r="K3016" i="1"/>
  <c r="N3015" i="1"/>
  <c r="M3015" i="1"/>
  <c r="L3015" i="1"/>
  <c r="K3015" i="1"/>
  <c r="N3014" i="1"/>
  <c r="M3014" i="1"/>
  <c r="L3014" i="1"/>
  <c r="K3014" i="1"/>
  <c r="N3013" i="1"/>
  <c r="M3013" i="1"/>
  <c r="L3013" i="1"/>
  <c r="K3013" i="1"/>
  <c r="N3012" i="1"/>
  <c r="M3012" i="1"/>
  <c r="L3012" i="1"/>
  <c r="K3012" i="1"/>
  <c r="N3011" i="1"/>
  <c r="M3011" i="1"/>
  <c r="L3011" i="1"/>
  <c r="K3011" i="1"/>
  <c r="N3010" i="1"/>
  <c r="M3010" i="1"/>
  <c r="L3010" i="1"/>
  <c r="K3010" i="1"/>
  <c r="N3009" i="1"/>
  <c r="M3009" i="1"/>
  <c r="L3009" i="1"/>
  <c r="K3009" i="1"/>
  <c r="N3008" i="1"/>
  <c r="M3008" i="1"/>
  <c r="L3008" i="1"/>
  <c r="K3008" i="1"/>
  <c r="N3007" i="1"/>
  <c r="M3007" i="1"/>
  <c r="L3007" i="1"/>
  <c r="K3007" i="1"/>
  <c r="N3006" i="1"/>
  <c r="M3006" i="1"/>
  <c r="L3006" i="1"/>
  <c r="K3006" i="1"/>
  <c r="N3005" i="1"/>
  <c r="M3005" i="1"/>
  <c r="L3005" i="1"/>
  <c r="K3005" i="1"/>
  <c r="N3004" i="1"/>
  <c r="M3004" i="1"/>
  <c r="L3004" i="1"/>
  <c r="K3004" i="1"/>
  <c r="N3003" i="1"/>
  <c r="M3003" i="1"/>
  <c r="L3003" i="1"/>
  <c r="K3003" i="1"/>
  <c r="N3002" i="1"/>
  <c r="M3002" i="1"/>
  <c r="L3002" i="1"/>
  <c r="K3002" i="1"/>
  <c r="N3001" i="1"/>
  <c r="M3001" i="1"/>
  <c r="L3001" i="1"/>
  <c r="K3001" i="1"/>
  <c r="N3000" i="1"/>
  <c r="M3000" i="1"/>
  <c r="L3000" i="1"/>
  <c r="K3000" i="1"/>
  <c r="N2999" i="1"/>
  <c r="M2999" i="1"/>
  <c r="L2999" i="1"/>
  <c r="K2999" i="1"/>
  <c r="N2998" i="1"/>
  <c r="M2998" i="1"/>
  <c r="L2998" i="1"/>
  <c r="K2998" i="1"/>
  <c r="N2997" i="1"/>
  <c r="M2997" i="1"/>
  <c r="L2997" i="1"/>
  <c r="K2997" i="1"/>
  <c r="N2996" i="1"/>
  <c r="M2996" i="1"/>
  <c r="L2996" i="1"/>
  <c r="K2996" i="1"/>
  <c r="N2995" i="1"/>
  <c r="M2995" i="1"/>
  <c r="L2995" i="1"/>
  <c r="K2995" i="1"/>
  <c r="N2994" i="1"/>
  <c r="M2994" i="1"/>
  <c r="L2994" i="1"/>
  <c r="K2994" i="1"/>
  <c r="N2993" i="1"/>
  <c r="M2993" i="1"/>
  <c r="L2993" i="1"/>
  <c r="K2993" i="1"/>
  <c r="N2992" i="1"/>
  <c r="M2992" i="1"/>
  <c r="L2992" i="1"/>
  <c r="K2992" i="1"/>
  <c r="N2991" i="1"/>
  <c r="M2991" i="1"/>
  <c r="L2991" i="1"/>
  <c r="K2991" i="1"/>
  <c r="N2990" i="1"/>
  <c r="M2990" i="1"/>
  <c r="L2990" i="1"/>
  <c r="K2990" i="1"/>
  <c r="N2989" i="1"/>
  <c r="M2989" i="1"/>
  <c r="L2989" i="1"/>
  <c r="K2989" i="1"/>
  <c r="N2988" i="1"/>
  <c r="M2988" i="1"/>
  <c r="L2988" i="1"/>
  <c r="K2988" i="1"/>
  <c r="N2987" i="1"/>
  <c r="M2987" i="1"/>
  <c r="L2987" i="1"/>
  <c r="K2987" i="1"/>
  <c r="N2986" i="1"/>
  <c r="M2986" i="1"/>
  <c r="L2986" i="1"/>
  <c r="K2986" i="1"/>
  <c r="N2985" i="1"/>
  <c r="M2985" i="1"/>
  <c r="L2985" i="1"/>
  <c r="K2985" i="1"/>
  <c r="N2984" i="1"/>
  <c r="M2984" i="1"/>
  <c r="L2984" i="1"/>
  <c r="K2984" i="1"/>
  <c r="N2983" i="1"/>
  <c r="M2983" i="1"/>
  <c r="L2983" i="1"/>
  <c r="K2983" i="1"/>
  <c r="N2982" i="1"/>
  <c r="M2982" i="1"/>
  <c r="L2982" i="1"/>
  <c r="K2982" i="1"/>
  <c r="N2981" i="1"/>
  <c r="M2981" i="1"/>
  <c r="L2981" i="1"/>
  <c r="K2981" i="1"/>
  <c r="N2980" i="1"/>
  <c r="M2980" i="1"/>
  <c r="L2980" i="1"/>
  <c r="K2980" i="1"/>
  <c r="N2979" i="1"/>
  <c r="M2979" i="1"/>
  <c r="L2979" i="1"/>
  <c r="K2979" i="1"/>
  <c r="N2978" i="1"/>
  <c r="M2978" i="1"/>
  <c r="L2978" i="1"/>
  <c r="K2978" i="1"/>
  <c r="N2977" i="1"/>
  <c r="M2977" i="1"/>
  <c r="L2977" i="1"/>
  <c r="K2977" i="1"/>
  <c r="N2976" i="1"/>
  <c r="M2976" i="1"/>
  <c r="L2976" i="1"/>
  <c r="K2976" i="1"/>
  <c r="N2975" i="1"/>
  <c r="M2975" i="1"/>
  <c r="L2975" i="1"/>
  <c r="K2975" i="1"/>
  <c r="N2974" i="1"/>
  <c r="M2974" i="1"/>
  <c r="L2974" i="1"/>
  <c r="K2974" i="1"/>
  <c r="N2973" i="1"/>
  <c r="M2973" i="1"/>
  <c r="L2973" i="1"/>
  <c r="K2973" i="1"/>
  <c r="N2972" i="1"/>
  <c r="M2972" i="1"/>
  <c r="L2972" i="1"/>
  <c r="K2972" i="1"/>
  <c r="N2971" i="1"/>
  <c r="M2971" i="1"/>
  <c r="L2971" i="1"/>
  <c r="K2971" i="1"/>
  <c r="N2970" i="1"/>
  <c r="M2970" i="1"/>
  <c r="L2970" i="1"/>
  <c r="K2970" i="1"/>
  <c r="N2969" i="1"/>
  <c r="M2969" i="1"/>
  <c r="L2969" i="1"/>
  <c r="K2969" i="1"/>
  <c r="N2968" i="1"/>
  <c r="M2968" i="1"/>
  <c r="L2968" i="1"/>
  <c r="K2968" i="1"/>
  <c r="N2967" i="1"/>
  <c r="M2967" i="1"/>
  <c r="L2967" i="1"/>
  <c r="K2967" i="1"/>
  <c r="N2966" i="1"/>
  <c r="M2966" i="1"/>
  <c r="L2966" i="1"/>
  <c r="K2966" i="1"/>
  <c r="N2965" i="1"/>
  <c r="M2965" i="1"/>
  <c r="L2965" i="1"/>
  <c r="K2965" i="1"/>
  <c r="N2964" i="1"/>
  <c r="M2964" i="1"/>
  <c r="L2964" i="1"/>
  <c r="K2964" i="1"/>
  <c r="N2963" i="1"/>
  <c r="M2963" i="1"/>
  <c r="L2963" i="1"/>
  <c r="K2963" i="1"/>
  <c r="N2962" i="1"/>
  <c r="M2962" i="1"/>
  <c r="L2962" i="1"/>
  <c r="K2962" i="1"/>
  <c r="N2961" i="1"/>
  <c r="M2961" i="1"/>
  <c r="L2961" i="1"/>
  <c r="K2961" i="1"/>
  <c r="N2960" i="1"/>
  <c r="M2960" i="1"/>
  <c r="L2960" i="1"/>
  <c r="K2960" i="1"/>
  <c r="N2959" i="1"/>
  <c r="M2959" i="1"/>
  <c r="L2959" i="1"/>
  <c r="K2959" i="1"/>
  <c r="N2958" i="1"/>
  <c r="M2958" i="1"/>
  <c r="L2958" i="1"/>
  <c r="K2958" i="1"/>
  <c r="N2957" i="1"/>
  <c r="M2957" i="1"/>
  <c r="L2957" i="1"/>
  <c r="K2957" i="1"/>
  <c r="N2956" i="1"/>
  <c r="M2956" i="1"/>
  <c r="L2956" i="1"/>
  <c r="K2956" i="1"/>
  <c r="N2955" i="1"/>
  <c r="M2955" i="1"/>
  <c r="L2955" i="1"/>
  <c r="K2955" i="1"/>
  <c r="N2954" i="1"/>
  <c r="M2954" i="1"/>
  <c r="L2954" i="1"/>
  <c r="K2954" i="1"/>
  <c r="N2953" i="1"/>
  <c r="M2953" i="1"/>
  <c r="L2953" i="1"/>
  <c r="K2953" i="1"/>
  <c r="N2952" i="1"/>
  <c r="M2952" i="1"/>
  <c r="L2952" i="1"/>
  <c r="K2952" i="1"/>
  <c r="N2951" i="1"/>
  <c r="M2951" i="1"/>
  <c r="L2951" i="1"/>
  <c r="K2951" i="1"/>
  <c r="N2950" i="1"/>
  <c r="M2950" i="1"/>
  <c r="L2950" i="1"/>
  <c r="K2950" i="1"/>
  <c r="N2949" i="1"/>
  <c r="M2949" i="1"/>
  <c r="L2949" i="1"/>
  <c r="K2949" i="1"/>
  <c r="N2948" i="1"/>
  <c r="M2948" i="1"/>
  <c r="L2948" i="1"/>
  <c r="K2948" i="1"/>
  <c r="N2947" i="1"/>
  <c r="M2947" i="1"/>
  <c r="L2947" i="1"/>
  <c r="K2947" i="1"/>
  <c r="N2946" i="1"/>
  <c r="M2946" i="1"/>
  <c r="L2946" i="1"/>
  <c r="K2946" i="1"/>
  <c r="N2945" i="1"/>
  <c r="M2945" i="1"/>
  <c r="L2945" i="1"/>
  <c r="K2945" i="1"/>
  <c r="N2944" i="1"/>
  <c r="M2944" i="1"/>
  <c r="L2944" i="1"/>
  <c r="K2944" i="1"/>
  <c r="N2943" i="1"/>
  <c r="M2943" i="1"/>
  <c r="L2943" i="1"/>
  <c r="K2943" i="1"/>
  <c r="N2942" i="1"/>
  <c r="M2942" i="1"/>
  <c r="L2942" i="1"/>
  <c r="K2942" i="1"/>
  <c r="N2941" i="1"/>
  <c r="M2941" i="1"/>
  <c r="L2941" i="1"/>
  <c r="K2941" i="1"/>
  <c r="N2940" i="1"/>
  <c r="M2940" i="1"/>
  <c r="L2940" i="1"/>
  <c r="K2940" i="1"/>
  <c r="N2939" i="1"/>
  <c r="M2939" i="1"/>
  <c r="L2939" i="1"/>
  <c r="K2939" i="1"/>
  <c r="N2938" i="1"/>
  <c r="M2938" i="1"/>
  <c r="L2938" i="1"/>
  <c r="K2938" i="1"/>
  <c r="N2937" i="1"/>
  <c r="M2937" i="1"/>
  <c r="L2937" i="1"/>
  <c r="K2937" i="1"/>
  <c r="N2936" i="1"/>
  <c r="M2936" i="1"/>
  <c r="L2936" i="1"/>
  <c r="K2936" i="1"/>
  <c r="N2935" i="1"/>
  <c r="M2935" i="1"/>
  <c r="L2935" i="1"/>
  <c r="K2935" i="1"/>
  <c r="N2934" i="1"/>
  <c r="M2934" i="1"/>
  <c r="L2934" i="1"/>
  <c r="K2934" i="1"/>
  <c r="N2933" i="1"/>
  <c r="M2933" i="1"/>
  <c r="L2933" i="1"/>
  <c r="K2933" i="1"/>
  <c r="N2932" i="1"/>
  <c r="M2932" i="1"/>
  <c r="L2932" i="1"/>
  <c r="K2932" i="1"/>
  <c r="N2931" i="1"/>
  <c r="M2931" i="1"/>
  <c r="L2931" i="1"/>
  <c r="K2931" i="1"/>
  <c r="N2930" i="1"/>
  <c r="M2930" i="1"/>
  <c r="L2930" i="1"/>
  <c r="K2930" i="1"/>
  <c r="N2929" i="1"/>
  <c r="M2929" i="1"/>
  <c r="L2929" i="1"/>
  <c r="K2929" i="1"/>
  <c r="N2928" i="1"/>
  <c r="M2928" i="1"/>
  <c r="L2928" i="1"/>
  <c r="K2928" i="1"/>
  <c r="N2927" i="1"/>
  <c r="M2927" i="1"/>
  <c r="L2927" i="1"/>
  <c r="K2927" i="1"/>
  <c r="N2926" i="1"/>
  <c r="M2926" i="1"/>
  <c r="L2926" i="1"/>
  <c r="K2926" i="1"/>
  <c r="N2925" i="1"/>
  <c r="M2925" i="1"/>
  <c r="L2925" i="1"/>
  <c r="K2925" i="1"/>
  <c r="N2924" i="1"/>
  <c r="M2924" i="1"/>
  <c r="L2924" i="1"/>
  <c r="K2924" i="1"/>
  <c r="N2923" i="1"/>
  <c r="M2923" i="1"/>
  <c r="L2923" i="1"/>
  <c r="K2923" i="1"/>
  <c r="N2922" i="1"/>
  <c r="M2922" i="1"/>
  <c r="L2922" i="1"/>
  <c r="K2922" i="1"/>
  <c r="N2921" i="1"/>
  <c r="M2921" i="1"/>
  <c r="L2921" i="1"/>
  <c r="K2921" i="1"/>
  <c r="N2920" i="1"/>
  <c r="M2920" i="1"/>
  <c r="L2920" i="1"/>
  <c r="K2920" i="1"/>
  <c r="N2919" i="1"/>
  <c r="M2919" i="1"/>
  <c r="L2919" i="1"/>
  <c r="K2919" i="1"/>
  <c r="N2918" i="1"/>
  <c r="M2918" i="1"/>
  <c r="L2918" i="1"/>
  <c r="K2918" i="1"/>
  <c r="N2917" i="1"/>
  <c r="M2917" i="1"/>
  <c r="L2917" i="1"/>
  <c r="K2917" i="1"/>
  <c r="N2916" i="1"/>
  <c r="M2916" i="1"/>
  <c r="L2916" i="1"/>
  <c r="K2916" i="1"/>
  <c r="N2915" i="1"/>
  <c r="M2915" i="1"/>
  <c r="L2915" i="1"/>
  <c r="K2915" i="1"/>
  <c r="N2914" i="1"/>
  <c r="M2914" i="1"/>
  <c r="L2914" i="1"/>
  <c r="K2914" i="1"/>
  <c r="N2913" i="1"/>
  <c r="M2913" i="1"/>
  <c r="L2913" i="1"/>
  <c r="K2913" i="1"/>
  <c r="N2912" i="1"/>
  <c r="M2912" i="1"/>
  <c r="L2912" i="1"/>
  <c r="K2912" i="1"/>
  <c r="N2911" i="1"/>
  <c r="M2911" i="1"/>
  <c r="L2911" i="1"/>
  <c r="K2911" i="1"/>
  <c r="N2910" i="1"/>
  <c r="M2910" i="1"/>
  <c r="L2910" i="1"/>
  <c r="K2910" i="1"/>
  <c r="N2909" i="1"/>
  <c r="M2909" i="1"/>
  <c r="L2909" i="1"/>
  <c r="K2909" i="1"/>
  <c r="N2908" i="1"/>
  <c r="M2908" i="1"/>
  <c r="L2908" i="1"/>
  <c r="K2908" i="1"/>
  <c r="N2907" i="1"/>
  <c r="M2907" i="1"/>
  <c r="L2907" i="1"/>
  <c r="K2907" i="1"/>
  <c r="N2906" i="1"/>
  <c r="M2906" i="1"/>
  <c r="L2906" i="1"/>
  <c r="K2906" i="1"/>
  <c r="N2905" i="1"/>
  <c r="M2905" i="1"/>
  <c r="L2905" i="1"/>
  <c r="K2905" i="1"/>
  <c r="N2904" i="1"/>
  <c r="M2904" i="1"/>
  <c r="L2904" i="1"/>
  <c r="K2904" i="1"/>
  <c r="N2903" i="1"/>
  <c r="M2903" i="1"/>
  <c r="L2903" i="1"/>
  <c r="K2903" i="1"/>
  <c r="N2902" i="1"/>
  <c r="M2902" i="1"/>
  <c r="L2902" i="1"/>
  <c r="K2902" i="1"/>
  <c r="N2901" i="1"/>
  <c r="M2901" i="1"/>
  <c r="L2901" i="1"/>
  <c r="K2901" i="1"/>
  <c r="N2900" i="1"/>
  <c r="M2900" i="1"/>
  <c r="L2900" i="1"/>
  <c r="K2900" i="1"/>
  <c r="N2899" i="1"/>
  <c r="M2899" i="1"/>
  <c r="L2899" i="1"/>
  <c r="K2899" i="1"/>
  <c r="N2898" i="1"/>
  <c r="M2898" i="1"/>
  <c r="L2898" i="1"/>
  <c r="K2898" i="1"/>
  <c r="N2897" i="1"/>
  <c r="M2897" i="1"/>
  <c r="L2897" i="1"/>
  <c r="K2897" i="1"/>
  <c r="N2896" i="1"/>
  <c r="M2896" i="1"/>
  <c r="L2896" i="1"/>
  <c r="K2896" i="1"/>
  <c r="N2895" i="1"/>
  <c r="M2895" i="1"/>
  <c r="L2895" i="1"/>
  <c r="K2895" i="1"/>
  <c r="N2894" i="1"/>
  <c r="M2894" i="1"/>
  <c r="L2894" i="1"/>
  <c r="K2894" i="1"/>
  <c r="N2893" i="1"/>
  <c r="M2893" i="1"/>
  <c r="L2893" i="1"/>
  <c r="K2893" i="1"/>
  <c r="N2892" i="1"/>
  <c r="M2892" i="1"/>
  <c r="L2892" i="1"/>
  <c r="K2892" i="1"/>
  <c r="N2891" i="1"/>
  <c r="M2891" i="1"/>
  <c r="L2891" i="1"/>
  <c r="K2891" i="1"/>
  <c r="N2890" i="1"/>
  <c r="M2890" i="1"/>
  <c r="L2890" i="1"/>
  <c r="K2890" i="1"/>
  <c r="N2889" i="1"/>
  <c r="M2889" i="1"/>
  <c r="L2889" i="1"/>
  <c r="K2889" i="1"/>
  <c r="N2888" i="1"/>
  <c r="M2888" i="1"/>
  <c r="L2888" i="1"/>
  <c r="K2888" i="1"/>
  <c r="N2887" i="1"/>
  <c r="M2887" i="1"/>
  <c r="L2887" i="1"/>
  <c r="K2887" i="1"/>
  <c r="N2886" i="1"/>
  <c r="M2886" i="1"/>
  <c r="L2886" i="1"/>
  <c r="K2886" i="1"/>
  <c r="N2885" i="1"/>
  <c r="M2885" i="1"/>
  <c r="L2885" i="1"/>
  <c r="K2885" i="1"/>
  <c r="N2884" i="1"/>
  <c r="M2884" i="1"/>
  <c r="L2884" i="1"/>
  <c r="K2884" i="1"/>
  <c r="N2883" i="1"/>
  <c r="M2883" i="1"/>
  <c r="L2883" i="1"/>
  <c r="K2883" i="1"/>
  <c r="N2882" i="1"/>
  <c r="M2882" i="1"/>
  <c r="L2882" i="1"/>
  <c r="K2882" i="1"/>
  <c r="N2881" i="1"/>
  <c r="M2881" i="1"/>
  <c r="L2881" i="1"/>
  <c r="K2881" i="1"/>
  <c r="N2880" i="1"/>
  <c r="M2880" i="1"/>
  <c r="L2880" i="1"/>
  <c r="K2880" i="1"/>
  <c r="N2879" i="1"/>
  <c r="M2879" i="1"/>
  <c r="L2879" i="1"/>
  <c r="K2879" i="1"/>
  <c r="N2878" i="1"/>
  <c r="M2878" i="1"/>
  <c r="L2878" i="1"/>
  <c r="K2878" i="1"/>
  <c r="N2877" i="1"/>
  <c r="M2877" i="1"/>
  <c r="L2877" i="1"/>
  <c r="K2877" i="1"/>
  <c r="N2876" i="1"/>
  <c r="M2876" i="1"/>
  <c r="L2876" i="1"/>
  <c r="K2876" i="1"/>
  <c r="N2875" i="1"/>
  <c r="M2875" i="1"/>
  <c r="L2875" i="1"/>
  <c r="K2875" i="1"/>
  <c r="N2874" i="1"/>
  <c r="M2874" i="1"/>
  <c r="L2874" i="1"/>
  <c r="K2874" i="1"/>
  <c r="N2873" i="1"/>
  <c r="M2873" i="1"/>
  <c r="L2873" i="1"/>
  <c r="K2873" i="1"/>
  <c r="N2872" i="1"/>
  <c r="M2872" i="1"/>
  <c r="L2872" i="1"/>
  <c r="K2872" i="1"/>
  <c r="N2871" i="1"/>
  <c r="M2871" i="1"/>
  <c r="L2871" i="1"/>
  <c r="K2871" i="1"/>
  <c r="N2870" i="1"/>
  <c r="M2870" i="1"/>
  <c r="L2870" i="1"/>
  <c r="K2870" i="1"/>
  <c r="N2869" i="1"/>
  <c r="M2869" i="1"/>
  <c r="L2869" i="1"/>
  <c r="K2869" i="1"/>
  <c r="N2868" i="1"/>
  <c r="M2868" i="1"/>
  <c r="L2868" i="1"/>
  <c r="K2868" i="1"/>
  <c r="N2867" i="1"/>
  <c r="M2867" i="1"/>
  <c r="L2867" i="1"/>
  <c r="K2867" i="1"/>
  <c r="N2866" i="1"/>
  <c r="M2866" i="1"/>
  <c r="L2866" i="1"/>
  <c r="K2866" i="1"/>
  <c r="N2865" i="1"/>
  <c r="M2865" i="1"/>
  <c r="L2865" i="1"/>
  <c r="K2865" i="1"/>
  <c r="N2864" i="1"/>
  <c r="M2864" i="1"/>
  <c r="L2864" i="1"/>
  <c r="K2864" i="1"/>
  <c r="N2863" i="1"/>
  <c r="M2863" i="1"/>
  <c r="L2863" i="1"/>
  <c r="K2863" i="1"/>
  <c r="N2862" i="1"/>
  <c r="M2862" i="1"/>
  <c r="L2862" i="1"/>
  <c r="K2862" i="1"/>
  <c r="N2861" i="1"/>
  <c r="M2861" i="1"/>
  <c r="L2861" i="1"/>
  <c r="K2861" i="1"/>
  <c r="N2860" i="1"/>
  <c r="M2860" i="1"/>
  <c r="L2860" i="1"/>
  <c r="K2860" i="1"/>
  <c r="N2859" i="1"/>
  <c r="M2859" i="1"/>
  <c r="L2859" i="1"/>
  <c r="K2859" i="1"/>
  <c r="N2858" i="1"/>
  <c r="M2858" i="1"/>
  <c r="L2858" i="1"/>
  <c r="K2858" i="1"/>
  <c r="N2857" i="1"/>
  <c r="M2857" i="1"/>
  <c r="L2857" i="1"/>
  <c r="K2857" i="1"/>
  <c r="N2856" i="1"/>
  <c r="M2856" i="1"/>
  <c r="L2856" i="1"/>
  <c r="K2856" i="1"/>
  <c r="N2855" i="1"/>
  <c r="M2855" i="1"/>
  <c r="L2855" i="1"/>
  <c r="K2855" i="1"/>
  <c r="N2854" i="1"/>
  <c r="M2854" i="1"/>
  <c r="L2854" i="1"/>
  <c r="K2854" i="1"/>
  <c r="N2853" i="1"/>
  <c r="M2853" i="1"/>
  <c r="L2853" i="1"/>
  <c r="K2853" i="1"/>
  <c r="N2852" i="1"/>
  <c r="M2852" i="1"/>
  <c r="L2852" i="1"/>
  <c r="K2852" i="1"/>
  <c r="N2851" i="1"/>
  <c r="M2851" i="1"/>
  <c r="L2851" i="1"/>
  <c r="K2851" i="1"/>
  <c r="N2850" i="1"/>
  <c r="M2850" i="1"/>
  <c r="L2850" i="1"/>
  <c r="K2850" i="1"/>
  <c r="N2849" i="1"/>
  <c r="M2849" i="1"/>
  <c r="L2849" i="1"/>
  <c r="K2849" i="1"/>
  <c r="N2848" i="1"/>
  <c r="M2848" i="1"/>
  <c r="L2848" i="1"/>
  <c r="K2848" i="1"/>
  <c r="N2847" i="1"/>
  <c r="M2847" i="1"/>
  <c r="L2847" i="1"/>
  <c r="K2847" i="1"/>
  <c r="N2846" i="1"/>
  <c r="M2846" i="1"/>
  <c r="L2846" i="1"/>
  <c r="K2846" i="1"/>
  <c r="N2845" i="1"/>
  <c r="M2845" i="1"/>
  <c r="L2845" i="1"/>
  <c r="K2845" i="1"/>
  <c r="N2844" i="1"/>
  <c r="M2844" i="1"/>
  <c r="L2844" i="1"/>
  <c r="K2844" i="1"/>
  <c r="N2843" i="1"/>
  <c r="M2843" i="1"/>
  <c r="L2843" i="1"/>
  <c r="K2843" i="1"/>
  <c r="N2842" i="1"/>
  <c r="M2842" i="1"/>
  <c r="L2842" i="1"/>
  <c r="K2842" i="1"/>
  <c r="N2841" i="1"/>
  <c r="M2841" i="1"/>
  <c r="L2841" i="1"/>
  <c r="K2841" i="1"/>
  <c r="N2840" i="1"/>
  <c r="M2840" i="1"/>
  <c r="L2840" i="1"/>
  <c r="K2840" i="1"/>
  <c r="N2839" i="1"/>
  <c r="M2839" i="1"/>
  <c r="L2839" i="1"/>
  <c r="K2839" i="1"/>
  <c r="N2838" i="1"/>
  <c r="M2838" i="1"/>
  <c r="L2838" i="1"/>
  <c r="K2838" i="1"/>
  <c r="N2837" i="1"/>
  <c r="M2837" i="1"/>
  <c r="L2837" i="1"/>
  <c r="K2837" i="1"/>
  <c r="N2836" i="1"/>
  <c r="M2836" i="1"/>
  <c r="L2836" i="1"/>
  <c r="K2836" i="1"/>
  <c r="N2835" i="1"/>
  <c r="M2835" i="1"/>
  <c r="L2835" i="1"/>
  <c r="K2835" i="1"/>
  <c r="N2834" i="1"/>
  <c r="M2834" i="1"/>
  <c r="L2834" i="1"/>
  <c r="K2834" i="1"/>
  <c r="N2833" i="1"/>
  <c r="M2833" i="1"/>
  <c r="L2833" i="1"/>
  <c r="K2833" i="1"/>
  <c r="N2832" i="1"/>
  <c r="M2832" i="1"/>
  <c r="L2832" i="1"/>
  <c r="K2832" i="1"/>
  <c r="N2831" i="1"/>
  <c r="M2831" i="1"/>
  <c r="L2831" i="1"/>
  <c r="K2831" i="1"/>
  <c r="N2830" i="1"/>
  <c r="M2830" i="1"/>
  <c r="L2830" i="1"/>
  <c r="K2830" i="1"/>
  <c r="N2829" i="1"/>
  <c r="M2829" i="1"/>
  <c r="L2829" i="1"/>
  <c r="K2829" i="1"/>
  <c r="N2828" i="1"/>
  <c r="M2828" i="1"/>
  <c r="L2828" i="1"/>
  <c r="K2828" i="1"/>
  <c r="N2827" i="1"/>
  <c r="M2827" i="1"/>
  <c r="L2827" i="1"/>
  <c r="K2827" i="1"/>
  <c r="N2826" i="1"/>
  <c r="M2826" i="1"/>
  <c r="L2826" i="1"/>
  <c r="K2826" i="1"/>
  <c r="N2825" i="1"/>
  <c r="M2825" i="1"/>
  <c r="L2825" i="1"/>
  <c r="K2825" i="1"/>
  <c r="N2824" i="1"/>
  <c r="M2824" i="1"/>
  <c r="L2824" i="1"/>
  <c r="K2824" i="1"/>
  <c r="N2823" i="1"/>
  <c r="M2823" i="1"/>
  <c r="L2823" i="1"/>
  <c r="K2823" i="1"/>
  <c r="N2822" i="1"/>
  <c r="M2822" i="1"/>
  <c r="L2822" i="1"/>
  <c r="K2822" i="1"/>
  <c r="N2821" i="1"/>
  <c r="M2821" i="1"/>
  <c r="L2821" i="1"/>
  <c r="K2821" i="1"/>
  <c r="N2820" i="1"/>
  <c r="M2820" i="1"/>
  <c r="L2820" i="1"/>
  <c r="K2820" i="1"/>
  <c r="N2819" i="1"/>
  <c r="M2819" i="1"/>
  <c r="L2819" i="1"/>
  <c r="K2819" i="1"/>
  <c r="N2818" i="1"/>
  <c r="M2818" i="1"/>
  <c r="L2818" i="1"/>
  <c r="K2818" i="1"/>
  <c r="N2817" i="1"/>
  <c r="M2817" i="1"/>
  <c r="L2817" i="1"/>
  <c r="K2817" i="1"/>
  <c r="N2816" i="1"/>
  <c r="M2816" i="1"/>
  <c r="L2816" i="1"/>
  <c r="K2816" i="1"/>
  <c r="N2815" i="1"/>
  <c r="M2815" i="1"/>
  <c r="L2815" i="1"/>
  <c r="K2815" i="1"/>
  <c r="N2814" i="1"/>
  <c r="M2814" i="1"/>
  <c r="L2814" i="1"/>
  <c r="K2814" i="1"/>
  <c r="N2813" i="1"/>
  <c r="M2813" i="1"/>
  <c r="L2813" i="1"/>
  <c r="K2813" i="1"/>
  <c r="N2812" i="1"/>
  <c r="M2812" i="1"/>
  <c r="L2812" i="1"/>
  <c r="K2812" i="1"/>
  <c r="N2811" i="1"/>
  <c r="M2811" i="1"/>
  <c r="L2811" i="1"/>
  <c r="K2811" i="1"/>
  <c r="N2810" i="1"/>
  <c r="M2810" i="1"/>
  <c r="L2810" i="1"/>
  <c r="K2810" i="1"/>
  <c r="N2809" i="1"/>
  <c r="M2809" i="1"/>
  <c r="L2809" i="1"/>
  <c r="K2809" i="1"/>
  <c r="N2808" i="1"/>
  <c r="M2808" i="1"/>
  <c r="L2808" i="1"/>
  <c r="K2808" i="1"/>
  <c r="N2807" i="1"/>
  <c r="M2807" i="1"/>
  <c r="L2807" i="1"/>
  <c r="K2807" i="1"/>
  <c r="N2806" i="1"/>
  <c r="M2806" i="1"/>
  <c r="L2806" i="1"/>
  <c r="K2806" i="1"/>
  <c r="N2805" i="1"/>
  <c r="M2805" i="1"/>
  <c r="L2805" i="1"/>
  <c r="K2805" i="1"/>
  <c r="N2804" i="1"/>
  <c r="M2804" i="1"/>
  <c r="L2804" i="1"/>
  <c r="K2804" i="1"/>
  <c r="N2803" i="1"/>
  <c r="M2803" i="1"/>
  <c r="L2803" i="1"/>
  <c r="K2803" i="1"/>
  <c r="N2802" i="1"/>
  <c r="M2802" i="1"/>
  <c r="L2802" i="1"/>
  <c r="K2802" i="1"/>
  <c r="N2801" i="1"/>
  <c r="M2801" i="1"/>
  <c r="L2801" i="1"/>
  <c r="K2801" i="1"/>
  <c r="N2800" i="1"/>
  <c r="M2800" i="1"/>
  <c r="L2800" i="1"/>
  <c r="K2800" i="1"/>
  <c r="N2799" i="1"/>
  <c r="M2799" i="1"/>
  <c r="L2799" i="1"/>
  <c r="K2799" i="1"/>
  <c r="N2798" i="1"/>
  <c r="M2798" i="1"/>
  <c r="L2798" i="1"/>
  <c r="K2798" i="1"/>
  <c r="N2797" i="1"/>
  <c r="M2797" i="1"/>
  <c r="L2797" i="1"/>
  <c r="K2797" i="1"/>
  <c r="N2796" i="1"/>
  <c r="M2796" i="1"/>
  <c r="L2796" i="1"/>
  <c r="K2796" i="1"/>
  <c r="N2795" i="1"/>
  <c r="M2795" i="1"/>
  <c r="L2795" i="1"/>
  <c r="K2795" i="1"/>
  <c r="N2794" i="1"/>
  <c r="M2794" i="1"/>
  <c r="L2794" i="1"/>
  <c r="K2794" i="1"/>
  <c r="N2793" i="1"/>
  <c r="M2793" i="1"/>
  <c r="L2793" i="1"/>
  <c r="K2793" i="1"/>
  <c r="N2792" i="1"/>
  <c r="M2792" i="1"/>
  <c r="L2792" i="1"/>
  <c r="K2792" i="1"/>
  <c r="N2791" i="1"/>
  <c r="M2791" i="1"/>
  <c r="L2791" i="1"/>
  <c r="K2791" i="1"/>
  <c r="N2790" i="1"/>
  <c r="M2790" i="1"/>
  <c r="L2790" i="1"/>
  <c r="K2790" i="1"/>
  <c r="N2789" i="1"/>
  <c r="M2789" i="1"/>
  <c r="L2789" i="1"/>
  <c r="K2789" i="1"/>
  <c r="N2788" i="1"/>
  <c r="M2788" i="1"/>
  <c r="L2788" i="1"/>
  <c r="K2788" i="1"/>
  <c r="N2787" i="1"/>
  <c r="M2787" i="1"/>
  <c r="L2787" i="1"/>
  <c r="K2787" i="1"/>
  <c r="N2786" i="1"/>
  <c r="M2786" i="1"/>
  <c r="L2786" i="1"/>
  <c r="K2786" i="1"/>
  <c r="N2785" i="1"/>
  <c r="M2785" i="1"/>
  <c r="L2785" i="1"/>
  <c r="K2785" i="1"/>
  <c r="N2784" i="1"/>
  <c r="M2784" i="1"/>
  <c r="L2784" i="1"/>
  <c r="K2784" i="1"/>
  <c r="N2783" i="1"/>
  <c r="M2783" i="1"/>
  <c r="L2783" i="1"/>
  <c r="K2783" i="1"/>
  <c r="N2782" i="1"/>
  <c r="M2782" i="1"/>
  <c r="L2782" i="1"/>
  <c r="K2782" i="1"/>
  <c r="N2781" i="1"/>
  <c r="M2781" i="1"/>
  <c r="L2781" i="1"/>
  <c r="K2781" i="1"/>
  <c r="N2780" i="1"/>
  <c r="M2780" i="1"/>
  <c r="L2780" i="1"/>
  <c r="K2780" i="1"/>
  <c r="N2779" i="1"/>
  <c r="M2779" i="1"/>
  <c r="L2779" i="1"/>
  <c r="K2779" i="1"/>
  <c r="N2778" i="1"/>
  <c r="M2778" i="1"/>
  <c r="L2778" i="1"/>
  <c r="K2778" i="1"/>
  <c r="N2777" i="1"/>
  <c r="M2777" i="1"/>
  <c r="L2777" i="1"/>
  <c r="K2777" i="1"/>
  <c r="N2776" i="1"/>
  <c r="M2776" i="1"/>
  <c r="L2776" i="1"/>
  <c r="K2776" i="1"/>
  <c r="N2775" i="1"/>
  <c r="M2775" i="1"/>
  <c r="L2775" i="1"/>
  <c r="K2775" i="1"/>
  <c r="N2774" i="1"/>
  <c r="M2774" i="1"/>
  <c r="L2774" i="1"/>
  <c r="K2774" i="1"/>
  <c r="N2773" i="1"/>
  <c r="M2773" i="1"/>
  <c r="L2773" i="1"/>
  <c r="K2773" i="1"/>
  <c r="N2772" i="1"/>
  <c r="M2772" i="1"/>
  <c r="L2772" i="1"/>
  <c r="K2772" i="1"/>
  <c r="N2771" i="1"/>
  <c r="M2771" i="1"/>
  <c r="L2771" i="1"/>
  <c r="K2771" i="1"/>
  <c r="N2770" i="1"/>
  <c r="M2770" i="1"/>
  <c r="L2770" i="1"/>
  <c r="K2770" i="1"/>
  <c r="N2769" i="1"/>
  <c r="M2769" i="1"/>
  <c r="L2769" i="1"/>
  <c r="K2769" i="1"/>
  <c r="N2768" i="1"/>
  <c r="M2768" i="1"/>
  <c r="L2768" i="1"/>
  <c r="K2768" i="1"/>
  <c r="N2767" i="1"/>
  <c r="M2767" i="1"/>
  <c r="L2767" i="1"/>
  <c r="K2767" i="1"/>
  <c r="N2766" i="1"/>
  <c r="M2766" i="1"/>
  <c r="L2766" i="1"/>
  <c r="K2766" i="1"/>
  <c r="N2765" i="1"/>
  <c r="M2765" i="1"/>
  <c r="L2765" i="1"/>
  <c r="K2765" i="1"/>
  <c r="N2764" i="1"/>
  <c r="M2764" i="1"/>
  <c r="L2764" i="1"/>
  <c r="K2764" i="1"/>
  <c r="N2763" i="1"/>
  <c r="M2763" i="1"/>
  <c r="L2763" i="1"/>
  <c r="K2763" i="1"/>
  <c r="N2762" i="1"/>
  <c r="M2762" i="1"/>
  <c r="L2762" i="1"/>
  <c r="K2762" i="1"/>
  <c r="N2761" i="1"/>
  <c r="M2761" i="1"/>
  <c r="L2761" i="1"/>
  <c r="K2761" i="1"/>
  <c r="N2760" i="1"/>
  <c r="M2760" i="1"/>
  <c r="L2760" i="1"/>
  <c r="K2760" i="1"/>
  <c r="N2759" i="1"/>
  <c r="M2759" i="1"/>
  <c r="L2759" i="1"/>
  <c r="K2759" i="1"/>
  <c r="N2758" i="1"/>
  <c r="M2758" i="1"/>
  <c r="L2758" i="1"/>
  <c r="K2758" i="1"/>
  <c r="N2757" i="1"/>
  <c r="M2757" i="1"/>
  <c r="L2757" i="1"/>
  <c r="K2757" i="1"/>
  <c r="N2756" i="1"/>
  <c r="M2756" i="1"/>
  <c r="L2756" i="1"/>
  <c r="K2756" i="1"/>
  <c r="N2755" i="1"/>
  <c r="M2755" i="1"/>
  <c r="L2755" i="1"/>
  <c r="K2755" i="1"/>
  <c r="N2754" i="1"/>
  <c r="M2754" i="1"/>
  <c r="L2754" i="1"/>
  <c r="K2754" i="1"/>
  <c r="N2753" i="1"/>
  <c r="M2753" i="1"/>
  <c r="L2753" i="1"/>
  <c r="K2753" i="1"/>
  <c r="N2752" i="1"/>
  <c r="M2752" i="1"/>
  <c r="L2752" i="1"/>
  <c r="K2752" i="1"/>
  <c r="N2751" i="1"/>
  <c r="M2751" i="1"/>
  <c r="L2751" i="1"/>
  <c r="K2751" i="1"/>
  <c r="N2750" i="1"/>
  <c r="M2750" i="1"/>
  <c r="L2750" i="1"/>
  <c r="K2750" i="1"/>
  <c r="N2749" i="1"/>
  <c r="M2749" i="1"/>
  <c r="L2749" i="1"/>
  <c r="K2749" i="1"/>
  <c r="N2748" i="1"/>
  <c r="M2748" i="1"/>
  <c r="L2748" i="1"/>
  <c r="K2748" i="1"/>
  <c r="N2747" i="1"/>
  <c r="M2747" i="1"/>
  <c r="L2747" i="1"/>
  <c r="K2747" i="1"/>
  <c r="N2746" i="1"/>
  <c r="M2746" i="1"/>
  <c r="L2746" i="1"/>
  <c r="K2746" i="1"/>
  <c r="N2745" i="1"/>
  <c r="M2745" i="1"/>
  <c r="L2745" i="1"/>
  <c r="K2745" i="1"/>
  <c r="N2744" i="1"/>
  <c r="M2744" i="1"/>
  <c r="L2744" i="1"/>
  <c r="K2744" i="1"/>
  <c r="N2743" i="1"/>
  <c r="M2743" i="1"/>
  <c r="L2743" i="1"/>
  <c r="K2743" i="1"/>
  <c r="N2742" i="1"/>
  <c r="M2742" i="1"/>
  <c r="L2742" i="1"/>
  <c r="K2742" i="1"/>
  <c r="N2741" i="1"/>
  <c r="M2741" i="1"/>
  <c r="L2741" i="1"/>
  <c r="K2741" i="1"/>
  <c r="N2740" i="1"/>
  <c r="M2740" i="1"/>
  <c r="L2740" i="1"/>
  <c r="K2740" i="1"/>
  <c r="N2739" i="1"/>
  <c r="M2739" i="1"/>
  <c r="L2739" i="1"/>
  <c r="K2739" i="1"/>
  <c r="N2738" i="1"/>
  <c r="M2738" i="1"/>
  <c r="L2738" i="1"/>
  <c r="K2738" i="1"/>
  <c r="N2737" i="1"/>
  <c r="M2737" i="1"/>
  <c r="L2737" i="1"/>
  <c r="K2737" i="1"/>
  <c r="N2736" i="1"/>
  <c r="M2736" i="1"/>
  <c r="L2736" i="1"/>
  <c r="K2736" i="1"/>
  <c r="N2735" i="1"/>
  <c r="M2735" i="1"/>
  <c r="L2735" i="1"/>
  <c r="K2735" i="1"/>
  <c r="N2734" i="1"/>
  <c r="M2734" i="1"/>
  <c r="L2734" i="1"/>
  <c r="K2734" i="1"/>
  <c r="N2733" i="1"/>
  <c r="M2733" i="1"/>
  <c r="L2733" i="1"/>
  <c r="K2733" i="1"/>
  <c r="N2732" i="1"/>
  <c r="M2732" i="1"/>
  <c r="L2732" i="1"/>
  <c r="K2732" i="1"/>
  <c r="N2731" i="1"/>
  <c r="M2731" i="1"/>
  <c r="L2731" i="1"/>
  <c r="K2731" i="1"/>
  <c r="N2730" i="1"/>
  <c r="M2730" i="1"/>
  <c r="L2730" i="1"/>
  <c r="K2730" i="1"/>
  <c r="N2729" i="1"/>
  <c r="M2729" i="1"/>
  <c r="L2729" i="1"/>
  <c r="K2729" i="1"/>
  <c r="N2728" i="1"/>
  <c r="M2728" i="1"/>
  <c r="L2728" i="1"/>
  <c r="K2728" i="1"/>
  <c r="N2727" i="1"/>
  <c r="M2727" i="1"/>
  <c r="L2727" i="1"/>
  <c r="K2727" i="1"/>
  <c r="N2726" i="1"/>
  <c r="M2726" i="1"/>
  <c r="L2726" i="1"/>
  <c r="K2726" i="1"/>
  <c r="N2725" i="1"/>
  <c r="M2725" i="1"/>
  <c r="L2725" i="1"/>
  <c r="K2725" i="1"/>
  <c r="N2724" i="1"/>
  <c r="M2724" i="1"/>
  <c r="L2724" i="1"/>
  <c r="K2724" i="1"/>
  <c r="N2723" i="1"/>
  <c r="M2723" i="1"/>
  <c r="L2723" i="1"/>
  <c r="K2723" i="1"/>
  <c r="N2722" i="1"/>
  <c r="M2722" i="1"/>
  <c r="L2722" i="1"/>
  <c r="K2722" i="1"/>
  <c r="N2721" i="1"/>
  <c r="M2721" i="1"/>
  <c r="L2721" i="1"/>
  <c r="K2721" i="1"/>
  <c r="N2720" i="1"/>
  <c r="M2720" i="1"/>
  <c r="L2720" i="1"/>
  <c r="K2720" i="1"/>
  <c r="N2719" i="1"/>
  <c r="M2719" i="1"/>
  <c r="L2719" i="1"/>
  <c r="K2719" i="1"/>
  <c r="N2718" i="1"/>
  <c r="M2718" i="1"/>
  <c r="L2718" i="1"/>
  <c r="K2718" i="1"/>
  <c r="N2717" i="1"/>
  <c r="M2717" i="1"/>
  <c r="L2717" i="1"/>
  <c r="K2717" i="1"/>
  <c r="N2716" i="1"/>
  <c r="M2716" i="1"/>
  <c r="L2716" i="1"/>
  <c r="K2716" i="1"/>
  <c r="N2715" i="1"/>
  <c r="M2715" i="1"/>
  <c r="L2715" i="1"/>
  <c r="K2715" i="1"/>
  <c r="N2714" i="1"/>
  <c r="M2714" i="1"/>
  <c r="L2714" i="1"/>
  <c r="K2714" i="1"/>
  <c r="N2713" i="1"/>
  <c r="M2713" i="1"/>
  <c r="L2713" i="1"/>
  <c r="K2713" i="1"/>
  <c r="N2712" i="1"/>
  <c r="M2712" i="1"/>
  <c r="L2712" i="1"/>
  <c r="K2712" i="1"/>
  <c r="N2711" i="1"/>
  <c r="M2711" i="1"/>
  <c r="L2711" i="1"/>
  <c r="K2711" i="1"/>
  <c r="N2710" i="1"/>
  <c r="M2710" i="1"/>
  <c r="L2710" i="1"/>
  <c r="K2710" i="1"/>
  <c r="N2709" i="1"/>
  <c r="M2709" i="1"/>
  <c r="L2709" i="1"/>
  <c r="K2709" i="1"/>
  <c r="N2708" i="1"/>
  <c r="M2708" i="1"/>
  <c r="L2708" i="1"/>
  <c r="K2708" i="1"/>
  <c r="N2707" i="1"/>
  <c r="M2707" i="1"/>
  <c r="L2707" i="1"/>
  <c r="K2707" i="1"/>
  <c r="N2706" i="1"/>
  <c r="M2706" i="1"/>
  <c r="L2706" i="1"/>
  <c r="K2706" i="1"/>
  <c r="N2705" i="1"/>
  <c r="M2705" i="1"/>
  <c r="L2705" i="1"/>
  <c r="K2705" i="1"/>
  <c r="N2704" i="1"/>
  <c r="M2704" i="1"/>
  <c r="L2704" i="1"/>
  <c r="K2704" i="1"/>
  <c r="N2703" i="1"/>
  <c r="M2703" i="1"/>
  <c r="L2703" i="1"/>
  <c r="K2703" i="1"/>
  <c r="N2702" i="1"/>
  <c r="M2702" i="1"/>
  <c r="L2702" i="1"/>
  <c r="K2702" i="1"/>
  <c r="N2701" i="1"/>
  <c r="M2701" i="1"/>
  <c r="L2701" i="1"/>
  <c r="K2701" i="1"/>
  <c r="N2700" i="1"/>
  <c r="M2700" i="1"/>
  <c r="L2700" i="1"/>
  <c r="K2700" i="1"/>
  <c r="N2699" i="1"/>
  <c r="M2699" i="1"/>
  <c r="L2699" i="1"/>
  <c r="K2699" i="1"/>
  <c r="N2698" i="1"/>
  <c r="M2698" i="1"/>
  <c r="L2698" i="1"/>
  <c r="K2698" i="1"/>
  <c r="N2697" i="1"/>
  <c r="M2697" i="1"/>
  <c r="L2697" i="1"/>
  <c r="K2697" i="1"/>
  <c r="N2696" i="1"/>
  <c r="M2696" i="1"/>
  <c r="L2696" i="1"/>
  <c r="K2696" i="1"/>
  <c r="N2695" i="1"/>
  <c r="M2695" i="1"/>
  <c r="L2695" i="1"/>
  <c r="K2695" i="1"/>
  <c r="N2694" i="1"/>
  <c r="M2694" i="1"/>
  <c r="L2694" i="1"/>
  <c r="K2694" i="1"/>
  <c r="N2693" i="1"/>
  <c r="M2693" i="1"/>
  <c r="L2693" i="1"/>
  <c r="K2693" i="1"/>
  <c r="N2692" i="1"/>
  <c r="M2692" i="1"/>
  <c r="L2692" i="1"/>
  <c r="K2692" i="1"/>
  <c r="N2691" i="1"/>
  <c r="M2691" i="1"/>
  <c r="L2691" i="1"/>
  <c r="K2691" i="1"/>
  <c r="N2690" i="1"/>
  <c r="M2690" i="1"/>
  <c r="L2690" i="1"/>
  <c r="K2690" i="1"/>
  <c r="N2689" i="1"/>
  <c r="M2689" i="1"/>
  <c r="L2689" i="1"/>
  <c r="K2689" i="1"/>
  <c r="N2688" i="1"/>
  <c r="M2688" i="1"/>
  <c r="L2688" i="1"/>
  <c r="K2688" i="1"/>
  <c r="N2687" i="1"/>
  <c r="M2687" i="1"/>
  <c r="L2687" i="1"/>
  <c r="K2687" i="1"/>
  <c r="N2686" i="1"/>
  <c r="M2686" i="1"/>
  <c r="L2686" i="1"/>
  <c r="K2686" i="1"/>
  <c r="N2685" i="1"/>
  <c r="M2685" i="1"/>
  <c r="L2685" i="1"/>
  <c r="K2685" i="1"/>
  <c r="N2684" i="1"/>
  <c r="M2684" i="1"/>
  <c r="L2684" i="1"/>
  <c r="K2684" i="1"/>
  <c r="N2683" i="1"/>
  <c r="M2683" i="1"/>
  <c r="L2683" i="1"/>
  <c r="K2683" i="1"/>
  <c r="N2682" i="1"/>
  <c r="M2682" i="1"/>
  <c r="L2682" i="1"/>
  <c r="K2682" i="1"/>
  <c r="N2681" i="1"/>
  <c r="M2681" i="1"/>
  <c r="L2681" i="1"/>
  <c r="K2681" i="1"/>
  <c r="N2680" i="1"/>
  <c r="M2680" i="1"/>
  <c r="L2680" i="1"/>
  <c r="K2680" i="1"/>
  <c r="N2679" i="1"/>
  <c r="M2679" i="1"/>
  <c r="L2679" i="1"/>
  <c r="K2679" i="1"/>
  <c r="N2678" i="1"/>
  <c r="M2678" i="1"/>
  <c r="L2678" i="1"/>
  <c r="K2678" i="1"/>
  <c r="N2677" i="1"/>
  <c r="M2677" i="1"/>
  <c r="L2677" i="1"/>
  <c r="K2677" i="1"/>
  <c r="N2676" i="1"/>
  <c r="M2676" i="1"/>
  <c r="L2676" i="1"/>
  <c r="K2676" i="1"/>
  <c r="N2675" i="1"/>
  <c r="M2675" i="1"/>
  <c r="L2675" i="1"/>
  <c r="K2675" i="1"/>
  <c r="N2674" i="1"/>
  <c r="M2674" i="1"/>
  <c r="L2674" i="1"/>
  <c r="K2674" i="1"/>
  <c r="N2673" i="1"/>
  <c r="M2673" i="1"/>
  <c r="L2673" i="1"/>
  <c r="K2673" i="1"/>
  <c r="N2672" i="1"/>
  <c r="M2672" i="1"/>
  <c r="L2672" i="1"/>
  <c r="K2672" i="1"/>
  <c r="N2671" i="1"/>
  <c r="M2671" i="1"/>
  <c r="L2671" i="1"/>
  <c r="K2671" i="1"/>
  <c r="N2670" i="1"/>
  <c r="M2670" i="1"/>
  <c r="L2670" i="1"/>
  <c r="K2670" i="1"/>
  <c r="N2669" i="1"/>
  <c r="M2669" i="1"/>
  <c r="L2669" i="1"/>
  <c r="K2669" i="1"/>
  <c r="N2668" i="1"/>
  <c r="M2668" i="1"/>
  <c r="L2668" i="1"/>
  <c r="K2668" i="1"/>
  <c r="N2667" i="1"/>
  <c r="M2667" i="1"/>
  <c r="L2667" i="1"/>
  <c r="K2667" i="1"/>
  <c r="N2666" i="1"/>
  <c r="M2666" i="1"/>
  <c r="L2666" i="1"/>
  <c r="K2666" i="1"/>
  <c r="N2665" i="1"/>
  <c r="M2665" i="1"/>
  <c r="L2665" i="1"/>
  <c r="K2665" i="1"/>
  <c r="N2664" i="1"/>
  <c r="M2664" i="1"/>
  <c r="L2664" i="1"/>
  <c r="K2664" i="1"/>
  <c r="N2663" i="1"/>
  <c r="M2663" i="1"/>
  <c r="L2663" i="1"/>
  <c r="K2663" i="1"/>
  <c r="N2662" i="1"/>
  <c r="M2662" i="1"/>
  <c r="L2662" i="1"/>
  <c r="K2662" i="1"/>
  <c r="N2661" i="1"/>
  <c r="M2661" i="1"/>
  <c r="L2661" i="1"/>
  <c r="K2661" i="1"/>
  <c r="N2660" i="1"/>
  <c r="M2660" i="1"/>
  <c r="L2660" i="1"/>
  <c r="K2660" i="1"/>
  <c r="N2659" i="1"/>
  <c r="M2659" i="1"/>
  <c r="L2659" i="1"/>
  <c r="K2659" i="1"/>
  <c r="N2658" i="1"/>
  <c r="M2658" i="1"/>
  <c r="L2658" i="1"/>
  <c r="K2658" i="1"/>
  <c r="N2657" i="1"/>
  <c r="M2657" i="1"/>
  <c r="L2657" i="1"/>
  <c r="K2657" i="1"/>
  <c r="N2656" i="1"/>
  <c r="M2656" i="1"/>
  <c r="L2656" i="1"/>
  <c r="K2656" i="1"/>
  <c r="N2655" i="1"/>
  <c r="M2655" i="1"/>
  <c r="L2655" i="1"/>
  <c r="K2655" i="1"/>
  <c r="N2654" i="1"/>
  <c r="M2654" i="1"/>
  <c r="L2654" i="1"/>
  <c r="K2654" i="1"/>
  <c r="N2653" i="1"/>
  <c r="M2653" i="1"/>
  <c r="L2653" i="1"/>
  <c r="K2653" i="1"/>
  <c r="N2652" i="1"/>
  <c r="M2652" i="1"/>
  <c r="L2652" i="1"/>
  <c r="K2652" i="1"/>
  <c r="N2651" i="1"/>
  <c r="M2651" i="1"/>
  <c r="L2651" i="1"/>
  <c r="K2651" i="1"/>
  <c r="N2650" i="1"/>
  <c r="M2650" i="1"/>
  <c r="L2650" i="1"/>
  <c r="K2650" i="1"/>
  <c r="N2649" i="1"/>
  <c r="M2649" i="1"/>
  <c r="L2649" i="1"/>
  <c r="K2649" i="1"/>
  <c r="N2648" i="1"/>
  <c r="M2648" i="1"/>
  <c r="L2648" i="1"/>
  <c r="K2648" i="1"/>
  <c r="N2647" i="1"/>
  <c r="M2647" i="1"/>
  <c r="L2647" i="1"/>
  <c r="K2647" i="1"/>
  <c r="N2646" i="1"/>
  <c r="M2646" i="1"/>
  <c r="L2646" i="1"/>
  <c r="K2646" i="1"/>
  <c r="N2645" i="1"/>
  <c r="M2645" i="1"/>
  <c r="L2645" i="1"/>
  <c r="K2645" i="1"/>
  <c r="N2644" i="1"/>
  <c r="M2644" i="1"/>
  <c r="L2644" i="1"/>
  <c r="K2644" i="1"/>
  <c r="N2643" i="1"/>
  <c r="M2643" i="1"/>
  <c r="L2643" i="1"/>
  <c r="K2643" i="1"/>
  <c r="N2642" i="1"/>
  <c r="M2642" i="1"/>
  <c r="L2642" i="1"/>
  <c r="K2642" i="1"/>
  <c r="N2641" i="1"/>
  <c r="M2641" i="1"/>
  <c r="L2641" i="1"/>
  <c r="K2641" i="1"/>
  <c r="N2640" i="1"/>
  <c r="M2640" i="1"/>
  <c r="L2640" i="1"/>
  <c r="K2640" i="1"/>
  <c r="N2639" i="1"/>
  <c r="M2639" i="1"/>
  <c r="L2639" i="1"/>
  <c r="K2639" i="1"/>
  <c r="N2638" i="1"/>
  <c r="M2638" i="1"/>
  <c r="L2638" i="1"/>
  <c r="K2638" i="1"/>
  <c r="N2637" i="1"/>
  <c r="M2637" i="1"/>
  <c r="L2637" i="1"/>
  <c r="K2637" i="1"/>
  <c r="N2636" i="1"/>
  <c r="M2636" i="1"/>
  <c r="L2636" i="1"/>
  <c r="K2636" i="1"/>
  <c r="N2635" i="1"/>
  <c r="M2635" i="1"/>
  <c r="L2635" i="1"/>
  <c r="K2635" i="1"/>
  <c r="N2634" i="1"/>
  <c r="M2634" i="1"/>
  <c r="L2634" i="1"/>
  <c r="K2634" i="1"/>
  <c r="N2633" i="1"/>
  <c r="M2633" i="1"/>
  <c r="L2633" i="1"/>
  <c r="K2633" i="1"/>
  <c r="N2632" i="1"/>
  <c r="M2632" i="1"/>
  <c r="L2632" i="1"/>
  <c r="K2632" i="1"/>
  <c r="N2631" i="1"/>
  <c r="M2631" i="1"/>
  <c r="L2631" i="1"/>
  <c r="K2631" i="1"/>
  <c r="N2630" i="1"/>
  <c r="M2630" i="1"/>
  <c r="L2630" i="1"/>
  <c r="K2630" i="1"/>
  <c r="N2629" i="1"/>
  <c r="M2629" i="1"/>
  <c r="L2629" i="1"/>
  <c r="K2629" i="1"/>
  <c r="N2628" i="1"/>
  <c r="M2628" i="1"/>
  <c r="L2628" i="1"/>
  <c r="K2628" i="1"/>
  <c r="N2627" i="1"/>
  <c r="M2627" i="1"/>
  <c r="L2627" i="1"/>
  <c r="K2627" i="1"/>
  <c r="N2626" i="1"/>
  <c r="M2626" i="1"/>
  <c r="L2626" i="1"/>
  <c r="K2626" i="1"/>
  <c r="N2625" i="1"/>
  <c r="M2625" i="1"/>
  <c r="L2625" i="1"/>
  <c r="K2625" i="1"/>
  <c r="N2624" i="1"/>
  <c r="M2624" i="1"/>
  <c r="L2624" i="1"/>
  <c r="K2624" i="1"/>
  <c r="N2623" i="1"/>
  <c r="M2623" i="1"/>
  <c r="L2623" i="1"/>
  <c r="K2623" i="1"/>
  <c r="N2622" i="1"/>
  <c r="M2622" i="1"/>
  <c r="L2622" i="1"/>
  <c r="K2622" i="1"/>
  <c r="N2621" i="1"/>
  <c r="M2621" i="1"/>
  <c r="L2621" i="1"/>
  <c r="K2621" i="1"/>
  <c r="N2620" i="1"/>
  <c r="M2620" i="1"/>
  <c r="L2620" i="1"/>
  <c r="K2620" i="1"/>
  <c r="N2619" i="1"/>
  <c r="M2619" i="1"/>
  <c r="L2619" i="1"/>
  <c r="K2619" i="1"/>
  <c r="N2618" i="1"/>
  <c r="M2618" i="1"/>
  <c r="L2618" i="1"/>
  <c r="K2618" i="1"/>
  <c r="N2617" i="1"/>
  <c r="M2617" i="1"/>
  <c r="L2617" i="1"/>
  <c r="K2617" i="1"/>
  <c r="N2616" i="1"/>
  <c r="M2616" i="1"/>
  <c r="L2616" i="1"/>
  <c r="K2616" i="1"/>
  <c r="N2615" i="1"/>
  <c r="M2615" i="1"/>
  <c r="L2615" i="1"/>
  <c r="K2615" i="1"/>
  <c r="N2614" i="1"/>
  <c r="M2614" i="1"/>
  <c r="L2614" i="1"/>
  <c r="K2614" i="1"/>
  <c r="N2613" i="1"/>
  <c r="M2613" i="1"/>
  <c r="L2613" i="1"/>
  <c r="K2613" i="1"/>
  <c r="N2612" i="1"/>
  <c r="M2612" i="1"/>
  <c r="L2612" i="1"/>
  <c r="K2612" i="1"/>
  <c r="N2611" i="1"/>
  <c r="M2611" i="1"/>
  <c r="L2611" i="1"/>
  <c r="K2611" i="1"/>
  <c r="N2610" i="1"/>
  <c r="M2610" i="1"/>
  <c r="L2610" i="1"/>
  <c r="K2610" i="1"/>
  <c r="N2609" i="1"/>
  <c r="M2609" i="1"/>
  <c r="L2609" i="1"/>
  <c r="K2609" i="1"/>
  <c r="N2608" i="1"/>
  <c r="M2608" i="1"/>
  <c r="L2608" i="1"/>
  <c r="K2608" i="1"/>
  <c r="N2607" i="1"/>
  <c r="M2607" i="1"/>
  <c r="L2607" i="1"/>
  <c r="K2607" i="1"/>
  <c r="N2606" i="1"/>
  <c r="M2606" i="1"/>
  <c r="L2606" i="1"/>
  <c r="K2606" i="1"/>
  <c r="N2605" i="1"/>
  <c r="M2605" i="1"/>
  <c r="L2605" i="1"/>
  <c r="K2605" i="1"/>
  <c r="N2604" i="1"/>
  <c r="M2604" i="1"/>
  <c r="L2604" i="1"/>
  <c r="K2604" i="1"/>
  <c r="N2603" i="1"/>
  <c r="M2603" i="1"/>
  <c r="L2603" i="1"/>
  <c r="K2603" i="1"/>
  <c r="N2602" i="1"/>
  <c r="M2602" i="1"/>
  <c r="L2602" i="1"/>
  <c r="K2602" i="1"/>
  <c r="N2601" i="1"/>
  <c r="M2601" i="1"/>
  <c r="L2601" i="1"/>
  <c r="K2601" i="1"/>
  <c r="N2600" i="1"/>
  <c r="M2600" i="1"/>
  <c r="L2600" i="1"/>
  <c r="K2600" i="1"/>
  <c r="N2599" i="1"/>
  <c r="M2599" i="1"/>
  <c r="L2599" i="1"/>
  <c r="K2599" i="1"/>
  <c r="N2598" i="1"/>
  <c r="M2598" i="1"/>
  <c r="L2598" i="1"/>
  <c r="K2598" i="1"/>
  <c r="N2597" i="1"/>
  <c r="M2597" i="1"/>
  <c r="L2597" i="1"/>
  <c r="K2597" i="1"/>
  <c r="N2596" i="1"/>
  <c r="M2596" i="1"/>
  <c r="L2596" i="1"/>
  <c r="K2596" i="1"/>
  <c r="N2595" i="1"/>
  <c r="M2595" i="1"/>
  <c r="L2595" i="1"/>
  <c r="K2595" i="1"/>
  <c r="N2594" i="1"/>
  <c r="M2594" i="1"/>
  <c r="L2594" i="1"/>
  <c r="K2594" i="1"/>
  <c r="N2593" i="1"/>
  <c r="M2593" i="1"/>
  <c r="L2593" i="1"/>
  <c r="K2593" i="1"/>
  <c r="N2592" i="1"/>
  <c r="M2592" i="1"/>
  <c r="L2592" i="1"/>
  <c r="K2592" i="1"/>
  <c r="N2591" i="1"/>
  <c r="M2591" i="1"/>
  <c r="L2591" i="1"/>
  <c r="K2591" i="1"/>
  <c r="N2590" i="1"/>
  <c r="M2590" i="1"/>
  <c r="L2590" i="1"/>
  <c r="K2590" i="1"/>
  <c r="N2589" i="1"/>
  <c r="M2589" i="1"/>
  <c r="L2589" i="1"/>
  <c r="K2589" i="1"/>
  <c r="N2588" i="1"/>
  <c r="M2588" i="1"/>
  <c r="L2588" i="1"/>
  <c r="K2588" i="1"/>
  <c r="N2587" i="1"/>
  <c r="M2587" i="1"/>
  <c r="L2587" i="1"/>
  <c r="K2587" i="1"/>
  <c r="N2586" i="1"/>
  <c r="M2586" i="1"/>
  <c r="L2586" i="1"/>
  <c r="K2586" i="1"/>
  <c r="N2585" i="1"/>
  <c r="M2585" i="1"/>
  <c r="L2585" i="1"/>
  <c r="K2585" i="1"/>
  <c r="N2584" i="1"/>
  <c r="M2584" i="1"/>
  <c r="L2584" i="1"/>
  <c r="K2584" i="1"/>
  <c r="N2583" i="1"/>
  <c r="M2583" i="1"/>
  <c r="L2583" i="1"/>
  <c r="K2583" i="1"/>
  <c r="N2582" i="1"/>
  <c r="M2582" i="1"/>
  <c r="L2582" i="1"/>
  <c r="K2582" i="1"/>
  <c r="N2581" i="1"/>
  <c r="M2581" i="1"/>
  <c r="L2581" i="1"/>
  <c r="K2581" i="1"/>
  <c r="N2580" i="1"/>
  <c r="M2580" i="1"/>
  <c r="L2580" i="1"/>
  <c r="K2580" i="1"/>
  <c r="N2579" i="1"/>
  <c r="M2579" i="1"/>
  <c r="L2579" i="1"/>
  <c r="K2579" i="1"/>
  <c r="N2578" i="1"/>
  <c r="M2578" i="1"/>
  <c r="L2578" i="1"/>
  <c r="K2578" i="1"/>
  <c r="N2577" i="1"/>
  <c r="M2577" i="1"/>
  <c r="L2577" i="1"/>
  <c r="K2577" i="1"/>
  <c r="N2576" i="1"/>
  <c r="M2576" i="1"/>
  <c r="L2576" i="1"/>
  <c r="K2576" i="1"/>
  <c r="N2575" i="1"/>
  <c r="M2575" i="1"/>
  <c r="L2575" i="1"/>
  <c r="K2575" i="1"/>
  <c r="N2574" i="1"/>
  <c r="M2574" i="1"/>
  <c r="L2574" i="1"/>
  <c r="K2574" i="1"/>
  <c r="N2573" i="1"/>
  <c r="M2573" i="1"/>
  <c r="L2573" i="1"/>
  <c r="K2573" i="1"/>
  <c r="N2572" i="1"/>
  <c r="M2572" i="1"/>
  <c r="L2572" i="1"/>
  <c r="K2572" i="1"/>
  <c r="N2571" i="1"/>
  <c r="M2571" i="1"/>
  <c r="L2571" i="1"/>
  <c r="K2571" i="1"/>
  <c r="N2570" i="1"/>
  <c r="M2570" i="1"/>
  <c r="L2570" i="1"/>
  <c r="K2570" i="1"/>
  <c r="N2569" i="1"/>
  <c r="M2569" i="1"/>
  <c r="L2569" i="1"/>
  <c r="K2569" i="1"/>
  <c r="N2568" i="1"/>
  <c r="M2568" i="1"/>
  <c r="L2568" i="1"/>
  <c r="K2568" i="1"/>
  <c r="N2567" i="1"/>
  <c r="M2567" i="1"/>
  <c r="L2567" i="1"/>
  <c r="K2567" i="1"/>
  <c r="N2566" i="1"/>
  <c r="M2566" i="1"/>
  <c r="L2566" i="1"/>
  <c r="K2566" i="1"/>
  <c r="N2565" i="1"/>
  <c r="M2565" i="1"/>
  <c r="L2565" i="1"/>
  <c r="K2565" i="1"/>
  <c r="N2564" i="1"/>
  <c r="M2564" i="1"/>
  <c r="L2564" i="1"/>
  <c r="K2564" i="1"/>
  <c r="N2563" i="1"/>
  <c r="M2563" i="1"/>
  <c r="L2563" i="1"/>
  <c r="K2563" i="1"/>
  <c r="N2562" i="1"/>
  <c r="M2562" i="1"/>
  <c r="L2562" i="1"/>
  <c r="K2562" i="1"/>
  <c r="N2561" i="1"/>
  <c r="M2561" i="1"/>
  <c r="L2561" i="1"/>
  <c r="K2561" i="1"/>
  <c r="N2560" i="1"/>
  <c r="M2560" i="1"/>
  <c r="L2560" i="1"/>
  <c r="K2560" i="1"/>
  <c r="N2559" i="1"/>
  <c r="M2559" i="1"/>
  <c r="L2559" i="1"/>
  <c r="K2559" i="1"/>
  <c r="N2558" i="1"/>
  <c r="M2558" i="1"/>
  <c r="L2558" i="1"/>
  <c r="K2558" i="1"/>
  <c r="N2557" i="1"/>
  <c r="M2557" i="1"/>
  <c r="L2557" i="1"/>
  <c r="K2557" i="1"/>
  <c r="N2556" i="1"/>
  <c r="M2556" i="1"/>
  <c r="L2556" i="1"/>
  <c r="K2556" i="1"/>
  <c r="N2555" i="1"/>
  <c r="M2555" i="1"/>
  <c r="L2555" i="1"/>
  <c r="K2555" i="1"/>
  <c r="N2554" i="1"/>
  <c r="M2554" i="1"/>
  <c r="L2554" i="1"/>
  <c r="K2554" i="1"/>
  <c r="N2553" i="1"/>
  <c r="M2553" i="1"/>
  <c r="L2553" i="1"/>
  <c r="K2553" i="1"/>
  <c r="N2552" i="1"/>
  <c r="M2552" i="1"/>
  <c r="L2552" i="1"/>
  <c r="K2552" i="1"/>
  <c r="N2551" i="1"/>
  <c r="M2551" i="1"/>
  <c r="L2551" i="1"/>
  <c r="K2551" i="1"/>
  <c r="N2550" i="1"/>
  <c r="M2550" i="1"/>
  <c r="L2550" i="1"/>
  <c r="K2550" i="1"/>
  <c r="N2549" i="1"/>
  <c r="M2549" i="1"/>
  <c r="L2549" i="1"/>
  <c r="K2549" i="1"/>
  <c r="N2548" i="1"/>
  <c r="M2548" i="1"/>
  <c r="L2548" i="1"/>
  <c r="K2548" i="1"/>
  <c r="N2547" i="1"/>
  <c r="M2547" i="1"/>
  <c r="L2547" i="1"/>
  <c r="K2547" i="1"/>
  <c r="N2546" i="1"/>
  <c r="M2546" i="1"/>
  <c r="L2546" i="1"/>
  <c r="K2546" i="1"/>
  <c r="N2545" i="1"/>
  <c r="M2545" i="1"/>
  <c r="L2545" i="1"/>
  <c r="K2545" i="1"/>
  <c r="N2544" i="1"/>
  <c r="M2544" i="1"/>
  <c r="L2544" i="1"/>
  <c r="K2544" i="1"/>
  <c r="N2543" i="1"/>
  <c r="M2543" i="1"/>
  <c r="L2543" i="1"/>
  <c r="K2543" i="1"/>
  <c r="N2542" i="1"/>
  <c r="M2542" i="1"/>
  <c r="L2542" i="1"/>
  <c r="K2542" i="1"/>
  <c r="N2541" i="1"/>
  <c r="M2541" i="1"/>
  <c r="L2541" i="1"/>
  <c r="K2541" i="1"/>
  <c r="N2540" i="1"/>
  <c r="M2540" i="1"/>
  <c r="L2540" i="1"/>
  <c r="K2540" i="1"/>
  <c r="N2539" i="1"/>
  <c r="M2539" i="1"/>
  <c r="L2539" i="1"/>
  <c r="K2539" i="1"/>
  <c r="N2538" i="1"/>
  <c r="M2538" i="1"/>
  <c r="L2538" i="1"/>
  <c r="K2538" i="1"/>
  <c r="N2537" i="1"/>
  <c r="M2537" i="1"/>
  <c r="L2537" i="1"/>
  <c r="K2537" i="1"/>
  <c r="N2536" i="1"/>
  <c r="M2536" i="1"/>
  <c r="L2536" i="1"/>
  <c r="K2536" i="1"/>
  <c r="N2535" i="1"/>
  <c r="M2535" i="1"/>
  <c r="L2535" i="1"/>
  <c r="K2535" i="1"/>
  <c r="N2534" i="1"/>
  <c r="M2534" i="1"/>
  <c r="L2534" i="1"/>
  <c r="K2534" i="1"/>
  <c r="N2533" i="1"/>
  <c r="M2533" i="1"/>
  <c r="L2533" i="1"/>
  <c r="K2533" i="1"/>
  <c r="N2532" i="1"/>
  <c r="M2532" i="1"/>
  <c r="L2532" i="1"/>
  <c r="K2532" i="1"/>
  <c r="N2531" i="1"/>
  <c r="M2531" i="1"/>
  <c r="L2531" i="1"/>
  <c r="K2531" i="1"/>
  <c r="N2530" i="1"/>
  <c r="M2530" i="1"/>
  <c r="L2530" i="1"/>
  <c r="K2530" i="1"/>
  <c r="N2529" i="1"/>
  <c r="M2529" i="1"/>
  <c r="L2529" i="1"/>
  <c r="K2529" i="1"/>
  <c r="N2528" i="1"/>
  <c r="M2528" i="1"/>
  <c r="L2528" i="1"/>
  <c r="K2528" i="1"/>
  <c r="N2527" i="1"/>
  <c r="M2527" i="1"/>
  <c r="L2527" i="1"/>
  <c r="K2527" i="1"/>
  <c r="N2526" i="1"/>
  <c r="M2526" i="1"/>
  <c r="L2526" i="1"/>
  <c r="K2526" i="1"/>
  <c r="N2525" i="1"/>
  <c r="M2525" i="1"/>
  <c r="L2525" i="1"/>
  <c r="K2525" i="1"/>
  <c r="N2524" i="1"/>
  <c r="M2524" i="1"/>
  <c r="L2524" i="1"/>
  <c r="K2524" i="1"/>
  <c r="N2523" i="1"/>
  <c r="M2523" i="1"/>
  <c r="L2523" i="1"/>
  <c r="K2523" i="1"/>
  <c r="N2522" i="1"/>
  <c r="M2522" i="1"/>
  <c r="L2522" i="1"/>
  <c r="K2522" i="1"/>
  <c r="N2521" i="1"/>
  <c r="M2521" i="1"/>
  <c r="L2521" i="1"/>
  <c r="K2521" i="1"/>
  <c r="N2520" i="1"/>
  <c r="M2520" i="1"/>
  <c r="L2520" i="1"/>
  <c r="K2520" i="1"/>
  <c r="N2519" i="1"/>
  <c r="M2519" i="1"/>
  <c r="L2519" i="1"/>
  <c r="K2519" i="1"/>
  <c r="N2518" i="1"/>
  <c r="M2518" i="1"/>
  <c r="L2518" i="1"/>
  <c r="K2518" i="1"/>
  <c r="N2517" i="1"/>
  <c r="M2517" i="1"/>
  <c r="L2517" i="1"/>
  <c r="K2517" i="1"/>
  <c r="N2516" i="1"/>
  <c r="M2516" i="1"/>
  <c r="L2516" i="1"/>
  <c r="K2516" i="1"/>
  <c r="N2515" i="1"/>
  <c r="M2515" i="1"/>
  <c r="L2515" i="1"/>
  <c r="K2515" i="1"/>
  <c r="N2514" i="1"/>
  <c r="M2514" i="1"/>
  <c r="L2514" i="1"/>
  <c r="K2514" i="1"/>
  <c r="N2513" i="1"/>
  <c r="M2513" i="1"/>
  <c r="L2513" i="1"/>
  <c r="K2513" i="1"/>
  <c r="N2512" i="1"/>
  <c r="M2512" i="1"/>
  <c r="L2512" i="1"/>
  <c r="K2512" i="1"/>
  <c r="N2511" i="1"/>
  <c r="M2511" i="1"/>
  <c r="L2511" i="1"/>
  <c r="K2511" i="1"/>
  <c r="N2510" i="1"/>
  <c r="M2510" i="1"/>
  <c r="L2510" i="1"/>
  <c r="K2510" i="1"/>
  <c r="N2509" i="1"/>
  <c r="M2509" i="1"/>
  <c r="L2509" i="1"/>
  <c r="K2509" i="1"/>
  <c r="N2508" i="1"/>
  <c r="M2508" i="1"/>
  <c r="L2508" i="1"/>
  <c r="K2508" i="1"/>
  <c r="N2507" i="1"/>
  <c r="M2507" i="1"/>
  <c r="L2507" i="1"/>
  <c r="K2507" i="1"/>
  <c r="N2506" i="1"/>
  <c r="M2506" i="1"/>
  <c r="L2506" i="1"/>
  <c r="K2506" i="1"/>
  <c r="N2505" i="1"/>
  <c r="M2505" i="1"/>
  <c r="L2505" i="1"/>
  <c r="K2505" i="1"/>
  <c r="N2504" i="1"/>
  <c r="M2504" i="1"/>
  <c r="L2504" i="1"/>
  <c r="K2504" i="1"/>
  <c r="N2503" i="1"/>
  <c r="M2503" i="1"/>
  <c r="L2503" i="1"/>
  <c r="K2503" i="1"/>
  <c r="N2502" i="1"/>
  <c r="M2502" i="1"/>
  <c r="L2502" i="1"/>
  <c r="K2502" i="1"/>
  <c r="N2501" i="1"/>
  <c r="M2501" i="1"/>
  <c r="L2501" i="1"/>
  <c r="K2501" i="1"/>
  <c r="N2500" i="1"/>
  <c r="M2500" i="1"/>
  <c r="L2500" i="1"/>
  <c r="K2500" i="1"/>
  <c r="N2499" i="1"/>
  <c r="M2499" i="1"/>
  <c r="L2499" i="1"/>
  <c r="K2499" i="1"/>
  <c r="N2498" i="1"/>
  <c r="M2498" i="1"/>
  <c r="L2498" i="1"/>
  <c r="K2498" i="1"/>
  <c r="N2497" i="1"/>
  <c r="M2497" i="1"/>
  <c r="L2497" i="1"/>
  <c r="K2497" i="1"/>
  <c r="N2496" i="1"/>
  <c r="M2496" i="1"/>
  <c r="L2496" i="1"/>
  <c r="K2496" i="1"/>
  <c r="N2495" i="1"/>
  <c r="M2495" i="1"/>
  <c r="L2495" i="1"/>
  <c r="K2495" i="1"/>
  <c r="N2494" i="1"/>
  <c r="M2494" i="1"/>
  <c r="L2494" i="1"/>
  <c r="K2494" i="1"/>
  <c r="N2493" i="1"/>
  <c r="M2493" i="1"/>
  <c r="L2493" i="1"/>
  <c r="K2493" i="1"/>
  <c r="N2492" i="1"/>
  <c r="M2492" i="1"/>
  <c r="L2492" i="1"/>
  <c r="K2492" i="1"/>
  <c r="N2491" i="1"/>
  <c r="M2491" i="1"/>
  <c r="L2491" i="1"/>
  <c r="K2491" i="1"/>
  <c r="N2490" i="1"/>
  <c r="M2490" i="1"/>
  <c r="L2490" i="1"/>
  <c r="K2490" i="1"/>
  <c r="N2489" i="1"/>
  <c r="M2489" i="1"/>
  <c r="L2489" i="1"/>
  <c r="K2489" i="1"/>
  <c r="N2488" i="1"/>
  <c r="M2488" i="1"/>
  <c r="L2488" i="1"/>
  <c r="K2488" i="1"/>
  <c r="N2487" i="1"/>
  <c r="M2487" i="1"/>
  <c r="L2487" i="1"/>
  <c r="K2487" i="1"/>
  <c r="N2486" i="1"/>
  <c r="M2486" i="1"/>
  <c r="L2486" i="1"/>
  <c r="K2486" i="1"/>
  <c r="N2485" i="1"/>
  <c r="M2485" i="1"/>
  <c r="L2485" i="1"/>
  <c r="K2485" i="1"/>
  <c r="N2484" i="1"/>
  <c r="M2484" i="1"/>
  <c r="L2484" i="1"/>
  <c r="K2484" i="1"/>
  <c r="N2483" i="1"/>
  <c r="M2483" i="1"/>
  <c r="L2483" i="1"/>
  <c r="K2483" i="1"/>
  <c r="N2482" i="1"/>
  <c r="M2482" i="1"/>
  <c r="L2482" i="1"/>
  <c r="K2482" i="1"/>
  <c r="N2481" i="1"/>
  <c r="M2481" i="1"/>
  <c r="L2481" i="1"/>
  <c r="K2481" i="1"/>
  <c r="N2480" i="1"/>
  <c r="M2480" i="1"/>
  <c r="L2480" i="1"/>
  <c r="K2480" i="1"/>
  <c r="N2479" i="1"/>
  <c r="M2479" i="1"/>
  <c r="L2479" i="1"/>
  <c r="K2479" i="1"/>
  <c r="N2478" i="1"/>
  <c r="M2478" i="1"/>
  <c r="L2478" i="1"/>
  <c r="K2478" i="1"/>
  <c r="N2477" i="1"/>
  <c r="M2477" i="1"/>
  <c r="L2477" i="1"/>
  <c r="K2477" i="1"/>
  <c r="N2476" i="1"/>
  <c r="M2476" i="1"/>
  <c r="L2476" i="1"/>
  <c r="K2476" i="1"/>
  <c r="N2475" i="1"/>
  <c r="M2475" i="1"/>
  <c r="L2475" i="1"/>
  <c r="K2475" i="1"/>
  <c r="N2474" i="1"/>
  <c r="M2474" i="1"/>
  <c r="L2474" i="1"/>
  <c r="K2474" i="1"/>
  <c r="N2473" i="1"/>
  <c r="M2473" i="1"/>
  <c r="L2473" i="1"/>
  <c r="K2473" i="1"/>
  <c r="N2472" i="1"/>
  <c r="M2472" i="1"/>
  <c r="L2472" i="1"/>
  <c r="K2472" i="1"/>
  <c r="N2471" i="1"/>
  <c r="M2471" i="1"/>
  <c r="L2471" i="1"/>
  <c r="K2471" i="1"/>
  <c r="N2470" i="1"/>
  <c r="M2470" i="1"/>
  <c r="L2470" i="1"/>
  <c r="K2470" i="1"/>
  <c r="N2469" i="1"/>
  <c r="M2469" i="1"/>
  <c r="L2469" i="1"/>
  <c r="K2469" i="1"/>
  <c r="N2468" i="1"/>
  <c r="M2468" i="1"/>
  <c r="L2468" i="1"/>
  <c r="K2468" i="1"/>
  <c r="N2467" i="1"/>
  <c r="M2467" i="1"/>
  <c r="L2467" i="1"/>
  <c r="K2467" i="1"/>
  <c r="N2466" i="1"/>
  <c r="M2466" i="1"/>
  <c r="L2466" i="1"/>
  <c r="K2466" i="1"/>
  <c r="N2465" i="1"/>
  <c r="M2465" i="1"/>
  <c r="L2465" i="1"/>
  <c r="K2465" i="1"/>
  <c r="N2464" i="1"/>
  <c r="M2464" i="1"/>
  <c r="L2464" i="1"/>
  <c r="K2464" i="1"/>
  <c r="N2463" i="1"/>
  <c r="M2463" i="1"/>
  <c r="L2463" i="1"/>
  <c r="K2463" i="1"/>
  <c r="N2462" i="1"/>
  <c r="M2462" i="1"/>
  <c r="L2462" i="1"/>
  <c r="K2462" i="1"/>
  <c r="N2461" i="1"/>
  <c r="M2461" i="1"/>
  <c r="L2461" i="1"/>
  <c r="K2461" i="1"/>
  <c r="N2460" i="1"/>
  <c r="M2460" i="1"/>
  <c r="L2460" i="1"/>
  <c r="K2460" i="1"/>
  <c r="N2459" i="1"/>
  <c r="M2459" i="1"/>
  <c r="L2459" i="1"/>
  <c r="K2459" i="1"/>
  <c r="N2458" i="1"/>
  <c r="M2458" i="1"/>
  <c r="L2458" i="1"/>
  <c r="K2458" i="1"/>
  <c r="N2457" i="1"/>
  <c r="M2457" i="1"/>
  <c r="L2457" i="1"/>
  <c r="K2457" i="1"/>
  <c r="N2456" i="1"/>
  <c r="M2456" i="1"/>
  <c r="L2456" i="1"/>
  <c r="K2456" i="1"/>
  <c r="N2455" i="1"/>
  <c r="M2455" i="1"/>
  <c r="L2455" i="1"/>
  <c r="K2455" i="1"/>
  <c r="N2454" i="1"/>
  <c r="M2454" i="1"/>
  <c r="L2454" i="1"/>
  <c r="K2454" i="1"/>
  <c r="N2453" i="1"/>
  <c r="M2453" i="1"/>
  <c r="L2453" i="1"/>
  <c r="K2453" i="1"/>
  <c r="N2452" i="1"/>
  <c r="M2452" i="1"/>
  <c r="L2452" i="1"/>
  <c r="K2452" i="1"/>
  <c r="N2451" i="1"/>
  <c r="M2451" i="1"/>
  <c r="L2451" i="1"/>
  <c r="K2451" i="1"/>
  <c r="N2450" i="1"/>
  <c r="M2450" i="1"/>
  <c r="L2450" i="1"/>
  <c r="K2450" i="1"/>
  <c r="N2449" i="1"/>
  <c r="M2449" i="1"/>
  <c r="L2449" i="1"/>
  <c r="K2449" i="1"/>
  <c r="N2448" i="1"/>
  <c r="M2448" i="1"/>
  <c r="L2448" i="1"/>
  <c r="K2448" i="1"/>
  <c r="N2447" i="1"/>
  <c r="M2447" i="1"/>
  <c r="L2447" i="1"/>
  <c r="K2447" i="1"/>
  <c r="N2446" i="1"/>
  <c r="M2446" i="1"/>
  <c r="L2446" i="1"/>
  <c r="K2446" i="1"/>
  <c r="N2445" i="1"/>
  <c r="M2445" i="1"/>
  <c r="L2445" i="1"/>
  <c r="K2445" i="1"/>
  <c r="N2444" i="1"/>
  <c r="M2444" i="1"/>
  <c r="L2444" i="1"/>
  <c r="K2444" i="1"/>
  <c r="N2443" i="1"/>
  <c r="M2443" i="1"/>
  <c r="L2443" i="1"/>
  <c r="K2443" i="1"/>
  <c r="N2442" i="1"/>
  <c r="M2442" i="1"/>
  <c r="L2442" i="1"/>
  <c r="K2442" i="1"/>
  <c r="N2441" i="1"/>
  <c r="M2441" i="1"/>
  <c r="L2441" i="1"/>
  <c r="K2441" i="1"/>
  <c r="N2440" i="1"/>
  <c r="M2440" i="1"/>
  <c r="L2440" i="1"/>
  <c r="K2440" i="1"/>
  <c r="N2439" i="1"/>
  <c r="M2439" i="1"/>
  <c r="L2439" i="1"/>
  <c r="K2439" i="1"/>
  <c r="N2438" i="1"/>
  <c r="M2438" i="1"/>
  <c r="L2438" i="1"/>
  <c r="K2438" i="1"/>
  <c r="N2437" i="1"/>
  <c r="M2437" i="1"/>
  <c r="L2437" i="1"/>
  <c r="K2437" i="1"/>
  <c r="N2436" i="1"/>
  <c r="M2436" i="1"/>
  <c r="L2436" i="1"/>
  <c r="K2436" i="1"/>
  <c r="N2435" i="1"/>
  <c r="M2435" i="1"/>
  <c r="L2435" i="1"/>
  <c r="K2435" i="1"/>
  <c r="N2434" i="1"/>
  <c r="M2434" i="1"/>
  <c r="L2434" i="1"/>
  <c r="K2434" i="1"/>
  <c r="N2433" i="1"/>
  <c r="M2433" i="1"/>
  <c r="L2433" i="1"/>
  <c r="K2433" i="1"/>
  <c r="N2432" i="1"/>
  <c r="M2432" i="1"/>
  <c r="L2432" i="1"/>
  <c r="K2432" i="1"/>
  <c r="N2431" i="1"/>
  <c r="M2431" i="1"/>
  <c r="L2431" i="1"/>
  <c r="K2431" i="1"/>
  <c r="N2430" i="1"/>
  <c r="M2430" i="1"/>
  <c r="L2430" i="1"/>
  <c r="K2430" i="1"/>
  <c r="N2429" i="1"/>
  <c r="M2429" i="1"/>
  <c r="L2429" i="1"/>
  <c r="K2429" i="1"/>
  <c r="N2428" i="1"/>
  <c r="M2428" i="1"/>
  <c r="L2428" i="1"/>
  <c r="K2428" i="1"/>
  <c r="N2427" i="1"/>
  <c r="M2427" i="1"/>
  <c r="L2427" i="1"/>
  <c r="K2427" i="1"/>
  <c r="N2426" i="1"/>
  <c r="M2426" i="1"/>
  <c r="L2426" i="1"/>
  <c r="K2426" i="1"/>
  <c r="N2425" i="1"/>
  <c r="M2425" i="1"/>
  <c r="L2425" i="1"/>
  <c r="K2425" i="1"/>
  <c r="N2424" i="1"/>
  <c r="M2424" i="1"/>
  <c r="L2424" i="1"/>
  <c r="K2424" i="1"/>
  <c r="N2423" i="1"/>
  <c r="M2423" i="1"/>
  <c r="L2423" i="1"/>
  <c r="K2423" i="1"/>
  <c r="N2422" i="1"/>
  <c r="M2422" i="1"/>
  <c r="L2422" i="1"/>
  <c r="K2422" i="1"/>
  <c r="N2421" i="1"/>
  <c r="M2421" i="1"/>
  <c r="L2421" i="1"/>
  <c r="K2421" i="1"/>
  <c r="N2420" i="1"/>
  <c r="M2420" i="1"/>
  <c r="L2420" i="1"/>
  <c r="K2420" i="1"/>
  <c r="N2419" i="1"/>
  <c r="M2419" i="1"/>
  <c r="L2419" i="1"/>
  <c r="K2419" i="1"/>
  <c r="N2418" i="1"/>
  <c r="M2418" i="1"/>
  <c r="L2418" i="1"/>
  <c r="K2418" i="1"/>
  <c r="N2417" i="1"/>
  <c r="M2417" i="1"/>
  <c r="L2417" i="1"/>
  <c r="K2417" i="1"/>
  <c r="N2416" i="1"/>
  <c r="M2416" i="1"/>
  <c r="L2416" i="1"/>
  <c r="K2416" i="1"/>
  <c r="N2415" i="1"/>
  <c r="M2415" i="1"/>
  <c r="L2415" i="1"/>
  <c r="K2415" i="1"/>
  <c r="N2414" i="1"/>
  <c r="M2414" i="1"/>
  <c r="L2414" i="1"/>
  <c r="K2414" i="1"/>
  <c r="N2413" i="1"/>
  <c r="M2413" i="1"/>
  <c r="L2413" i="1"/>
  <c r="K2413" i="1"/>
  <c r="N2412" i="1"/>
  <c r="M2412" i="1"/>
  <c r="L2412" i="1"/>
  <c r="K2412" i="1"/>
  <c r="N2411" i="1"/>
  <c r="M2411" i="1"/>
  <c r="L2411" i="1"/>
  <c r="K2411" i="1"/>
  <c r="N2410" i="1"/>
  <c r="M2410" i="1"/>
  <c r="L2410" i="1"/>
  <c r="K2410" i="1"/>
  <c r="N2409" i="1"/>
  <c r="M2409" i="1"/>
  <c r="L2409" i="1"/>
  <c r="K2409" i="1"/>
  <c r="N2408" i="1"/>
  <c r="M2408" i="1"/>
  <c r="L2408" i="1"/>
  <c r="K2408" i="1"/>
  <c r="N2407" i="1"/>
  <c r="M2407" i="1"/>
  <c r="L2407" i="1"/>
  <c r="K2407" i="1"/>
  <c r="N2406" i="1"/>
  <c r="M2406" i="1"/>
  <c r="L2406" i="1"/>
  <c r="K2406" i="1"/>
  <c r="N2405" i="1"/>
  <c r="M2405" i="1"/>
  <c r="L2405" i="1"/>
  <c r="K2405" i="1"/>
  <c r="N2404" i="1"/>
  <c r="M2404" i="1"/>
  <c r="L2404" i="1"/>
  <c r="K2404" i="1"/>
  <c r="N2403" i="1"/>
  <c r="M2403" i="1"/>
  <c r="L2403" i="1"/>
  <c r="K2403" i="1"/>
  <c r="N2402" i="1"/>
  <c r="M2402" i="1"/>
  <c r="L2402" i="1"/>
  <c r="K2402" i="1"/>
  <c r="N2401" i="1"/>
  <c r="M2401" i="1"/>
  <c r="L2401" i="1"/>
  <c r="K2401" i="1"/>
  <c r="N2400" i="1"/>
  <c r="M2400" i="1"/>
  <c r="L2400" i="1"/>
  <c r="K2400" i="1"/>
  <c r="N2399" i="1"/>
  <c r="M2399" i="1"/>
  <c r="L2399" i="1"/>
  <c r="K2399" i="1"/>
  <c r="N2398" i="1"/>
  <c r="M2398" i="1"/>
  <c r="L2398" i="1"/>
  <c r="K2398" i="1"/>
  <c r="N2397" i="1"/>
  <c r="M2397" i="1"/>
  <c r="L2397" i="1"/>
  <c r="K2397" i="1"/>
  <c r="N2396" i="1"/>
  <c r="M2396" i="1"/>
  <c r="L2396" i="1"/>
  <c r="K2396" i="1"/>
  <c r="N2395" i="1"/>
  <c r="M2395" i="1"/>
  <c r="L2395" i="1"/>
  <c r="K2395" i="1"/>
  <c r="N2394" i="1"/>
  <c r="M2394" i="1"/>
  <c r="L2394" i="1"/>
  <c r="K2394" i="1"/>
  <c r="N2393" i="1"/>
  <c r="M2393" i="1"/>
  <c r="L2393" i="1"/>
  <c r="K2393" i="1"/>
  <c r="N2392" i="1"/>
  <c r="M2392" i="1"/>
  <c r="L2392" i="1"/>
  <c r="K2392" i="1"/>
  <c r="N2391" i="1"/>
  <c r="M2391" i="1"/>
  <c r="L2391" i="1"/>
  <c r="K2391" i="1"/>
  <c r="N2390" i="1"/>
  <c r="M2390" i="1"/>
  <c r="L2390" i="1"/>
  <c r="K2390" i="1"/>
  <c r="N2389" i="1"/>
  <c r="M2389" i="1"/>
  <c r="L2389" i="1"/>
  <c r="K2389" i="1"/>
  <c r="N2388" i="1"/>
  <c r="M2388" i="1"/>
  <c r="L2388" i="1"/>
  <c r="K2388" i="1"/>
  <c r="N2387" i="1"/>
  <c r="M2387" i="1"/>
  <c r="L2387" i="1"/>
  <c r="K2387" i="1"/>
  <c r="N2386" i="1"/>
  <c r="M2386" i="1"/>
  <c r="L2386" i="1"/>
  <c r="K2386" i="1"/>
  <c r="N2385" i="1"/>
  <c r="M2385" i="1"/>
  <c r="L2385" i="1"/>
  <c r="K2385" i="1"/>
  <c r="N2384" i="1"/>
  <c r="M2384" i="1"/>
  <c r="L2384" i="1"/>
  <c r="K2384" i="1"/>
  <c r="N2383" i="1"/>
  <c r="M2383" i="1"/>
  <c r="L2383" i="1"/>
  <c r="K2383" i="1"/>
  <c r="N2382" i="1"/>
  <c r="M2382" i="1"/>
  <c r="L2382" i="1"/>
  <c r="K2382" i="1"/>
  <c r="N2381" i="1"/>
  <c r="M2381" i="1"/>
  <c r="L2381" i="1"/>
  <c r="K2381" i="1"/>
  <c r="N2380" i="1"/>
  <c r="M2380" i="1"/>
  <c r="L2380" i="1"/>
  <c r="K2380" i="1"/>
  <c r="N2379" i="1"/>
  <c r="M2379" i="1"/>
  <c r="L2379" i="1"/>
  <c r="K2379" i="1"/>
  <c r="N2378" i="1"/>
  <c r="M2378" i="1"/>
  <c r="L2378" i="1"/>
  <c r="K2378" i="1"/>
  <c r="N2377" i="1"/>
  <c r="M2377" i="1"/>
  <c r="L2377" i="1"/>
  <c r="K2377" i="1"/>
  <c r="N2376" i="1"/>
  <c r="M2376" i="1"/>
  <c r="L2376" i="1"/>
  <c r="K2376" i="1"/>
  <c r="N2375" i="1"/>
  <c r="M2375" i="1"/>
  <c r="L2375" i="1"/>
  <c r="K2375" i="1"/>
  <c r="N2374" i="1"/>
  <c r="M2374" i="1"/>
  <c r="L2374" i="1"/>
  <c r="K2374" i="1"/>
  <c r="N2373" i="1"/>
  <c r="M2373" i="1"/>
  <c r="L2373" i="1"/>
  <c r="K2373" i="1"/>
  <c r="N2372" i="1"/>
  <c r="M2372" i="1"/>
  <c r="L2372" i="1"/>
  <c r="K2372" i="1"/>
  <c r="N2371" i="1"/>
  <c r="M2371" i="1"/>
  <c r="L2371" i="1"/>
  <c r="K2371" i="1"/>
  <c r="N2370" i="1"/>
  <c r="M2370" i="1"/>
  <c r="L2370" i="1"/>
  <c r="K2370" i="1"/>
  <c r="N2369" i="1"/>
  <c r="M2369" i="1"/>
  <c r="L2369" i="1"/>
  <c r="K2369" i="1"/>
  <c r="N2368" i="1"/>
  <c r="M2368" i="1"/>
  <c r="L2368" i="1"/>
  <c r="K2368" i="1"/>
  <c r="N2367" i="1"/>
  <c r="M2367" i="1"/>
  <c r="L2367" i="1"/>
  <c r="K2367" i="1"/>
  <c r="N2366" i="1"/>
  <c r="M2366" i="1"/>
  <c r="L2366" i="1"/>
  <c r="K2366" i="1"/>
  <c r="N2365" i="1"/>
  <c r="M2365" i="1"/>
  <c r="L2365" i="1"/>
  <c r="K2365" i="1"/>
  <c r="N2364" i="1"/>
  <c r="M2364" i="1"/>
  <c r="L2364" i="1"/>
  <c r="K2364" i="1"/>
  <c r="N2363" i="1"/>
  <c r="M2363" i="1"/>
  <c r="L2363" i="1"/>
  <c r="K2363" i="1"/>
  <c r="N2362" i="1"/>
  <c r="M2362" i="1"/>
  <c r="L2362" i="1"/>
  <c r="K2362" i="1"/>
  <c r="N2361" i="1"/>
  <c r="M2361" i="1"/>
  <c r="L2361" i="1"/>
  <c r="K2361" i="1"/>
  <c r="N2360" i="1"/>
  <c r="M2360" i="1"/>
  <c r="L2360" i="1"/>
  <c r="K2360" i="1"/>
  <c r="N2359" i="1"/>
  <c r="M2359" i="1"/>
  <c r="L2359" i="1"/>
  <c r="K2359" i="1"/>
  <c r="N2358" i="1"/>
  <c r="M2358" i="1"/>
  <c r="L2358" i="1"/>
  <c r="K2358" i="1"/>
  <c r="N2357" i="1"/>
  <c r="M2357" i="1"/>
  <c r="L2357" i="1"/>
  <c r="K2357" i="1"/>
  <c r="N2356" i="1"/>
  <c r="M2356" i="1"/>
  <c r="L2356" i="1"/>
  <c r="K2356" i="1"/>
  <c r="N2355" i="1"/>
  <c r="M2355" i="1"/>
  <c r="L2355" i="1"/>
  <c r="K2355" i="1"/>
  <c r="N2354" i="1"/>
  <c r="M2354" i="1"/>
  <c r="L2354" i="1"/>
  <c r="K2354" i="1"/>
  <c r="N2353" i="1"/>
  <c r="M2353" i="1"/>
  <c r="L2353" i="1"/>
  <c r="K2353" i="1"/>
  <c r="N2352" i="1"/>
  <c r="M2352" i="1"/>
  <c r="L2352" i="1"/>
  <c r="K2352" i="1"/>
  <c r="N2351" i="1"/>
  <c r="M2351" i="1"/>
  <c r="L2351" i="1"/>
  <c r="K2351" i="1"/>
  <c r="N2350" i="1"/>
  <c r="M2350" i="1"/>
  <c r="L2350" i="1"/>
  <c r="K2350" i="1"/>
  <c r="N2349" i="1"/>
  <c r="M2349" i="1"/>
  <c r="L2349" i="1"/>
  <c r="K2349" i="1"/>
  <c r="N2348" i="1"/>
  <c r="M2348" i="1"/>
  <c r="L2348" i="1"/>
  <c r="K2348" i="1"/>
  <c r="N2347" i="1"/>
  <c r="M2347" i="1"/>
  <c r="L2347" i="1"/>
  <c r="K2347" i="1"/>
  <c r="N2346" i="1"/>
  <c r="M2346" i="1"/>
  <c r="L2346" i="1"/>
  <c r="K2346" i="1"/>
  <c r="N2345" i="1"/>
  <c r="M2345" i="1"/>
  <c r="L2345" i="1"/>
  <c r="K2345" i="1"/>
  <c r="N2344" i="1"/>
  <c r="M2344" i="1"/>
  <c r="L2344" i="1"/>
  <c r="K2344" i="1"/>
  <c r="N2343" i="1"/>
  <c r="M2343" i="1"/>
  <c r="L2343" i="1"/>
  <c r="K2343" i="1"/>
  <c r="N2342" i="1"/>
  <c r="M2342" i="1"/>
  <c r="L2342" i="1"/>
  <c r="K2342" i="1"/>
  <c r="N2341" i="1"/>
  <c r="M2341" i="1"/>
  <c r="L2341" i="1"/>
  <c r="K2341" i="1"/>
  <c r="N2340" i="1"/>
  <c r="M2340" i="1"/>
  <c r="L2340" i="1"/>
  <c r="K2340" i="1"/>
  <c r="N2339" i="1"/>
  <c r="M2339" i="1"/>
  <c r="L2339" i="1"/>
  <c r="K2339" i="1"/>
  <c r="N2338" i="1"/>
  <c r="M2338" i="1"/>
  <c r="L2338" i="1"/>
  <c r="K2338" i="1"/>
  <c r="N2337" i="1"/>
  <c r="M2337" i="1"/>
  <c r="L2337" i="1"/>
  <c r="K2337" i="1"/>
  <c r="N2336" i="1"/>
  <c r="M2336" i="1"/>
  <c r="L2336" i="1"/>
  <c r="K2336" i="1"/>
  <c r="N2335" i="1"/>
  <c r="M2335" i="1"/>
  <c r="L2335" i="1"/>
  <c r="K2335" i="1"/>
  <c r="N2334" i="1"/>
  <c r="M2334" i="1"/>
  <c r="L2334" i="1"/>
  <c r="K2334" i="1"/>
  <c r="N2333" i="1"/>
  <c r="M2333" i="1"/>
  <c r="L2333" i="1"/>
  <c r="K2333" i="1"/>
  <c r="N2332" i="1"/>
  <c r="M2332" i="1"/>
  <c r="L2332" i="1"/>
  <c r="K2332" i="1"/>
  <c r="N2331" i="1"/>
  <c r="M2331" i="1"/>
  <c r="L2331" i="1"/>
  <c r="K2331" i="1"/>
  <c r="N2330" i="1"/>
  <c r="M2330" i="1"/>
  <c r="L2330" i="1"/>
  <c r="K2330" i="1"/>
  <c r="N2329" i="1"/>
  <c r="M2329" i="1"/>
  <c r="L2329" i="1"/>
  <c r="K2329" i="1"/>
  <c r="N2328" i="1"/>
  <c r="M2328" i="1"/>
  <c r="L2328" i="1"/>
  <c r="K2328" i="1"/>
  <c r="N2327" i="1"/>
  <c r="M2327" i="1"/>
  <c r="L2327" i="1"/>
  <c r="K2327" i="1"/>
  <c r="N2326" i="1"/>
  <c r="M2326" i="1"/>
  <c r="L2326" i="1"/>
  <c r="K2326" i="1"/>
  <c r="N2325" i="1"/>
  <c r="M2325" i="1"/>
  <c r="L2325" i="1"/>
  <c r="K2325" i="1"/>
  <c r="N2324" i="1"/>
  <c r="M2324" i="1"/>
  <c r="L2324" i="1"/>
  <c r="K2324" i="1"/>
  <c r="N2323" i="1"/>
  <c r="M2323" i="1"/>
  <c r="L2323" i="1"/>
  <c r="K2323" i="1"/>
  <c r="N2322" i="1"/>
  <c r="M2322" i="1"/>
  <c r="L2322" i="1"/>
  <c r="K2322" i="1"/>
  <c r="N2321" i="1"/>
  <c r="M2321" i="1"/>
  <c r="L2321" i="1"/>
  <c r="K2321" i="1"/>
  <c r="N2320" i="1"/>
  <c r="M2320" i="1"/>
  <c r="L2320" i="1"/>
  <c r="K2320" i="1"/>
  <c r="N2319" i="1"/>
  <c r="M2319" i="1"/>
  <c r="L2319" i="1"/>
  <c r="K2319" i="1"/>
  <c r="N2318" i="1"/>
  <c r="M2318" i="1"/>
  <c r="L2318" i="1"/>
  <c r="K2318" i="1"/>
  <c r="N2317" i="1"/>
  <c r="M2317" i="1"/>
  <c r="L2317" i="1"/>
  <c r="K2317" i="1"/>
  <c r="N2316" i="1"/>
  <c r="M2316" i="1"/>
  <c r="L2316" i="1"/>
  <c r="K2316" i="1"/>
  <c r="N2315" i="1"/>
  <c r="M2315" i="1"/>
  <c r="L2315" i="1"/>
  <c r="K2315" i="1"/>
  <c r="N2314" i="1"/>
  <c r="M2314" i="1"/>
  <c r="L2314" i="1"/>
  <c r="K2314" i="1"/>
  <c r="N2313" i="1"/>
  <c r="M2313" i="1"/>
  <c r="L2313" i="1"/>
  <c r="K2313" i="1"/>
  <c r="N2312" i="1"/>
  <c r="M2312" i="1"/>
  <c r="L2312" i="1"/>
  <c r="K2312" i="1"/>
  <c r="N2311" i="1"/>
  <c r="M2311" i="1"/>
  <c r="L2311" i="1"/>
  <c r="K2311" i="1"/>
  <c r="N2310" i="1"/>
  <c r="M2310" i="1"/>
  <c r="L2310" i="1"/>
  <c r="K2310" i="1"/>
  <c r="N2309" i="1"/>
  <c r="M2309" i="1"/>
  <c r="L2309" i="1"/>
  <c r="K2309" i="1"/>
  <c r="N2308" i="1"/>
  <c r="M2308" i="1"/>
  <c r="L2308" i="1"/>
  <c r="K2308" i="1"/>
  <c r="N2307" i="1"/>
  <c r="M2307" i="1"/>
  <c r="L2307" i="1"/>
  <c r="K2307" i="1"/>
  <c r="N2306" i="1"/>
  <c r="M2306" i="1"/>
  <c r="L2306" i="1"/>
  <c r="K2306" i="1"/>
  <c r="N2305" i="1"/>
  <c r="M2305" i="1"/>
  <c r="L2305" i="1"/>
  <c r="K2305" i="1"/>
  <c r="N2304" i="1"/>
  <c r="M2304" i="1"/>
  <c r="L2304" i="1"/>
  <c r="K2304" i="1"/>
  <c r="N2303" i="1"/>
  <c r="M2303" i="1"/>
  <c r="L2303" i="1"/>
  <c r="K2303" i="1"/>
  <c r="N2302" i="1"/>
  <c r="M2302" i="1"/>
  <c r="L2302" i="1"/>
  <c r="K2302" i="1"/>
  <c r="N2301" i="1"/>
  <c r="M2301" i="1"/>
  <c r="L2301" i="1"/>
  <c r="K2301" i="1"/>
  <c r="N2300" i="1"/>
  <c r="M2300" i="1"/>
  <c r="L2300" i="1"/>
  <c r="K2300" i="1"/>
  <c r="N2299" i="1"/>
  <c r="M2299" i="1"/>
  <c r="L2299" i="1"/>
  <c r="K2299" i="1"/>
  <c r="N2298" i="1"/>
  <c r="M2298" i="1"/>
  <c r="L2298" i="1"/>
  <c r="K2298" i="1"/>
  <c r="N2297" i="1"/>
  <c r="M2297" i="1"/>
  <c r="L2297" i="1"/>
  <c r="K2297" i="1"/>
  <c r="N2296" i="1"/>
  <c r="M2296" i="1"/>
  <c r="L2296" i="1"/>
  <c r="K2296" i="1"/>
  <c r="N2295" i="1"/>
  <c r="M2295" i="1"/>
  <c r="L2295" i="1"/>
  <c r="K2295" i="1"/>
  <c r="N2294" i="1"/>
  <c r="M2294" i="1"/>
  <c r="L2294" i="1"/>
  <c r="K2294" i="1"/>
  <c r="N2293" i="1"/>
  <c r="M2293" i="1"/>
  <c r="L2293" i="1"/>
  <c r="K2293" i="1"/>
  <c r="N2292" i="1"/>
  <c r="M2292" i="1"/>
  <c r="L2292" i="1"/>
  <c r="K2292" i="1"/>
  <c r="N2291" i="1"/>
  <c r="M2291" i="1"/>
  <c r="L2291" i="1"/>
  <c r="K2291" i="1"/>
  <c r="N2290" i="1"/>
  <c r="M2290" i="1"/>
  <c r="L2290" i="1"/>
  <c r="K2290" i="1"/>
  <c r="N2289" i="1"/>
  <c r="M2289" i="1"/>
  <c r="L2289" i="1"/>
  <c r="K2289" i="1"/>
  <c r="N2288" i="1"/>
  <c r="M2288" i="1"/>
  <c r="L2288" i="1"/>
  <c r="K2288" i="1"/>
  <c r="N2287" i="1"/>
  <c r="M2287" i="1"/>
  <c r="L2287" i="1"/>
  <c r="K2287" i="1"/>
  <c r="N2286" i="1"/>
  <c r="M2286" i="1"/>
  <c r="L2286" i="1"/>
  <c r="K2286" i="1"/>
  <c r="N2285" i="1"/>
  <c r="M2285" i="1"/>
  <c r="L2285" i="1"/>
  <c r="K2285" i="1"/>
  <c r="N2284" i="1"/>
  <c r="M2284" i="1"/>
  <c r="L2284" i="1"/>
  <c r="K2284" i="1"/>
  <c r="N2283" i="1"/>
  <c r="M2283" i="1"/>
  <c r="L2283" i="1"/>
  <c r="K2283" i="1"/>
  <c r="N2282" i="1"/>
  <c r="M2282" i="1"/>
  <c r="L2282" i="1"/>
  <c r="K2282" i="1"/>
  <c r="N2281" i="1"/>
  <c r="M2281" i="1"/>
  <c r="L2281" i="1"/>
  <c r="K2281" i="1"/>
  <c r="N2280" i="1"/>
  <c r="M2280" i="1"/>
  <c r="L2280" i="1"/>
  <c r="K2280" i="1"/>
  <c r="N2279" i="1"/>
  <c r="M2279" i="1"/>
  <c r="L2279" i="1"/>
  <c r="K2279" i="1"/>
  <c r="N2278" i="1"/>
  <c r="M2278" i="1"/>
  <c r="L2278" i="1"/>
  <c r="K2278" i="1"/>
  <c r="N2277" i="1"/>
  <c r="M2277" i="1"/>
  <c r="L2277" i="1"/>
  <c r="K2277" i="1"/>
  <c r="N2276" i="1"/>
  <c r="M2276" i="1"/>
  <c r="L2276" i="1"/>
  <c r="K2276" i="1"/>
  <c r="N2275" i="1"/>
  <c r="M2275" i="1"/>
  <c r="L2275" i="1"/>
  <c r="K2275" i="1"/>
  <c r="N2274" i="1"/>
  <c r="M2274" i="1"/>
  <c r="L2274" i="1"/>
  <c r="K2274" i="1"/>
  <c r="N2273" i="1"/>
  <c r="M2273" i="1"/>
  <c r="L2273" i="1"/>
  <c r="K2273" i="1"/>
  <c r="N2272" i="1"/>
  <c r="M2272" i="1"/>
  <c r="L2272" i="1"/>
  <c r="K2272" i="1"/>
  <c r="N2271" i="1"/>
  <c r="M2271" i="1"/>
  <c r="L2271" i="1"/>
  <c r="K2271" i="1"/>
  <c r="N2270" i="1"/>
  <c r="M2270" i="1"/>
  <c r="L2270" i="1"/>
  <c r="K2270" i="1"/>
  <c r="N2269" i="1"/>
  <c r="M2269" i="1"/>
  <c r="L2269" i="1"/>
  <c r="K2269" i="1"/>
  <c r="N2268" i="1"/>
  <c r="M2268" i="1"/>
  <c r="L2268" i="1"/>
  <c r="K2268" i="1"/>
  <c r="N2267" i="1"/>
  <c r="M2267" i="1"/>
  <c r="L2267" i="1"/>
  <c r="K2267" i="1"/>
  <c r="N2266" i="1"/>
  <c r="M2266" i="1"/>
  <c r="L2266" i="1"/>
  <c r="K2266" i="1"/>
  <c r="N2265" i="1"/>
  <c r="M2265" i="1"/>
  <c r="L2265" i="1"/>
  <c r="K2265" i="1"/>
  <c r="N2264" i="1"/>
  <c r="M2264" i="1"/>
  <c r="L2264" i="1"/>
  <c r="K2264" i="1"/>
  <c r="N2263" i="1"/>
  <c r="M2263" i="1"/>
  <c r="L2263" i="1"/>
  <c r="K2263" i="1"/>
  <c r="N2262" i="1"/>
  <c r="M2262" i="1"/>
  <c r="L2262" i="1"/>
  <c r="K2262" i="1"/>
  <c r="N2261" i="1"/>
  <c r="M2261" i="1"/>
  <c r="L2261" i="1"/>
  <c r="K2261" i="1"/>
  <c r="N2260" i="1"/>
  <c r="M2260" i="1"/>
  <c r="L2260" i="1"/>
  <c r="K2260" i="1"/>
  <c r="N2259" i="1"/>
  <c r="M2259" i="1"/>
  <c r="L2259" i="1"/>
  <c r="K2259" i="1"/>
  <c r="N2258" i="1"/>
  <c r="M2258" i="1"/>
  <c r="L2258" i="1"/>
  <c r="K2258" i="1"/>
  <c r="N2257" i="1"/>
  <c r="M2257" i="1"/>
  <c r="L2257" i="1"/>
  <c r="K2257" i="1"/>
  <c r="N2256" i="1"/>
  <c r="M2256" i="1"/>
  <c r="L2256" i="1"/>
  <c r="K2256" i="1"/>
  <c r="N2255" i="1"/>
  <c r="M2255" i="1"/>
  <c r="L2255" i="1"/>
  <c r="K2255" i="1"/>
  <c r="N2254" i="1"/>
  <c r="M2254" i="1"/>
  <c r="L2254" i="1"/>
  <c r="K2254" i="1"/>
  <c r="N2253" i="1"/>
  <c r="M2253" i="1"/>
  <c r="L2253" i="1"/>
  <c r="K2253" i="1"/>
  <c r="N2252" i="1"/>
  <c r="M2252" i="1"/>
  <c r="L2252" i="1"/>
  <c r="K2252" i="1"/>
  <c r="N2251" i="1"/>
  <c r="M2251" i="1"/>
  <c r="L2251" i="1"/>
  <c r="K2251" i="1"/>
  <c r="N2250" i="1"/>
  <c r="M2250" i="1"/>
  <c r="L2250" i="1"/>
  <c r="K2250" i="1"/>
  <c r="N2249" i="1"/>
  <c r="M2249" i="1"/>
  <c r="L2249" i="1"/>
  <c r="K2249" i="1"/>
  <c r="N2248" i="1"/>
  <c r="M2248" i="1"/>
  <c r="L2248" i="1"/>
  <c r="K2248" i="1"/>
  <c r="N2247" i="1"/>
  <c r="M2247" i="1"/>
  <c r="L2247" i="1"/>
  <c r="K2247" i="1"/>
  <c r="N2246" i="1"/>
  <c r="M2246" i="1"/>
  <c r="L2246" i="1"/>
  <c r="K2246" i="1"/>
  <c r="N2245" i="1"/>
  <c r="M2245" i="1"/>
  <c r="L2245" i="1"/>
  <c r="K2245" i="1"/>
  <c r="N2244" i="1"/>
  <c r="M2244" i="1"/>
  <c r="L2244" i="1"/>
  <c r="K2244" i="1"/>
  <c r="N2243" i="1"/>
  <c r="M2243" i="1"/>
  <c r="L2243" i="1"/>
  <c r="K2243" i="1"/>
  <c r="N2242" i="1"/>
  <c r="M2242" i="1"/>
  <c r="L2242" i="1"/>
  <c r="K2242" i="1"/>
  <c r="N2241" i="1"/>
  <c r="M2241" i="1"/>
  <c r="L2241" i="1"/>
  <c r="K2241" i="1"/>
  <c r="N2240" i="1"/>
  <c r="M2240" i="1"/>
  <c r="L2240" i="1"/>
  <c r="K2240" i="1"/>
  <c r="N2239" i="1"/>
  <c r="M2239" i="1"/>
  <c r="L2239" i="1"/>
  <c r="K2239" i="1"/>
  <c r="N2238" i="1"/>
  <c r="M2238" i="1"/>
  <c r="L2238" i="1"/>
  <c r="K2238" i="1"/>
  <c r="N2237" i="1"/>
  <c r="M2237" i="1"/>
  <c r="L2237" i="1"/>
  <c r="K2237" i="1"/>
  <c r="N2236" i="1"/>
  <c r="M2236" i="1"/>
  <c r="L2236" i="1"/>
  <c r="K2236" i="1"/>
  <c r="N2235" i="1"/>
  <c r="M2235" i="1"/>
  <c r="L2235" i="1"/>
  <c r="K2235" i="1"/>
  <c r="N2234" i="1"/>
  <c r="M2234" i="1"/>
  <c r="L2234" i="1"/>
  <c r="K2234" i="1"/>
  <c r="N2233" i="1"/>
  <c r="M2233" i="1"/>
  <c r="L2233" i="1"/>
  <c r="K2233" i="1"/>
  <c r="N2232" i="1"/>
  <c r="M2232" i="1"/>
  <c r="L2232" i="1"/>
  <c r="K2232" i="1"/>
  <c r="N2231" i="1"/>
  <c r="M2231" i="1"/>
  <c r="L2231" i="1"/>
  <c r="K2231" i="1"/>
  <c r="N2230" i="1"/>
  <c r="M2230" i="1"/>
  <c r="L2230" i="1"/>
  <c r="K2230" i="1"/>
  <c r="N2229" i="1"/>
  <c r="M2229" i="1"/>
  <c r="L2229" i="1"/>
  <c r="K2229" i="1"/>
  <c r="N2228" i="1"/>
  <c r="M2228" i="1"/>
  <c r="L2228" i="1"/>
  <c r="K2228" i="1"/>
  <c r="N2227" i="1"/>
  <c r="M2227" i="1"/>
  <c r="L2227" i="1"/>
  <c r="K2227" i="1"/>
  <c r="N2226" i="1"/>
  <c r="M2226" i="1"/>
  <c r="L2226" i="1"/>
  <c r="K2226" i="1"/>
  <c r="N2225" i="1"/>
  <c r="M2225" i="1"/>
  <c r="L2225" i="1"/>
  <c r="K2225" i="1"/>
  <c r="N2224" i="1"/>
  <c r="M2224" i="1"/>
  <c r="L2224" i="1"/>
  <c r="K2224" i="1"/>
  <c r="N2223" i="1"/>
  <c r="M2223" i="1"/>
  <c r="L2223" i="1"/>
  <c r="K2223" i="1"/>
  <c r="N2222" i="1"/>
  <c r="M2222" i="1"/>
  <c r="L2222" i="1"/>
  <c r="K2222" i="1"/>
  <c r="N2221" i="1"/>
  <c r="M2221" i="1"/>
  <c r="L2221" i="1"/>
  <c r="K2221" i="1"/>
  <c r="N2220" i="1"/>
  <c r="M2220" i="1"/>
  <c r="L2220" i="1"/>
  <c r="K2220" i="1"/>
  <c r="N2219" i="1"/>
  <c r="M2219" i="1"/>
  <c r="L2219" i="1"/>
  <c r="K2219" i="1"/>
  <c r="N2218" i="1"/>
  <c r="M2218" i="1"/>
  <c r="L2218" i="1"/>
  <c r="K2218" i="1"/>
  <c r="N2217" i="1"/>
  <c r="M2217" i="1"/>
  <c r="L2217" i="1"/>
  <c r="K2217" i="1"/>
  <c r="N2216" i="1"/>
  <c r="M2216" i="1"/>
  <c r="L2216" i="1"/>
  <c r="K2216" i="1"/>
  <c r="N2215" i="1"/>
  <c r="M2215" i="1"/>
  <c r="L2215" i="1"/>
  <c r="K2215" i="1"/>
  <c r="N2214" i="1"/>
  <c r="M2214" i="1"/>
  <c r="L2214" i="1"/>
  <c r="K2214" i="1"/>
  <c r="N2213" i="1"/>
  <c r="M2213" i="1"/>
  <c r="L2213" i="1"/>
  <c r="K2213" i="1"/>
  <c r="N2212" i="1"/>
  <c r="M2212" i="1"/>
  <c r="L2212" i="1"/>
  <c r="K2212" i="1"/>
  <c r="N2211" i="1"/>
  <c r="M2211" i="1"/>
  <c r="L2211" i="1"/>
  <c r="K2211" i="1"/>
  <c r="N2210" i="1"/>
  <c r="M2210" i="1"/>
  <c r="L2210" i="1"/>
  <c r="K2210" i="1"/>
  <c r="N2209" i="1"/>
  <c r="M2209" i="1"/>
  <c r="L2209" i="1"/>
  <c r="K2209" i="1"/>
  <c r="N2208" i="1"/>
  <c r="M2208" i="1"/>
  <c r="L2208" i="1"/>
  <c r="K2208" i="1"/>
  <c r="N2207" i="1"/>
  <c r="M2207" i="1"/>
  <c r="L2207" i="1"/>
  <c r="K2207" i="1"/>
  <c r="N2206" i="1"/>
  <c r="M2206" i="1"/>
  <c r="L2206" i="1"/>
  <c r="K2206" i="1"/>
  <c r="N2205" i="1"/>
  <c r="M2205" i="1"/>
  <c r="L2205" i="1"/>
  <c r="K2205" i="1"/>
  <c r="N2204" i="1"/>
  <c r="M2204" i="1"/>
  <c r="L2204" i="1"/>
  <c r="K2204" i="1"/>
  <c r="N2203" i="1"/>
  <c r="M2203" i="1"/>
  <c r="L2203" i="1"/>
  <c r="K2203" i="1"/>
  <c r="N2202" i="1"/>
  <c r="M2202" i="1"/>
  <c r="L2202" i="1"/>
  <c r="K2202" i="1"/>
  <c r="N2201" i="1"/>
  <c r="M2201" i="1"/>
  <c r="L2201" i="1"/>
  <c r="K2201" i="1"/>
  <c r="N2200" i="1"/>
  <c r="M2200" i="1"/>
  <c r="L2200" i="1"/>
  <c r="K2200" i="1"/>
  <c r="N2199" i="1"/>
  <c r="M2199" i="1"/>
  <c r="L2199" i="1"/>
  <c r="K2199" i="1"/>
  <c r="N2198" i="1"/>
  <c r="M2198" i="1"/>
  <c r="L2198" i="1"/>
  <c r="K2198" i="1"/>
  <c r="N2197" i="1"/>
  <c r="M2197" i="1"/>
  <c r="L2197" i="1"/>
  <c r="K2197" i="1"/>
  <c r="N2196" i="1"/>
  <c r="M2196" i="1"/>
  <c r="L2196" i="1"/>
  <c r="K2196" i="1"/>
  <c r="N2195" i="1"/>
  <c r="M2195" i="1"/>
  <c r="L2195" i="1"/>
  <c r="K2195" i="1"/>
  <c r="N2194" i="1"/>
  <c r="M2194" i="1"/>
  <c r="L2194" i="1"/>
  <c r="K2194" i="1"/>
  <c r="N2193" i="1"/>
  <c r="M2193" i="1"/>
  <c r="L2193" i="1"/>
  <c r="K2193" i="1"/>
  <c r="N2192" i="1"/>
  <c r="M2192" i="1"/>
  <c r="L2192" i="1"/>
  <c r="K2192" i="1"/>
  <c r="N2191" i="1"/>
  <c r="M2191" i="1"/>
  <c r="L2191" i="1"/>
  <c r="K2191" i="1"/>
  <c r="N2190" i="1"/>
  <c r="M2190" i="1"/>
  <c r="L2190" i="1"/>
  <c r="K2190" i="1"/>
  <c r="N2189" i="1"/>
  <c r="M2189" i="1"/>
  <c r="L2189" i="1"/>
  <c r="K2189" i="1"/>
  <c r="N2188" i="1"/>
  <c r="M2188" i="1"/>
  <c r="L2188" i="1"/>
  <c r="K2188" i="1"/>
  <c r="N2187" i="1"/>
  <c r="M2187" i="1"/>
  <c r="L2187" i="1"/>
  <c r="K2187" i="1"/>
  <c r="N2186" i="1"/>
  <c r="M2186" i="1"/>
  <c r="L2186" i="1"/>
  <c r="K2186" i="1"/>
  <c r="N2185" i="1"/>
  <c r="M2185" i="1"/>
  <c r="L2185" i="1"/>
  <c r="K2185" i="1"/>
  <c r="N2184" i="1"/>
  <c r="M2184" i="1"/>
  <c r="L2184" i="1"/>
  <c r="K2184" i="1"/>
  <c r="N2183" i="1"/>
  <c r="M2183" i="1"/>
  <c r="L2183" i="1"/>
  <c r="K2183" i="1"/>
  <c r="N2182" i="1"/>
  <c r="M2182" i="1"/>
  <c r="L2182" i="1"/>
  <c r="K2182" i="1"/>
  <c r="N2181" i="1"/>
  <c r="M2181" i="1"/>
  <c r="L2181" i="1"/>
  <c r="K2181" i="1"/>
  <c r="N2180" i="1"/>
  <c r="M2180" i="1"/>
  <c r="L2180" i="1"/>
  <c r="K2180" i="1"/>
  <c r="N2179" i="1"/>
  <c r="M2179" i="1"/>
  <c r="L2179" i="1"/>
  <c r="K2179" i="1"/>
  <c r="N2178" i="1"/>
  <c r="M2178" i="1"/>
  <c r="L2178" i="1"/>
  <c r="K2178" i="1"/>
  <c r="N2177" i="1"/>
  <c r="M2177" i="1"/>
  <c r="L2177" i="1"/>
  <c r="K2177" i="1"/>
  <c r="N2176" i="1"/>
  <c r="M2176" i="1"/>
  <c r="L2176" i="1"/>
  <c r="K2176" i="1"/>
  <c r="N2175" i="1"/>
  <c r="M2175" i="1"/>
  <c r="L2175" i="1"/>
  <c r="K2175" i="1"/>
  <c r="N2174" i="1"/>
  <c r="M2174" i="1"/>
  <c r="L2174" i="1"/>
  <c r="K2174" i="1"/>
  <c r="N2173" i="1"/>
  <c r="M2173" i="1"/>
  <c r="L2173" i="1"/>
  <c r="K2173" i="1"/>
  <c r="N2172" i="1"/>
  <c r="M2172" i="1"/>
  <c r="L2172" i="1"/>
  <c r="K2172" i="1"/>
  <c r="N2171" i="1"/>
  <c r="M2171" i="1"/>
  <c r="L2171" i="1"/>
  <c r="K2171" i="1"/>
  <c r="N2170" i="1"/>
  <c r="M2170" i="1"/>
  <c r="L2170" i="1"/>
  <c r="K2170" i="1"/>
  <c r="N2169" i="1"/>
  <c r="M2169" i="1"/>
  <c r="L2169" i="1"/>
  <c r="K2169" i="1"/>
  <c r="N2168" i="1"/>
  <c r="M2168" i="1"/>
  <c r="L2168" i="1"/>
  <c r="K2168" i="1"/>
  <c r="N2167" i="1"/>
  <c r="M2167" i="1"/>
  <c r="L2167" i="1"/>
  <c r="K2167" i="1"/>
  <c r="N2166" i="1"/>
  <c r="M2166" i="1"/>
  <c r="L2166" i="1"/>
  <c r="K2166" i="1"/>
  <c r="N2165" i="1"/>
  <c r="M2165" i="1"/>
  <c r="L2165" i="1"/>
  <c r="K2165" i="1"/>
  <c r="N2164" i="1"/>
  <c r="M2164" i="1"/>
  <c r="L2164" i="1"/>
  <c r="K2164" i="1"/>
  <c r="N2163" i="1"/>
  <c r="M2163" i="1"/>
  <c r="L2163" i="1"/>
  <c r="K2163" i="1"/>
  <c r="N2162" i="1"/>
  <c r="M2162" i="1"/>
  <c r="L2162" i="1"/>
  <c r="K2162" i="1"/>
  <c r="N2161" i="1"/>
  <c r="M2161" i="1"/>
  <c r="L2161" i="1"/>
  <c r="K2161" i="1"/>
  <c r="N2160" i="1"/>
  <c r="M2160" i="1"/>
  <c r="L2160" i="1"/>
  <c r="K2160" i="1"/>
  <c r="N2159" i="1"/>
  <c r="M2159" i="1"/>
  <c r="L2159" i="1"/>
  <c r="K2159" i="1"/>
  <c r="N2158" i="1"/>
  <c r="M2158" i="1"/>
  <c r="L2158" i="1"/>
  <c r="K2158" i="1"/>
  <c r="N2157" i="1"/>
  <c r="M2157" i="1"/>
  <c r="L2157" i="1"/>
  <c r="K2157" i="1"/>
  <c r="N2156" i="1"/>
  <c r="M2156" i="1"/>
  <c r="L2156" i="1"/>
  <c r="K2156" i="1"/>
  <c r="N2155" i="1"/>
  <c r="M2155" i="1"/>
  <c r="L2155" i="1"/>
  <c r="K2155" i="1"/>
  <c r="N2154" i="1"/>
  <c r="M2154" i="1"/>
  <c r="L2154" i="1"/>
  <c r="K2154" i="1"/>
  <c r="N2153" i="1"/>
  <c r="M2153" i="1"/>
  <c r="L2153" i="1"/>
  <c r="K2153" i="1"/>
  <c r="N2152" i="1"/>
  <c r="M2152" i="1"/>
  <c r="L2152" i="1"/>
  <c r="K2152" i="1"/>
  <c r="N2151" i="1"/>
  <c r="M2151" i="1"/>
  <c r="L2151" i="1"/>
  <c r="K2151" i="1"/>
  <c r="N2150" i="1"/>
  <c r="M2150" i="1"/>
  <c r="L2150" i="1"/>
  <c r="K2150" i="1"/>
  <c r="N2149" i="1"/>
  <c r="M2149" i="1"/>
  <c r="L2149" i="1"/>
  <c r="K2149" i="1"/>
  <c r="N2148" i="1"/>
  <c r="M2148" i="1"/>
  <c r="L2148" i="1"/>
  <c r="K2148" i="1"/>
  <c r="N2147" i="1"/>
  <c r="M2147" i="1"/>
  <c r="L2147" i="1"/>
  <c r="K2147" i="1"/>
  <c r="N2146" i="1"/>
  <c r="M2146" i="1"/>
  <c r="L2146" i="1"/>
  <c r="K2146" i="1"/>
  <c r="N2145" i="1"/>
  <c r="M2145" i="1"/>
  <c r="L2145" i="1"/>
  <c r="K2145" i="1"/>
  <c r="N2144" i="1"/>
  <c r="M2144" i="1"/>
  <c r="L2144" i="1"/>
  <c r="K2144" i="1"/>
  <c r="N2143" i="1"/>
  <c r="M2143" i="1"/>
  <c r="L2143" i="1"/>
  <c r="K2143" i="1"/>
  <c r="N2142" i="1"/>
  <c r="M2142" i="1"/>
  <c r="L2142" i="1"/>
  <c r="K2142" i="1"/>
  <c r="N2141" i="1"/>
  <c r="M2141" i="1"/>
  <c r="L2141" i="1"/>
  <c r="K2141" i="1"/>
  <c r="N2140" i="1"/>
  <c r="M2140" i="1"/>
  <c r="L2140" i="1"/>
  <c r="K2140" i="1"/>
  <c r="N2139" i="1"/>
  <c r="M2139" i="1"/>
  <c r="L2139" i="1"/>
  <c r="K2139" i="1"/>
  <c r="N2138" i="1"/>
  <c r="M2138" i="1"/>
  <c r="L2138" i="1"/>
  <c r="K2138" i="1"/>
  <c r="N2137" i="1"/>
  <c r="M2137" i="1"/>
  <c r="L2137" i="1"/>
  <c r="K2137" i="1"/>
  <c r="N2136" i="1"/>
  <c r="M2136" i="1"/>
  <c r="L2136" i="1"/>
  <c r="K2136" i="1"/>
  <c r="N2135" i="1"/>
  <c r="M2135" i="1"/>
  <c r="L2135" i="1"/>
  <c r="K2135" i="1"/>
  <c r="N2134" i="1"/>
  <c r="M2134" i="1"/>
  <c r="L2134" i="1"/>
  <c r="K2134" i="1"/>
  <c r="N2133" i="1"/>
  <c r="M2133" i="1"/>
  <c r="L2133" i="1"/>
  <c r="K2133" i="1"/>
  <c r="N2132" i="1"/>
  <c r="M2132" i="1"/>
  <c r="L2132" i="1"/>
  <c r="K2132" i="1"/>
  <c r="N2131" i="1"/>
  <c r="M2131" i="1"/>
  <c r="L2131" i="1"/>
  <c r="K2131" i="1"/>
  <c r="N2130" i="1"/>
  <c r="M2130" i="1"/>
  <c r="L2130" i="1"/>
  <c r="K2130" i="1"/>
  <c r="N2129" i="1"/>
  <c r="M2129" i="1"/>
  <c r="L2129" i="1"/>
  <c r="K2129" i="1"/>
  <c r="N2128" i="1"/>
  <c r="M2128" i="1"/>
  <c r="L2128" i="1"/>
  <c r="K2128" i="1"/>
  <c r="N2127" i="1"/>
  <c r="M2127" i="1"/>
  <c r="L2127" i="1"/>
  <c r="K2127" i="1"/>
  <c r="N2126" i="1"/>
  <c r="M2126" i="1"/>
  <c r="L2126" i="1"/>
  <c r="K2126" i="1"/>
  <c r="N2125" i="1"/>
  <c r="M2125" i="1"/>
  <c r="L2125" i="1"/>
  <c r="K2125" i="1"/>
  <c r="N2124" i="1"/>
  <c r="M2124" i="1"/>
  <c r="L2124" i="1"/>
  <c r="K2124" i="1"/>
  <c r="N2123" i="1"/>
  <c r="M2123" i="1"/>
  <c r="L2123" i="1"/>
  <c r="K2123" i="1"/>
  <c r="N2122" i="1"/>
  <c r="M2122" i="1"/>
  <c r="L2122" i="1"/>
  <c r="K2122" i="1"/>
  <c r="N2121" i="1"/>
  <c r="M2121" i="1"/>
  <c r="L2121" i="1"/>
  <c r="K2121" i="1"/>
  <c r="N2120" i="1"/>
  <c r="M2120" i="1"/>
  <c r="L2120" i="1"/>
  <c r="K2120" i="1"/>
  <c r="N2119" i="1"/>
  <c r="M2119" i="1"/>
  <c r="L2119" i="1"/>
  <c r="K2119" i="1"/>
  <c r="N2118" i="1"/>
  <c r="M2118" i="1"/>
  <c r="L2118" i="1"/>
  <c r="K2118" i="1"/>
  <c r="N2117" i="1"/>
  <c r="M2117" i="1"/>
  <c r="L2117" i="1"/>
  <c r="K2117" i="1"/>
  <c r="N2116" i="1"/>
  <c r="M2116" i="1"/>
  <c r="L2116" i="1"/>
  <c r="K2116" i="1"/>
  <c r="N2115" i="1"/>
  <c r="M2115" i="1"/>
  <c r="L2115" i="1"/>
  <c r="K2115" i="1"/>
  <c r="N2114" i="1"/>
  <c r="M2114" i="1"/>
  <c r="L2114" i="1"/>
  <c r="K2114" i="1"/>
  <c r="N2113" i="1"/>
  <c r="M2113" i="1"/>
  <c r="L2113" i="1"/>
  <c r="K2113" i="1"/>
  <c r="N2112" i="1"/>
  <c r="M2112" i="1"/>
  <c r="L2112" i="1"/>
  <c r="K2112" i="1"/>
  <c r="N2111" i="1"/>
  <c r="M2111" i="1"/>
  <c r="L2111" i="1"/>
  <c r="K2111" i="1"/>
  <c r="N2110" i="1"/>
  <c r="M2110" i="1"/>
  <c r="L2110" i="1"/>
  <c r="K2110" i="1"/>
  <c r="N2109" i="1"/>
  <c r="M2109" i="1"/>
  <c r="L2109" i="1"/>
  <c r="K2109" i="1"/>
  <c r="N2108" i="1"/>
  <c r="M2108" i="1"/>
  <c r="L2108" i="1"/>
  <c r="K2108" i="1"/>
  <c r="N2107" i="1"/>
  <c r="M2107" i="1"/>
  <c r="L2107" i="1"/>
  <c r="K2107" i="1"/>
  <c r="N2106" i="1"/>
  <c r="M2106" i="1"/>
  <c r="L2106" i="1"/>
  <c r="K2106" i="1"/>
  <c r="N2105" i="1"/>
  <c r="M2105" i="1"/>
  <c r="L2105" i="1"/>
  <c r="K2105" i="1"/>
  <c r="N2104" i="1"/>
  <c r="M2104" i="1"/>
  <c r="L2104" i="1"/>
  <c r="K2104" i="1"/>
  <c r="N2103" i="1"/>
  <c r="M2103" i="1"/>
  <c r="L2103" i="1"/>
  <c r="K2103" i="1"/>
  <c r="N2102" i="1"/>
  <c r="M2102" i="1"/>
  <c r="L2102" i="1"/>
  <c r="K2102" i="1"/>
  <c r="N2101" i="1"/>
  <c r="M2101" i="1"/>
  <c r="L2101" i="1"/>
  <c r="K2101" i="1"/>
  <c r="N2100" i="1"/>
  <c r="M2100" i="1"/>
  <c r="L2100" i="1"/>
  <c r="K2100" i="1"/>
  <c r="N2099" i="1"/>
  <c r="M2099" i="1"/>
  <c r="L2099" i="1"/>
  <c r="K2099" i="1"/>
  <c r="N2098" i="1"/>
  <c r="M2098" i="1"/>
  <c r="L2098" i="1"/>
  <c r="K2098" i="1"/>
  <c r="N2097" i="1"/>
  <c r="M2097" i="1"/>
  <c r="L2097" i="1"/>
  <c r="K2097" i="1"/>
  <c r="N2096" i="1"/>
  <c r="M2096" i="1"/>
  <c r="L2096" i="1"/>
  <c r="K2096" i="1"/>
  <c r="N2095" i="1"/>
  <c r="M2095" i="1"/>
  <c r="L2095" i="1"/>
  <c r="K2095" i="1"/>
  <c r="N2094" i="1"/>
  <c r="M2094" i="1"/>
  <c r="L2094" i="1"/>
  <c r="K2094" i="1"/>
  <c r="N2093" i="1"/>
  <c r="M2093" i="1"/>
  <c r="L2093" i="1"/>
  <c r="K2093" i="1"/>
  <c r="N2092" i="1"/>
  <c r="M2092" i="1"/>
  <c r="L2092" i="1"/>
  <c r="K2092" i="1"/>
  <c r="N2091" i="1"/>
  <c r="M2091" i="1"/>
  <c r="L2091" i="1"/>
  <c r="K2091" i="1"/>
  <c r="N2090" i="1"/>
  <c r="M2090" i="1"/>
  <c r="L2090" i="1"/>
  <c r="K2090" i="1"/>
  <c r="N2089" i="1"/>
  <c r="M2089" i="1"/>
  <c r="L2089" i="1"/>
  <c r="K2089" i="1"/>
  <c r="N2088" i="1"/>
  <c r="M2088" i="1"/>
  <c r="L2088" i="1"/>
  <c r="K2088" i="1"/>
  <c r="N2087" i="1"/>
  <c r="M2087" i="1"/>
  <c r="L2087" i="1"/>
  <c r="K2087" i="1"/>
  <c r="N2086" i="1"/>
  <c r="M2086" i="1"/>
  <c r="L2086" i="1"/>
  <c r="K2086" i="1"/>
  <c r="N2085" i="1"/>
  <c r="M2085" i="1"/>
  <c r="L2085" i="1"/>
  <c r="K2085" i="1"/>
  <c r="N2084" i="1"/>
  <c r="M2084" i="1"/>
  <c r="L2084" i="1"/>
  <c r="K2084" i="1"/>
  <c r="N2083" i="1"/>
  <c r="M2083" i="1"/>
  <c r="L2083" i="1"/>
  <c r="K2083" i="1"/>
  <c r="N2082" i="1"/>
  <c r="M2082" i="1"/>
  <c r="L2082" i="1"/>
  <c r="K2082" i="1"/>
  <c r="N2081" i="1"/>
  <c r="M2081" i="1"/>
  <c r="L2081" i="1"/>
  <c r="K2081" i="1"/>
  <c r="N2080" i="1"/>
  <c r="M2080" i="1"/>
  <c r="L2080" i="1"/>
  <c r="K2080" i="1"/>
  <c r="N2079" i="1"/>
  <c r="M2079" i="1"/>
  <c r="L2079" i="1"/>
  <c r="K2079" i="1"/>
  <c r="N2078" i="1"/>
  <c r="M2078" i="1"/>
  <c r="L2078" i="1"/>
  <c r="K2078" i="1"/>
  <c r="N2077" i="1"/>
  <c r="M2077" i="1"/>
  <c r="L2077" i="1"/>
  <c r="K2077" i="1"/>
  <c r="N2076" i="1"/>
  <c r="M2076" i="1"/>
  <c r="L2076" i="1"/>
  <c r="K2076" i="1"/>
  <c r="N2075" i="1"/>
  <c r="M2075" i="1"/>
  <c r="L2075" i="1"/>
  <c r="K2075" i="1"/>
  <c r="N2074" i="1"/>
  <c r="M2074" i="1"/>
  <c r="L2074" i="1"/>
  <c r="K2074" i="1"/>
  <c r="N2073" i="1"/>
  <c r="M2073" i="1"/>
  <c r="L2073" i="1"/>
  <c r="K2073" i="1"/>
  <c r="N2072" i="1"/>
  <c r="M2072" i="1"/>
  <c r="L2072" i="1"/>
  <c r="K2072" i="1"/>
  <c r="N2071" i="1"/>
  <c r="M2071" i="1"/>
  <c r="L2071" i="1"/>
  <c r="K2071" i="1"/>
  <c r="N2070" i="1"/>
  <c r="M2070" i="1"/>
  <c r="L2070" i="1"/>
  <c r="K2070" i="1"/>
  <c r="N2069" i="1"/>
  <c r="M2069" i="1"/>
  <c r="L2069" i="1"/>
  <c r="K2069" i="1"/>
  <c r="N2068" i="1"/>
  <c r="M2068" i="1"/>
  <c r="L2068" i="1"/>
  <c r="K2068" i="1"/>
  <c r="N2067" i="1"/>
  <c r="M2067" i="1"/>
  <c r="L2067" i="1"/>
  <c r="K2067" i="1"/>
  <c r="N2066" i="1"/>
  <c r="M2066" i="1"/>
  <c r="L2066" i="1"/>
  <c r="K2066" i="1"/>
  <c r="N2065" i="1"/>
  <c r="M2065" i="1"/>
  <c r="L2065" i="1"/>
  <c r="K2065" i="1"/>
  <c r="N2064" i="1"/>
  <c r="M2064" i="1"/>
  <c r="L2064" i="1"/>
  <c r="K2064" i="1"/>
  <c r="N2063" i="1"/>
  <c r="M2063" i="1"/>
  <c r="L2063" i="1"/>
  <c r="K2063" i="1"/>
  <c r="N2062" i="1"/>
  <c r="M2062" i="1"/>
  <c r="L2062" i="1"/>
  <c r="K2062" i="1"/>
  <c r="N2061" i="1"/>
  <c r="M2061" i="1"/>
  <c r="L2061" i="1"/>
  <c r="K2061" i="1"/>
  <c r="N2060" i="1"/>
  <c r="M2060" i="1"/>
  <c r="L2060" i="1"/>
  <c r="K2060" i="1"/>
  <c r="N2059" i="1"/>
  <c r="M2059" i="1"/>
  <c r="L2059" i="1"/>
  <c r="K2059" i="1"/>
  <c r="N2058" i="1"/>
  <c r="M2058" i="1"/>
  <c r="L2058" i="1"/>
  <c r="K2058" i="1"/>
  <c r="N2057" i="1"/>
  <c r="M2057" i="1"/>
  <c r="L2057" i="1"/>
  <c r="K2057" i="1"/>
  <c r="N2056" i="1"/>
  <c r="M2056" i="1"/>
  <c r="L2056" i="1"/>
  <c r="K2056" i="1"/>
  <c r="N2055" i="1"/>
  <c r="M2055" i="1"/>
  <c r="L2055" i="1"/>
  <c r="K2055" i="1"/>
  <c r="N2054" i="1"/>
  <c r="M2054" i="1"/>
  <c r="L2054" i="1"/>
  <c r="K2054" i="1"/>
  <c r="N2053" i="1"/>
  <c r="M2053" i="1"/>
  <c r="L2053" i="1"/>
  <c r="K2053" i="1"/>
  <c r="N2052" i="1"/>
  <c r="M2052" i="1"/>
  <c r="L2052" i="1"/>
  <c r="K2052" i="1"/>
  <c r="N2051" i="1"/>
  <c r="M2051" i="1"/>
  <c r="L2051" i="1"/>
  <c r="K2051" i="1"/>
  <c r="N2050" i="1"/>
  <c r="M2050" i="1"/>
  <c r="L2050" i="1"/>
  <c r="K2050" i="1"/>
  <c r="N2049" i="1"/>
  <c r="M2049" i="1"/>
  <c r="L2049" i="1"/>
  <c r="K2049" i="1"/>
  <c r="N2048" i="1"/>
  <c r="M2048" i="1"/>
  <c r="L2048" i="1"/>
  <c r="K2048" i="1"/>
  <c r="N2047" i="1"/>
  <c r="M2047" i="1"/>
  <c r="L2047" i="1"/>
  <c r="K2047" i="1"/>
  <c r="N2046" i="1"/>
  <c r="M2046" i="1"/>
  <c r="L2046" i="1"/>
  <c r="K2046" i="1"/>
  <c r="N2045" i="1"/>
  <c r="M2045" i="1"/>
  <c r="L2045" i="1"/>
  <c r="K2045" i="1"/>
  <c r="N2044" i="1"/>
  <c r="M2044" i="1"/>
  <c r="L2044" i="1"/>
  <c r="K2044" i="1"/>
  <c r="N2043" i="1"/>
  <c r="M2043" i="1"/>
  <c r="L2043" i="1"/>
  <c r="K2043" i="1"/>
  <c r="N2042" i="1"/>
  <c r="M2042" i="1"/>
  <c r="L2042" i="1"/>
  <c r="K2042" i="1"/>
  <c r="N2041" i="1"/>
  <c r="M2041" i="1"/>
  <c r="L2041" i="1"/>
  <c r="K2041" i="1"/>
  <c r="N2040" i="1"/>
  <c r="M2040" i="1"/>
  <c r="L2040" i="1"/>
  <c r="K2040" i="1"/>
  <c r="N2039" i="1"/>
  <c r="M2039" i="1"/>
  <c r="L2039" i="1"/>
  <c r="K2039" i="1"/>
  <c r="N2038" i="1"/>
  <c r="M2038" i="1"/>
  <c r="L2038" i="1"/>
  <c r="K2038" i="1"/>
  <c r="N2037" i="1"/>
  <c r="M2037" i="1"/>
  <c r="L2037" i="1"/>
  <c r="K2037" i="1"/>
  <c r="N2036" i="1"/>
  <c r="M2036" i="1"/>
  <c r="L2036" i="1"/>
  <c r="K2036" i="1"/>
  <c r="N2035" i="1"/>
  <c r="M2035" i="1"/>
  <c r="L2035" i="1"/>
  <c r="K2035" i="1"/>
  <c r="N2034" i="1"/>
  <c r="M2034" i="1"/>
  <c r="L2034" i="1"/>
  <c r="K2034" i="1"/>
  <c r="N2033" i="1"/>
  <c r="M2033" i="1"/>
  <c r="L2033" i="1"/>
  <c r="K2033" i="1"/>
  <c r="N2032" i="1"/>
  <c r="M2032" i="1"/>
  <c r="L2032" i="1"/>
  <c r="K2032" i="1"/>
  <c r="N2031" i="1"/>
  <c r="M2031" i="1"/>
  <c r="L2031" i="1"/>
  <c r="K2031" i="1"/>
  <c r="N2030" i="1"/>
  <c r="M2030" i="1"/>
  <c r="L2030" i="1"/>
  <c r="K2030" i="1"/>
  <c r="N2029" i="1"/>
  <c r="M2029" i="1"/>
  <c r="L2029" i="1"/>
  <c r="K2029" i="1"/>
  <c r="N2028" i="1"/>
  <c r="M2028" i="1"/>
  <c r="L2028" i="1"/>
  <c r="K2028" i="1"/>
  <c r="N2027" i="1"/>
  <c r="M2027" i="1"/>
  <c r="L2027" i="1"/>
  <c r="K2027" i="1"/>
  <c r="N2026" i="1"/>
  <c r="M2026" i="1"/>
  <c r="L2026" i="1"/>
  <c r="K2026" i="1"/>
  <c r="N2025" i="1"/>
  <c r="M2025" i="1"/>
  <c r="L2025" i="1"/>
  <c r="K2025" i="1"/>
  <c r="N2024" i="1"/>
  <c r="M2024" i="1"/>
  <c r="L2024" i="1"/>
  <c r="K2024" i="1"/>
  <c r="N2023" i="1"/>
  <c r="M2023" i="1"/>
  <c r="L2023" i="1"/>
  <c r="K2023" i="1"/>
  <c r="N2022" i="1"/>
  <c r="M2022" i="1"/>
  <c r="L2022" i="1"/>
  <c r="K2022" i="1"/>
  <c r="N2021" i="1"/>
  <c r="M2021" i="1"/>
  <c r="L2021" i="1"/>
  <c r="K2021" i="1"/>
  <c r="N2020" i="1"/>
  <c r="M2020" i="1"/>
  <c r="L2020" i="1"/>
  <c r="K2020" i="1"/>
  <c r="N2019" i="1"/>
  <c r="M2019" i="1"/>
  <c r="L2019" i="1"/>
  <c r="K2019" i="1"/>
  <c r="N2018" i="1"/>
  <c r="M2018" i="1"/>
  <c r="L2018" i="1"/>
  <c r="K2018" i="1"/>
  <c r="N2017" i="1"/>
  <c r="M2017" i="1"/>
  <c r="L2017" i="1"/>
  <c r="K2017" i="1"/>
  <c r="N2016" i="1"/>
  <c r="M2016" i="1"/>
  <c r="L2016" i="1"/>
  <c r="K2016" i="1"/>
  <c r="N2015" i="1"/>
  <c r="M2015" i="1"/>
  <c r="L2015" i="1"/>
  <c r="K2015" i="1"/>
  <c r="N2014" i="1"/>
  <c r="M2014" i="1"/>
  <c r="L2014" i="1"/>
  <c r="K2014" i="1"/>
  <c r="N2013" i="1"/>
  <c r="M2013" i="1"/>
  <c r="L2013" i="1"/>
  <c r="K2013" i="1"/>
  <c r="N2012" i="1"/>
  <c r="M2012" i="1"/>
  <c r="L2012" i="1"/>
  <c r="K2012" i="1"/>
  <c r="N2011" i="1"/>
  <c r="M2011" i="1"/>
  <c r="L2011" i="1"/>
  <c r="K2011" i="1"/>
  <c r="N2010" i="1"/>
  <c r="M2010" i="1"/>
  <c r="L2010" i="1"/>
  <c r="K2010" i="1"/>
  <c r="N2009" i="1"/>
  <c r="M2009" i="1"/>
  <c r="L2009" i="1"/>
  <c r="K2009" i="1"/>
  <c r="N2008" i="1"/>
  <c r="M2008" i="1"/>
  <c r="L2008" i="1"/>
  <c r="K2008" i="1"/>
  <c r="N2007" i="1"/>
  <c r="M2007" i="1"/>
  <c r="L2007" i="1"/>
  <c r="K2007" i="1"/>
  <c r="N2006" i="1"/>
  <c r="M2006" i="1"/>
  <c r="L2006" i="1"/>
  <c r="K2006" i="1"/>
  <c r="N2005" i="1"/>
  <c r="M2005" i="1"/>
  <c r="L2005" i="1"/>
  <c r="K2005" i="1"/>
  <c r="N2004" i="1"/>
  <c r="M2004" i="1"/>
  <c r="L2004" i="1"/>
  <c r="K2004" i="1"/>
  <c r="N2003" i="1"/>
  <c r="M2003" i="1"/>
  <c r="L2003" i="1"/>
  <c r="K2003" i="1"/>
  <c r="N2002" i="1"/>
  <c r="M2002" i="1"/>
  <c r="L2002" i="1"/>
  <c r="K2002" i="1"/>
  <c r="N2001" i="1"/>
  <c r="M2001" i="1"/>
  <c r="L2001" i="1"/>
  <c r="K2001" i="1"/>
  <c r="N2000" i="1"/>
  <c r="M2000" i="1"/>
  <c r="L2000" i="1"/>
  <c r="K2000" i="1"/>
  <c r="N1999" i="1"/>
  <c r="M1999" i="1"/>
  <c r="L1999" i="1"/>
  <c r="K1999" i="1"/>
  <c r="N1998" i="1"/>
  <c r="M1998" i="1"/>
  <c r="L1998" i="1"/>
  <c r="K1998" i="1"/>
  <c r="N1997" i="1"/>
  <c r="M1997" i="1"/>
  <c r="L1997" i="1"/>
  <c r="K1997" i="1"/>
  <c r="N1996" i="1"/>
  <c r="M1996" i="1"/>
  <c r="L1996" i="1"/>
  <c r="K1996" i="1"/>
  <c r="N1995" i="1"/>
  <c r="M1995" i="1"/>
  <c r="L1995" i="1"/>
  <c r="K1995" i="1"/>
  <c r="N1994" i="1"/>
  <c r="M1994" i="1"/>
  <c r="L1994" i="1"/>
  <c r="K1994" i="1"/>
  <c r="N1993" i="1"/>
  <c r="M1993" i="1"/>
  <c r="L1993" i="1"/>
  <c r="K1993" i="1"/>
  <c r="N1992" i="1"/>
  <c r="M1992" i="1"/>
  <c r="L1992" i="1"/>
  <c r="K1992" i="1"/>
  <c r="N1991" i="1"/>
  <c r="M1991" i="1"/>
  <c r="L1991" i="1"/>
  <c r="K1991" i="1"/>
  <c r="N1990" i="1"/>
  <c r="M1990" i="1"/>
  <c r="L1990" i="1"/>
  <c r="K1990" i="1"/>
  <c r="N1989" i="1"/>
  <c r="M1989" i="1"/>
  <c r="L1989" i="1"/>
  <c r="K1989" i="1"/>
  <c r="N1988" i="1"/>
  <c r="M1988" i="1"/>
  <c r="L1988" i="1"/>
  <c r="K1988" i="1"/>
  <c r="N1987" i="1"/>
  <c r="M1987" i="1"/>
  <c r="L1987" i="1"/>
  <c r="K1987" i="1"/>
  <c r="N1986" i="1"/>
  <c r="M1986" i="1"/>
  <c r="L1986" i="1"/>
  <c r="K1986" i="1"/>
  <c r="N1985" i="1"/>
  <c r="M1985" i="1"/>
  <c r="L1985" i="1"/>
  <c r="K1985" i="1"/>
  <c r="N1984" i="1"/>
  <c r="M1984" i="1"/>
  <c r="L1984" i="1"/>
  <c r="K1984" i="1"/>
  <c r="N1983" i="1"/>
  <c r="M1983" i="1"/>
  <c r="L1983" i="1"/>
  <c r="K1983" i="1"/>
  <c r="N1982" i="1"/>
  <c r="M1982" i="1"/>
  <c r="L1982" i="1"/>
  <c r="K1982" i="1"/>
  <c r="N1981" i="1"/>
  <c r="M1981" i="1"/>
  <c r="L1981" i="1"/>
  <c r="K1981" i="1"/>
  <c r="N1980" i="1"/>
  <c r="M1980" i="1"/>
  <c r="L1980" i="1"/>
  <c r="K1980" i="1"/>
  <c r="N1979" i="1"/>
  <c r="M1979" i="1"/>
  <c r="L1979" i="1"/>
  <c r="K1979" i="1"/>
  <c r="N1978" i="1"/>
  <c r="M1978" i="1"/>
  <c r="L1978" i="1"/>
  <c r="K1978" i="1"/>
  <c r="N1977" i="1"/>
  <c r="M1977" i="1"/>
  <c r="L1977" i="1"/>
  <c r="K1977" i="1"/>
  <c r="N1976" i="1"/>
  <c r="M1976" i="1"/>
  <c r="L1976" i="1"/>
  <c r="K1976" i="1"/>
  <c r="N1975" i="1"/>
  <c r="M1975" i="1"/>
  <c r="L1975" i="1"/>
  <c r="K1975" i="1"/>
  <c r="N1974" i="1"/>
  <c r="M1974" i="1"/>
  <c r="L1974" i="1"/>
  <c r="K1974" i="1"/>
  <c r="N1973" i="1"/>
  <c r="M1973" i="1"/>
  <c r="L1973" i="1"/>
  <c r="K1973" i="1"/>
  <c r="N1972" i="1"/>
  <c r="M1972" i="1"/>
  <c r="L1972" i="1"/>
  <c r="K1972" i="1"/>
  <c r="N1971" i="1"/>
  <c r="M1971" i="1"/>
  <c r="L1971" i="1"/>
  <c r="K1971" i="1"/>
  <c r="N1970" i="1"/>
  <c r="M1970" i="1"/>
  <c r="L1970" i="1"/>
  <c r="K1970" i="1"/>
  <c r="N1969" i="1"/>
  <c r="M1969" i="1"/>
  <c r="L1969" i="1"/>
  <c r="K1969" i="1"/>
  <c r="N1968" i="1"/>
  <c r="M1968" i="1"/>
  <c r="L1968" i="1"/>
  <c r="K1968" i="1"/>
  <c r="N1967" i="1"/>
  <c r="M1967" i="1"/>
  <c r="L1967" i="1"/>
  <c r="K1967" i="1"/>
  <c r="N1966" i="1"/>
  <c r="M1966" i="1"/>
  <c r="L1966" i="1"/>
  <c r="K1966" i="1"/>
  <c r="N1965" i="1"/>
  <c r="M1965" i="1"/>
  <c r="L1965" i="1"/>
  <c r="K1965" i="1"/>
  <c r="N1964" i="1"/>
  <c r="M1964" i="1"/>
  <c r="L1964" i="1"/>
  <c r="K1964" i="1"/>
  <c r="N1963" i="1"/>
  <c r="M1963" i="1"/>
  <c r="L1963" i="1"/>
  <c r="K1963" i="1"/>
  <c r="N1962" i="1"/>
  <c r="M1962" i="1"/>
  <c r="L1962" i="1"/>
  <c r="K1962" i="1"/>
  <c r="N1961" i="1"/>
  <c r="M1961" i="1"/>
  <c r="L1961" i="1"/>
  <c r="K1961" i="1"/>
  <c r="N1960" i="1"/>
  <c r="M1960" i="1"/>
  <c r="L1960" i="1"/>
  <c r="K1960" i="1"/>
  <c r="N1959" i="1"/>
  <c r="M1959" i="1"/>
  <c r="L1959" i="1"/>
  <c r="K1959" i="1"/>
  <c r="N1958" i="1"/>
  <c r="M1958" i="1"/>
  <c r="L1958" i="1"/>
  <c r="K1958" i="1"/>
  <c r="N1957" i="1"/>
  <c r="M1957" i="1"/>
  <c r="L1957" i="1"/>
  <c r="K1957" i="1"/>
  <c r="N1956" i="1"/>
  <c r="M1956" i="1"/>
  <c r="L1956" i="1"/>
  <c r="K1956" i="1"/>
  <c r="N1955" i="1"/>
  <c r="M1955" i="1"/>
  <c r="L1955" i="1"/>
  <c r="K1955" i="1"/>
  <c r="N1954" i="1"/>
  <c r="M1954" i="1"/>
  <c r="L1954" i="1"/>
  <c r="K1954" i="1"/>
  <c r="N1953" i="1"/>
  <c r="M1953" i="1"/>
  <c r="L1953" i="1"/>
  <c r="K1953" i="1"/>
  <c r="N1952" i="1"/>
  <c r="M1952" i="1"/>
  <c r="L1952" i="1"/>
  <c r="K1952" i="1"/>
  <c r="N1951" i="1"/>
  <c r="M1951" i="1"/>
  <c r="L1951" i="1"/>
  <c r="K1951" i="1"/>
  <c r="N1950" i="1"/>
  <c r="M1950" i="1"/>
  <c r="L1950" i="1"/>
  <c r="K1950" i="1"/>
  <c r="N1949" i="1"/>
  <c r="M1949" i="1"/>
  <c r="L1949" i="1"/>
  <c r="K1949" i="1"/>
  <c r="N1948" i="1"/>
  <c r="M1948" i="1"/>
  <c r="L1948" i="1"/>
  <c r="K1948" i="1"/>
  <c r="N1947" i="1"/>
  <c r="M1947" i="1"/>
  <c r="L1947" i="1"/>
  <c r="K1947" i="1"/>
  <c r="N1946" i="1"/>
  <c r="M1946" i="1"/>
  <c r="L1946" i="1"/>
  <c r="K1946" i="1"/>
  <c r="N1945" i="1"/>
  <c r="M1945" i="1"/>
  <c r="L1945" i="1"/>
  <c r="K1945" i="1"/>
  <c r="N1944" i="1"/>
  <c r="M1944" i="1"/>
  <c r="L1944" i="1"/>
  <c r="K1944" i="1"/>
  <c r="N1943" i="1"/>
  <c r="M1943" i="1"/>
  <c r="L1943" i="1"/>
  <c r="K1943" i="1"/>
  <c r="N1942" i="1"/>
  <c r="M1942" i="1"/>
  <c r="L1942" i="1"/>
  <c r="K1942" i="1"/>
  <c r="N1941" i="1"/>
  <c r="M1941" i="1"/>
  <c r="L1941" i="1"/>
  <c r="K1941" i="1"/>
  <c r="N1940" i="1"/>
  <c r="M1940" i="1"/>
  <c r="L1940" i="1"/>
  <c r="K1940" i="1"/>
  <c r="N1939" i="1"/>
  <c r="M1939" i="1"/>
  <c r="L1939" i="1"/>
  <c r="K1939" i="1"/>
  <c r="N1938" i="1"/>
  <c r="M1938" i="1"/>
  <c r="L1938" i="1"/>
  <c r="K1938" i="1"/>
  <c r="N1937" i="1"/>
  <c r="M1937" i="1"/>
  <c r="L1937" i="1"/>
  <c r="K1937" i="1"/>
  <c r="N1936" i="1"/>
  <c r="M1936" i="1"/>
  <c r="L1936" i="1"/>
  <c r="K1936" i="1"/>
  <c r="N1935" i="1"/>
  <c r="M1935" i="1"/>
  <c r="L1935" i="1"/>
  <c r="K1935" i="1"/>
  <c r="N1934" i="1"/>
  <c r="M1934" i="1"/>
  <c r="L1934" i="1"/>
  <c r="K1934" i="1"/>
  <c r="N1933" i="1"/>
  <c r="M1933" i="1"/>
  <c r="L1933" i="1"/>
  <c r="K1933" i="1"/>
  <c r="N1932" i="1"/>
  <c r="M1932" i="1"/>
  <c r="L1932" i="1"/>
  <c r="K1932" i="1"/>
  <c r="N1931" i="1"/>
  <c r="M1931" i="1"/>
  <c r="L1931" i="1"/>
  <c r="K1931" i="1"/>
  <c r="N1930" i="1"/>
  <c r="M1930" i="1"/>
  <c r="L1930" i="1"/>
  <c r="K1930" i="1"/>
  <c r="N1929" i="1"/>
  <c r="M1929" i="1"/>
  <c r="L1929" i="1"/>
  <c r="K1929" i="1"/>
  <c r="N1928" i="1"/>
  <c r="M1928" i="1"/>
  <c r="L1928" i="1"/>
  <c r="K1928" i="1"/>
  <c r="N1927" i="1"/>
  <c r="M1927" i="1"/>
  <c r="L1927" i="1"/>
  <c r="K1927" i="1"/>
  <c r="N1926" i="1"/>
  <c r="M1926" i="1"/>
  <c r="L1926" i="1"/>
  <c r="K1926" i="1"/>
  <c r="N1925" i="1"/>
  <c r="M1925" i="1"/>
  <c r="L1925" i="1"/>
  <c r="K1925" i="1"/>
  <c r="N1924" i="1"/>
  <c r="M1924" i="1"/>
  <c r="L1924" i="1"/>
  <c r="K1924" i="1"/>
  <c r="N1923" i="1"/>
  <c r="M1923" i="1"/>
  <c r="L1923" i="1"/>
  <c r="K1923" i="1"/>
  <c r="N1922" i="1"/>
  <c r="M1922" i="1"/>
  <c r="L1922" i="1"/>
  <c r="K1922" i="1"/>
  <c r="N1921" i="1"/>
  <c r="M1921" i="1"/>
  <c r="L1921" i="1"/>
  <c r="K1921" i="1"/>
  <c r="N1920" i="1"/>
  <c r="M1920" i="1"/>
  <c r="L1920" i="1"/>
  <c r="K1920" i="1"/>
  <c r="N1919" i="1"/>
  <c r="M1919" i="1"/>
  <c r="L1919" i="1"/>
  <c r="K1919" i="1"/>
  <c r="N1918" i="1"/>
  <c r="M1918" i="1"/>
  <c r="L1918" i="1"/>
  <c r="K1918" i="1"/>
  <c r="N1917" i="1"/>
  <c r="M1917" i="1"/>
  <c r="L1917" i="1"/>
  <c r="K1917" i="1"/>
  <c r="N1916" i="1"/>
  <c r="M1916" i="1"/>
  <c r="L1916" i="1"/>
  <c r="K1916" i="1"/>
  <c r="N1915" i="1"/>
  <c r="M1915" i="1"/>
  <c r="L1915" i="1"/>
  <c r="K1915" i="1"/>
  <c r="N1914" i="1"/>
  <c r="M1914" i="1"/>
  <c r="L1914" i="1"/>
  <c r="K1914" i="1"/>
  <c r="N1913" i="1"/>
  <c r="M1913" i="1"/>
  <c r="L1913" i="1"/>
  <c r="K1913" i="1"/>
  <c r="N1912" i="1"/>
  <c r="M1912" i="1"/>
  <c r="L1912" i="1"/>
  <c r="K1912" i="1"/>
  <c r="N1911" i="1"/>
  <c r="M1911" i="1"/>
  <c r="L1911" i="1"/>
  <c r="K1911" i="1"/>
  <c r="N1910" i="1"/>
  <c r="M1910" i="1"/>
  <c r="L1910" i="1"/>
  <c r="K1910" i="1"/>
  <c r="N1909" i="1"/>
  <c r="M1909" i="1"/>
  <c r="L1909" i="1"/>
  <c r="K1909" i="1"/>
  <c r="N1908" i="1"/>
  <c r="M1908" i="1"/>
  <c r="L1908" i="1"/>
  <c r="K1908" i="1"/>
  <c r="N1907" i="1"/>
  <c r="M1907" i="1"/>
  <c r="L1907" i="1"/>
  <c r="K1907" i="1"/>
  <c r="N1906" i="1"/>
  <c r="M1906" i="1"/>
  <c r="L1906" i="1"/>
  <c r="K1906" i="1"/>
  <c r="N1905" i="1"/>
  <c r="M1905" i="1"/>
  <c r="L1905" i="1"/>
  <c r="K1905" i="1"/>
  <c r="N1904" i="1"/>
  <c r="M1904" i="1"/>
  <c r="L1904" i="1"/>
  <c r="K1904" i="1"/>
  <c r="N1903" i="1"/>
  <c r="M1903" i="1"/>
  <c r="L1903" i="1"/>
  <c r="K1903" i="1"/>
  <c r="N1902" i="1"/>
  <c r="M1902" i="1"/>
  <c r="L1902" i="1"/>
  <c r="K1902" i="1"/>
  <c r="N1901" i="1"/>
  <c r="M1901" i="1"/>
  <c r="L1901" i="1"/>
  <c r="K1901" i="1"/>
  <c r="N1900" i="1"/>
  <c r="M1900" i="1"/>
  <c r="L1900" i="1"/>
  <c r="K1900" i="1"/>
  <c r="N1899" i="1"/>
  <c r="M1899" i="1"/>
  <c r="L1899" i="1"/>
  <c r="K1899" i="1"/>
  <c r="N1898" i="1"/>
  <c r="M1898" i="1"/>
  <c r="L1898" i="1"/>
  <c r="K1898" i="1"/>
  <c r="N1897" i="1"/>
  <c r="M1897" i="1"/>
  <c r="L1897" i="1"/>
  <c r="K1897" i="1"/>
  <c r="N1896" i="1"/>
  <c r="M1896" i="1"/>
  <c r="L1896" i="1"/>
  <c r="K1896" i="1"/>
  <c r="N1895" i="1"/>
  <c r="M1895" i="1"/>
  <c r="L1895" i="1"/>
  <c r="K1895" i="1"/>
  <c r="N1894" i="1"/>
  <c r="M1894" i="1"/>
  <c r="L1894" i="1"/>
  <c r="K1894" i="1"/>
  <c r="N1893" i="1"/>
  <c r="M1893" i="1"/>
  <c r="L1893" i="1"/>
  <c r="K1893" i="1"/>
  <c r="N1892" i="1"/>
  <c r="M1892" i="1"/>
  <c r="L1892" i="1"/>
  <c r="K1892" i="1"/>
  <c r="N1891" i="1"/>
  <c r="M1891" i="1"/>
  <c r="L1891" i="1"/>
  <c r="K1891" i="1"/>
  <c r="N1890" i="1"/>
  <c r="M1890" i="1"/>
  <c r="L1890" i="1"/>
  <c r="K1890" i="1"/>
  <c r="N1889" i="1"/>
  <c r="M1889" i="1"/>
  <c r="L1889" i="1"/>
  <c r="K1889" i="1"/>
  <c r="N1888" i="1"/>
  <c r="M1888" i="1"/>
  <c r="L1888" i="1"/>
  <c r="K1888" i="1"/>
  <c r="N1887" i="1"/>
  <c r="M1887" i="1"/>
  <c r="L1887" i="1"/>
  <c r="K1887" i="1"/>
  <c r="N1886" i="1"/>
  <c r="M1886" i="1"/>
  <c r="L1886" i="1"/>
  <c r="K1886" i="1"/>
  <c r="N1885" i="1"/>
  <c r="M1885" i="1"/>
  <c r="L1885" i="1"/>
  <c r="K1885" i="1"/>
  <c r="N1884" i="1"/>
  <c r="M1884" i="1"/>
  <c r="L1884" i="1"/>
  <c r="K1884" i="1"/>
  <c r="N1883" i="1"/>
  <c r="M1883" i="1"/>
  <c r="L1883" i="1"/>
  <c r="K1883" i="1"/>
  <c r="N1882" i="1"/>
  <c r="M1882" i="1"/>
  <c r="L1882" i="1"/>
  <c r="K1882" i="1"/>
  <c r="N1881" i="1"/>
  <c r="M1881" i="1"/>
  <c r="L1881" i="1"/>
  <c r="K1881" i="1"/>
  <c r="N1880" i="1"/>
  <c r="M1880" i="1"/>
  <c r="L1880" i="1"/>
  <c r="K1880" i="1"/>
  <c r="N1879" i="1"/>
  <c r="M1879" i="1"/>
  <c r="L1879" i="1"/>
  <c r="K1879" i="1"/>
  <c r="N1878" i="1"/>
  <c r="M1878" i="1"/>
  <c r="L1878" i="1"/>
  <c r="K1878" i="1"/>
  <c r="N1877" i="1"/>
  <c r="M1877" i="1"/>
  <c r="L1877" i="1"/>
  <c r="K1877" i="1"/>
  <c r="N1876" i="1"/>
  <c r="M1876" i="1"/>
  <c r="L1876" i="1"/>
  <c r="K1876" i="1"/>
  <c r="N1875" i="1"/>
  <c r="M1875" i="1"/>
  <c r="L1875" i="1"/>
  <c r="K1875" i="1"/>
  <c r="N1874" i="1"/>
  <c r="M1874" i="1"/>
  <c r="L1874" i="1"/>
  <c r="K1874" i="1"/>
  <c r="N1873" i="1"/>
  <c r="M1873" i="1"/>
  <c r="L1873" i="1"/>
  <c r="K1873" i="1"/>
  <c r="N1872" i="1"/>
  <c r="M1872" i="1"/>
  <c r="L1872" i="1"/>
  <c r="K1872" i="1"/>
  <c r="N1871" i="1"/>
  <c r="M1871" i="1"/>
  <c r="L1871" i="1"/>
  <c r="K1871" i="1"/>
  <c r="N1870" i="1"/>
  <c r="M1870" i="1"/>
  <c r="L1870" i="1"/>
  <c r="K1870" i="1"/>
  <c r="N1869" i="1"/>
  <c r="M1869" i="1"/>
  <c r="L1869" i="1"/>
  <c r="K1869" i="1"/>
  <c r="N1868" i="1"/>
  <c r="M1868" i="1"/>
  <c r="L1868" i="1"/>
  <c r="K1868" i="1"/>
  <c r="N1867" i="1"/>
  <c r="M1867" i="1"/>
  <c r="L1867" i="1"/>
  <c r="K1867" i="1"/>
  <c r="N1866" i="1"/>
  <c r="M1866" i="1"/>
  <c r="L1866" i="1"/>
  <c r="K1866" i="1"/>
  <c r="N1865" i="1"/>
  <c r="M1865" i="1"/>
  <c r="L1865" i="1"/>
  <c r="K1865" i="1"/>
  <c r="N1864" i="1"/>
  <c r="M1864" i="1"/>
  <c r="L1864" i="1"/>
  <c r="K1864" i="1"/>
  <c r="N1863" i="1"/>
  <c r="M1863" i="1"/>
  <c r="L1863" i="1"/>
  <c r="K1863" i="1"/>
  <c r="N1862" i="1"/>
  <c r="M1862" i="1"/>
  <c r="L1862" i="1"/>
  <c r="K1862" i="1"/>
  <c r="N1861" i="1"/>
  <c r="M1861" i="1"/>
  <c r="L1861" i="1"/>
  <c r="K1861" i="1"/>
  <c r="N1860" i="1"/>
  <c r="M1860" i="1"/>
  <c r="L1860" i="1"/>
  <c r="K1860" i="1"/>
  <c r="N1859" i="1"/>
  <c r="M1859" i="1"/>
  <c r="L1859" i="1"/>
  <c r="K1859" i="1"/>
  <c r="N1858" i="1"/>
  <c r="M1858" i="1"/>
  <c r="L1858" i="1"/>
  <c r="K1858" i="1"/>
  <c r="N1857" i="1"/>
  <c r="M1857" i="1"/>
  <c r="L1857" i="1"/>
  <c r="K1857" i="1"/>
  <c r="N1856" i="1"/>
  <c r="M1856" i="1"/>
  <c r="L1856" i="1"/>
  <c r="K1856" i="1"/>
  <c r="N1855" i="1"/>
  <c r="M1855" i="1"/>
  <c r="L1855" i="1"/>
  <c r="K1855" i="1"/>
  <c r="N1854" i="1"/>
  <c r="M1854" i="1"/>
  <c r="L1854" i="1"/>
  <c r="K1854" i="1"/>
  <c r="N1853" i="1"/>
  <c r="M1853" i="1"/>
  <c r="L1853" i="1"/>
  <c r="K1853" i="1"/>
  <c r="N1852" i="1"/>
  <c r="M1852" i="1"/>
  <c r="L1852" i="1"/>
  <c r="K1852" i="1"/>
  <c r="N1851" i="1"/>
  <c r="M1851" i="1"/>
  <c r="L1851" i="1"/>
  <c r="K1851" i="1"/>
  <c r="N1850" i="1"/>
  <c r="M1850" i="1"/>
  <c r="L1850" i="1"/>
  <c r="K1850" i="1"/>
  <c r="N1849" i="1"/>
  <c r="M1849" i="1"/>
  <c r="L1849" i="1"/>
  <c r="K1849" i="1"/>
  <c r="N1848" i="1"/>
  <c r="M1848" i="1"/>
  <c r="L1848" i="1"/>
  <c r="K1848" i="1"/>
  <c r="N1847" i="1"/>
  <c r="M1847" i="1"/>
  <c r="L1847" i="1"/>
  <c r="K1847" i="1"/>
  <c r="N1846" i="1"/>
  <c r="M1846" i="1"/>
  <c r="L1846" i="1"/>
  <c r="K1846" i="1"/>
  <c r="N1845" i="1"/>
  <c r="M1845" i="1"/>
  <c r="L1845" i="1"/>
  <c r="K1845" i="1"/>
  <c r="N1844" i="1"/>
  <c r="M1844" i="1"/>
  <c r="L1844" i="1"/>
  <c r="K1844" i="1"/>
  <c r="N1843" i="1"/>
  <c r="M1843" i="1"/>
  <c r="L1843" i="1"/>
  <c r="K1843" i="1"/>
  <c r="N1842" i="1"/>
  <c r="M1842" i="1"/>
  <c r="L1842" i="1"/>
  <c r="K1842" i="1"/>
  <c r="N1841" i="1"/>
  <c r="M1841" i="1"/>
  <c r="L1841" i="1"/>
  <c r="K1841" i="1"/>
  <c r="N1840" i="1"/>
  <c r="M1840" i="1"/>
  <c r="L1840" i="1"/>
  <c r="K1840" i="1"/>
  <c r="N1839" i="1"/>
  <c r="M1839" i="1"/>
  <c r="L1839" i="1"/>
  <c r="K1839" i="1"/>
  <c r="N1838" i="1"/>
  <c r="M1838" i="1"/>
  <c r="L1838" i="1"/>
  <c r="K1838" i="1"/>
  <c r="N1837" i="1"/>
  <c r="M1837" i="1"/>
  <c r="L1837" i="1"/>
  <c r="K1837" i="1"/>
  <c r="N1836" i="1"/>
  <c r="M1836" i="1"/>
  <c r="L1836" i="1"/>
  <c r="K1836" i="1"/>
  <c r="N1835" i="1"/>
  <c r="M1835" i="1"/>
  <c r="L1835" i="1"/>
  <c r="K1835" i="1"/>
  <c r="N1834" i="1"/>
  <c r="M1834" i="1"/>
  <c r="L1834" i="1"/>
  <c r="K1834" i="1"/>
  <c r="N1833" i="1"/>
  <c r="M1833" i="1"/>
  <c r="L1833" i="1"/>
  <c r="K1833" i="1"/>
  <c r="N1832" i="1"/>
  <c r="M1832" i="1"/>
  <c r="L1832" i="1"/>
  <c r="K1832" i="1"/>
  <c r="N1831" i="1"/>
  <c r="M1831" i="1"/>
  <c r="L1831" i="1"/>
  <c r="K1831" i="1"/>
  <c r="N1830" i="1"/>
  <c r="M1830" i="1"/>
  <c r="L1830" i="1"/>
  <c r="K1830" i="1"/>
  <c r="N1829" i="1"/>
  <c r="M1829" i="1"/>
  <c r="L1829" i="1"/>
  <c r="K1829" i="1"/>
  <c r="N1828" i="1"/>
  <c r="M1828" i="1"/>
  <c r="L1828" i="1"/>
  <c r="K1828" i="1"/>
  <c r="N1827" i="1"/>
  <c r="M1827" i="1"/>
  <c r="L1827" i="1"/>
  <c r="K1827" i="1"/>
  <c r="N1826" i="1"/>
  <c r="M1826" i="1"/>
  <c r="L1826" i="1"/>
  <c r="K1826" i="1"/>
  <c r="N1825" i="1"/>
  <c r="M1825" i="1"/>
  <c r="L1825" i="1"/>
  <c r="K1825" i="1"/>
  <c r="N1824" i="1"/>
  <c r="M1824" i="1"/>
  <c r="L1824" i="1"/>
  <c r="K1824" i="1"/>
  <c r="N1823" i="1"/>
  <c r="M1823" i="1"/>
  <c r="L1823" i="1"/>
  <c r="K1823" i="1"/>
  <c r="N1822" i="1"/>
  <c r="M1822" i="1"/>
  <c r="L1822" i="1"/>
  <c r="K1822" i="1"/>
  <c r="N1821" i="1"/>
  <c r="M1821" i="1"/>
  <c r="L1821" i="1"/>
  <c r="K1821" i="1"/>
  <c r="N1820" i="1"/>
  <c r="M1820" i="1"/>
  <c r="L1820" i="1"/>
  <c r="K1820" i="1"/>
  <c r="N1819" i="1"/>
  <c r="M1819" i="1"/>
  <c r="L1819" i="1"/>
  <c r="K1819" i="1"/>
  <c r="N1818" i="1"/>
  <c r="M1818" i="1"/>
  <c r="L1818" i="1"/>
  <c r="K1818" i="1"/>
  <c r="N1817" i="1"/>
  <c r="M1817" i="1"/>
  <c r="L1817" i="1"/>
  <c r="K1817" i="1"/>
  <c r="N1816" i="1"/>
  <c r="M1816" i="1"/>
  <c r="L1816" i="1"/>
  <c r="K1816" i="1"/>
  <c r="N1815" i="1"/>
  <c r="M1815" i="1"/>
  <c r="L1815" i="1"/>
  <c r="K1815" i="1"/>
  <c r="N1814" i="1"/>
  <c r="M1814" i="1"/>
  <c r="L1814" i="1"/>
  <c r="K1814" i="1"/>
  <c r="N1813" i="1"/>
  <c r="M1813" i="1"/>
  <c r="L1813" i="1"/>
  <c r="K1813" i="1"/>
  <c r="N1812" i="1"/>
  <c r="M1812" i="1"/>
  <c r="L1812" i="1"/>
  <c r="K1812" i="1"/>
  <c r="N1811" i="1"/>
  <c r="M1811" i="1"/>
  <c r="L1811" i="1"/>
  <c r="K1811" i="1"/>
  <c r="N1810" i="1"/>
  <c r="M1810" i="1"/>
  <c r="L1810" i="1"/>
  <c r="K1810" i="1"/>
  <c r="N1809" i="1"/>
  <c r="M1809" i="1"/>
  <c r="L1809" i="1"/>
  <c r="K1809" i="1"/>
  <c r="N1808" i="1"/>
  <c r="M1808" i="1"/>
  <c r="L1808" i="1"/>
  <c r="K1808" i="1"/>
  <c r="N1807" i="1"/>
  <c r="M1807" i="1"/>
  <c r="L1807" i="1"/>
  <c r="K1807" i="1"/>
  <c r="N1806" i="1"/>
  <c r="M1806" i="1"/>
  <c r="L1806" i="1"/>
  <c r="K1806" i="1"/>
  <c r="N1805" i="1"/>
  <c r="M1805" i="1"/>
  <c r="L1805" i="1"/>
  <c r="K1805" i="1"/>
  <c r="N1804" i="1"/>
  <c r="M1804" i="1"/>
  <c r="L1804" i="1"/>
  <c r="K1804" i="1"/>
  <c r="N1803" i="1"/>
  <c r="M1803" i="1"/>
  <c r="L1803" i="1"/>
  <c r="K1803" i="1"/>
  <c r="N1802" i="1"/>
  <c r="M1802" i="1"/>
  <c r="L1802" i="1"/>
  <c r="K1802" i="1"/>
  <c r="N1801" i="1"/>
  <c r="M1801" i="1"/>
  <c r="L1801" i="1"/>
  <c r="K1801" i="1"/>
  <c r="N1800" i="1"/>
  <c r="M1800" i="1"/>
  <c r="L1800" i="1"/>
  <c r="K1800" i="1"/>
  <c r="N1799" i="1"/>
  <c r="M1799" i="1"/>
  <c r="L1799" i="1"/>
  <c r="K1799" i="1"/>
  <c r="N1798" i="1"/>
  <c r="M1798" i="1"/>
  <c r="L1798" i="1"/>
  <c r="K1798" i="1"/>
  <c r="N1797" i="1"/>
  <c r="M1797" i="1"/>
  <c r="L1797" i="1"/>
  <c r="K1797" i="1"/>
  <c r="N1796" i="1"/>
  <c r="M1796" i="1"/>
  <c r="L1796" i="1"/>
  <c r="K1796" i="1"/>
  <c r="N1795" i="1"/>
  <c r="M1795" i="1"/>
  <c r="L1795" i="1"/>
  <c r="K1795" i="1"/>
  <c r="N1794" i="1"/>
  <c r="M1794" i="1"/>
  <c r="L1794" i="1"/>
  <c r="K1794" i="1"/>
  <c r="N1793" i="1"/>
  <c r="M1793" i="1"/>
  <c r="L1793" i="1"/>
  <c r="K1793" i="1"/>
  <c r="N1792" i="1"/>
  <c r="M1792" i="1"/>
  <c r="L1792" i="1"/>
  <c r="K1792" i="1"/>
  <c r="N1791" i="1"/>
  <c r="M1791" i="1"/>
  <c r="L1791" i="1"/>
  <c r="K1791" i="1"/>
  <c r="N1790" i="1"/>
  <c r="M1790" i="1"/>
  <c r="L1790" i="1"/>
  <c r="K1790" i="1"/>
  <c r="N1789" i="1"/>
  <c r="M1789" i="1"/>
  <c r="L1789" i="1"/>
  <c r="K1789" i="1"/>
  <c r="N1788" i="1"/>
  <c r="M1788" i="1"/>
  <c r="L1788" i="1"/>
  <c r="K1788" i="1"/>
  <c r="N1787" i="1"/>
  <c r="M1787" i="1"/>
  <c r="L1787" i="1"/>
  <c r="K1787" i="1"/>
  <c r="N1786" i="1"/>
  <c r="M1786" i="1"/>
  <c r="L1786" i="1"/>
  <c r="K1786" i="1"/>
  <c r="N1785" i="1"/>
  <c r="M1785" i="1"/>
  <c r="L1785" i="1"/>
  <c r="K1785" i="1"/>
  <c r="N1784" i="1"/>
  <c r="M1784" i="1"/>
  <c r="L1784" i="1"/>
  <c r="K1784" i="1"/>
  <c r="N1783" i="1"/>
  <c r="M1783" i="1"/>
  <c r="L1783" i="1"/>
  <c r="K1783" i="1"/>
  <c r="N1782" i="1"/>
  <c r="M1782" i="1"/>
  <c r="L1782" i="1"/>
  <c r="K1782" i="1"/>
  <c r="N1781" i="1"/>
  <c r="M1781" i="1"/>
  <c r="L1781" i="1"/>
  <c r="K1781" i="1"/>
  <c r="N1780" i="1"/>
  <c r="M1780" i="1"/>
  <c r="L1780" i="1"/>
  <c r="K1780" i="1"/>
  <c r="N1779" i="1"/>
  <c r="M1779" i="1"/>
  <c r="L1779" i="1"/>
  <c r="K1779" i="1"/>
  <c r="N1778" i="1"/>
  <c r="M1778" i="1"/>
  <c r="L1778" i="1"/>
  <c r="K1778" i="1"/>
  <c r="N1777" i="1"/>
  <c r="M1777" i="1"/>
  <c r="L1777" i="1"/>
  <c r="K1777" i="1"/>
  <c r="N1776" i="1"/>
  <c r="M1776" i="1"/>
  <c r="L1776" i="1"/>
  <c r="K1776" i="1"/>
  <c r="N1775" i="1"/>
  <c r="M1775" i="1"/>
  <c r="L1775" i="1"/>
  <c r="K1775" i="1"/>
  <c r="N1774" i="1"/>
  <c r="M1774" i="1"/>
  <c r="L1774" i="1"/>
  <c r="K1774" i="1"/>
  <c r="N1773" i="1"/>
  <c r="M1773" i="1"/>
  <c r="L1773" i="1"/>
  <c r="K1773" i="1"/>
  <c r="N1772" i="1"/>
  <c r="M1772" i="1"/>
  <c r="L1772" i="1"/>
  <c r="K1772" i="1"/>
  <c r="N1771" i="1"/>
  <c r="M1771" i="1"/>
  <c r="L1771" i="1"/>
  <c r="K1771" i="1"/>
  <c r="N1770" i="1"/>
  <c r="M1770" i="1"/>
  <c r="L1770" i="1"/>
  <c r="K1770" i="1"/>
  <c r="N1769" i="1"/>
  <c r="M1769" i="1"/>
  <c r="L1769" i="1"/>
  <c r="K1769" i="1"/>
  <c r="N1768" i="1"/>
  <c r="M1768" i="1"/>
  <c r="L1768" i="1"/>
  <c r="K1768" i="1"/>
  <c r="N1767" i="1"/>
  <c r="M1767" i="1"/>
  <c r="L1767" i="1"/>
  <c r="K1767" i="1"/>
  <c r="N1766" i="1"/>
  <c r="M1766" i="1"/>
  <c r="L1766" i="1"/>
  <c r="K1766" i="1"/>
  <c r="N1765" i="1"/>
  <c r="M1765" i="1"/>
  <c r="L1765" i="1"/>
  <c r="K1765" i="1"/>
  <c r="N1764" i="1"/>
  <c r="M1764" i="1"/>
  <c r="L1764" i="1"/>
  <c r="K1764" i="1"/>
  <c r="N1763" i="1"/>
  <c r="M1763" i="1"/>
  <c r="L1763" i="1"/>
  <c r="K1763" i="1"/>
  <c r="N1762" i="1"/>
  <c r="M1762" i="1"/>
  <c r="L1762" i="1"/>
  <c r="K1762" i="1"/>
  <c r="N1761" i="1"/>
  <c r="M1761" i="1"/>
  <c r="L1761" i="1"/>
  <c r="K1761" i="1"/>
  <c r="N1760" i="1"/>
  <c r="M1760" i="1"/>
  <c r="L1760" i="1"/>
  <c r="K1760" i="1"/>
  <c r="N1759" i="1"/>
  <c r="M1759" i="1"/>
  <c r="L1759" i="1"/>
  <c r="K1759" i="1"/>
  <c r="N1758" i="1"/>
  <c r="M1758" i="1"/>
  <c r="L1758" i="1"/>
  <c r="K1758" i="1"/>
  <c r="N1757" i="1"/>
  <c r="M1757" i="1"/>
  <c r="L1757" i="1"/>
  <c r="K1757" i="1"/>
  <c r="N1756" i="1"/>
  <c r="M1756" i="1"/>
  <c r="L1756" i="1"/>
  <c r="K1756" i="1"/>
  <c r="N1755" i="1"/>
  <c r="M1755" i="1"/>
  <c r="L1755" i="1"/>
  <c r="K1755" i="1"/>
  <c r="N1754" i="1"/>
  <c r="M1754" i="1"/>
  <c r="L1754" i="1"/>
  <c r="K1754" i="1"/>
  <c r="N1753" i="1"/>
  <c r="M1753" i="1"/>
  <c r="L1753" i="1"/>
  <c r="K1753" i="1"/>
  <c r="N1752" i="1"/>
  <c r="M1752" i="1"/>
  <c r="L1752" i="1"/>
  <c r="K1752" i="1"/>
  <c r="N1751" i="1"/>
  <c r="M1751" i="1"/>
  <c r="L1751" i="1"/>
  <c r="K1751" i="1"/>
  <c r="N1750" i="1"/>
  <c r="M1750" i="1"/>
  <c r="L1750" i="1"/>
  <c r="K1750" i="1"/>
  <c r="N1749" i="1"/>
  <c r="M1749" i="1"/>
  <c r="L1749" i="1"/>
  <c r="K1749" i="1"/>
  <c r="N1748" i="1"/>
  <c r="M1748" i="1"/>
  <c r="L1748" i="1"/>
  <c r="K1748" i="1"/>
  <c r="N1747" i="1"/>
  <c r="M1747" i="1"/>
  <c r="L1747" i="1"/>
  <c r="K1747" i="1"/>
  <c r="N1746" i="1"/>
  <c r="M1746" i="1"/>
  <c r="L1746" i="1"/>
  <c r="K1746" i="1"/>
  <c r="N1745" i="1"/>
  <c r="M1745" i="1"/>
  <c r="L1745" i="1"/>
  <c r="K1745" i="1"/>
  <c r="N1744" i="1"/>
  <c r="M1744" i="1"/>
  <c r="L1744" i="1"/>
  <c r="K1744" i="1"/>
  <c r="N1743" i="1"/>
  <c r="M1743" i="1"/>
  <c r="L1743" i="1"/>
  <c r="K1743" i="1"/>
  <c r="N1742" i="1"/>
  <c r="M1742" i="1"/>
  <c r="L1742" i="1"/>
  <c r="K1742" i="1"/>
  <c r="N1741" i="1"/>
  <c r="M1741" i="1"/>
  <c r="L1741" i="1"/>
  <c r="K1741" i="1"/>
  <c r="N1740" i="1"/>
  <c r="M1740" i="1"/>
  <c r="L1740" i="1"/>
  <c r="K1740" i="1"/>
  <c r="N1739" i="1"/>
  <c r="M1739" i="1"/>
  <c r="L1739" i="1"/>
  <c r="K1739" i="1"/>
  <c r="N1738" i="1"/>
  <c r="M1738" i="1"/>
  <c r="L1738" i="1"/>
  <c r="K1738" i="1"/>
  <c r="N1737" i="1"/>
  <c r="M1737" i="1"/>
  <c r="L1737" i="1"/>
  <c r="K1737" i="1"/>
  <c r="N1736" i="1"/>
  <c r="M1736" i="1"/>
  <c r="L1736" i="1"/>
  <c r="K1736" i="1"/>
  <c r="N1735" i="1"/>
  <c r="M1735" i="1"/>
  <c r="L1735" i="1"/>
  <c r="K1735" i="1"/>
  <c r="N1734" i="1"/>
  <c r="M1734" i="1"/>
  <c r="L1734" i="1"/>
  <c r="K1734" i="1"/>
  <c r="N1733" i="1"/>
  <c r="M1733" i="1"/>
  <c r="L1733" i="1"/>
  <c r="K1733" i="1"/>
  <c r="N1732" i="1"/>
  <c r="M1732" i="1"/>
  <c r="L1732" i="1"/>
  <c r="K1732" i="1"/>
  <c r="N1731" i="1"/>
  <c r="M1731" i="1"/>
  <c r="L1731" i="1"/>
  <c r="K1731" i="1"/>
  <c r="N1730" i="1"/>
  <c r="M1730" i="1"/>
  <c r="L1730" i="1"/>
  <c r="K1730" i="1"/>
  <c r="N1729" i="1"/>
  <c r="M1729" i="1"/>
  <c r="L1729" i="1"/>
  <c r="K1729" i="1"/>
  <c r="N1728" i="1"/>
  <c r="M1728" i="1"/>
  <c r="L1728" i="1"/>
  <c r="K1728" i="1"/>
  <c r="N1727" i="1"/>
  <c r="M1727" i="1"/>
  <c r="L1727" i="1"/>
  <c r="K1727" i="1"/>
  <c r="N1726" i="1"/>
  <c r="M1726" i="1"/>
  <c r="L1726" i="1"/>
  <c r="K1726" i="1"/>
  <c r="N1725" i="1"/>
  <c r="M1725" i="1"/>
  <c r="L1725" i="1"/>
  <c r="K1725" i="1"/>
  <c r="N1724" i="1"/>
  <c r="M1724" i="1"/>
  <c r="L1724" i="1"/>
  <c r="K1724" i="1"/>
  <c r="N1723" i="1"/>
  <c r="M1723" i="1"/>
  <c r="L1723" i="1"/>
  <c r="K1723" i="1"/>
  <c r="N1722" i="1"/>
  <c r="M1722" i="1"/>
  <c r="L1722" i="1"/>
  <c r="K1722" i="1"/>
  <c r="N1721" i="1"/>
  <c r="M1721" i="1"/>
  <c r="L1721" i="1"/>
  <c r="K1721" i="1"/>
  <c r="N1720" i="1"/>
  <c r="M1720" i="1"/>
  <c r="L1720" i="1"/>
  <c r="K1720" i="1"/>
  <c r="N1719" i="1"/>
  <c r="M1719" i="1"/>
  <c r="L1719" i="1"/>
  <c r="K1719" i="1"/>
  <c r="N1718" i="1"/>
  <c r="M1718" i="1"/>
  <c r="L1718" i="1"/>
  <c r="K1718" i="1"/>
  <c r="N1717" i="1"/>
  <c r="M1717" i="1"/>
  <c r="L1717" i="1"/>
  <c r="K1717" i="1"/>
  <c r="N1716" i="1"/>
  <c r="M1716" i="1"/>
  <c r="L1716" i="1"/>
  <c r="K1716" i="1"/>
  <c r="N1715" i="1"/>
  <c r="M1715" i="1"/>
  <c r="L1715" i="1"/>
  <c r="K1715" i="1"/>
  <c r="N1714" i="1"/>
  <c r="M1714" i="1"/>
  <c r="L1714" i="1"/>
  <c r="K1714" i="1"/>
  <c r="N1713" i="1"/>
  <c r="M1713" i="1"/>
  <c r="L1713" i="1"/>
  <c r="K1713" i="1"/>
  <c r="N1712" i="1"/>
  <c r="M1712" i="1"/>
  <c r="L1712" i="1"/>
  <c r="K1712" i="1"/>
  <c r="N1711" i="1"/>
  <c r="M1711" i="1"/>
  <c r="L1711" i="1"/>
  <c r="K1711" i="1"/>
  <c r="N1710" i="1"/>
  <c r="M1710" i="1"/>
  <c r="L1710" i="1"/>
  <c r="K1710" i="1"/>
  <c r="N1709" i="1"/>
  <c r="M1709" i="1"/>
  <c r="L1709" i="1"/>
  <c r="K1709" i="1"/>
  <c r="N1708" i="1"/>
  <c r="M1708" i="1"/>
  <c r="L1708" i="1"/>
  <c r="K1708" i="1"/>
  <c r="N1707" i="1"/>
  <c r="M1707" i="1"/>
  <c r="L1707" i="1"/>
  <c r="K1707" i="1"/>
  <c r="N1706" i="1"/>
  <c r="M1706" i="1"/>
  <c r="L1706" i="1"/>
  <c r="K1706" i="1"/>
  <c r="N1705" i="1"/>
  <c r="M1705" i="1"/>
  <c r="L1705" i="1"/>
  <c r="K1705" i="1"/>
  <c r="N1704" i="1"/>
  <c r="M1704" i="1"/>
  <c r="L1704" i="1"/>
  <c r="K1704" i="1"/>
  <c r="N1703" i="1"/>
  <c r="M1703" i="1"/>
  <c r="L1703" i="1"/>
  <c r="K1703" i="1"/>
  <c r="N1702" i="1"/>
  <c r="M1702" i="1"/>
  <c r="L1702" i="1"/>
  <c r="K1702" i="1"/>
  <c r="N1701" i="1"/>
  <c r="M1701" i="1"/>
  <c r="L1701" i="1"/>
  <c r="K1701" i="1"/>
  <c r="N1700" i="1"/>
  <c r="M1700" i="1"/>
  <c r="L1700" i="1"/>
  <c r="K1700" i="1"/>
  <c r="N1699" i="1"/>
  <c r="M1699" i="1"/>
  <c r="L1699" i="1"/>
  <c r="K1699" i="1"/>
  <c r="N1698" i="1"/>
  <c r="M1698" i="1"/>
  <c r="L1698" i="1"/>
  <c r="K1698" i="1"/>
  <c r="N1697" i="1"/>
  <c r="M1697" i="1"/>
  <c r="L1697" i="1"/>
  <c r="K1697" i="1"/>
  <c r="N1696" i="1"/>
  <c r="M1696" i="1"/>
  <c r="L1696" i="1"/>
  <c r="K1696" i="1"/>
  <c r="N1695" i="1"/>
  <c r="M1695" i="1"/>
  <c r="L1695" i="1"/>
  <c r="K1695" i="1"/>
  <c r="N1694" i="1"/>
  <c r="M1694" i="1"/>
  <c r="L1694" i="1"/>
  <c r="K1694" i="1"/>
  <c r="N1693" i="1"/>
  <c r="M1693" i="1"/>
  <c r="L1693" i="1"/>
  <c r="K1693" i="1"/>
  <c r="N1692" i="1"/>
  <c r="M1692" i="1"/>
  <c r="L1692" i="1"/>
  <c r="K1692" i="1"/>
  <c r="N1691" i="1"/>
  <c r="M1691" i="1"/>
  <c r="L1691" i="1"/>
  <c r="K1691" i="1"/>
  <c r="N1690" i="1"/>
  <c r="M1690" i="1"/>
  <c r="L1690" i="1"/>
  <c r="K1690" i="1"/>
  <c r="N1689" i="1"/>
  <c r="M1689" i="1"/>
  <c r="L1689" i="1"/>
  <c r="K1689" i="1"/>
  <c r="N1688" i="1"/>
  <c r="M1688" i="1"/>
  <c r="L1688" i="1"/>
  <c r="K1688" i="1"/>
  <c r="N1687" i="1"/>
  <c r="M1687" i="1"/>
  <c r="L1687" i="1"/>
  <c r="K1687" i="1"/>
  <c r="N1686" i="1"/>
  <c r="M1686" i="1"/>
  <c r="L1686" i="1"/>
  <c r="K1686" i="1"/>
  <c r="N1685" i="1"/>
  <c r="M1685" i="1"/>
  <c r="L1685" i="1"/>
  <c r="K1685" i="1"/>
  <c r="N1684" i="1"/>
  <c r="M1684" i="1"/>
  <c r="L1684" i="1"/>
  <c r="K1684" i="1"/>
  <c r="N1683" i="1"/>
  <c r="M1683" i="1"/>
  <c r="L1683" i="1"/>
  <c r="K1683" i="1"/>
  <c r="N1682" i="1"/>
  <c r="M1682" i="1"/>
  <c r="L1682" i="1"/>
  <c r="K1682" i="1"/>
  <c r="N1681" i="1"/>
  <c r="M1681" i="1"/>
  <c r="L1681" i="1"/>
  <c r="K1681" i="1"/>
  <c r="N1680" i="1"/>
  <c r="M1680" i="1"/>
  <c r="L1680" i="1"/>
  <c r="K1680" i="1"/>
  <c r="N1679" i="1"/>
  <c r="M1679" i="1"/>
  <c r="L1679" i="1"/>
  <c r="K1679" i="1"/>
  <c r="N1678" i="1"/>
  <c r="M1678" i="1"/>
  <c r="L1678" i="1"/>
  <c r="K1678" i="1"/>
  <c r="N1677" i="1"/>
  <c r="M1677" i="1"/>
  <c r="L1677" i="1"/>
  <c r="K1677" i="1"/>
  <c r="N1676" i="1"/>
  <c r="M1676" i="1"/>
  <c r="L1676" i="1"/>
  <c r="K1676" i="1"/>
  <c r="N1675" i="1"/>
  <c r="M1675" i="1"/>
  <c r="L1675" i="1"/>
  <c r="K1675" i="1"/>
  <c r="N1674" i="1"/>
  <c r="M1674" i="1"/>
  <c r="L1674" i="1"/>
  <c r="K1674" i="1"/>
  <c r="N1673" i="1"/>
  <c r="M1673" i="1"/>
  <c r="L1673" i="1"/>
  <c r="K1673" i="1"/>
  <c r="N1672" i="1"/>
  <c r="M1672" i="1"/>
  <c r="L1672" i="1"/>
  <c r="K1672" i="1"/>
  <c r="N1671" i="1"/>
  <c r="M1671" i="1"/>
  <c r="L1671" i="1"/>
  <c r="K1671" i="1"/>
  <c r="N1670" i="1"/>
  <c r="M1670" i="1"/>
  <c r="L1670" i="1"/>
  <c r="K1670" i="1"/>
  <c r="N1669" i="1"/>
  <c r="M1669" i="1"/>
  <c r="L1669" i="1"/>
  <c r="K1669" i="1"/>
  <c r="N1668" i="1"/>
  <c r="M1668" i="1"/>
  <c r="L1668" i="1"/>
  <c r="K1668" i="1"/>
  <c r="N1667" i="1"/>
  <c r="M1667" i="1"/>
  <c r="L1667" i="1"/>
  <c r="K1667" i="1"/>
  <c r="N1666" i="1"/>
  <c r="M1666" i="1"/>
  <c r="L1666" i="1"/>
  <c r="K1666" i="1"/>
  <c r="N1665" i="1"/>
  <c r="M1665" i="1"/>
  <c r="L1665" i="1"/>
  <c r="K1665" i="1"/>
  <c r="N1664" i="1"/>
  <c r="M1664" i="1"/>
  <c r="L1664" i="1"/>
  <c r="K1664" i="1"/>
  <c r="N1663" i="1"/>
  <c r="M1663" i="1"/>
  <c r="L1663" i="1"/>
  <c r="K1663" i="1"/>
  <c r="N1662" i="1"/>
  <c r="M1662" i="1"/>
  <c r="L1662" i="1"/>
  <c r="K1662" i="1"/>
  <c r="N1661" i="1"/>
  <c r="M1661" i="1"/>
  <c r="L1661" i="1"/>
  <c r="K1661" i="1"/>
  <c r="N1660" i="1"/>
  <c r="M1660" i="1"/>
  <c r="L1660" i="1"/>
  <c r="K1660" i="1"/>
  <c r="N1659" i="1"/>
  <c r="M1659" i="1"/>
  <c r="L1659" i="1"/>
  <c r="K1659" i="1"/>
  <c r="N1658" i="1"/>
  <c r="M1658" i="1"/>
  <c r="L1658" i="1"/>
  <c r="K1658" i="1"/>
  <c r="N1657" i="1"/>
  <c r="M1657" i="1"/>
  <c r="L1657" i="1"/>
  <c r="K1657" i="1"/>
  <c r="N1656" i="1"/>
  <c r="M1656" i="1"/>
  <c r="L1656" i="1"/>
  <c r="K1656" i="1"/>
  <c r="N1655" i="1"/>
  <c r="M1655" i="1"/>
  <c r="L1655" i="1"/>
  <c r="K1655" i="1"/>
  <c r="N1654" i="1"/>
  <c r="M1654" i="1"/>
  <c r="L1654" i="1"/>
  <c r="K1654" i="1"/>
  <c r="N1653" i="1"/>
  <c r="M1653" i="1"/>
  <c r="L1653" i="1"/>
  <c r="K1653" i="1"/>
  <c r="N1652" i="1"/>
  <c r="M1652" i="1"/>
  <c r="L1652" i="1"/>
  <c r="K1652" i="1"/>
  <c r="N1651" i="1"/>
  <c r="M1651" i="1"/>
  <c r="L1651" i="1"/>
  <c r="K1651" i="1"/>
  <c r="N1650" i="1"/>
  <c r="M1650" i="1"/>
  <c r="L1650" i="1"/>
  <c r="K1650" i="1"/>
  <c r="N1649" i="1"/>
  <c r="M1649" i="1"/>
  <c r="L1649" i="1"/>
  <c r="K1649" i="1"/>
  <c r="N1648" i="1"/>
  <c r="M1648" i="1"/>
  <c r="L1648" i="1"/>
  <c r="K1648" i="1"/>
  <c r="N1647" i="1"/>
  <c r="M1647" i="1"/>
  <c r="L1647" i="1"/>
  <c r="K1647" i="1"/>
  <c r="N1646" i="1"/>
  <c r="M1646" i="1"/>
  <c r="L1646" i="1"/>
  <c r="K1646" i="1"/>
  <c r="N1645" i="1"/>
  <c r="M1645" i="1"/>
  <c r="L1645" i="1"/>
  <c r="K1645" i="1"/>
  <c r="N1644" i="1"/>
  <c r="M1644" i="1"/>
  <c r="L1644" i="1"/>
  <c r="K1644" i="1"/>
  <c r="N1643" i="1"/>
  <c r="M1643" i="1"/>
  <c r="L1643" i="1"/>
  <c r="K1643" i="1"/>
  <c r="N1642" i="1"/>
  <c r="M1642" i="1"/>
  <c r="L1642" i="1"/>
  <c r="K1642" i="1"/>
  <c r="N1641" i="1"/>
  <c r="M1641" i="1"/>
  <c r="L1641" i="1"/>
  <c r="K1641" i="1"/>
  <c r="N1640" i="1"/>
  <c r="M1640" i="1"/>
  <c r="L1640" i="1"/>
  <c r="K1640" i="1"/>
  <c r="N1639" i="1"/>
  <c r="M1639" i="1"/>
  <c r="L1639" i="1"/>
  <c r="K1639" i="1"/>
  <c r="N1638" i="1"/>
  <c r="M1638" i="1"/>
  <c r="L1638" i="1"/>
  <c r="K1638" i="1"/>
  <c r="N1637" i="1"/>
  <c r="M1637" i="1"/>
  <c r="L1637" i="1"/>
  <c r="K1637" i="1"/>
  <c r="N1636" i="1"/>
  <c r="M1636" i="1"/>
  <c r="L1636" i="1"/>
  <c r="K1636" i="1"/>
  <c r="N1635" i="1"/>
  <c r="M1635" i="1"/>
  <c r="L1635" i="1"/>
  <c r="K1635" i="1"/>
  <c r="N1634" i="1"/>
  <c r="M1634" i="1"/>
  <c r="L1634" i="1"/>
  <c r="K1634" i="1"/>
  <c r="N1633" i="1"/>
  <c r="M1633" i="1"/>
  <c r="L1633" i="1"/>
  <c r="K1633" i="1"/>
  <c r="N1632" i="1"/>
  <c r="M1632" i="1"/>
  <c r="L1632" i="1"/>
  <c r="K1632" i="1"/>
  <c r="N1631" i="1"/>
  <c r="M1631" i="1"/>
  <c r="L1631" i="1"/>
  <c r="K1631" i="1"/>
  <c r="N1630" i="1"/>
  <c r="M1630" i="1"/>
  <c r="L1630" i="1"/>
  <c r="K1630" i="1"/>
  <c r="N1629" i="1"/>
  <c r="M1629" i="1"/>
  <c r="L1629" i="1"/>
  <c r="K1629" i="1"/>
  <c r="N1628" i="1"/>
  <c r="M1628" i="1"/>
  <c r="L1628" i="1"/>
  <c r="K1628" i="1"/>
  <c r="N1627" i="1"/>
  <c r="M1627" i="1"/>
  <c r="L1627" i="1"/>
  <c r="K1627" i="1"/>
  <c r="N1626" i="1"/>
  <c r="M1626" i="1"/>
  <c r="L1626" i="1"/>
  <c r="K1626" i="1"/>
  <c r="N1625" i="1"/>
  <c r="M1625" i="1"/>
  <c r="L1625" i="1"/>
  <c r="K1625" i="1"/>
  <c r="N1624" i="1"/>
  <c r="M1624" i="1"/>
  <c r="L1624" i="1"/>
  <c r="K1624" i="1"/>
  <c r="N1623" i="1"/>
  <c r="M1623" i="1"/>
  <c r="L1623" i="1"/>
  <c r="K1623" i="1"/>
  <c r="N1622" i="1"/>
  <c r="M1622" i="1"/>
  <c r="L1622" i="1"/>
  <c r="K1622" i="1"/>
  <c r="N1621" i="1"/>
  <c r="M1621" i="1"/>
  <c r="L1621" i="1"/>
  <c r="K1621" i="1"/>
  <c r="N1620" i="1"/>
  <c r="M1620" i="1"/>
  <c r="L1620" i="1"/>
  <c r="K1620" i="1"/>
  <c r="N1619" i="1"/>
  <c r="M1619" i="1"/>
  <c r="L1619" i="1"/>
  <c r="K1619" i="1"/>
  <c r="N1618" i="1"/>
  <c r="M1618" i="1"/>
  <c r="L1618" i="1"/>
  <c r="K1618" i="1"/>
  <c r="N1617" i="1"/>
  <c r="M1617" i="1"/>
  <c r="L1617" i="1"/>
  <c r="K1617" i="1"/>
  <c r="N1616" i="1"/>
  <c r="M1616" i="1"/>
  <c r="L1616" i="1"/>
  <c r="K1616" i="1"/>
  <c r="N1615" i="1"/>
  <c r="M1615" i="1"/>
  <c r="L1615" i="1"/>
  <c r="K1615" i="1"/>
  <c r="N1614" i="1"/>
  <c r="M1614" i="1"/>
  <c r="L1614" i="1"/>
  <c r="K1614" i="1"/>
  <c r="N1613" i="1"/>
  <c r="M1613" i="1"/>
  <c r="L1613" i="1"/>
  <c r="K1613" i="1"/>
  <c r="N1612" i="1"/>
  <c r="M1612" i="1"/>
  <c r="L1612" i="1"/>
  <c r="K1612" i="1"/>
  <c r="N1611" i="1"/>
  <c r="M1611" i="1"/>
  <c r="L1611" i="1"/>
  <c r="K1611" i="1"/>
  <c r="N1610" i="1"/>
  <c r="M1610" i="1"/>
  <c r="L1610" i="1"/>
  <c r="K1610" i="1"/>
  <c r="N1609" i="1"/>
  <c r="M1609" i="1"/>
  <c r="L1609" i="1"/>
  <c r="K1609" i="1"/>
  <c r="N1608" i="1"/>
  <c r="M1608" i="1"/>
  <c r="L1608" i="1"/>
  <c r="K1608" i="1"/>
  <c r="N1607" i="1"/>
  <c r="M1607" i="1"/>
  <c r="L1607" i="1"/>
  <c r="K1607" i="1"/>
  <c r="N1606" i="1"/>
  <c r="M1606" i="1"/>
  <c r="L1606" i="1"/>
  <c r="K1606" i="1"/>
  <c r="N1605" i="1"/>
  <c r="M1605" i="1"/>
  <c r="L1605" i="1"/>
  <c r="K1605" i="1"/>
  <c r="N1604" i="1"/>
  <c r="M1604" i="1"/>
  <c r="L1604" i="1"/>
  <c r="K1604" i="1"/>
  <c r="N1603" i="1"/>
  <c r="M1603" i="1"/>
  <c r="L1603" i="1"/>
  <c r="K1603" i="1"/>
  <c r="N1602" i="1"/>
  <c r="M1602" i="1"/>
  <c r="L1602" i="1"/>
  <c r="K1602" i="1"/>
  <c r="N1601" i="1"/>
  <c r="M1601" i="1"/>
  <c r="L1601" i="1"/>
  <c r="K1601" i="1"/>
  <c r="N1600" i="1"/>
  <c r="M1600" i="1"/>
  <c r="L1600" i="1"/>
  <c r="K1600" i="1"/>
  <c r="N1599" i="1"/>
  <c r="M1599" i="1"/>
  <c r="L1599" i="1"/>
  <c r="K1599" i="1"/>
  <c r="N1598" i="1"/>
  <c r="M1598" i="1"/>
  <c r="L1598" i="1"/>
  <c r="K1598" i="1"/>
  <c r="N1597" i="1"/>
  <c r="M1597" i="1"/>
  <c r="L1597" i="1"/>
  <c r="K1597" i="1"/>
  <c r="N1596" i="1"/>
  <c r="M1596" i="1"/>
  <c r="L1596" i="1"/>
  <c r="K1596" i="1"/>
  <c r="N1595" i="1"/>
  <c r="M1595" i="1"/>
  <c r="L1595" i="1"/>
  <c r="K1595" i="1"/>
  <c r="N1594" i="1"/>
  <c r="M1594" i="1"/>
  <c r="L1594" i="1"/>
  <c r="K1594" i="1"/>
  <c r="N1593" i="1"/>
  <c r="M1593" i="1"/>
  <c r="L1593" i="1"/>
  <c r="K1593" i="1"/>
  <c r="N1592" i="1"/>
  <c r="M1592" i="1"/>
  <c r="L1592" i="1"/>
  <c r="K1592" i="1"/>
  <c r="N1591" i="1"/>
  <c r="M1591" i="1"/>
  <c r="L1591" i="1"/>
  <c r="K1591" i="1"/>
  <c r="N1590" i="1"/>
  <c r="M1590" i="1"/>
  <c r="L1590" i="1"/>
  <c r="K1590" i="1"/>
  <c r="N1589" i="1"/>
  <c r="M1589" i="1"/>
  <c r="L1589" i="1"/>
  <c r="K1589" i="1"/>
  <c r="N1588" i="1"/>
  <c r="M1588" i="1"/>
  <c r="L1588" i="1"/>
  <c r="K1588" i="1"/>
  <c r="N1587" i="1"/>
  <c r="M1587" i="1"/>
  <c r="L1587" i="1"/>
  <c r="K1587" i="1"/>
  <c r="N1586" i="1"/>
  <c r="M1586" i="1"/>
  <c r="L1586" i="1"/>
  <c r="K1586" i="1"/>
  <c r="N1585" i="1"/>
  <c r="M1585" i="1"/>
  <c r="L1585" i="1"/>
  <c r="K1585" i="1"/>
  <c r="N1584" i="1"/>
  <c r="M1584" i="1"/>
  <c r="L1584" i="1"/>
  <c r="K1584" i="1"/>
  <c r="N1583" i="1"/>
  <c r="M1583" i="1"/>
  <c r="L1583" i="1"/>
  <c r="K1583" i="1"/>
  <c r="N1582" i="1"/>
  <c r="M1582" i="1"/>
  <c r="L1582" i="1"/>
  <c r="K1582" i="1"/>
  <c r="N1581" i="1"/>
  <c r="M1581" i="1"/>
  <c r="L1581" i="1"/>
  <c r="K1581" i="1"/>
  <c r="N1580" i="1"/>
  <c r="M1580" i="1"/>
  <c r="L1580" i="1"/>
  <c r="K1580" i="1"/>
  <c r="N1579" i="1"/>
  <c r="M1579" i="1"/>
  <c r="L1579" i="1"/>
  <c r="K1579" i="1"/>
  <c r="N1578" i="1"/>
  <c r="M1578" i="1"/>
  <c r="L1578" i="1"/>
  <c r="K1578" i="1"/>
  <c r="N1577" i="1"/>
  <c r="M1577" i="1"/>
  <c r="L1577" i="1"/>
  <c r="K1577" i="1"/>
  <c r="N1576" i="1"/>
  <c r="M1576" i="1"/>
  <c r="L1576" i="1"/>
  <c r="K1576" i="1"/>
  <c r="N1575" i="1"/>
  <c r="M1575" i="1"/>
  <c r="L1575" i="1"/>
  <c r="K1575" i="1"/>
  <c r="N1574" i="1"/>
  <c r="M1574" i="1"/>
  <c r="L1574" i="1"/>
  <c r="K1574" i="1"/>
  <c r="N1573" i="1"/>
  <c r="M1573" i="1"/>
  <c r="L1573" i="1"/>
  <c r="K1573" i="1"/>
  <c r="N1572" i="1"/>
  <c r="M1572" i="1"/>
  <c r="L1572" i="1"/>
  <c r="K1572" i="1"/>
  <c r="N1571" i="1"/>
  <c r="M1571" i="1"/>
  <c r="L1571" i="1"/>
  <c r="K1571" i="1"/>
  <c r="N1570" i="1"/>
  <c r="M1570" i="1"/>
  <c r="L1570" i="1"/>
  <c r="K1570" i="1"/>
  <c r="N1569" i="1"/>
  <c r="M1569" i="1"/>
  <c r="L1569" i="1"/>
  <c r="K1569" i="1"/>
  <c r="N1568" i="1"/>
  <c r="M1568" i="1"/>
  <c r="L1568" i="1"/>
  <c r="K1568" i="1"/>
  <c r="N1567" i="1"/>
  <c r="M1567" i="1"/>
  <c r="L1567" i="1"/>
  <c r="K1567" i="1"/>
  <c r="N1566" i="1"/>
  <c r="M1566" i="1"/>
  <c r="L1566" i="1"/>
  <c r="K1566" i="1"/>
  <c r="N1565" i="1"/>
  <c r="M1565" i="1"/>
  <c r="L1565" i="1"/>
  <c r="K1565" i="1"/>
  <c r="N1564" i="1"/>
  <c r="M1564" i="1"/>
  <c r="L1564" i="1"/>
  <c r="K1564" i="1"/>
  <c r="N1563" i="1"/>
  <c r="M1563" i="1"/>
  <c r="L1563" i="1"/>
  <c r="K1563" i="1"/>
  <c r="N1562" i="1"/>
  <c r="M1562" i="1"/>
  <c r="L1562" i="1"/>
  <c r="K1562" i="1"/>
  <c r="N1561" i="1"/>
  <c r="M1561" i="1"/>
  <c r="L1561" i="1"/>
  <c r="K1561" i="1"/>
  <c r="N1560" i="1"/>
  <c r="M1560" i="1"/>
  <c r="L1560" i="1"/>
  <c r="K1560" i="1"/>
  <c r="N1559" i="1"/>
  <c r="M1559" i="1"/>
  <c r="L1559" i="1"/>
  <c r="K1559" i="1"/>
  <c r="N1558" i="1"/>
  <c r="M1558" i="1"/>
  <c r="L1558" i="1"/>
  <c r="K1558" i="1"/>
  <c r="N1557" i="1"/>
  <c r="M1557" i="1"/>
  <c r="L1557" i="1"/>
  <c r="K1557" i="1"/>
  <c r="N1556" i="1"/>
  <c r="M1556" i="1"/>
  <c r="L1556" i="1"/>
  <c r="K1556" i="1"/>
  <c r="N1555" i="1"/>
  <c r="M1555" i="1"/>
  <c r="L1555" i="1"/>
  <c r="K1555" i="1"/>
  <c r="N1554" i="1"/>
  <c r="M1554" i="1"/>
  <c r="L1554" i="1"/>
  <c r="K1554" i="1"/>
  <c r="N1553" i="1"/>
  <c r="M1553" i="1"/>
  <c r="L1553" i="1"/>
  <c r="K1553" i="1"/>
  <c r="N1552" i="1"/>
  <c r="M1552" i="1"/>
  <c r="L1552" i="1"/>
  <c r="K1552" i="1"/>
  <c r="N1551" i="1"/>
  <c r="M1551" i="1"/>
  <c r="L1551" i="1"/>
  <c r="K1551" i="1"/>
  <c r="N1550" i="1"/>
  <c r="M1550" i="1"/>
  <c r="L1550" i="1"/>
  <c r="K1550" i="1"/>
  <c r="N1549" i="1"/>
  <c r="M1549" i="1"/>
  <c r="L1549" i="1"/>
  <c r="K1549" i="1"/>
  <c r="N1548" i="1"/>
  <c r="M1548" i="1"/>
  <c r="L1548" i="1"/>
  <c r="K1548" i="1"/>
  <c r="N1547" i="1"/>
  <c r="M1547" i="1"/>
  <c r="L1547" i="1"/>
  <c r="K1547" i="1"/>
  <c r="N1546" i="1"/>
  <c r="M1546" i="1"/>
  <c r="L1546" i="1"/>
  <c r="K1546" i="1"/>
  <c r="N1545" i="1"/>
  <c r="M1545" i="1"/>
  <c r="L1545" i="1"/>
  <c r="K1545" i="1"/>
  <c r="N1544" i="1"/>
  <c r="M1544" i="1"/>
  <c r="L1544" i="1"/>
  <c r="K1544" i="1"/>
  <c r="N1543" i="1"/>
  <c r="M1543" i="1"/>
  <c r="L1543" i="1"/>
  <c r="K1543" i="1"/>
  <c r="N1542" i="1"/>
  <c r="M1542" i="1"/>
  <c r="L1542" i="1"/>
  <c r="K1542" i="1"/>
  <c r="N1541" i="1"/>
  <c r="M1541" i="1"/>
  <c r="L1541" i="1"/>
  <c r="K1541" i="1"/>
  <c r="N1540" i="1"/>
  <c r="M1540" i="1"/>
  <c r="L1540" i="1"/>
  <c r="K1540" i="1"/>
  <c r="N1539" i="1"/>
  <c r="M1539" i="1"/>
  <c r="L1539" i="1"/>
  <c r="K1539" i="1"/>
  <c r="N1538" i="1"/>
  <c r="M1538" i="1"/>
  <c r="L1538" i="1"/>
  <c r="K1538" i="1"/>
  <c r="N1537" i="1"/>
  <c r="M1537" i="1"/>
  <c r="L1537" i="1"/>
  <c r="K1537" i="1"/>
  <c r="N1536" i="1"/>
  <c r="M1536" i="1"/>
  <c r="L1536" i="1"/>
  <c r="K1536" i="1"/>
  <c r="N1535" i="1"/>
  <c r="M1535" i="1"/>
  <c r="L1535" i="1"/>
  <c r="K1535" i="1"/>
  <c r="N1534" i="1"/>
  <c r="M1534" i="1"/>
  <c r="L1534" i="1"/>
  <c r="K1534" i="1"/>
  <c r="N1533" i="1"/>
  <c r="M1533" i="1"/>
  <c r="L1533" i="1"/>
  <c r="K1533" i="1"/>
  <c r="N1532" i="1"/>
  <c r="M1532" i="1"/>
  <c r="L1532" i="1"/>
  <c r="K1532" i="1"/>
  <c r="N1531" i="1"/>
  <c r="M1531" i="1"/>
  <c r="L1531" i="1"/>
  <c r="K1531" i="1"/>
  <c r="N1530" i="1"/>
  <c r="M1530" i="1"/>
  <c r="L1530" i="1"/>
  <c r="K1530" i="1"/>
  <c r="N1529" i="1"/>
  <c r="M1529" i="1"/>
  <c r="L1529" i="1"/>
  <c r="K1529" i="1"/>
  <c r="N1528" i="1"/>
  <c r="M1528" i="1"/>
  <c r="L1528" i="1"/>
  <c r="K1528" i="1"/>
  <c r="N1527" i="1"/>
  <c r="M1527" i="1"/>
  <c r="L1527" i="1"/>
  <c r="K1527" i="1"/>
  <c r="N1526" i="1"/>
  <c r="M1526" i="1"/>
  <c r="L1526" i="1"/>
  <c r="K1526" i="1"/>
  <c r="N1525" i="1"/>
  <c r="M1525" i="1"/>
  <c r="L1525" i="1"/>
  <c r="K1525" i="1"/>
  <c r="N1524" i="1"/>
  <c r="M1524" i="1"/>
  <c r="L1524" i="1"/>
  <c r="K1524" i="1"/>
  <c r="N1523" i="1"/>
  <c r="M1523" i="1"/>
  <c r="L1523" i="1"/>
  <c r="K1523" i="1"/>
  <c r="N1522" i="1"/>
  <c r="M1522" i="1"/>
  <c r="L1522" i="1"/>
  <c r="K1522" i="1"/>
  <c r="N1521" i="1"/>
  <c r="M1521" i="1"/>
  <c r="L1521" i="1"/>
  <c r="K1521" i="1"/>
  <c r="N1520" i="1"/>
  <c r="M1520" i="1"/>
  <c r="L1520" i="1"/>
  <c r="K1520" i="1"/>
  <c r="N1519" i="1"/>
  <c r="M1519" i="1"/>
  <c r="L1519" i="1"/>
  <c r="K1519" i="1"/>
  <c r="N1518" i="1"/>
  <c r="M1518" i="1"/>
  <c r="L1518" i="1"/>
  <c r="K1518" i="1"/>
  <c r="N1517" i="1"/>
  <c r="M1517" i="1"/>
  <c r="L1517" i="1"/>
  <c r="K1517" i="1"/>
  <c r="N1516" i="1"/>
  <c r="M1516" i="1"/>
  <c r="L1516" i="1"/>
  <c r="K1516" i="1"/>
  <c r="N1515" i="1"/>
  <c r="M1515" i="1"/>
  <c r="L1515" i="1"/>
  <c r="K1515" i="1"/>
  <c r="N1514" i="1"/>
  <c r="M1514" i="1"/>
  <c r="L1514" i="1"/>
  <c r="K1514" i="1"/>
  <c r="N1513" i="1"/>
  <c r="M1513" i="1"/>
  <c r="L1513" i="1"/>
  <c r="K1513" i="1"/>
  <c r="N1512" i="1"/>
  <c r="M1512" i="1"/>
  <c r="L1512" i="1"/>
  <c r="K1512" i="1"/>
  <c r="N1511" i="1"/>
  <c r="M1511" i="1"/>
  <c r="L1511" i="1"/>
  <c r="K1511" i="1"/>
  <c r="N1510" i="1"/>
  <c r="M1510" i="1"/>
  <c r="L1510" i="1"/>
  <c r="K1510" i="1"/>
  <c r="N1509" i="1"/>
  <c r="M1509" i="1"/>
  <c r="L1509" i="1"/>
  <c r="K1509" i="1"/>
  <c r="N1508" i="1"/>
  <c r="M1508" i="1"/>
  <c r="L1508" i="1"/>
  <c r="K1508" i="1"/>
  <c r="N1507" i="1"/>
  <c r="M1507" i="1"/>
  <c r="L1507" i="1"/>
  <c r="K1507" i="1"/>
  <c r="N1506" i="1"/>
  <c r="M1506" i="1"/>
  <c r="L1506" i="1"/>
  <c r="K1506" i="1"/>
  <c r="N1505" i="1"/>
  <c r="M1505" i="1"/>
  <c r="L1505" i="1"/>
  <c r="K1505" i="1"/>
  <c r="N1504" i="1"/>
  <c r="M1504" i="1"/>
  <c r="L1504" i="1"/>
  <c r="K1504" i="1"/>
  <c r="N1503" i="1"/>
  <c r="M1503" i="1"/>
  <c r="L1503" i="1"/>
  <c r="K1503" i="1"/>
  <c r="N1502" i="1"/>
  <c r="M1502" i="1"/>
  <c r="L1502" i="1"/>
  <c r="K1502" i="1"/>
  <c r="N1501" i="1"/>
  <c r="M1501" i="1"/>
  <c r="L1501" i="1"/>
  <c r="K1501" i="1"/>
  <c r="N1500" i="1"/>
  <c r="M1500" i="1"/>
  <c r="L1500" i="1"/>
  <c r="K1500" i="1"/>
  <c r="N1499" i="1"/>
  <c r="M1499" i="1"/>
  <c r="L1499" i="1"/>
  <c r="K1499" i="1"/>
  <c r="N1498" i="1"/>
  <c r="M1498" i="1"/>
  <c r="L1498" i="1"/>
  <c r="K1498" i="1"/>
  <c r="N1497" i="1"/>
  <c r="M1497" i="1"/>
  <c r="L1497" i="1"/>
  <c r="K1497" i="1"/>
  <c r="N1496" i="1"/>
  <c r="M1496" i="1"/>
  <c r="L1496" i="1"/>
  <c r="K1496" i="1"/>
  <c r="N1495" i="1"/>
  <c r="M1495" i="1"/>
  <c r="L1495" i="1"/>
  <c r="K1495" i="1"/>
  <c r="N1494" i="1"/>
  <c r="M1494" i="1"/>
  <c r="L1494" i="1"/>
  <c r="K1494" i="1"/>
  <c r="N1493" i="1"/>
  <c r="M1493" i="1"/>
  <c r="L1493" i="1"/>
  <c r="K1493" i="1"/>
  <c r="N1492" i="1"/>
  <c r="M1492" i="1"/>
  <c r="L1492" i="1"/>
  <c r="K1492" i="1"/>
  <c r="N1491" i="1"/>
  <c r="M1491" i="1"/>
  <c r="L1491" i="1"/>
  <c r="K1491" i="1"/>
  <c r="N1490" i="1"/>
  <c r="M1490" i="1"/>
  <c r="L1490" i="1"/>
  <c r="K1490" i="1"/>
  <c r="N1489" i="1"/>
  <c r="M1489" i="1"/>
  <c r="L1489" i="1"/>
  <c r="K1489" i="1"/>
  <c r="N1488" i="1"/>
  <c r="M1488" i="1"/>
  <c r="L1488" i="1"/>
  <c r="K1488" i="1"/>
  <c r="N1487" i="1"/>
  <c r="M1487" i="1"/>
  <c r="L1487" i="1"/>
  <c r="K1487" i="1"/>
  <c r="N1486" i="1"/>
  <c r="M1486" i="1"/>
  <c r="L1486" i="1"/>
  <c r="K1486" i="1"/>
  <c r="N1485" i="1"/>
  <c r="M1485" i="1"/>
  <c r="L1485" i="1"/>
  <c r="K1485" i="1"/>
  <c r="N1484" i="1"/>
  <c r="M1484" i="1"/>
  <c r="L1484" i="1"/>
  <c r="K1484" i="1"/>
  <c r="N1483" i="1"/>
  <c r="M1483" i="1"/>
  <c r="L1483" i="1"/>
  <c r="K1483" i="1"/>
  <c r="N1482" i="1"/>
  <c r="M1482" i="1"/>
  <c r="L1482" i="1"/>
  <c r="K1482" i="1"/>
  <c r="N1481" i="1"/>
  <c r="M1481" i="1"/>
  <c r="L1481" i="1"/>
  <c r="K1481" i="1"/>
  <c r="N1480" i="1"/>
  <c r="M1480" i="1"/>
  <c r="L1480" i="1"/>
  <c r="K1480" i="1"/>
  <c r="N1479" i="1"/>
  <c r="M1479" i="1"/>
  <c r="L1479" i="1"/>
  <c r="K1479" i="1"/>
  <c r="N1478" i="1"/>
  <c r="M1478" i="1"/>
  <c r="L1478" i="1"/>
  <c r="K1478" i="1"/>
  <c r="N1477" i="1"/>
  <c r="M1477" i="1"/>
  <c r="L1477" i="1"/>
  <c r="K1477" i="1"/>
  <c r="N1476" i="1"/>
  <c r="M1476" i="1"/>
  <c r="L1476" i="1"/>
  <c r="K1476" i="1"/>
  <c r="N1475" i="1"/>
  <c r="M1475" i="1"/>
  <c r="L1475" i="1"/>
  <c r="K1475" i="1"/>
  <c r="N1474" i="1"/>
  <c r="M1474" i="1"/>
  <c r="L1474" i="1"/>
  <c r="K1474" i="1"/>
  <c r="N1473" i="1"/>
  <c r="M1473" i="1"/>
  <c r="L1473" i="1"/>
  <c r="K1473" i="1"/>
  <c r="N1472" i="1"/>
  <c r="M1472" i="1"/>
  <c r="L1472" i="1"/>
  <c r="K1472" i="1"/>
  <c r="N1471" i="1"/>
  <c r="M1471" i="1"/>
  <c r="L1471" i="1"/>
  <c r="K1471" i="1"/>
  <c r="N1470" i="1"/>
  <c r="M1470" i="1"/>
  <c r="L1470" i="1"/>
  <c r="K1470" i="1"/>
  <c r="N1469" i="1"/>
  <c r="M1469" i="1"/>
  <c r="L1469" i="1"/>
  <c r="K1469" i="1"/>
  <c r="N1468" i="1"/>
  <c r="M1468" i="1"/>
  <c r="L1468" i="1"/>
  <c r="K1468" i="1"/>
  <c r="N1467" i="1"/>
  <c r="M1467" i="1"/>
  <c r="L1467" i="1"/>
  <c r="K1467" i="1"/>
  <c r="N1466" i="1"/>
  <c r="M1466" i="1"/>
  <c r="L1466" i="1"/>
  <c r="K1466" i="1"/>
  <c r="N1465" i="1"/>
  <c r="M1465" i="1"/>
  <c r="L1465" i="1"/>
  <c r="K1465" i="1"/>
  <c r="N1464" i="1"/>
  <c r="M1464" i="1"/>
  <c r="L1464" i="1"/>
  <c r="K1464" i="1"/>
  <c r="N1463" i="1"/>
  <c r="M1463" i="1"/>
  <c r="L1463" i="1"/>
  <c r="K1463" i="1"/>
  <c r="N1462" i="1"/>
  <c r="M1462" i="1"/>
  <c r="L1462" i="1"/>
  <c r="K1462" i="1"/>
  <c r="N1461" i="1"/>
  <c r="M1461" i="1"/>
  <c r="L1461" i="1"/>
  <c r="K1461" i="1"/>
  <c r="N1460" i="1"/>
  <c r="M1460" i="1"/>
  <c r="L1460" i="1"/>
  <c r="K1460" i="1"/>
  <c r="N1459" i="1"/>
  <c r="M1459" i="1"/>
  <c r="L1459" i="1"/>
  <c r="K1459" i="1"/>
  <c r="N1458" i="1"/>
  <c r="M1458" i="1"/>
  <c r="L1458" i="1"/>
  <c r="K1458" i="1"/>
  <c r="N1457" i="1"/>
  <c r="M1457" i="1"/>
  <c r="L1457" i="1"/>
  <c r="K1457" i="1"/>
  <c r="N1456" i="1"/>
  <c r="M1456" i="1"/>
  <c r="L1456" i="1"/>
  <c r="K1456" i="1"/>
  <c r="N1455" i="1"/>
  <c r="M1455" i="1"/>
  <c r="L1455" i="1"/>
  <c r="K1455" i="1"/>
  <c r="N1454" i="1"/>
  <c r="M1454" i="1"/>
  <c r="L1454" i="1"/>
  <c r="K1454" i="1"/>
  <c r="N1453" i="1"/>
  <c r="M1453" i="1"/>
  <c r="L1453" i="1"/>
  <c r="K1453" i="1"/>
  <c r="N1452" i="1"/>
  <c r="M1452" i="1"/>
  <c r="L1452" i="1"/>
  <c r="K1452" i="1"/>
  <c r="N1451" i="1"/>
  <c r="M1451" i="1"/>
  <c r="L1451" i="1"/>
  <c r="K1451" i="1"/>
  <c r="N1450" i="1"/>
  <c r="M1450" i="1"/>
  <c r="L1450" i="1"/>
  <c r="K1450" i="1"/>
  <c r="N1449" i="1"/>
  <c r="M1449" i="1"/>
  <c r="L1449" i="1"/>
  <c r="K1449" i="1"/>
  <c r="N1448" i="1"/>
  <c r="M1448" i="1"/>
  <c r="L1448" i="1"/>
  <c r="K1448" i="1"/>
  <c r="N1447" i="1"/>
  <c r="M1447" i="1"/>
  <c r="L1447" i="1"/>
  <c r="K1447" i="1"/>
  <c r="N1446" i="1"/>
  <c r="M1446" i="1"/>
  <c r="L1446" i="1"/>
  <c r="K1446" i="1"/>
  <c r="N1445" i="1"/>
  <c r="M1445" i="1"/>
  <c r="L1445" i="1"/>
  <c r="K1445" i="1"/>
  <c r="N1444" i="1"/>
  <c r="M1444" i="1"/>
  <c r="L1444" i="1"/>
  <c r="K1444" i="1"/>
  <c r="N1443" i="1"/>
  <c r="M1443" i="1"/>
  <c r="L1443" i="1"/>
  <c r="K1443" i="1"/>
  <c r="N1442" i="1"/>
  <c r="M1442" i="1"/>
  <c r="L1442" i="1"/>
  <c r="K1442" i="1"/>
  <c r="N1441" i="1"/>
  <c r="M1441" i="1"/>
  <c r="L1441" i="1"/>
  <c r="K1441" i="1"/>
  <c r="N1440" i="1"/>
  <c r="M1440" i="1"/>
  <c r="L1440" i="1"/>
  <c r="K1440" i="1"/>
  <c r="N1439" i="1"/>
  <c r="M1439" i="1"/>
  <c r="L1439" i="1"/>
  <c r="K1439" i="1"/>
  <c r="N1438" i="1"/>
  <c r="M1438" i="1"/>
  <c r="L1438" i="1"/>
  <c r="K1438" i="1"/>
  <c r="N1437" i="1"/>
  <c r="M1437" i="1"/>
  <c r="L1437" i="1"/>
  <c r="K1437" i="1"/>
  <c r="N1436" i="1"/>
  <c r="M1436" i="1"/>
  <c r="L1436" i="1"/>
  <c r="K1436" i="1"/>
  <c r="N1435" i="1"/>
  <c r="M1435" i="1"/>
  <c r="L1435" i="1"/>
  <c r="K1435" i="1"/>
  <c r="N1434" i="1"/>
  <c r="M1434" i="1"/>
  <c r="L1434" i="1"/>
  <c r="K1434" i="1"/>
  <c r="N1433" i="1"/>
  <c r="M1433" i="1"/>
  <c r="L1433" i="1"/>
  <c r="K1433" i="1"/>
  <c r="N1432" i="1"/>
  <c r="M1432" i="1"/>
  <c r="L1432" i="1"/>
  <c r="K1432" i="1"/>
  <c r="N1431" i="1"/>
  <c r="M1431" i="1"/>
  <c r="L1431" i="1"/>
  <c r="K1431" i="1"/>
  <c r="N1430" i="1"/>
  <c r="M1430" i="1"/>
  <c r="L1430" i="1"/>
  <c r="K1430" i="1"/>
  <c r="N1429" i="1"/>
  <c r="M1429" i="1"/>
  <c r="L1429" i="1"/>
  <c r="K1429" i="1"/>
  <c r="N1428" i="1"/>
  <c r="M1428" i="1"/>
  <c r="L1428" i="1"/>
  <c r="K1428" i="1"/>
  <c r="N1427" i="1"/>
  <c r="M1427" i="1"/>
  <c r="L1427" i="1"/>
  <c r="K1427" i="1"/>
  <c r="N1426" i="1"/>
  <c r="M1426" i="1"/>
  <c r="L1426" i="1"/>
  <c r="K1426" i="1"/>
  <c r="N1425" i="1"/>
  <c r="M1425" i="1"/>
  <c r="L1425" i="1"/>
  <c r="K1425" i="1"/>
  <c r="N1424" i="1"/>
  <c r="M1424" i="1"/>
  <c r="L1424" i="1"/>
  <c r="K1424" i="1"/>
  <c r="N1423" i="1"/>
  <c r="M1423" i="1"/>
  <c r="L1423" i="1"/>
  <c r="K1423" i="1"/>
  <c r="N1422" i="1"/>
  <c r="M1422" i="1"/>
  <c r="L1422" i="1"/>
  <c r="K1422" i="1"/>
  <c r="N1421" i="1"/>
  <c r="M1421" i="1"/>
  <c r="L1421" i="1"/>
  <c r="K1421" i="1"/>
  <c r="N1420" i="1"/>
  <c r="M1420" i="1"/>
  <c r="L1420" i="1"/>
  <c r="K1420" i="1"/>
  <c r="N1419" i="1"/>
  <c r="M1419" i="1"/>
  <c r="L1419" i="1"/>
  <c r="K1419" i="1"/>
  <c r="N1418" i="1"/>
  <c r="M1418" i="1"/>
  <c r="L1418" i="1"/>
  <c r="K1418" i="1"/>
  <c r="N1417" i="1"/>
  <c r="M1417" i="1"/>
  <c r="L1417" i="1"/>
  <c r="K1417" i="1"/>
  <c r="N1416" i="1"/>
  <c r="M1416" i="1"/>
  <c r="L1416" i="1"/>
  <c r="K1416" i="1"/>
  <c r="N1415" i="1"/>
  <c r="M1415" i="1"/>
  <c r="L1415" i="1"/>
  <c r="K1415" i="1"/>
  <c r="N1414" i="1"/>
  <c r="M1414" i="1"/>
  <c r="L1414" i="1"/>
  <c r="K1414" i="1"/>
  <c r="N1413" i="1"/>
  <c r="M1413" i="1"/>
  <c r="L1413" i="1"/>
  <c r="K1413" i="1"/>
  <c r="N1412" i="1"/>
  <c r="M1412" i="1"/>
  <c r="L1412" i="1"/>
  <c r="K1412" i="1"/>
  <c r="N1411" i="1"/>
  <c r="M1411" i="1"/>
  <c r="L1411" i="1"/>
  <c r="K1411" i="1"/>
  <c r="N1410" i="1"/>
  <c r="M1410" i="1"/>
  <c r="L1410" i="1"/>
  <c r="K1410" i="1"/>
  <c r="N1409" i="1"/>
  <c r="M1409" i="1"/>
  <c r="L1409" i="1"/>
  <c r="K1409" i="1"/>
  <c r="N1408" i="1"/>
  <c r="M1408" i="1"/>
  <c r="L1408" i="1"/>
  <c r="K1408" i="1"/>
  <c r="N1407" i="1"/>
  <c r="M1407" i="1"/>
  <c r="L1407" i="1"/>
  <c r="K1407" i="1"/>
  <c r="N1406" i="1"/>
  <c r="M1406" i="1"/>
  <c r="L1406" i="1"/>
  <c r="K1406" i="1"/>
  <c r="N1405" i="1"/>
  <c r="M1405" i="1"/>
  <c r="L1405" i="1"/>
  <c r="K1405" i="1"/>
  <c r="N1404" i="1"/>
  <c r="M1404" i="1"/>
  <c r="L1404" i="1"/>
  <c r="K1404" i="1"/>
  <c r="N1403" i="1"/>
  <c r="M1403" i="1"/>
  <c r="L1403" i="1"/>
  <c r="K1403" i="1"/>
  <c r="N1402" i="1"/>
  <c r="M1402" i="1"/>
  <c r="L1402" i="1"/>
  <c r="K1402" i="1"/>
  <c r="N1401" i="1"/>
  <c r="M1401" i="1"/>
  <c r="L1401" i="1"/>
  <c r="K1401" i="1"/>
  <c r="N1400" i="1"/>
  <c r="M1400" i="1"/>
  <c r="L1400" i="1"/>
  <c r="K1400" i="1"/>
  <c r="N1399" i="1"/>
  <c r="M1399" i="1"/>
  <c r="L1399" i="1"/>
  <c r="K1399" i="1"/>
  <c r="N1398" i="1"/>
  <c r="M1398" i="1"/>
  <c r="L1398" i="1"/>
  <c r="K1398" i="1"/>
  <c r="N1397" i="1"/>
  <c r="M1397" i="1"/>
  <c r="L1397" i="1"/>
  <c r="K1397" i="1"/>
  <c r="N1396" i="1"/>
  <c r="M1396" i="1"/>
  <c r="L1396" i="1"/>
  <c r="K1396" i="1"/>
  <c r="N1395" i="1"/>
  <c r="M1395" i="1"/>
  <c r="L1395" i="1"/>
  <c r="K1395" i="1"/>
  <c r="N1394" i="1"/>
  <c r="M1394" i="1"/>
  <c r="L1394" i="1"/>
  <c r="K1394" i="1"/>
  <c r="N1393" i="1"/>
  <c r="M1393" i="1"/>
  <c r="L1393" i="1"/>
  <c r="K1393" i="1"/>
  <c r="N1392" i="1"/>
  <c r="M1392" i="1"/>
  <c r="L1392" i="1"/>
  <c r="K1392" i="1"/>
  <c r="N1391" i="1"/>
  <c r="M1391" i="1"/>
  <c r="L1391" i="1"/>
  <c r="K1391" i="1"/>
  <c r="N1390" i="1"/>
  <c r="M1390" i="1"/>
  <c r="L1390" i="1"/>
  <c r="K1390" i="1"/>
  <c r="N1389" i="1"/>
  <c r="M1389" i="1"/>
  <c r="L1389" i="1"/>
  <c r="K1389" i="1"/>
  <c r="N1388" i="1"/>
  <c r="M1388" i="1"/>
  <c r="L1388" i="1"/>
  <c r="K1388" i="1"/>
  <c r="N1387" i="1"/>
  <c r="M1387" i="1"/>
  <c r="L1387" i="1"/>
  <c r="K1387" i="1"/>
  <c r="N1386" i="1"/>
  <c r="M1386" i="1"/>
  <c r="L1386" i="1"/>
  <c r="K1386" i="1"/>
  <c r="N1385" i="1"/>
  <c r="M1385" i="1"/>
  <c r="L1385" i="1"/>
  <c r="K1385" i="1"/>
  <c r="N1384" i="1"/>
  <c r="M1384" i="1"/>
  <c r="L1384" i="1"/>
  <c r="K1384" i="1"/>
  <c r="N1383" i="1"/>
  <c r="M1383" i="1"/>
  <c r="L1383" i="1"/>
  <c r="K1383" i="1"/>
  <c r="N1382" i="1"/>
  <c r="M1382" i="1"/>
  <c r="L1382" i="1"/>
  <c r="K1382" i="1"/>
  <c r="N1381" i="1"/>
  <c r="M1381" i="1"/>
  <c r="L1381" i="1"/>
  <c r="K1381" i="1"/>
  <c r="N1380" i="1"/>
  <c r="M1380" i="1"/>
  <c r="L1380" i="1"/>
  <c r="K1380" i="1"/>
  <c r="N1379" i="1"/>
  <c r="M1379" i="1"/>
  <c r="L1379" i="1"/>
  <c r="K1379" i="1"/>
  <c r="N1378" i="1"/>
  <c r="M1378" i="1"/>
  <c r="L1378" i="1"/>
  <c r="K1378" i="1"/>
  <c r="N1377" i="1"/>
  <c r="M1377" i="1"/>
  <c r="L1377" i="1"/>
  <c r="K1377" i="1"/>
  <c r="N1376" i="1"/>
  <c r="M1376" i="1"/>
  <c r="L1376" i="1"/>
  <c r="K1376" i="1"/>
  <c r="N1375" i="1"/>
  <c r="M1375" i="1"/>
  <c r="L1375" i="1"/>
  <c r="K1375" i="1"/>
  <c r="N1374" i="1"/>
  <c r="M1374" i="1"/>
  <c r="L1374" i="1"/>
  <c r="K1374" i="1"/>
  <c r="N1373" i="1"/>
  <c r="M1373" i="1"/>
  <c r="L1373" i="1"/>
  <c r="K1373" i="1"/>
  <c r="N1372" i="1"/>
  <c r="M1372" i="1"/>
  <c r="L1372" i="1"/>
  <c r="K1372" i="1"/>
  <c r="N1371" i="1"/>
  <c r="M1371" i="1"/>
  <c r="L1371" i="1"/>
  <c r="K1371" i="1"/>
  <c r="N1370" i="1"/>
  <c r="M1370" i="1"/>
  <c r="L1370" i="1"/>
  <c r="K1370" i="1"/>
  <c r="N1369" i="1"/>
  <c r="M1369" i="1"/>
  <c r="L1369" i="1"/>
  <c r="K1369" i="1"/>
  <c r="N1368" i="1"/>
  <c r="M1368" i="1"/>
  <c r="L1368" i="1"/>
  <c r="K1368" i="1"/>
  <c r="N1367" i="1"/>
  <c r="M1367" i="1"/>
  <c r="L1367" i="1"/>
  <c r="K1367" i="1"/>
  <c r="N1366" i="1"/>
  <c r="M1366" i="1"/>
  <c r="L1366" i="1"/>
  <c r="K1366" i="1"/>
  <c r="N1365" i="1"/>
  <c r="M1365" i="1"/>
  <c r="L1365" i="1"/>
  <c r="K1365" i="1"/>
  <c r="N1364" i="1"/>
  <c r="M1364" i="1"/>
  <c r="L1364" i="1"/>
  <c r="K1364" i="1"/>
  <c r="N1363" i="1"/>
  <c r="M1363" i="1"/>
  <c r="L1363" i="1"/>
  <c r="K1363" i="1"/>
  <c r="N1362" i="1"/>
  <c r="M1362" i="1"/>
  <c r="L1362" i="1"/>
  <c r="K1362" i="1"/>
  <c r="N1361" i="1"/>
  <c r="M1361" i="1"/>
  <c r="L1361" i="1"/>
  <c r="K1361" i="1"/>
  <c r="N1360" i="1"/>
  <c r="M1360" i="1"/>
  <c r="L1360" i="1"/>
  <c r="K1360" i="1"/>
  <c r="N1359" i="1"/>
  <c r="M1359" i="1"/>
  <c r="L1359" i="1"/>
  <c r="K1359" i="1"/>
  <c r="N1358" i="1"/>
  <c r="M1358" i="1"/>
  <c r="L1358" i="1"/>
  <c r="K1358" i="1"/>
  <c r="N1357" i="1"/>
  <c r="M1357" i="1"/>
  <c r="L1357" i="1"/>
  <c r="K1357" i="1"/>
  <c r="N1356" i="1"/>
  <c r="M1356" i="1"/>
  <c r="L1356" i="1"/>
  <c r="K1356" i="1"/>
  <c r="N1355" i="1"/>
  <c r="M1355" i="1"/>
  <c r="L1355" i="1"/>
  <c r="K1355" i="1"/>
  <c r="N1354" i="1"/>
  <c r="M1354" i="1"/>
  <c r="L1354" i="1"/>
  <c r="K1354" i="1"/>
  <c r="N1353" i="1"/>
  <c r="M1353" i="1"/>
  <c r="L1353" i="1"/>
  <c r="K1353" i="1"/>
  <c r="N1352" i="1"/>
  <c r="M1352" i="1"/>
  <c r="L1352" i="1"/>
  <c r="K1352" i="1"/>
  <c r="N1351" i="1"/>
  <c r="M1351" i="1"/>
  <c r="L1351" i="1"/>
  <c r="K1351" i="1"/>
  <c r="N1350" i="1"/>
  <c r="M1350" i="1"/>
  <c r="L1350" i="1"/>
  <c r="K1350" i="1"/>
  <c r="N1349" i="1"/>
  <c r="M1349" i="1"/>
  <c r="L1349" i="1"/>
  <c r="K1349" i="1"/>
  <c r="N1348" i="1"/>
  <c r="M1348" i="1"/>
  <c r="L1348" i="1"/>
  <c r="K1348" i="1"/>
  <c r="N1347" i="1"/>
  <c r="M1347" i="1"/>
  <c r="L1347" i="1"/>
  <c r="K1347" i="1"/>
  <c r="N1346" i="1"/>
  <c r="M1346" i="1"/>
  <c r="L1346" i="1"/>
  <c r="K1346" i="1"/>
  <c r="N1345" i="1"/>
  <c r="M1345" i="1"/>
  <c r="L1345" i="1"/>
  <c r="K1345" i="1"/>
  <c r="N1344" i="1"/>
  <c r="M1344" i="1"/>
  <c r="L1344" i="1"/>
  <c r="K1344" i="1"/>
  <c r="N1343" i="1"/>
  <c r="M1343" i="1"/>
  <c r="L1343" i="1"/>
  <c r="K1343" i="1"/>
  <c r="N1342" i="1"/>
  <c r="M1342" i="1"/>
  <c r="L1342" i="1"/>
  <c r="K1342" i="1"/>
  <c r="N1341" i="1"/>
  <c r="M1341" i="1"/>
  <c r="L1341" i="1"/>
  <c r="K1341" i="1"/>
  <c r="N1340" i="1"/>
  <c r="M1340" i="1"/>
  <c r="L1340" i="1"/>
  <c r="K1340" i="1"/>
  <c r="N1339" i="1"/>
  <c r="M1339" i="1"/>
  <c r="L1339" i="1"/>
  <c r="K1339" i="1"/>
  <c r="N1338" i="1"/>
  <c r="M1338" i="1"/>
  <c r="L1338" i="1"/>
  <c r="K1338" i="1"/>
  <c r="N1337" i="1"/>
  <c r="M1337" i="1"/>
  <c r="L1337" i="1"/>
  <c r="K1337" i="1"/>
  <c r="N1336" i="1"/>
  <c r="M1336" i="1"/>
  <c r="L1336" i="1"/>
  <c r="K1336" i="1"/>
  <c r="N1335" i="1"/>
  <c r="M1335" i="1"/>
  <c r="L1335" i="1"/>
  <c r="K1335" i="1"/>
  <c r="N1334" i="1"/>
  <c r="M1334" i="1"/>
  <c r="L1334" i="1"/>
  <c r="K1334" i="1"/>
  <c r="N1333" i="1"/>
  <c r="M1333" i="1"/>
  <c r="L1333" i="1"/>
  <c r="K1333" i="1"/>
  <c r="N1332" i="1"/>
  <c r="M1332" i="1"/>
  <c r="L1332" i="1"/>
  <c r="K1332" i="1"/>
  <c r="N1331" i="1"/>
  <c r="M1331" i="1"/>
  <c r="L1331" i="1"/>
  <c r="K1331" i="1"/>
  <c r="N1330" i="1"/>
  <c r="M1330" i="1"/>
  <c r="L1330" i="1"/>
  <c r="K1330" i="1"/>
  <c r="N1329" i="1"/>
  <c r="M1329" i="1"/>
  <c r="L1329" i="1"/>
  <c r="K1329" i="1"/>
  <c r="N1328" i="1"/>
  <c r="M1328" i="1"/>
  <c r="L1328" i="1"/>
  <c r="K1328" i="1"/>
  <c r="N1327" i="1"/>
  <c r="M1327" i="1"/>
  <c r="L1327" i="1"/>
  <c r="K1327" i="1"/>
  <c r="N1326" i="1"/>
  <c r="M1326" i="1"/>
  <c r="L1326" i="1"/>
  <c r="K1326" i="1"/>
  <c r="N1325" i="1"/>
  <c r="M1325" i="1"/>
  <c r="L1325" i="1"/>
  <c r="K1325" i="1"/>
  <c r="N1324" i="1"/>
  <c r="M1324" i="1"/>
  <c r="L1324" i="1"/>
  <c r="K1324" i="1"/>
  <c r="N1323" i="1"/>
  <c r="M1323" i="1"/>
  <c r="L1323" i="1"/>
  <c r="K1323" i="1"/>
  <c r="N1322" i="1"/>
  <c r="M1322" i="1"/>
  <c r="L1322" i="1"/>
  <c r="K1322" i="1"/>
  <c r="N1321" i="1"/>
  <c r="M1321" i="1"/>
  <c r="L1321" i="1"/>
  <c r="K1321" i="1"/>
  <c r="N1320" i="1"/>
  <c r="M1320" i="1"/>
  <c r="L1320" i="1"/>
  <c r="K1320" i="1"/>
  <c r="N1319" i="1"/>
  <c r="M1319" i="1"/>
  <c r="L1319" i="1"/>
  <c r="K1319" i="1"/>
  <c r="N1318" i="1"/>
  <c r="M1318" i="1"/>
  <c r="L1318" i="1"/>
  <c r="K1318" i="1"/>
  <c r="N1317" i="1"/>
  <c r="M1317" i="1"/>
  <c r="L1317" i="1"/>
  <c r="K1317" i="1"/>
  <c r="N1316" i="1"/>
  <c r="M1316" i="1"/>
  <c r="L1316" i="1"/>
  <c r="K1316" i="1"/>
  <c r="N1315" i="1"/>
  <c r="M1315" i="1"/>
  <c r="L1315" i="1"/>
  <c r="K1315" i="1"/>
  <c r="N1314" i="1"/>
  <c r="M1314" i="1"/>
  <c r="L1314" i="1"/>
  <c r="K1314" i="1"/>
  <c r="N1313" i="1"/>
  <c r="M1313" i="1"/>
  <c r="L1313" i="1"/>
  <c r="K1313" i="1"/>
  <c r="N1312" i="1"/>
  <c r="M1312" i="1"/>
  <c r="L1312" i="1"/>
  <c r="K1312" i="1"/>
  <c r="N1311" i="1"/>
  <c r="M1311" i="1"/>
  <c r="L1311" i="1"/>
  <c r="K1311" i="1"/>
  <c r="N1310" i="1"/>
  <c r="M1310" i="1"/>
  <c r="L1310" i="1"/>
  <c r="K1310" i="1"/>
  <c r="N1309" i="1"/>
  <c r="M1309" i="1"/>
  <c r="L1309" i="1"/>
  <c r="K1309" i="1"/>
  <c r="N1308" i="1"/>
  <c r="M1308" i="1"/>
  <c r="L1308" i="1"/>
  <c r="K1308" i="1"/>
  <c r="N1307" i="1"/>
  <c r="M1307" i="1"/>
  <c r="L1307" i="1"/>
  <c r="K1307" i="1"/>
  <c r="N1306" i="1"/>
  <c r="M1306" i="1"/>
  <c r="L1306" i="1"/>
  <c r="K1306" i="1"/>
  <c r="N1305" i="1"/>
  <c r="M1305" i="1"/>
  <c r="L1305" i="1"/>
  <c r="K1305" i="1"/>
  <c r="N1304" i="1"/>
  <c r="M1304" i="1"/>
  <c r="L1304" i="1"/>
  <c r="K1304" i="1"/>
  <c r="N1303" i="1"/>
  <c r="M1303" i="1"/>
  <c r="L1303" i="1"/>
  <c r="K1303" i="1"/>
  <c r="N1302" i="1"/>
  <c r="M1302" i="1"/>
  <c r="L1302" i="1"/>
  <c r="K1302" i="1"/>
  <c r="N1301" i="1"/>
  <c r="M1301" i="1"/>
  <c r="L1301" i="1"/>
  <c r="K1301" i="1"/>
  <c r="N1300" i="1"/>
  <c r="M1300" i="1"/>
  <c r="L1300" i="1"/>
  <c r="K1300" i="1"/>
  <c r="N1299" i="1"/>
  <c r="M1299" i="1"/>
  <c r="L1299" i="1"/>
  <c r="K1299" i="1"/>
  <c r="N1298" i="1"/>
  <c r="M1298" i="1"/>
  <c r="L1298" i="1"/>
  <c r="K1298" i="1"/>
  <c r="N1297" i="1"/>
  <c r="M1297" i="1"/>
  <c r="L1297" i="1"/>
  <c r="K1297" i="1"/>
  <c r="N1296" i="1"/>
  <c r="M1296" i="1"/>
  <c r="L1296" i="1"/>
  <c r="K1296" i="1"/>
  <c r="N1295" i="1"/>
  <c r="M1295" i="1"/>
  <c r="L1295" i="1"/>
  <c r="K1295" i="1"/>
  <c r="N1294" i="1"/>
  <c r="M1294" i="1"/>
  <c r="L1294" i="1"/>
  <c r="K1294" i="1"/>
  <c r="N1293" i="1"/>
  <c r="M1293" i="1"/>
  <c r="L1293" i="1"/>
  <c r="K1293" i="1"/>
  <c r="N1292" i="1"/>
  <c r="M1292" i="1"/>
  <c r="L1292" i="1"/>
  <c r="K1292" i="1"/>
  <c r="N1291" i="1"/>
  <c r="M1291" i="1"/>
  <c r="L1291" i="1"/>
  <c r="K1291" i="1"/>
  <c r="N1290" i="1"/>
  <c r="M1290" i="1"/>
  <c r="L1290" i="1"/>
  <c r="K1290" i="1"/>
  <c r="N1289" i="1"/>
  <c r="M1289" i="1"/>
  <c r="L1289" i="1"/>
  <c r="K1289" i="1"/>
  <c r="N1288" i="1"/>
  <c r="M1288" i="1"/>
  <c r="L1288" i="1"/>
  <c r="K1288" i="1"/>
  <c r="N1287" i="1"/>
  <c r="M1287" i="1"/>
  <c r="L1287" i="1"/>
  <c r="K1287" i="1"/>
  <c r="N1286" i="1"/>
  <c r="M1286" i="1"/>
  <c r="L1286" i="1"/>
  <c r="K1286" i="1"/>
  <c r="N1285" i="1"/>
  <c r="M1285" i="1"/>
  <c r="L1285" i="1"/>
  <c r="K1285" i="1"/>
  <c r="N1284" i="1"/>
  <c r="M1284" i="1"/>
  <c r="L1284" i="1"/>
  <c r="K1284" i="1"/>
  <c r="N1283" i="1"/>
  <c r="M1283" i="1"/>
  <c r="L1283" i="1"/>
  <c r="K1283" i="1"/>
  <c r="N1282" i="1"/>
  <c r="M1282" i="1"/>
  <c r="L1282" i="1"/>
  <c r="K1282" i="1"/>
  <c r="N1281" i="1"/>
  <c r="M1281" i="1"/>
  <c r="L1281" i="1"/>
  <c r="K1281" i="1"/>
  <c r="N1280" i="1"/>
  <c r="M1280" i="1"/>
  <c r="L1280" i="1"/>
  <c r="K1280" i="1"/>
  <c r="N1279" i="1"/>
  <c r="M1279" i="1"/>
  <c r="L1279" i="1"/>
  <c r="K1279" i="1"/>
  <c r="N1278" i="1"/>
  <c r="M1278" i="1"/>
  <c r="L1278" i="1"/>
  <c r="K1278" i="1"/>
  <c r="N1277" i="1"/>
  <c r="M1277" i="1"/>
  <c r="L1277" i="1"/>
  <c r="K1277" i="1"/>
  <c r="N1276" i="1"/>
  <c r="M1276" i="1"/>
  <c r="L1276" i="1"/>
  <c r="K1276" i="1"/>
  <c r="N1275" i="1"/>
  <c r="M1275" i="1"/>
  <c r="L1275" i="1"/>
  <c r="K1275" i="1"/>
  <c r="N1274" i="1"/>
  <c r="M1274" i="1"/>
  <c r="L1274" i="1"/>
  <c r="K1274" i="1"/>
  <c r="N1273" i="1"/>
  <c r="M1273" i="1"/>
  <c r="L1273" i="1"/>
  <c r="K1273" i="1"/>
  <c r="N1272" i="1"/>
  <c r="M1272" i="1"/>
  <c r="L1272" i="1"/>
  <c r="K1272" i="1"/>
  <c r="N1271" i="1"/>
  <c r="M1271" i="1"/>
  <c r="L1271" i="1"/>
  <c r="K1271" i="1"/>
  <c r="N1270" i="1"/>
  <c r="M1270" i="1"/>
  <c r="L1270" i="1"/>
  <c r="K1270" i="1"/>
  <c r="N1269" i="1"/>
  <c r="M1269" i="1"/>
  <c r="L1269" i="1"/>
  <c r="K1269" i="1"/>
  <c r="N1268" i="1"/>
  <c r="M1268" i="1"/>
  <c r="L1268" i="1"/>
  <c r="K1268" i="1"/>
  <c r="N1267" i="1"/>
  <c r="M1267" i="1"/>
  <c r="L1267" i="1"/>
  <c r="K1267" i="1"/>
  <c r="N1266" i="1"/>
  <c r="M1266" i="1"/>
  <c r="L1266" i="1"/>
  <c r="K1266" i="1"/>
  <c r="N1265" i="1"/>
  <c r="M1265" i="1"/>
  <c r="L1265" i="1"/>
  <c r="K1265" i="1"/>
  <c r="N1264" i="1"/>
  <c r="M1264" i="1"/>
  <c r="L1264" i="1"/>
  <c r="K1264" i="1"/>
  <c r="N1263" i="1"/>
  <c r="M1263" i="1"/>
  <c r="L1263" i="1"/>
  <c r="K1263" i="1"/>
  <c r="N1262" i="1"/>
  <c r="M1262" i="1"/>
  <c r="L1262" i="1"/>
  <c r="K1262" i="1"/>
  <c r="N1261" i="1"/>
  <c r="M1261" i="1"/>
  <c r="L1261" i="1"/>
  <c r="K1261" i="1"/>
  <c r="N1260" i="1"/>
  <c r="M1260" i="1"/>
  <c r="L1260" i="1"/>
  <c r="K1260" i="1"/>
  <c r="N1259" i="1"/>
  <c r="M1259" i="1"/>
  <c r="L1259" i="1"/>
  <c r="K1259" i="1"/>
  <c r="N1258" i="1"/>
  <c r="M1258" i="1"/>
  <c r="L1258" i="1"/>
  <c r="K1258" i="1"/>
  <c r="N1257" i="1"/>
  <c r="M1257" i="1"/>
  <c r="L1257" i="1"/>
  <c r="K1257" i="1"/>
  <c r="N1256" i="1"/>
  <c r="M1256" i="1"/>
  <c r="L1256" i="1"/>
  <c r="K1256" i="1"/>
  <c r="N1255" i="1"/>
  <c r="M1255" i="1"/>
  <c r="L1255" i="1"/>
  <c r="K1255" i="1"/>
  <c r="N1254" i="1"/>
  <c r="M1254" i="1"/>
  <c r="L1254" i="1"/>
  <c r="K1254" i="1"/>
  <c r="N1253" i="1"/>
  <c r="M1253" i="1"/>
  <c r="L1253" i="1"/>
  <c r="K1253" i="1"/>
  <c r="N1252" i="1"/>
  <c r="M1252" i="1"/>
  <c r="L1252" i="1"/>
  <c r="K1252" i="1"/>
  <c r="N1251" i="1"/>
  <c r="M1251" i="1"/>
  <c r="L1251" i="1"/>
  <c r="K1251" i="1"/>
  <c r="N1250" i="1"/>
  <c r="M1250" i="1"/>
  <c r="L1250" i="1"/>
  <c r="K1250" i="1"/>
  <c r="N1249" i="1"/>
  <c r="M1249" i="1"/>
  <c r="L1249" i="1"/>
  <c r="K1249" i="1"/>
  <c r="N1248" i="1"/>
  <c r="M1248" i="1"/>
  <c r="L1248" i="1"/>
  <c r="K1248" i="1"/>
  <c r="N1247" i="1"/>
  <c r="M1247" i="1"/>
  <c r="L1247" i="1"/>
  <c r="K1247" i="1"/>
  <c r="N1246" i="1"/>
  <c r="M1246" i="1"/>
  <c r="L1246" i="1"/>
  <c r="K1246" i="1"/>
  <c r="N1245" i="1"/>
  <c r="M1245" i="1"/>
  <c r="L1245" i="1"/>
  <c r="K1245" i="1"/>
  <c r="N1244" i="1"/>
  <c r="M1244" i="1"/>
  <c r="L1244" i="1"/>
  <c r="K1244" i="1"/>
  <c r="N1243" i="1"/>
  <c r="M1243" i="1"/>
  <c r="L1243" i="1"/>
  <c r="K1243" i="1"/>
  <c r="N1242" i="1"/>
  <c r="M1242" i="1"/>
  <c r="L1242" i="1"/>
  <c r="K1242" i="1"/>
  <c r="N1241" i="1"/>
  <c r="M1241" i="1"/>
  <c r="L1241" i="1"/>
  <c r="K1241" i="1"/>
  <c r="N1240" i="1"/>
  <c r="M1240" i="1"/>
  <c r="L1240" i="1"/>
  <c r="K1240" i="1"/>
  <c r="N1239" i="1"/>
  <c r="M1239" i="1"/>
  <c r="L1239" i="1"/>
  <c r="K1239" i="1"/>
  <c r="N1238" i="1"/>
  <c r="M1238" i="1"/>
  <c r="L1238" i="1"/>
  <c r="K1238" i="1"/>
  <c r="N1237" i="1"/>
  <c r="M1237" i="1"/>
  <c r="L1237" i="1"/>
  <c r="K1237" i="1"/>
  <c r="N1236" i="1"/>
  <c r="M1236" i="1"/>
  <c r="L1236" i="1"/>
  <c r="K1236" i="1"/>
  <c r="N1235" i="1"/>
  <c r="M1235" i="1"/>
  <c r="L1235" i="1"/>
  <c r="K1235" i="1"/>
  <c r="N1234" i="1"/>
  <c r="M1234" i="1"/>
  <c r="L1234" i="1"/>
  <c r="K1234" i="1"/>
  <c r="N1233" i="1"/>
  <c r="M1233" i="1"/>
  <c r="L1233" i="1"/>
  <c r="K1233" i="1"/>
  <c r="N1232" i="1"/>
  <c r="M1232" i="1"/>
  <c r="L1232" i="1"/>
  <c r="K1232" i="1"/>
  <c r="N1231" i="1"/>
  <c r="M1231" i="1"/>
  <c r="L1231" i="1"/>
  <c r="K1231" i="1"/>
  <c r="N1230" i="1"/>
  <c r="M1230" i="1"/>
  <c r="L1230" i="1"/>
  <c r="K1230" i="1"/>
  <c r="N1229" i="1"/>
  <c r="M1229" i="1"/>
  <c r="L1229" i="1"/>
  <c r="K1229" i="1"/>
  <c r="N1228" i="1"/>
  <c r="M1228" i="1"/>
  <c r="L1228" i="1"/>
  <c r="K1228" i="1"/>
  <c r="N1227" i="1"/>
  <c r="M1227" i="1"/>
  <c r="L1227" i="1"/>
  <c r="K1227" i="1"/>
  <c r="N1226" i="1"/>
  <c r="M1226" i="1"/>
  <c r="L1226" i="1"/>
  <c r="K1226" i="1"/>
  <c r="N1225" i="1"/>
  <c r="M1225" i="1"/>
  <c r="L1225" i="1"/>
  <c r="K1225" i="1"/>
  <c r="N1224" i="1"/>
  <c r="M1224" i="1"/>
  <c r="L1224" i="1"/>
  <c r="K1224" i="1"/>
  <c r="N1223" i="1"/>
  <c r="M1223" i="1"/>
  <c r="L1223" i="1"/>
  <c r="K1223" i="1"/>
  <c r="N1222" i="1"/>
  <c r="M1222" i="1"/>
  <c r="L1222" i="1"/>
  <c r="K1222" i="1"/>
  <c r="N1221" i="1"/>
  <c r="M1221" i="1"/>
  <c r="L1221" i="1"/>
  <c r="K1221" i="1"/>
  <c r="N1220" i="1"/>
  <c r="M1220" i="1"/>
  <c r="L1220" i="1"/>
  <c r="K1220" i="1"/>
  <c r="N1219" i="1"/>
  <c r="M1219" i="1"/>
  <c r="L1219" i="1"/>
  <c r="K1219" i="1"/>
  <c r="N1218" i="1"/>
  <c r="M1218" i="1"/>
  <c r="L1218" i="1"/>
  <c r="K1218" i="1"/>
  <c r="N1217" i="1"/>
  <c r="M1217" i="1"/>
  <c r="L1217" i="1"/>
  <c r="K1217" i="1"/>
  <c r="N1216" i="1"/>
  <c r="M1216" i="1"/>
  <c r="L1216" i="1"/>
  <c r="K1216" i="1"/>
  <c r="N1215" i="1"/>
  <c r="M1215" i="1"/>
  <c r="L1215" i="1"/>
  <c r="K1215" i="1"/>
  <c r="N1214" i="1"/>
  <c r="M1214" i="1"/>
  <c r="L1214" i="1"/>
  <c r="K1214" i="1"/>
  <c r="N1213" i="1"/>
  <c r="M1213" i="1"/>
  <c r="L1213" i="1"/>
  <c r="K1213" i="1"/>
  <c r="N1212" i="1"/>
  <c r="M1212" i="1"/>
  <c r="L1212" i="1"/>
  <c r="K1212" i="1"/>
  <c r="N1211" i="1"/>
  <c r="M1211" i="1"/>
  <c r="L1211" i="1"/>
  <c r="K1211" i="1"/>
  <c r="N1210" i="1"/>
  <c r="M1210" i="1"/>
  <c r="L1210" i="1"/>
  <c r="K1210" i="1"/>
  <c r="N1209" i="1"/>
  <c r="M1209" i="1"/>
  <c r="L1209" i="1"/>
  <c r="K1209" i="1"/>
  <c r="N1208" i="1"/>
  <c r="M1208" i="1"/>
  <c r="L1208" i="1"/>
  <c r="K1208" i="1"/>
  <c r="N1207" i="1"/>
  <c r="M1207" i="1"/>
  <c r="L1207" i="1"/>
  <c r="K1207" i="1"/>
  <c r="N1206" i="1"/>
  <c r="M1206" i="1"/>
  <c r="L1206" i="1"/>
  <c r="K1206" i="1"/>
  <c r="N1205" i="1"/>
  <c r="M1205" i="1"/>
  <c r="L1205" i="1"/>
  <c r="K1205" i="1"/>
  <c r="N1204" i="1"/>
  <c r="M1204" i="1"/>
  <c r="L1204" i="1"/>
  <c r="K1204" i="1"/>
  <c r="N1203" i="1"/>
  <c r="M1203" i="1"/>
  <c r="L1203" i="1"/>
  <c r="K1203" i="1"/>
  <c r="N1202" i="1"/>
  <c r="M1202" i="1"/>
  <c r="L1202" i="1"/>
  <c r="K1202" i="1"/>
  <c r="N1201" i="1"/>
  <c r="M1201" i="1"/>
  <c r="L1201" i="1"/>
  <c r="K1201" i="1"/>
  <c r="N1200" i="1"/>
  <c r="M1200" i="1"/>
  <c r="L1200" i="1"/>
  <c r="K1200" i="1"/>
  <c r="N1199" i="1"/>
  <c r="M1199" i="1"/>
  <c r="L1199" i="1"/>
  <c r="K1199" i="1"/>
  <c r="N1198" i="1"/>
  <c r="M1198" i="1"/>
  <c r="L1198" i="1"/>
  <c r="K1198" i="1"/>
  <c r="N1197" i="1"/>
  <c r="M1197" i="1"/>
  <c r="L1197" i="1"/>
  <c r="K1197" i="1"/>
  <c r="N1196" i="1"/>
  <c r="M1196" i="1"/>
  <c r="L1196" i="1"/>
  <c r="K1196" i="1"/>
  <c r="N1195" i="1"/>
  <c r="M1195" i="1"/>
  <c r="L1195" i="1"/>
  <c r="K1195" i="1"/>
  <c r="N1194" i="1"/>
  <c r="M1194" i="1"/>
  <c r="L1194" i="1"/>
  <c r="K1194" i="1"/>
  <c r="N1193" i="1"/>
  <c r="M1193" i="1"/>
  <c r="L1193" i="1"/>
  <c r="K1193" i="1"/>
  <c r="N1192" i="1"/>
  <c r="M1192" i="1"/>
  <c r="L1192" i="1"/>
  <c r="K1192" i="1"/>
  <c r="N1191" i="1"/>
  <c r="M1191" i="1"/>
  <c r="L1191" i="1"/>
  <c r="K1191" i="1"/>
  <c r="N1190" i="1"/>
  <c r="M1190" i="1"/>
  <c r="L1190" i="1"/>
  <c r="K1190" i="1"/>
  <c r="N1189" i="1"/>
  <c r="M1189" i="1"/>
  <c r="L1189" i="1"/>
  <c r="K1189" i="1"/>
  <c r="N1188" i="1"/>
  <c r="M1188" i="1"/>
  <c r="L1188" i="1"/>
  <c r="K1188" i="1"/>
  <c r="N1187" i="1"/>
  <c r="M1187" i="1"/>
  <c r="L1187" i="1"/>
  <c r="K1187" i="1"/>
  <c r="N1186" i="1"/>
  <c r="M1186" i="1"/>
  <c r="L1186" i="1"/>
  <c r="K1186" i="1"/>
  <c r="N1185" i="1"/>
  <c r="M1185" i="1"/>
  <c r="L1185" i="1"/>
  <c r="K1185" i="1"/>
  <c r="N1184" i="1"/>
  <c r="M1184" i="1"/>
  <c r="L1184" i="1"/>
  <c r="K1184" i="1"/>
  <c r="N1183" i="1"/>
  <c r="M1183" i="1"/>
  <c r="L1183" i="1"/>
  <c r="K1183" i="1"/>
  <c r="N1182" i="1"/>
  <c r="M1182" i="1"/>
  <c r="L1182" i="1"/>
  <c r="K1182" i="1"/>
  <c r="N1181" i="1"/>
  <c r="M1181" i="1"/>
  <c r="L1181" i="1"/>
  <c r="K1181" i="1"/>
  <c r="N1180" i="1"/>
  <c r="M1180" i="1"/>
  <c r="L1180" i="1"/>
  <c r="K1180" i="1"/>
  <c r="N1179" i="1"/>
  <c r="M1179" i="1"/>
  <c r="L1179" i="1"/>
  <c r="K1179" i="1"/>
  <c r="N1178" i="1"/>
  <c r="M1178" i="1"/>
  <c r="L1178" i="1"/>
  <c r="K1178" i="1"/>
  <c r="N1177" i="1"/>
  <c r="M1177" i="1"/>
  <c r="L1177" i="1"/>
  <c r="K1177" i="1"/>
  <c r="N1176" i="1"/>
  <c r="M1176" i="1"/>
  <c r="L1176" i="1"/>
  <c r="K1176" i="1"/>
  <c r="N1175" i="1"/>
  <c r="M1175" i="1"/>
  <c r="L1175" i="1"/>
  <c r="K1175" i="1"/>
  <c r="N1174" i="1"/>
  <c r="M1174" i="1"/>
  <c r="L1174" i="1"/>
  <c r="K1174" i="1"/>
  <c r="N1173" i="1"/>
  <c r="M1173" i="1"/>
  <c r="L1173" i="1"/>
  <c r="K1173" i="1"/>
  <c r="N1172" i="1"/>
  <c r="M1172" i="1"/>
  <c r="L1172" i="1"/>
  <c r="K1172" i="1"/>
  <c r="N1171" i="1"/>
  <c r="M1171" i="1"/>
  <c r="L1171" i="1"/>
  <c r="K1171" i="1"/>
  <c r="N1170" i="1"/>
  <c r="M1170" i="1"/>
  <c r="L1170" i="1"/>
  <c r="K1170" i="1"/>
  <c r="N1169" i="1"/>
  <c r="M1169" i="1"/>
  <c r="L1169" i="1"/>
  <c r="K1169" i="1"/>
  <c r="N1168" i="1"/>
  <c r="M1168" i="1"/>
  <c r="L1168" i="1"/>
  <c r="K1168" i="1"/>
  <c r="N1167" i="1"/>
  <c r="M1167" i="1"/>
  <c r="L1167" i="1"/>
  <c r="K1167" i="1"/>
  <c r="N1166" i="1"/>
  <c r="M1166" i="1"/>
  <c r="L1166" i="1"/>
  <c r="K1166" i="1"/>
  <c r="N1165" i="1"/>
  <c r="M1165" i="1"/>
  <c r="L1165" i="1"/>
  <c r="K1165" i="1"/>
  <c r="N1164" i="1"/>
  <c r="M1164" i="1"/>
  <c r="L1164" i="1"/>
  <c r="K1164" i="1"/>
  <c r="N1163" i="1"/>
  <c r="M1163" i="1"/>
  <c r="L1163" i="1"/>
  <c r="K1163" i="1"/>
  <c r="N1162" i="1"/>
  <c r="M1162" i="1"/>
  <c r="L1162" i="1"/>
  <c r="K1162" i="1"/>
  <c r="N1161" i="1"/>
  <c r="M1161" i="1"/>
  <c r="L1161" i="1"/>
  <c r="K1161" i="1"/>
  <c r="N1160" i="1"/>
  <c r="M1160" i="1"/>
  <c r="L1160" i="1"/>
  <c r="K1160" i="1"/>
  <c r="N1159" i="1"/>
  <c r="M1159" i="1"/>
  <c r="L1159" i="1"/>
  <c r="K1159" i="1"/>
  <c r="N1158" i="1"/>
  <c r="M1158" i="1"/>
  <c r="L1158" i="1"/>
  <c r="K1158" i="1"/>
  <c r="N1157" i="1"/>
  <c r="M1157" i="1"/>
  <c r="L1157" i="1"/>
  <c r="K1157" i="1"/>
  <c r="N1156" i="1"/>
  <c r="M1156" i="1"/>
  <c r="L1156" i="1"/>
  <c r="K1156" i="1"/>
  <c r="N1155" i="1"/>
  <c r="M1155" i="1"/>
  <c r="L1155" i="1"/>
  <c r="K1155" i="1"/>
  <c r="N1154" i="1"/>
  <c r="M1154" i="1"/>
  <c r="L1154" i="1"/>
  <c r="K1154" i="1"/>
  <c r="N1153" i="1"/>
  <c r="M1153" i="1"/>
  <c r="L1153" i="1"/>
  <c r="K1153" i="1"/>
  <c r="N1152" i="1"/>
  <c r="M1152" i="1"/>
  <c r="L1152" i="1"/>
  <c r="K1152" i="1"/>
  <c r="N1151" i="1"/>
  <c r="M1151" i="1"/>
  <c r="L1151" i="1"/>
  <c r="K1151" i="1"/>
  <c r="N1150" i="1"/>
  <c r="M1150" i="1"/>
  <c r="L1150" i="1"/>
  <c r="K1150" i="1"/>
  <c r="N1149" i="1"/>
  <c r="M1149" i="1"/>
  <c r="L1149" i="1"/>
  <c r="K1149" i="1"/>
  <c r="N1148" i="1"/>
  <c r="M1148" i="1"/>
  <c r="L1148" i="1"/>
  <c r="K1148" i="1"/>
  <c r="N1147" i="1"/>
  <c r="M1147" i="1"/>
  <c r="L1147" i="1"/>
  <c r="K1147" i="1"/>
  <c r="N1146" i="1"/>
  <c r="M1146" i="1"/>
  <c r="L1146" i="1"/>
  <c r="K1146" i="1"/>
  <c r="N1145" i="1"/>
  <c r="M1145" i="1"/>
  <c r="L1145" i="1"/>
  <c r="K1145" i="1"/>
  <c r="N1144" i="1"/>
  <c r="M1144" i="1"/>
  <c r="L1144" i="1"/>
  <c r="K1144" i="1"/>
  <c r="N1143" i="1"/>
  <c r="M1143" i="1"/>
  <c r="L1143" i="1"/>
  <c r="K1143" i="1"/>
  <c r="N1142" i="1"/>
  <c r="M1142" i="1"/>
  <c r="L1142" i="1"/>
  <c r="K1142" i="1"/>
  <c r="N1141" i="1"/>
  <c r="M1141" i="1"/>
  <c r="L1141" i="1"/>
  <c r="K1141" i="1"/>
  <c r="N1140" i="1"/>
  <c r="M1140" i="1"/>
  <c r="L1140" i="1"/>
  <c r="K1140" i="1"/>
  <c r="N1139" i="1"/>
  <c r="M1139" i="1"/>
  <c r="L1139" i="1"/>
  <c r="K1139" i="1"/>
  <c r="N1138" i="1"/>
  <c r="M1138" i="1"/>
  <c r="L1138" i="1"/>
  <c r="K1138" i="1"/>
  <c r="N1137" i="1"/>
  <c r="M1137" i="1"/>
  <c r="L1137" i="1"/>
  <c r="K1137" i="1"/>
  <c r="N1136" i="1"/>
  <c r="M1136" i="1"/>
  <c r="L1136" i="1"/>
  <c r="K1136" i="1"/>
  <c r="N1135" i="1"/>
  <c r="M1135" i="1"/>
  <c r="L1135" i="1"/>
  <c r="K1135" i="1"/>
  <c r="N1134" i="1"/>
  <c r="M1134" i="1"/>
  <c r="L1134" i="1"/>
  <c r="K1134" i="1"/>
  <c r="N1133" i="1"/>
  <c r="M1133" i="1"/>
  <c r="L1133" i="1"/>
  <c r="K1133" i="1"/>
  <c r="N1132" i="1"/>
  <c r="M1132" i="1"/>
  <c r="L1132" i="1"/>
  <c r="K1132" i="1"/>
  <c r="N1131" i="1"/>
  <c r="M1131" i="1"/>
  <c r="L1131" i="1"/>
  <c r="K1131" i="1"/>
  <c r="N1130" i="1"/>
  <c r="M1130" i="1"/>
  <c r="L1130" i="1"/>
  <c r="K1130" i="1"/>
  <c r="N1129" i="1"/>
  <c r="M1129" i="1"/>
  <c r="L1129" i="1"/>
  <c r="K1129" i="1"/>
  <c r="N1128" i="1"/>
  <c r="M1128" i="1"/>
  <c r="L1128" i="1"/>
  <c r="K1128" i="1"/>
  <c r="N1127" i="1"/>
  <c r="M1127" i="1"/>
  <c r="L1127" i="1"/>
  <c r="K1127" i="1"/>
  <c r="N1126" i="1"/>
  <c r="M1126" i="1"/>
  <c r="L1126" i="1"/>
  <c r="K1126" i="1"/>
  <c r="N1125" i="1"/>
  <c r="M1125" i="1"/>
  <c r="L1125" i="1"/>
  <c r="K1125" i="1"/>
  <c r="N1124" i="1"/>
  <c r="M1124" i="1"/>
  <c r="L1124" i="1"/>
  <c r="K1124" i="1"/>
  <c r="N1123" i="1"/>
  <c r="M1123" i="1"/>
  <c r="L1123" i="1"/>
  <c r="K1123" i="1"/>
  <c r="N1122" i="1"/>
  <c r="M1122" i="1"/>
  <c r="L1122" i="1"/>
  <c r="K1122" i="1"/>
  <c r="N1121" i="1"/>
  <c r="M1121" i="1"/>
  <c r="L1121" i="1"/>
  <c r="K1121" i="1"/>
  <c r="N1120" i="1"/>
  <c r="M1120" i="1"/>
  <c r="L1120" i="1"/>
  <c r="K1120" i="1"/>
  <c r="N1119" i="1"/>
  <c r="M1119" i="1"/>
  <c r="L1119" i="1"/>
  <c r="K1119" i="1"/>
  <c r="N1118" i="1"/>
  <c r="M1118" i="1"/>
  <c r="L1118" i="1"/>
  <c r="K1118" i="1"/>
  <c r="N1117" i="1"/>
  <c r="M1117" i="1"/>
  <c r="L1117" i="1"/>
  <c r="K1117" i="1"/>
  <c r="N1116" i="1"/>
  <c r="M1116" i="1"/>
  <c r="L1116" i="1"/>
  <c r="K1116" i="1"/>
  <c r="N1115" i="1"/>
  <c r="M1115" i="1"/>
  <c r="L1115" i="1"/>
  <c r="K1115" i="1"/>
  <c r="N1114" i="1"/>
  <c r="M1114" i="1"/>
  <c r="L1114" i="1"/>
  <c r="K1114" i="1"/>
  <c r="N1113" i="1"/>
  <c r="M1113" i="1"/>
  <c r="L1113" i="1"/>
  <c r="K1113" i="1"/>
  <c r="N1112" i="1"/>
  <c r="M1112" i="1"/>
  <c r="L1112" i="1"/>
  <c r="K1112" i="1"/>
  <c r="N1111" i="1"/>
  <c r="M1111" i="1"/>
  <c r="L1111" i="1"/>
  <c r="K1111" i="1"/>
  <c r="N1110" i="1"/>
  <c r="M1110" i="1"/>
  <c r="L1110" i="1"/>
  <c r="K1110" i="1"/>
  <c r="N1109" i="1"/>
  <c r="M1109" i="1"/>
  <c r="L1109" i="1"/>
  <c r="K1109" i="1"/>
  <c r="N1108" i="1"/>
  <c r="M1108" i="1"/>
  <c r="L1108" i="1"/>
  <c r="K1108" i="1"/>
  <c r="N1107" i="1"/>
  <c r="M1107" i="1"/>
  <c r="L1107" i="1"/>
  <c r="K1107" i="1"/>
  <c r="N1106" i="1"/>
  <c r="M1106" i="1"/>
  <c r="L1106" i="1"/>
  <c r="K1106" i="1"/>
  <c r="N1105" i="1"/>
  <c r="M1105" i="1"/>
  <c r="L1105" i="1"/>
  <c r="K1105" i="1"/>
  <c r="N1104" i="1"/>
  <c r="M1104" i="1"/>
  <c r="L1104" i="1"/>
  <c r="K1104" i="1"/>
  <c r="N1103" i="1"/>
  <c r="M1103" i="1"/>
  <c r="L1103" i="1"/>
  <c r="K1103" i="1"/>
  <c r="N1102" i="1"/>
  <c r="M1102" i="1"/>
  <c r="L1102" i="1"/>
  <c r="K1102" i="1"/>
  <c r="N1101" i="1"/>
  <c r="M1101" i="1"/>
  <c r="L1101" i="1"/>
  <c r="K1101" i="1"/>
  <c r="N1100" i="1"/>
  <c r="M1100" i="1"/>
  <c r="L1100" i="1"/>
  <c r="K1100" i="1"/>
  <c r="N1099" i="1"/>
  <c r="M1099" i="1"/>
  <c r="L1099" i="1"/>
  <c r="K1099" i="1"/>
  <c r="N1098" i="1"/>
  <c r="M1098" i="1"/>
  <c r="L1098" i="1"/>
  <c r="K1098" i="1"/>
  <c r="N1097" i="1"/>
  <c r="M1097" i="1"/>
  <c r="L1097" i="1"/>
  <c r="K1097" i="1"/>
  <c r="N1096" i="1"/>
  <c r="M1096" i="1"/>
  <c r="L1096" i="1"/>
  <c r="K1096" i="1"/>
  <c r="N1095" i="1"/>
  <c r="M1095" i="1"/>
  <c r="L1095" i="1"/>
  <c r="K1095" i="1"/>
  <c r="N1094" i="1"/>
  <c r="M1094" i="1"/>
  <c r="L1094" i="1"/>
  <c r="K1094" i="1"/>
  <c r="N1093" i="1"/>
  <c r="M1093" i="1"/>
  <c r="L1093" i="1"/>
  <c r="K1093" i="1"/>
  <c r="N1092" i="1"/>
  <c r="M1092" i="1"/>
  <c r="L1092" i="1"/>
  <c r="K1092" i="1"/>
  <c r="N1091" i="1"/>
  <c r="M1091" i="1"/>
  <c r="L1091" i="1"/>
  <c r="K1091" i="1"/>
  <c r="N1090" i="1"/>
  <c r="M1090" i="1"/>
  <c r="L1090" i="1"/>
  <c r="K1090" i="1"/>
  <c r="N1089" i="1"/>
  <c r="M1089" i="1"/>
  <c r="L1089" i="1"/>
  <c r="K1089" i="1"/>
  <c r="N1088" i="1"/>
  <c r="M1088" i="1"/>
  <c r="L1088" i="1"/>
  <c r="K1088" i="1"/>
  <c r="N1087" i="1"/>
  <c r="M1087" i="1"/>
  <c r="L1087" i="1"/>
  <c r="K1087" i="1"/>
  <c r="N1086" i="1"/>
  <c r="M1086" i="1"/>
  <c r="L1086" i="1"/>
  <c r="K1086" i="1"/>
  <c r="N1085" i="1"/>
  <c r="M1085" i="1"/>
  <c r="L1085" i="1"/>
  <c r="K1085" i="1"/>
  <c r="N1084" i="1"/>
  <c r="M1084" i="1"/>
  <c r="L1084" i="1"/>
  <c r="K1084" i="1"/>
  <c r="N1083" i="1"/>
  <c r="M1083" i="1"/>
  <c r="L1083" i="1"/>
  <c r="K1083" i="1"/>
  <c r="N1082" i="1"/>
  <c r="M1082" i="1"/>
  <c r="L1082" i="1"/>
  <c r="K1082" i="1"/>
  <c r="N1081" i="1"/>
  <c r="M1081" i="1"/>
  <c r="L1081" i="1"/>
  <c r="K1081" i="1"/>
  <c r="N1080" i="1"/>
  <c r="M1080" i="1"/>
  <c r="L1080" i="1"/>
  <c r="K1080" i="1"/>
  <c r="N1079" i="1"/>
  <c r="M1079" i="1"/>
  <c r="L1079" i="1"/>
  <c r="K1079" i="1"/>
  <c r="N1078" i="1"/>
  <c r="M1078" i="1"/>
  <c r="L1078" i="1"/>
  <c r="K1078" i="1"/>
  <c r="N1077" i="1"/>
  <c r="M1077" i="1"/>
  <c r="L1077" i="1"/>
  <c r="K1077" i="1"/>
  <c r="N1076" i="1"/>
  <c r="M1076" i="1"/>
  <c r="L1076" i="1"/>
  <c r="K1076" i="1"/>
  <c r="N1075" i="1"/>
  <c r="M1075" i="1"/>
  <c r="L1075" i="1"/>
  <c r="K1075" i="1"/>
  <c r="N1074" i="1"/>
  <c r="M1074" i="1"/>
  <c r="L1074" i="1"/>
  <c r="K1074" i="1"/>
  <c r="N1073" i="1"/>
  <c r="M1073" i="1"/>
  <c r="L1073" i="1"/>
  <c r="K1073" i="1"/>
  <c r="N1072" i="1"/>
  <c r="M1072" i="1"/>
  <c r="L1072" i="1"/>
  <c r="K1072" i="1"/>
  <c r="N1071" i="1"/>
  <c r="M1071" i="1"/>
  <c r="L1071" i="1"/>
  <c r="K1071" i="1"/>
  <c r="N1070" i="1"/>
  <c r="M1070" i="1"/>
  <c r="L1070" i="1"/>
  <c r="K1070" i="1"/>
  <c r="N1069" i="1"/>
  <c r="M1069" i="1"/>
  <c r="L1069" i="1"/>
  <c r="K1069" i="1"/>
  <c r="N1068" i="1"/>
  <c r="M1068" i="1"/>
  <c r="L1068" i="1"/>
  <c r="K1068" i="1"/>
  <c r="N1067" i="1"/>
  <c r="M1067" i="1"/>
  <c r="L1067" i="1"/>
  <c r="K1067" i="1"/>
  <c r="N1066" i="1"/>
  <c r="M1066" i="1"/>
  <c r="L1066" i="1"/>
  <c r="K1066" i="1"/>
  <c r="N1065" i="1"/>
  <c r="M1065" i="1"/>
  <c r="L1065" i="1"/>
  <c r="K1065" i="1"/>
  <c r="N1064" i="1"/>
  <c r="M1064" i="1"/>
  <c r="L1064" i="1"/>
  <c r="K1064" i="1"/>
  <c r="N1063" i="1"/>
  <c r="M1063" i="1"/>
  <c r="L1063" i="1"/>
  <c r="K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N1038" i="1"/>
  <c r="M1038" i="1"/>
  <c r="L1038" i="1"/>
  <c r="K1038" i="1"/>
  <c r="N1037" i="1"/>
  <c r="M1037" i="1"/>
  <c r="L1037" i="1"/>
  <c r="K1037" i="1"/>
  <c r="N1036" i="1"/>
  <c r="M1036" i="1"/>
  <c r="L1036" i="1"/>
  <c r="K1036" i="1"/>
  <c r="N1035" i="1"/>
  <c r="M1035" i="1"/>
  <c r="L1035" i="1"/>
  <c r="K1035" i="1"/>
  <c r="N1034" i="1"/>
  <c r="M1034" i="1"/>
  <c r="L1034" i="1"/>
  <c r="K1034" i="1"/>
  <c r="N1033" i="1"/>
  <c r="M1033" i="1"/>
  <c r="L1033" i="1"/>
  <c r="K1033" i="1"/>
  <c r="N1032" i="1"/>
  <c r="M1032" i="1"/>
  <c r="L1032" i="1"/>
  <c r="K1032" i="1"/>
  <c r="N1031" i="1"/>
  <c r="M1031" i="1"/>
  <c r="L1031" i="1"/>
  <c r="K1031" i="1"/>
  <c r="N1030" i="1"/>
  <c r="M1030" i="1"/>
  <c r="L1030" i="1"/>
  <c r="K1030" i="1"/>
  <c r="N1029" i="1"/>
  <c r="M1029" i="1"/>
  <c r="L1029" i="1"/>
  <c r="K1029" i="1"/>
  <c r="N1028" i="1"/>
  <c r="M1028" i="1"/>
  <c r="L1028" i="1"/>
  <c r="K1028" i="1"/>
  <c r="N1027" i="1"/>
  <c r="M1027" i="1"/>
  <c r="L1027" i="1"/>
  <c r="K1027" i="1"/>
  <c r="N1026" i="1"/>
  <c r="M1026" i="1"/>
  <c r="L1026" i="1"/>
  <c r="K1026" i="1"/>
  <c r="N1025" i="1"/>
  <c r="M1025" i="1"/>
  <c r="L1025" i="1"/>
  <c r="K1025" i="1"/>
  <c r="N1024" i="1"/>
  <c r="M1024" i="1"/>
  <c r="L1024" i="1"/>
  <c r="K1024" i="1"/>
  <c r="N1023" i="1"/>
  <c r="M1023" i="1"/>
  <c r="L1023" i="1"/>
  <c r="K1023" i="1"/>
  <c r="N1022" i="1"/>
  <c r="M1022" i="1"/>
  <c r="L1022" i="1"/>
  <c r="K1022" i="1"/>
  <c r="N1021" i="1"/>
  <c r="M1021" i="1"/>
  <c r="L1021" i="1"/>
  <c r="K1021" i="1"/>
  <c r="N1020" i="1"/>
  <c r="M1020" i="1"/>
  <c r="L1020" i="1"/>
  <c r="K1020" i="1"/>
  <c r="N1019" i="1"/>
  <c r="M1019" i="1"/>
  <c r="L1019" i="1"/>
  <c r="K1019" i="1"/>
  <c r="N1018" i="1"/>
  <c r="M1018" i="1"/>
  <c r="L1018" i="1"/>
  <c r="K1018" i="1"/>
  <c r="N1017" i="1"/>
  <c r="M1017" i="1"/>
  <c r="L1017" i="1"/>
  <c r="K1017" i="1"/>
  <c r="N1016" i="1"/>
  <c r="M1016" i="1"/>
  <c r="L1016" i="1"/>
  <c r="K1016" i="1"/>
  <c r="N1015" i="1"/>
  <c r="M1015" i="1"/>
  <c r="L1015" i="1"/>
  <c r="K1015" i="1"/>
  <c r="N1014" i="1"/>
  <c r="M1014" i="1"/>
  <c r="L1014" i="1"/>
  <c r="K1014" i="1"/>
  <c r="N1013" i="1"/>
  <c r="M1013" i="1"/>
  <c r="L1013" i="1"/>
  <c r="K1013" i="1"/>
  <c r="N1012" i="1"/>
  <c r="M1012" i="1"/>
  <c r="L1012" i="1"/>
  <c r="K1012" i="1"/>
  <c r="N1011" i="1"/>
  <c r="M1011" i="1"/>
  <c r="L1011" i="1"/>
  <c r="K1011" i="1"/>
  <c r="N1010" i="1"/>
  <c r="M1010" i="1"/>
  <c r="L1010" i="1"/>
  <c r="K1010" i="1"/>
  <c r="N1009" i="1"/>
  <c r="M1009" i="1"/>
  <c r="L1009" i="1"/>
  <c r="K1009" i="1"/>
  <c r="N1008" i="1"/>
  <c r="M1008" i="1"/>
  <c r="L1008" i="1"/>
  <c r="K1008" i="1"/>
  <c r="N1007" i="1"/>
  <c r="M1007" i="1"/>
  <c r="L1007" i="1"/>
  <c r="K1007" i="1"/>
  <c r="N1006" i="1"/>
  <c r="M1006" i="1"/>
  <c r="L1006" i="1"/>
  <c r="K1006" i="1"/>
  <c r="N1005" i="1"/>
  <c r="M1005" i="1"/>
  <c r="L1005" i="1"/>
  <c r="K1005" i="1"/>
  <c r="N1004" i="1"/>
  <c r="M1004" i="1"/>
  <c r="L1004" i="1"/>
  <c r="K1004" i="1"/>
  <c r="N1003" i="1"/>
  <c r="M1003" i="1"/>
  <c r="L1003" i="1"/>
  <c r="K1003" i="1"/>
  <c r="N1002" i="1"/>
  <c r="M1002" i="1"/>
  <c r="L1002" i="1"/>
  <c r="K1002" i="1"/>
  <c r="N1001" i="1"/>
  <c r="M1001" i="1"/>
  <c r="L1001" i="1"/>
  <c r="K1001" i="1"/>
  <c r="N1000" i="1"/>
  <c r="M1000" i="1"/>
  <c r="L1000" i="1"/>
  <c r="K1000" i="1"/>
  <c r="N999" i="1"/>
  <c r="M999" i="1"/>
  <c r="L999" i="1"/>
  <c r="K999" i="1"/>
  <c r="N998" i="1"/>
  <c r="M998" i="1"/>
  <c r="L998" i="1"/>
  <c r="K998" i="1"/>
  <c r="N997" i="1"/>
  <c r="M997" i="1"/>
  <c r="L997" i="1"/>
  <c r="K997" i="1"/>
  <c r="N996" i="1"/>
  <c r="M996" i="1"/>
  <c r="L996" i="1"/>
  <c r="K996" i="1"/>
  <c r="N995" i="1"/>
  <c r="M995" i="1"/>
  <c r="L995" i="1"/>
  <c r="K995" i="1"/>
  <c r="N994" i="1"/>
  <c r="M994" i="1"/>
  <c r="L994" i="1"/>
  <c r="K994" i="1"/>
  <c r="N993" i="1"/>
  <c r="M993" i="1"/>
  <c r="L993" i="1"/>
  <c r="K993" i="1"/>
  <c r="N992" i="1"/>
  <c r="M992" i="1"/>
  <c r="L992" i="1"/>
  <c r="K992" i="1"/>
  <c r="N991" i="1"/>
  <c r="M991" i="1"/>
  <c r="L991" i="1"/>
  <c r="K991" i="1"/>
  <c r="N990" i="1"/>
  <c r="M990" i="1"/>
  <c r="L990" i="1"/>
  <c r="K990" i="1"/>
  <c r="N989" i="1"/>
  <c r="M989" i="1"/>
  <c r="L989" i="1"/>
  <c r="K989" i="1"/>
  <c r="N988" i="1"/>
  <c r="M988" i="1"/>
  <c r="L988" i="1"/>
  <c r="K988" i="1"/>
  <c r="N987" i="1"/>
  <c r="M987" i="1"/>
  <c r="L987" i="1"/>
  <c r="K987" i="1"/>
  <c r="N986" i="1"/>
  <c r="M986" i="1"/>
  <c r="L986" i="1"/>
  <c r="K986" i="1"/>
  <c r="N985" i="1"/>
  <c r="M985" i="1"/>
  <c r="L985" i="1"/>
  <c r="K985" i="1"/>
  <c r="N984" i="1"/>
  <c r="M984" i="1"/>
  <c r="L984" i="1"/>
  <c r="K984" i="1"/>
  <c r="N983" i="1"/>
  <c r="M983" i="1"/>
  <c r="L983" i="1"/>
  <c r="K983" i="1"/>
  <c r="N982" i="1"/>
  <c r="M982" i="1"/>
  <c r="L982" i="1"/>
  <c r="K982" i="1"/>
  <c r="N981" i="1"/>
  <c r="M981" i="1"/>
  <c r="L981" i="1"/>
  <c r="K981" i="1"/>
  <c r="N980" i="1"/>
  <c r="M980" i="1"/>
  <c r="L980" i="1"/>
  <c r="K980" i="1"/>
  <c r="N979" i="1"/>
  <c r="M979" i="1"/>
  <c r="L979" i="1"/>
  <c r="K979" i="1"/>
  <c r="N978" i="1"/>
  <c r="M978" i="1"/>
  <c r="L978" i="1"/>
  <c r="K978" i="1"/>
  <c r="N977" i="1"/>
  <c r="M977" i="1"/>
  <c r="L977" i="1"/>
  <c r="K977" i="1"/>
  <c r="N976" i="1"/>
  <c r="M976" i="1"/>
  <c r="L976" i="1"/>
  <c r="K976" i="1"/>
  <c r="N975" i="1"/>
  <c r="M975" i="1"/>
  <c r="L975" i="1"/>
  <c r="K975" i="1"/>
  <c r="N974" i="1"/>
  <c r="M974" i="1"/>
  <c r="L974" i="1"/>
  <c r="K974" i="1"/>
  <c r="N973" i="1"/>
  <c r="M973" i="1"/>
  <c r="L973" i="1"/>
  <c r="K973" i="1"/>
  <c r="N972" i="1"/>
  <c r="M972" i="1"/>
  <c r="L972" i="1"/>
  <c r="K972" i="1"/>
  <c r="N971" i="1"/>
  <c r="M971" i="1"/>
  <c r="L971" i="1"/>
  <c r="K971" i="1"/>
  <c r="N970" i="1"/>
  <c r="M970" i="1"/>
  <c r="L970" i="1"/>
  <c r="K970" i="1"/>
  <c r="N969" i="1"/>
  <c r="M969" i="1"/>
  <c r="L969" i="1"/>
  <c r="K969" i="1"/>
  <c r="N968" i="1"/>
  <c r="M968" i="1"/>
  <c r="L968" i="1"/>
  <c r="K968" i="1"/>
  <c r="N967" i="1"/>
  <c r="M967" i="1"/>
  <c r="L967" i="1"/>
  <c r="K967" i="1"/>
  <c r="N966" i="1"/>
  <c r="M966" i="1"/>
  <c r="L966" i="1"/>
  <c r="K966" i="1"/>
  <c r="N965" i="1"/>
  <c r="M965" i="1"/>
  <c r="L965" i="1"/>
  <c r="K965" i="1"/>
  <c r="N964" i="1"/>
  <c r="M964" i="1"/>
  <c r="L964" i="1"/>
  <c r="K964" i="1"/>
  <c r="N963" i="1"/>
  <c r="M963" i="1"/>
  <c r="L963" i="1"/>
  <c r="K963" i="1"/>
  <c r="N962" i="1"/>
  <c r="M962" i="1"/>
  <c r="L962" i="1"/>
  <c r="K962" i="1"/>
  <c r="N961" i="1"/>
  <c r="M961" i="1"/>
  <c r="L961" i="1"/>
  <c r="K961" i="1"/>
  <c r="N960" i="1"/>
  <c r="M960" i="1"/>
  <c r="L960" i="1"/>
  <c r="K960" i="1"/>
  <c r="N959" i="1"/>
  <c r="M959" i="1"/>
  <c r="L959" i="1"/>
  <c r="K959" i="1"/>
  <c r="N958" i="1"/>
  <c r="M958" i="1"/>
  <c r="L958" i="1"/>
  <c r="K958" i="1"/>
  <c r="N957" i="1"/>
  <c r="M957" i="1"/>
  <c r="L957" i="1"/>
  <c r="K957" i="1"/>
  <c r="N956" i="1"/>
  <c r="M956" i="1"/>
  <c r="L956" i="1"/>
  <c r="K956" i="1"/>
  <c r="N955" i="1"/>
  <c r="M955" i="1"/>
  <c r="L955" i="1"/>
  <c r="K955" i="1"/>
  <c r="N954" i="1"/>
  <c r="M954" i="1"/>
  <c r="L954" i="1"/>
  <c r="K954" i="1"/>
  <c r="N953" i="1"/>
  <c r="M953" i="1"/>
  <c r="L953" i="1"/>
  <c r="K953" i="1"/>
  <c r="N952" i="1"/>
  <c r="M952" i="1"/>
  <c r="L952" i="1"/>
  <c r="K952" i="1"/>
  <c r="N951" i="1"/>
  <c r="M951" i="1"/>
  <c r="L951" i="1"/>
  <c r="K951" i="1"/>
  <c r="N950" i="1"/>
  <c r="M950" i="1"/>
  <c r="L950" i="1"/>
  <c r="K950" i="1"/>
  <c r="N949" i="1"/>
  <c r="M949" i="1"/>
  <c r="L949" i="1"/>
  <c r="K949" i="1"/>
  <c r="N948" i="1"/>
  <c r="M948" i="1"/>
  <c r="L948" i="1"/>
  <c r="K948" i="1"/>
  <c r="N947" i="1"/>
  <c r="M947" i="1"/>
  <c r="L947" i="1"/>
  <c r="K947" i="1"/>
  <c r="N946" i="1"/>
  <c r="M946" i="1"/>
  <c r="L946" i="1"/>
  <c r="K946" i="1"/>
  <c r="N945" i="1"/>
  <c r="M945" i="1"/>
  <c r="L945" i="1"/>
  <c r="K945" i="1"/>
  <c r="N944" i="1"/>
  <c r="M944" i="1"/>
  <c r="L944" i="1"/>
  <c r="K944" i="1"/>
  <c r="N943" i="1"/>
  <c r="M943" i="1"/>
  <c r="L943" i="1"/>
  <c r="K943" i="1"/>
  <c r="N942" i="1"/>
  <c r="M942" i="1"/>
  <c r="L942" i="1"/>
  <c r="K942" i="1"/>
  <c r="N941" i="1"/>
  <c r="M941" i="1"/>
  <c r="L941" i="1"/>
  <c r="K941" i="1"/>
  <c r="N940" i="1"/>
  <c r="M940" i="1"/>
  <c r="L940" i="1"/>
  <c r="K940" i="1"/>
  <c r="N939" i="1"/>
  <c r="M939" i="1"/>
  <c r="L939" i="1"/>
  <c r="K939" i="1"/>
  <c r="N938" i="1"/>
  <c r="M938" i="1"/>
  <c r="L938" i="1"/>
  <c r="K938" i="1"/>
  <c r="N937" i="1"/>
  <c r="M937" i="1"/>
  <c r="L937" i="1"/>
  <c r="K937" i="1"/>
  <c r="N936" i="1"/>
  <c r="M936" i="1"/>
  <c r="L936" i="1"/>
  <c r="K936" i="1"/>
  <c r="N935" i="1"/>
  <c r="M935" i="1"/>
  <c r="L935" i="1"/>
  <c r="K935" i="1"/>
  <c r="N934" i="1"/>
  <c r="M934" i="1"/>
  <c r="L934" i="1"/>
  <c r="K934" i="1"/>
  <c r="N933" i="1"/>
  <c r="M933" i="1"/>
  <c r="L933" i="1"/>
  <c r="K933" i="1"/>
  <c r="N932" i="1"/>
  <c r="M932" i="1"/>
  <c r="L932" i="1"/>
  <c r="K932" i="1"/>
  <c r="N931" i="1"/>
  <c r="M931" i="1"/>
  <c r="L931" i="1"/>
  <c r="K931" i="1"/>
  <c r="N930" i="1"/>
  <c r="M930" i="1"/>
  <c r="L930" i="1"/>
  <c r="K930" i="1"/>
  <c r="N929" i="1"/>
  <c r="M929" i="1"/>
  <c r="L929" i="1"/>
  <c r="K929" i="1"/>
  <c r="N928" i="1"/>
  <c r="M928" i="1"/>
  <c r="L928" i="1"/>
  <c r="K928" i="1"/>
  <c r="N927" i="1"/>
  <c r="M927" i="1"/>
  <c r="L927" i="1"/>
  <c r="K927" i="1"/>
  <c r="N926" i="1"/>
  <c r="M926" i="1"/>
  <c r="L926" i="1"/>
  <c r="K926" i="1"/>
  <c r="N925" i="1"/>
  <c r="M925" i="1"/>
  <c r="L925" i="1"/>
  <c r="K925" i="1"/>
  <c r="N924" i="1"/>
  <c r="M924" i="1"/>
  <c r="L924" i="1"/>
  <c r="K924" i="1"/>
  <c r="N923" i="1"/>
  <c r="M923" i="1"/>
  <c r="L923" i="1"/>
  <c r="K923" i="1"/>
  <c r="N922" i="1"/>
  <c r="M922" i="1"/>
  <c r="L922" i="1"/>
  <c r="K922" i="1"/>
  <c r="N921" i="1"/>
  <c r="M921" i="1"/>
  <c r="L921" i="1"/>
  <c r="K921" i="1"/>
  <c r="N920" i="1"/>
  <c r="M920" i="1"/>
  <c r="L920" i="1"/>
  <c r="K920" i="1"/>
  <c r="N919" i="1"/>
  <c r="M919" i="1"/>
  <c r="L919" i="1"/>
  <c r="K919" i="1"/>
  <c r="N918" i="1"/>
  <c r="M918" i="1"/>
  <c r="L918" i="1"/>
  <c r="K918" i="1"/>
  <c r="N917" i="1"/>
  <c r="M917" i="1"/>
  <c r="L917" i="1"/>
  <c r="K917" i="1"/>
  <c r="N916" i="1"/>
  <c r="M916" i="1"/>
  <c r="L916" i="1"/>
  <c r="K916" i="1"/>
  <c r="N915" i="1"/>
  <c r="M915" i="1"/>
  <c r="L915" i="1"/>
  <c r="K915" i="1"/>
  <c r="N914" i="1"/>
  <c r="M914" i="1"/>
  <c r="L914" i="1"/>
  <c r="K914" i="1"/>
  <c r="N913" i="1"/>
  <c r="M913" i="1"/>
  <c r="L913" i="1"/>
  <c r="K913" i="1"/>
  <c r="N912" i="1"/>
  <c r="M912" i="1"/>
  <c r="L912" i="1"/>
  <c r="K912" i="1"/>
  <c r="N911" i="1"/>
  <c r="M911" i="1"/>
  <c r="L911" i="1"/>
  <c r="K911" i="1"/>
  <c r="N910" i="1"/>
  <c r="M910" i="1"/>
  <c r="L910" i="1"/>
  <c r="K910" i="1"/>
  <c r="N909" i="1"/>
  <c r="M909" i="1"/>
  <c r="L909" i="1"/>
  <c r="K909" i="1"/>
  <c r="N908" i="1"/>
  <c r="M908" i="1"/>
  <c r="L908" i="1"/>
  <c r="K908" i="1"/>
  <c r="N907" i="1"/>
  <c r="M907" i="1"/>
  <c r="L907" i="1"/>
  <c r="K907" i="1"/>
  <c r="N906" i="1"/>
  <c r="M906" i="1"/>
  <c r="L906" i="1"/>
  <c r="K906" i="1"/>
  <c r="N905" i="1"/>
  <c r="M905" i="1"/>
  <c r="L905" i="1"/>
  <c r="K905" i="1"/>
  <c r="N904" i="1"/>
  <c r="M904" i="1"/>
  <c r="L904" i="1"/>
  <c r="K904" i="1"/>
  <c r="N903" i="1"/>
  <c r="M903" i="1"/>
  <c r="L903" i="1"/>
  <c r="K903" i="1"/>
  <c r="N902" i="1"/>
  <c r="M902" i="1"/>
  <c r="L902" i="1"/>
  <c r="K902" i="1"/>
  <c r="N901" i="1"/>
  <c r="M901" i="1"/>
  <c r="L901" i="1"/>
  <c r="K901" i="1"/>
  <c r="N900" i="1"/>
  <c r="M900" i="1"/>
  <c r="L900" i="1"/>
  <c r="K900" i="1"/>
  <c r="N899" i="1"/>
  <c r="M899" i="1"/>
  <c r="L899" i="1"/>
  <c r="K899" i="1"/>
  <c r="N898" i="1"/>
  <c r="M898" i="1"/>
  <c r="L898" i="1"/>
  <c r="K898" i="1"/>
  <c r="N897" i="1"/>
  <c r="M897" i="1"/>
  <c r="L897" i="1"/>
  <c r="K897" i="1"/>
  <c r="N896" i="1"/>
  <c r="M896" i="1"/>
  <c r="L896" i="1"/>
  <c r="K896" i="1"/>
  <c r="N895" i="1"/>
  <c r="M895" i="1"/>
  <c r="L895" i="1"/>
  <c r="K895" i="1"/>
  <c r="N894" i="1"/>
  <c r="M894" i="1"/>
  <c r="L894" i="1"/>
  <c r="K894" i="1"/>
  <c r="N893" i="1"/>
  <c r="M893" i="1"/>
  <c r="L893" i="1"/>
  <c r="K893" i="1"/>
  <c r="N892" i="1"/>
  <c r="M892" i="1"/>
  <c r="L892" i="1"/>
  <c r="K892" i="1"/>
  <c r="N891" i="1"/>
  <c r="M891" i="1"/>
  <c r="L891" i="1"/>
  <c r="K891" i="1"/>
  <c r="N890" i="1"/>
  <c r="M890" i="1"/>
  <c r="L890" i="1"/>
  <c r="K890" i="1"/>
  <c r="N889" i="1"/>
  <c r="M889" i="1"/>
  <c r="L889" i="1"/>
  <c r="K889" i="1"/>
  <c r="N888" i="1"/>
  <c r="M888" i="1"/>
  <c r="L888" i="1"/>
  <c r="K888" i="1"/>
  <c r="N887" i="1"/>
  <c r="M887" i="1"/>
  <c r="L887" i="1"/>
  <c r="K887" i="1"/>
  <c r="N886" i="1"/>
  <c r="M886" i="1"/>
  <c r="L886" i="1"/>
  <c r="K886" i="1"/>
  <c r="N885" i="1"/>
  <c r="M885" i="1"/>
  <c r="L885" i="1"/>
  <c r="K885" i="1"/>
  <c r="N884" i="1"/>
  <c r="M884" i="1"/>
  <c r="L884" i="1"/>
  <c r="K884" i="1"/>
  <c r="N883" i="1"/>
  <c r="M883" i="1"/>
  <c r="L883" i="1"/>
  <c r="K883" i="1"/>
  <c r="N882" i="1"/>
  <c r="M882" i="1"/>
  <c r="L882" i="1"/>
  <c r="K882" i="1"/>
  <c r="N881" i="1"/>
  <c r="M881" i="1"/>
  <c r="L881" i="1"/>
  <c r="K881" i="1"/>
  <c r="N880" i="1"/>
  <c r="M880" i="1"/>
  <c r="L880" i="1"/>
  <c r="K880" i="1"/>
  <c r="N879" i="1"/>
  <c r="M879" i="1"/>
  <c r="L879" i="1"/>
  <c r="K879" i="1"/>
  <c r="N878" i="1"/>
  <c r="M878" i="1"/>
  <c r="L878" i="1"/>
  <c r="K878" i="1"/>
  <c r="N877" i="1"/>
  <c r="M877" i="1"/>
  <c r="L877" i="1"/>
  <c r="K877" i="1"/>
  <c r="N876" i="1"/>
  <c r="M876" i="1"/>
  <c r="L876" i="1"/>
  <c r="K876" i="1"/>
  <c r="N875" i="1"/>
  <c r="M875" i="1"/>
  <c r="L875" i="1"/>
  <c r="K875" i="1"/>
  <c r="N874" i="1"/>
  <c r="M874" i="1"/>
  <c r="L874" i="1"/>
  <c r="K874" i="1"/>
  <c r="N873" i="1"/>
  <c r="M873" i="1"/>
  <c r="L873" i="1"/>
  <c r="K873" i="1"/>
  <c r="N872" i="1"/>
  <c r="M872" i="1"/>
  <c r="L872" i="1"/>
  <c r="K872" i="1"/>
  <c r="N871" i="1"/>
  <c r="M871" i="1"/>
  <c r="L871" i="1"/>
  <c r="K871" i="1"/>
  <c r="N870" i="1"/>
  <c r="M870" i="1"/>
  <c r="L870" i="1"/>
  <c r="K870" i="1"/>
  <c r="N869" i="1"/>
  <c r="M869" i="1"/>
  <c r="L869" i="1"/>
  <c r="K869" i="1"/>
  <c r="N868" i="1"/>
  <c r="M868" i="1"/>
  <c r="L868" i="1"/>
  <c r="K868" i="1"/>
  <c r="N867" i="1"/>
  <c r="M867" i="1"/>
  <c r="L867" i="1"/>
  <c r="K867" i="1"/>
  <c r="N866" i="1"/>
  <c r="M866" i="1"/>
  <c r="L866" i="1"/>
  <c r="K866" i="1"/>
  <c r="N865" i="1"/>
  <c r="M865" i="1"/>
  <c r="L865" i="1"/>
  <c r="K865" i="1"/>
  <c r="N864" i="1"/>
  <c r="M864" i="1"/>
  <c r="L864" i="1"/>
  <c r="K864" i="1"/>
  <c r="N863" i="1"/>
  <c r="M863" i="1"/>
  <c r="L863" i="1"/>
  <c r="K863" i="1"/>
  <c r="N862" i="1"/>
  <c r="M862" i="1"/>
  <c r="L862" i="1"/>
  <c r="K862" i="1"/>
  <c r="N861" i="1"/>
  <c r="M861" i="1"/>
  <c r="L861" i="1"/>
  <c r="K861" i="1"/>
  <c r="N860" i="1"/>
  <c r="M860" i="1"/>
  <c r="L860" i="1"/>
  <c r="K860" i="1"/>
  <c r="N859" i="1"/>
  <c r="M859" i="1"/>
  <c r="L859" i="1"/>
  <c r="K859" i="1"/>
  <c r="N858" i="1"/>
  <c r="M858" i="1"/>
  <c r="L858" i="1"/>
  <c r="K858" i="1"/>
  <c r="N857" i="1"/>
  <c r="M857" i="1"/>
  <c r="L857" i="1"/>
  <c r="K857" i="1"/>
  <c r="N856" i="1"/>
  <c r="M856" i="1"/>
  <c r="L856" i="1"/>
  <c r="K856" i="1"/>
  <c r="N855" i="1"/>
  <c r="M855" i="1"/>
  <c r="L855" i="1"/>
  <c r="K855" i="1"/>
  <c r="N854" i="1"/>
  <c r="M854" i="1"/>
  <c r="L854" i="1"/>
  <c r="K854" i="1"/>
  <c r="N853" i="1"/>
  <c r="M853" i="1"/>
  <c r="L853" i="1"/>
  <c r="K853" i="1"/>
  <c r="N852" i="1"/>
  <c r="M852" i="1"/>
  <c r="L852" i="1"/>
  <c r="K852" i="1"/>
  <c r="N851" i="1"/>
  <c r="M851" i="1"/>
  <c r="L851" i="1"/>
  <c r="K851" i="1"/>
  <c r="N850" i="1"/>
  <c r="M850" i="1"/>
  <c r="L850" i="1"/>
  <c r="K850" i="1"/>
  <c r="N849" i="1"/>
  <c r="M849" i="1"/>
  <c r="L849" i="1"/>
  <c r="K849" i="1"/>
  <c r="N848" i="1"/>
  <c r="M848" i="1"/>
  <c r="L848" i="1"/>
  <c r="K848" i="1"/>
  <c r="N847" i="1"/>
  <c r="M847" i="1"/>
  <c r="L847" i="1"/>
  <c r="K847" i="1"/>
  <c r="N846" i="1"/>
  <c r="M846" i="1"/>
  <c r="L846" i="1"/>
  <c r="K846" i="1"/>
  <c r="N845" i="1"/>
  <c r="M845" i="1"/>
  <c r="L845" i="1"/>
  <c r="K845" i="1"/>
  <c r="N844" i="1"/>
  <c r="M844" i="1"/>
  <c r="L844" i="1"/>
  <c r="K844" i="1"/>
  <c r="N843" i="1"/>
  <c r="M843" i="1"/>
  <c r="L843" i="1"/>
  <c r="K843" i="1"/>
  <c r="N842" i="1"/>
  <c r="M842" i="1"/>
  <c r="L842" i="1"/>
  <c r="K842" i="1"/>
  <c r="N841" i="1"/>
  <c r="M841" i="1"/>
  <c r="L841" i="1"/>
  <c r="K841" i="1"/>
  <c r="N840" i="1"/>
  <c r="M840" i="1"/>
  <c r="L840" i="1"/>
  <c r="K840" i="1"/>
  <c r="N839" i="1"/>
  <c r="M839" i="1"/>
  <c r="L839" i="1"/>
  <c r="K839" i="1"/>
  <c r="N838" i="1"/>
  <c r="M838" i="1"/>
  <c r="L838" i="1"/>
  <c r="K838" i="1"/>
  <c r="N837" i="1"/>
  <c r="M837" i="1"/>
  <c r="L837" i="1"/>
  <c r="K837" i="1"/>
  <c r="N836" i="1"/>
  <c r="M836" i="1"/>
  <c r="L836" i="1"/>
  <c r="K836" i="1"/>
  <c r="N835" i="1"/>
  <c r="M835" i="1"/>
  <c r="L835" i="1"/>
  <c r="K835" i="1"/>
  <c r="N834" i="1"/>
  <c r="M834" i="1"/>
  <c r="L834" i="1"/>
  <c r="K834" i="1"/>
  <c r="N833" i="1"/>
  <c r="M833" i="1"/>
  <c r="L833" i="1"/>
  <c r="K833" i="1"/>
  <c r="N832" i="1"/>
  <c r="M832" i="1"/>
  <c r="L832" i="1"/>
  <c r="K832" i="1"/>
  <c r="N831" i="1"/>
  <c r="M831" i="1"/>
  <c r="L831" i="1"/>
  <c r="K831" i="1"/>
  <c r="N830" i="1"/>
  <c r="M830" i="1"/>
  <c r="L830" i="1"/>
  <c r="K830" i="1"/>
  <c r="N829" i="1"/>
  <c r="M829" i="1"/>
  <c r="L829" i="1"/>
  <c r="K829" i="1"/>
  <c r="N828" i="1"/>
  <c r="M828" i="1"/>
  <c r="L828" i="1"/>
  <c r="K828" i="1"/>
  <c r="N827" i="1"/>
  <c r="M827" i="1"/>
  <c r="L827" i="1"/>
  <c r="K827" i="1"/>
  <c r="N826" i="1"/>
  <c r="M826" i="1"/>
  <c r="L826" i="1"/>
  <c r="K826" i="1"/>
  <c r="N825" i="1"/>
  <c r="M825" i="1"/>
  <c r="L825" i="1"/>
  <c r="K825" i="1"/>
  <c r="N824" i="1"/>
  <c r="M824" i="1"/>
  <c r="L824" i="1"/>
  <c r="K824" i="1"/>
  <c r="N823" i="1"/>
  <c r="M823" i="1"/>
  <c r="L823" i="1"/>
  <c r="K823" i="1"/>
  <c r="N822" i="1"/>
  <c r="M822" i="1"/>
  <c r="L822" i="1"/>
  <c r="K822" i="1"/>
  <c r="N821" i="1"/>
  <c r="M821" i="1"/>
  <c r="L821" i="1"/>
  <c r="K821" i="1"/>
  <c r="N820" i="1"/>
  <c r="M820" i="1"/>
  <c r="L820" i="1"/>
  <c r="K820" i="1"/>
  <c r="N819" i="1"/>
  <c r="M819" i="1"/>
  <c r="L819" i="1"/>
  <c r="K819" i="1"/>
  <c r="N818" i="1"/>
  <c r="M818" i="1"/>
  <c r="L818" i="1"/>
  <c r="K818" i="1"/>
  <c r="N817" i="1"/>
  <c r="M817" i="1"/>
  <c r="L817" i="1"/>
  <c r="K817" i="1"/>
  <c r="N816" i="1"/>
  <c r="M816" i="1"/>
  <c r="L816" i="1"/>
  <c r="K816" i="1"/>
  <c r="N815" i="1"/>
  <c r="M815" i="1"/>
  <c r="L815" i="1"/>
  <c r="K815" i="1"/>
  <c r="N814" i="1"/>
  <c r="M814" i="1"/>
  <c r="L814" i="1"/>
  <c r="K814" i="1"/>
  <c r="N813" i="1"/>
  <c r="M813" i="1"/>
  <c r="L813" i="1"/>
  <c r="K813" i="1"/>
  <c r="N812" i="1"/>
  <c r="M812" i="1"/>
  <c r="L812" i="1"/>
  <c r="K812" i="1"/>
  <c r="N811" i="1"/>
  <c r="M811" i="1"/>
  <c r="L811" i="1"/>
  <c r="K811" i="1"/>
  <c r="N810" i="1"/>
  <c r="M810" i="1"/>
  <c r="L810" i="1"/>
  <c r="K810" i="1"/>
  <c r="N809" i="1"/>
  <c r="M809" i="1"/>
  <c r="L809" i="1"/>
  <c r="K809" i="1"/>
  <c r="N808" i="1"/>
  <c r="M808" i="1"/>
  <c r="L808" i="1"/>
  <c r="K808" i="1"/>
  <c r="N807" i="1"/>
  <c r="M807" i="1"/>
  <c r="L807" i="1"/>
  <c r="K807" i="1"/>
  <c r="N806" i="1"/>
  <c r="M806" i="1"/>
  <c r="L806" i="1"/>
  <c r="K806" i="1"/>
  <c r="N805" i="1"/>
  <c r="M805" i="1"/>
  <c r="L805" i="1"/>
  <c r="K805" i="1"/>
  <c r="N804" i="1"/>
  <c r="M804" i="1"/>
  <c r="L804" i="1"/>
  <c r="K804" i="1"/>
  <c r="N803" i="1"/>
  <c r="M803" i="1"/>
  <c r="L803" i="1"/>
  <c r="K803" i="1"/>
  <c r="N802" i="1"/>
  <c r="M802" i="1"/>
  <c r="L802" i="1"/>
  <c r="K802" i="1"/>
  <c r="N801" i="1"/>
  <c r="M801" i="1"/>
  <c r="L801" i="1"/>
  <c r="K801" i="1"/>
  <c r="N800" i="1"/>
  <c r="M800" i="1"/>
  <c r="L800" i="1"/>
  <c r="K800" i="1"/>
  <c r="N799" i="1"/>
  <c r="M799" i="1"/>
  <c r="L799" i="1"/>
  <c r="K799" i="1"/>
  <c r="N798" i="1"/>
  <c r="M798" i="1"/>
  <c r="L798" i="1"/>
  <c r="K798" i="1"/>
  <c r="N797" i="1"/>
  <c r="M797" i="1"/>
  <c r="L797" i="1"/>
  <c r="K797" i="1"/>
  <c r="N796" i="1"/>
  <c r="M796" i="1"/>
  <c r="L796" i="1"/>
  <c r="K796" i="1"/>
  <c r="N795" i="1"/>
  <c r="M795" i="1"/>
  <c r="L795" i="1"/>
  <c r="K795" i="1"/>
  <c r="N794" i="1"/>
  <c r="M794" i="1"/>
  <c r="L794" i="1"/>
  <c r="K794" i="1"/>
  <c r="N793" i="1"/>
  <c r="M793" i="1"/>
  <c r="L793" i="1"/>
  <c r="K793" i="1"/>
  <c r="N792" i="1"/>
  <c r="M792" i="1"/>
  <c r="L792" i="1"/>
  <c r="K792" i="1"/>
  <c r="N791" i="1"/>
  <c r="M791" i="1"/>
  <c r="L791" i="1"/>
  <c r="K791" i="1"/>
  <c r="N790" i="1"/>
  <c r="M790" i="1"/>
  <c r="L790" i="1"/>
  <c r="K790" i="1"/>
  <c r="N789" i="1"/>
  <c r="M789" i="1"/>
  <c r="L789" i="1"/>
  <c r="K789" i="1"/>
  <c r="N788" i="1"/>
  <c r="M788" i="1"/>
  <c r="L788" i="1"/>
  <c r="K788" i="1"/>
  <c r="N787" i="1"/>
  <c r="M787" i="1"/>
  <c r="L787" i="1"/>
  <c r="K787" i="1"/>
  <c r="N786" i="1"/>
  <c r="M786" i="1"/>
  <c r="L786" i="1"/>
  <c r="K786" i="1"/>
  <c r="N785" i="1"/>
  <c r="M785" i="1"/>
  <c r="L785" i="1"/>
  <c r="K785" i="1"/>
  <c r="N784" i="1"/>
  <c r="M784" i="1"/>
  <c r="L784" i="1"/>
  <c r="K784" i="1"/>
  <c r="N783" i="1"/>
  <c r="M783" i="1"/>
  <c r="L783" i="1"/>
  <c r="K783" i="1"/>
  <c r="N782" i="1"/>
  <c r="M782" i="1"/>
  <c r="L782" i="1"/>
  <c r="K782" i="1"/>
  <c r="N781" i="1"/>
  <c r="M781" i="1"/>
  <c r="L781" i="1"/>
  <c r="K781" i="1"/>
  <c r="N780" i="1"/>
  <c r="M780" i="1"/>
  <c r="L780" i="1"/>
  <c r="K780" i="1"/>
  <c r="N779" i="1"/>
  <c r="M779" i="1"/>
  <c r="L779" i="1"/>
  <c r="K779" i="1"/>
  <c r="N778" i="1"/>
  <c r="M778" i="1"/>
  <c r="L778" i="1"/>
  <c r="K778" i="1"/>
  <c r="N777" i="1"/>
  <c r="M777" i="1"/>
  <c r="L777" i="1"/>
  <c r="K777" i="1"/>
  <c r="N776" i="1"/>
  <c r="M776" i="1"/>
  <c r="L776" i="1"/>
  <c r="K776" i="1"/>
  <c r="N775" i="1"/>
  <c r="M775" i="1"/>
  <c r="L775" i="1"/>
  <c r="K775" i="1"/>
  <c r="N774" i="1"/>
  <c r="M774" i="1"/>
  <c r="L774" i="1"/>
  <c r="K774" i="1"/>
  <c r="N773" i="1"/>
  <c r="M773" i="1"/>
  <c r="L773" i="1"/>
  <c r="K773" i="1"/>
  <c r="N772" i="1"/>
  <c r="M772" i="1"/>
  <c r="L772" i="1"/>
  <c r="K772" i="1"/>
  <c r="N771" i="1"/>
  <c r="M771" i="1"/>
  <c r="L771" i="1"/>
  <c r="K771" i="1"/>
  <c r="N770" i="1"/>
  <c r="M770" i="1"/>
  <c r="L770" i="1"/>
  <c r="K770" i="1"/>
  <c r="N769" i="1"/>
  <c r="M769" i="1"/>
  <c r="L769" i="1"/>
  <c r="K769" i="1"/>
  <c r="N768" i="1"/>
  <c r="M768" i="1"/>
  <c r="L768" i="1"/>
  <c r="K768" i="1"/>
  <c r="N767" i="1"/>
  <c r="M767" i="1"/>
  <c r="L767" i="1"/>
  <c r="K767" i="1"/>
  <c r="N766" i="1"/>
  <c r="M766" i="1"/>
  <c r="L766" i="1"/>
  <c r="K766" i="1"/>
  <c r="N765" i="1"/>
  <c r="M765" i="1"/>
  <c r="L765" i="1"/>
  <c r="K765" i="1"/>
  <c r="N764" i="1"/>
  <c r="M764" i="1"/>
  <c r="L764" i="1"/>
  <c r="K764" i="1"/>
  <c r="N763" i="1"/>
  <c r="M763" i="1"/>
  <c r="L763" i="1"/>
  <c r="K763" i="1"/>
  <c r="N762" i="1"/>
  <c r="M762" i="1"/>
  <c r="L762" i="1"/>
  <c r="K762" i="1"/>
  <c r="N761" i="1"/>
  <c r="M761" i="1"/>
  <c r="L761" i="1"/>
  <c r="K761" i="1"/>
  <c r="N760" i="1"/>
  <c r="M760" i="1"/>
  <c r="L760" i="1"/>
  <c r="K760" i="1"/>
  <c r="N759" i="1"/>
  <c r="M759" i="1"/>
  <c r="L759" i="1"/>
  <c r="K759" i="1"/>
  <c r="N758" i="1"/>
  <c r="M758" i="1"/>
  <c r="L758" i="1"/>
  <c r="K758" i="1"/>
  <c r="N757" i="1"/>
  <c r="M757" i="1"/>
  <c r="L757" i="1"/>
  <c r="K757" i="1"/>
  <c r="N756" i="1"/>
  <c r="M756" i="1"/>
  <c r="L756" i="1"/>
  <c r="K756" i="1"/>
  <c r="N755" i="1"/>
  <c r="M755" i="1"/>
  <c r="L755" i="1"/>
  <c r="K755" i="1"/>
  <c r="N754" i="1"/>
  <c r="M754" i="1"/>
  <c r="L754" i="1"/>
  <c r="K754" i="1"/>
  <c r="N753" i="1"/>
  <c r="M753" i="1"/>
  <c r="L753" i="1"/>
  <c r="K753" i="1"/>
  <c r="N752" i="1"/>
  <c r="M752" i="1"/>
  <c r="L752" i="1"/>
  <c r="K752" i="1"/>
  <c r="N751" i="1"/>
  <c r="M751" i="1"/>
  <c r="L751" i="1"/>
  <c r="K751" i="1"/>
  <c r="N750" i="1"/>
  <c r="M750" i="1"/>
  <c r="L750" i="1"/>
  <c r="K750" i="1"/>
  <c r="N749" i="1"/>
  <c r="M749" i="1"/>
  <c r="L749" i="1"/>
  <c r="K749" i="1"/>
  <c r="N748" i="1"/>
  <c r="M748" i="1"/>
  <c r="L748" i="1"/>
  <c r="K748" i="1"/>
  <c r="N747" i="1"/>
  <c r="M747" i="1"/>
  <c r="L747" i="1"/>
  <c r="K747" i="1"/>
  <c r="N746" i="1"/>
  <c r="M746" i="1"/>
  <c r="L746" i="1"/>
  <c r="K746" i="1"/>
  <c r="N745" i="1"/>
  <c r="M745" i="1"/>
  <c r="L745" i="1"/>
  <c r="K745" i="1"/>
  <c r="N744" i="1"/>
  <c r="M744" i="1"/>
  <c r="L744" i="1"/>
  <c r="K744" i="1"/>
  <c r="N743" i="1"/>
  <c r="M743" i="1"/>
  <c r="L743" i="1"/>
  <c r="K743" i="1"/>
  <c r="N742" i="1"/>
  <c r="M742" i="1"/>
  <c r="L742" i="1"/>
  <c r="K742" i="1"/>
  <c r="N741" i="1"/>
  <c r="M741" i="1"/>
  <c r="L741" i="1"/>
  <c r="K741" i="1"/>
  <c r="N740" i="1"/>
  <c r="M740" i="1"/>
  <c r="L740" i="1"/>
  <c r="K740" i="1"/>
  <c r="N739" i="1"/>
  <c r="M739" i="1"/>
  <c r="L739" i="1"/>
  <c r="K739" i="1"/>
  <c r="N738" i="1"/>
  <c r="M738" i="1"/>
  <c r="L738" i="1"/>
  <c r="K738" i="1"/>
  <c r="N737" i="1"/>
  <c r="M737" i="1"/>
  <c r="L737" i="1"/>
  <c r="K737" i="1"/>
  <c r="N736" i="1"/>
  <c r="M736" i="1"/>
  <c r="L736" i="1"/>
  <c r="K736" i="1"/>
  <c r="N735" i="1"/>
  <c r="M735" i="1"/>
  <c r="L735" i="1"/>
  <c r="K735" i="1"/>
  <c r="N734" i="1"/>
  <c r="M734" i="1"/>
  <c r="L734" i="1"/>
  <c r="K734" i="1"/>
  <c r="N733" i="1"/>
  <c r="M733" i="1"/>
  <c r="L733" i="1"/>
  <c r="K733" i="1"/>
  <c r="N732" i="1"/>
  <c r="M732" i="1"/>
  <c r="L732" i="1"/>
  <c r="K732" i="1"/>
  <c r="N731" i="1"/>
  <c r="M731" i="1"/>
  <c r="L731" i="1"/>
  <c r="K731" i="1"/>
  <c r="N730" i="1"/>
  <c r="M730" i="1"/>
  <c r="L730" i="1"/>
  <c r="K730" i="1"/>
  <c r="N729" i="1"/>
  <c r="M729" i="1"/>
  <c r="L729" i="1"/>
  <c r="K729" i="1"/>
  <c r="N728" i="1"/>
  <c r="M728" i="1"/>
  <c r="L728" i="1"/>
  <c r="K728" i="1"/>
  <c r="N727" i="1"/>
  <c r="M727" i="1"/>
  <c r="L727" i="1"/>
  <c r="K727" i="1"/>
  <c r="N726" i="1"/>
  <c r="M726" i="1"/>
  <c r="L726" i="1"/>
  <c r="K726" i="1"/>
  <c r="N725" i="1"/>
  <c r="M725" i="1"/>
  <c r="L725" i="1"/>
  <c r="K725" i="1"/>
  <c r="N724" i="1"/>
  <c r="M724" i="1"/>
  <c r="L724" i="1"/>
  <c r="K724" i="1"/>
  <c r="N723" i="1"/>
  <c r="M723" i="1"/>
  <c r="L723" i="1"/>
  <c r="K723" i="1"/>
  <c r="N722" i="1"/>
  <c r="M722" i="1"/>
  <c r="L722" i="1"/>
  <c r="K722" i="1"/>
  <c r="N721" i="1"/>
  <c r="M721" i="1"/>
  <c r="L721" i="1"/>
  <c r="K721" i="1"/>
  <c r="N720" i="1"/>
  <c r="M720" i="1"/>
  <c r="L720" i="1"/>
  <c r="K720" i="1"/>
  <c r="N719" i="1"/>
  <c r="M719" i="1"/>
  <c r="L719" i="1"/>
  <c r="K719" i="1"/>
  <c r="N718" i="1"/>
  <c r="M718" i="1"/>
  <c r="L718" i="1"/>
  <c r="K718" i="1"/>
  <c r="N717" i="1"/>
  <c r="M717" i="1"/>
  <c r="L717" i="1"/>
  <c r="K717" i="1"/>
  <c r="N716" i="1"/>
  <c r="M716" i="1"/>
  <c r="L716" i="1"/>
  <c r="K716" i="1"/>
  <c r="N715" i="1"/>
  <c r="M715" i="1"/>
  <c r="L715" i="1"/>
  <c r="K715" i="1"/>
  <c r="N714" i="1"/>
  <c r="M714" i="1"/>
  <c r="L714" i="1"/>
  <c r="K714" i="1"/>
  <c r="N713" i="1"/>
  <c r="M713" i="1"/>
  <c r="L713" i="1"/>
  <c r="K713" i="1"/>
  <c r="N712" i="1"/>
  <c r="M712" i="1"/>
  <c r="L712" i="1"/>
  <c r="K712" i="1"/>
  <c r="N711" i="1"/>
  <c r="M711" i="1"/>
  <c r="L711" i="1"/>
  <c r="K711" i="1"/>
  <c r="N710" i="1"/>
  <c r="M710" i="1"/>
  <c r="L710" i="1"/>
  <c r="K710" i="1"/>
  <c r="N709" i="1"/>
  <c r="M709" i="1"/>
  <c r="L709" i="1"/>
  <c r="K709" i="1"/>
  <c r="N708" i="1"/>
  <c r="M708" i="1"/>
  <c r="L708" i="1"/>
  <c r="K708" i="1"/>
  <c r="N707" i="1"/>
  <c r="M707" i="1"/>
  <c r="L707" i="1"/>
  <c r="K707" i="1"/>
  <c r="N706" i="1"/>
  <c r="M706" i="1"/>
  <c r="L706" i="1"/>
  <c r="K706" i="1"/>
  <c r="N705" i="1"/>
  <c r="M705" i="1"/>
  <c r="L705" i="1"/>
  <c r="K705" i="1"/>
  <c r="N704" i="1"/>
  <c r="M704" i="1"/>
  <c r="L704" i="1"/>
  <c r="K704" i="1"/>
  <c r="N703" i="1"/>
  <c r="M703" i="1"/>
  <c r="L703" i="1"/>
  <c r="K703" i="1"/>
  <c r="N702" i="1"/>
  <c r="M702" i="1"/>
  <c r="L702" i="1"/>
  <c r="K702" i="1"/>
  <c r="N701" i="1"/>
  <c r="M701" i="1"/>
  <c r="L701" i="1"/>
  <c r="K701" i="1"/>
  <c r="N700" i="1"/>
  <c r="M700" i="1"/>
  <c r="L700" i="1"/>
  <c r="K700" i="1"/>
  <c r="N699" i="1"/>
  <c r="M699" i="1"/>
  <c r="L699" i="1"/>
  <c r="K699" i="1"/>
  <c r="N698" i="1"/>
  <c r="M698" i="1"/>
  <c r="L698" i="1"/>
  <c r="K698" i="1"/>
  <c r="N697" i="1"/>
  <c r="M697" i="1"/>
  <c r="L697" i="1"/>
  <c r="K697" i="1"/>
  <c r="N696" i="1"/>
  <c r="M696" i="1"/>
  <c r="L696" i="1"/>
  <c r="K696" i="1"/>
  <c r="N695" i="1"/>
  <c r="M695" i="1"/>
  <c r="L695" i="1"/>
  <c r="K695" i="1"/>
  <c r="N694" i="1"/>
  <c r="M694" i="1"/>
  <c r="L694" i="1"/>
  <c r="K694" i="1"/>
  <c r="N693" i="1"/>
  <c r="M693" i="1"/>
  <c r="L693" i="1"/>
  <c r="K693" i="1"/>
  <c r="N692" i="1"/>
  <c r="M692" i="1"/>
  <c r="L692" i="1"/>
  <c r="K692" i="1"/>
  <c r="N691" i="1"/>
  <c r="M691" i="1"/>
  <c r="L691" i="1"/>
  <c r="K691" i="1"/>
  <c r="N690" i="1"/>
  <c r="M690" i="1"/>
  <c r="L690" i="1"/>
  <c r="K690" i="1"/>
  <c r="N689" i="1"/>
  <c r="M689" i="1"/>
  <c r="L689" i="1"/>
  <c r="K689" i="1"/>
  <c r="N688" i="1"/>
  <c r="M688" i="1"/>
  <c r="L688" i="1"/>
  <c r="K688" i="1"/>
  <c r="N687" i="1"/>
  <c r="M687" i="1"/>
  <c r="L687" i="1"/>
  <c r="K687" i="1"/>
  <c r="N686" i="1"/>
  <c r="M686" i="1"/>
  <c r="L686" i="1"/>
  <c r="K686" i="1"/>
  <c r="N685" i="1"/>
  <c r="M685" i="1"/>
  <c r="L685" i="1"/>
  <c r="K685" i="1"/>
  <c r="N684" i="1"/>
  <c r="M684" i="1"/>
  <c r="L684" i="1"/>
  <c r="K684" i="1"/>
  <c r="N683" i="1"/>
  <c r="M683" i="1"/>
  <c r="L683" i="1"/>
  <c r="K683" i="1"/>
  <c r="N682" i="1"/>
  <c r="M682" i="1"/>
  <c r="L682" i="1"/>
  <c r="K682" i="1"/>
  <c r="N681" i="1"/>
  <c r="M681" i="1"/>
  <c r="L681" i="1"/>
  <c r="K681" i="1"/>
  <c r="N680" i="1"/>
  <c r="M680" i="1"/>
  <c r="L680" i="1"/>
  <c r="K680" i="1"/>
  <c r="N679" i="1"/>
  <c r="M679" i="1"/>
  <c r="L679" i="1"/>
  <c r="K679" i="1"/>
  <c r="N678" i="1"/>
  <c r="M678" i="1"/>
  <c r="L678" i="1"/>
  <c r="K678" i="1"/>
  <c r="N677" i="1"/>
  <c r="M677" i="1"/>
  <c r="L677" i="1"/>
  <c r="K677" i="1"/>
  <c r="N676" i="1"/>
  <c r="M676" i="1"/>
  <c r="L676" i="1"/>
  <c r="K676" i="1"/>
  <c r="N675" i="1"/>
  <c r="M675" i="1"/>
  <c r="L675" i="1"/>
  <c r="K675" i="1"/>
  <c r="N674" i="1"/>
  <c r="M674" i="1"/>
  <c r="L674" i="1"/>
  <c r="K674" i="1"/>
  <c r="N673" i="1"/>
  <c r="M673" i="1"/>
  <c r="L673" i="1"/>
  <c r="K673" i="1"/>
  <c r="N672" i="1"/>
  <c r="M672" i="1"/>
  <c r="L672" i="1"/>
  <c r="K672" i="1"/>
  <c r="N671" i="1"/>
  <c r="M671" i="1"/>
  <c r="L671" i="1"/>
  <c r="K671" i="1"/>
  <c r="N670" i="1"/>
  <c r="M670" i="1"/>
  <c r="L670" i="1"/>
  <c r="K670" i="1"/>
  <c r="N669" i="1"/>
  <c r="M669" i="1"/>
  <c r="L669" i="1"/>
  <c r="K669" i="1"/>
  <c r="N668" i="1"/>
  <c r="M668" i="1"/>
  <c r="L668" i="1"/>
  <c r="K668" i="1"/>
  <c r="N667" i="1"/>
  <c r="M667" i="1"/>
  <c r="L667" i="1"/>
  <c r="K667" i="1"/>
  <c r="N666" i="1"/>
  <c r="M666" i="1"/>
  <c r="L666" i="1"/>
  <c r="K666" i="1"/>
  <c r="N665" i="1"/>
  <c r="M665" i="1"/>
  <c r="L665" i="1"/>
  <c r="K665" i="1"/>
  <c r="N664" i="1"/>
  <c r="M664" i="1"/>
  <c r="L664" i="1"/>
  <c r="K664" i="1"/>
  <c r="N663" i="1"/>
  <c r="M663" i="1"/>
  <c r="L663" i="1"/>
  <c r="K663" i="1"/>
  <c r="N662" i="1"/>
  <c r="M662" i="1"/>
  <c r="L662" i="1"/>
  <c r="K662" i="1"/>
  <c r="N661" i="1"/>
  <c r="M661" i="1"/>
  <c r="L661" i="1"/>
  <c r="K661" i="1"/>
  <c r="N660" i="1"/>
  <c r="M660" i="1"/>
  <c r="L660" i="1"/>
  <c r="K660" i="1"/>
  <c r="N659" i="1"/>
  <c r="M659" i="1"/>
  <c r="L659" i="1"/>
  <c r="K659" i="1"/>
  <c r="N658" i="1"/>
  <c r="M658" i="1"/>
  <c r="L658" i="1"/>
  <c r="K658" i="1"/>
  <c r="N657" i="1"/>
  <c r="M657" i="1"/>
  <c r="L657" i="1"/>
  <c r="K657" i="1"/>
  <c r="N656" i="1"/>
  <c r="M656" i="1"/>
  <c r="L656" i="1"/>
  <c r="K656" i="1"/>
  <c r="N655" i="1"/>
  <c r="M655" i="1"/>
  <c r="L655" i="1"/>
  <c r="K655" i="1"/>
  <c r="N654" i="1"/>
  <c r="M654" i="1"/>
  <c r="L654" i="1"/>
  <c r="K654" i="1"/>
  <c r="N653" i="1"/>
  <c r="M653" i="1"/>
  <c r="L653" i="1"/>
  <c r="K653" i="1"/>
  <c r="N652" i="1"/>
  <c r="M652" i="1"/>
  <c r="L652" i="1"/>
  <c r="K652" i="1"/>
  <c r="N651" i="1"/>
  <c r="M651" i="1"/>
  <c r="L651" i="1"/>
  <c r="K651" i="1"/>
  <c r="N650" i="1"/>
  <c r="M650" i="1"/>
  <c r="L650" i="1"/>
  <c r="K650" i="1"/>
  <c r="N649" i="1"/>
  <c r="M649" i="1"/>
  <c r="L649" i="1"/>
  <c r="K649" i="1"/>
  <c r="N648" i="1"/>
  <c r="M648" i="1"/>
  <c r="L648" i="1"/>
  <c r="K648" i="1"/>
  <c r="N647" i="1"/>
  <c r="M647" i="1"/>
  <c r="L647" i="1"/>
  <c r="K647" i="1"/>
  <c r="N646" i="1"/>
  <c r="M646" i="1"/>
  <c r="L646" i="1"/>
  <c r="K646" i="1"/>
  <c r="N645" i="1"/>
  <c r="M645" i="1"/>
  <c r="L645" i="1"/>
  <c r="K645" i="1"/>
  <c r="N644" i="1"/>
  <c r="M644" i="1"/>
  <c r="L644" i="1"/>
  <c r="K644" i="1"/>
  <c r="N643" i="1"/>
  <c r="M643" i="1"/>
  <c r="L643" i="1"/>
  <c r="K643" i="1"/>
  <c r="N642" i="1"/>
  <c r="M642" i="1"/>
  <c r="L642" i="1"/>
  <c r="K642" i="1"/>
  <c r="N641" i="1"/>
  <c r="M641" i="1"/>
  <c r="L641" i="1"/>
  <c r="K641" i="1"/>
  <c r="N640" i="1"/>
  <c r="M640" i="1"/>
  <c r="L640" i="1"/>
  <c r="K640" i="1"/>
  <c r="N639" i="1"/>
  <c r="M639" i="1"/>
  <c r="L639" i="1"/>
  <c r="K639" i="1"/>
  <c r="N638" i="1"/>
  <c r="M638" i="1"/>
  <c r="L638" i="1"/>
  <c r="K638" i="1"/>
  <c r="N637" i="1"/>
  <c r="M637" i="1"/>
  <c r="L637" i="1"/>
  <c r="K637" i="1"/>
  <c r="N636" i="1"/>
  <c r="M636" i="1"/>
  <c r="L636" i="1"/>
  <c r="K636" i="1"/>
  <c r="N635" i="1"/>
  <c r="M635" i="1"/>
  <c r="L635" i="1"/>
  <c r="K635" i="1"/>
  <c r="N634" i="1"/>
  <c r="M634" i="1"/>
  <c r="L634" i="1"/>
  <c r="K634" i="1"/>
  <c r="N633" i="1"/>
  <c r="M633" i="1"/>
  <c r="L633" i="1"/>
  <c r="K633" i="1"/>
  <c r="N632" i="1"/>
  <c r="M632" i="1"/>
  <c r="L632" i="1"/>
  <c r="K632" i="1"/>
  <c r="N631" i="1"/>
  <c r="M631" i="1"/>
  <c r="L631" i="1"/>
  <c r="K631" i="1"/>
  <c r="N630" i="1"/>
  <c r="M630" i="1"/>
  <c r="L630" i="1"/>
  <c r="K630" i="1"/>
  <c r="N629" i="1"/>
  <c r="M629" i="1"/>
  <c r="L629" i="1"/>
  <c r="K629" i="1"/>
  <c r="N628" i="1"/>
  <c r="M628" i="1"/>
  <c r="L628" i="1"/>
  <c r="K628" i="1"/>
  <c r="N627" i="1"/>
  <c r="M627" i="1"/>
  <c r="L627" i="1"/>
  <c r="K627" i="1"/>
  <c r="N626" i="1"/>
  <c r="M626" i="1"/>
  <c r="L626" i="1"/>
  <c r="K626" i="1"/>
  <c r="N625" i="1"/>
  <c r="M625" i="1"/>
  <c r="L625" i="1"/>
  <c r="K625" i="1"/>
  <c r="N624" i="1"/>
  <c r="M624" i="1"/>
  <c r="L624" i="1"/>
  <c r="K624" i="1"/>
  <c r="N623" i="1"/>
  <c r="M623" i="1"/>
  <c r="L623" i="1"/>
  <c r="K623" i="1"/>
  <c r="N622" i="1"/>
  <c r="M622" i="1"/>
  <c r="L622" i="1"/>
  <c r="K622" i="1"/>
  <c r="N621" i="1"/>
  <c r="M621" i="1"/>
  <c r="L621" i="1"/>
  <c r="K621" i="1"/>
  <c r="N620" i="1"/>
  <c r="M620" i="1"/>
  <c r="L620" i="1"/>
  <c r="K620" i="1"/>
  <c r="N619" i="1"/>
  <c r="M619" i="1"/>
  <c r="L619" i="1"/>
  <c r="K619" i="1"/>
  <c r="N618" i="1"/>
  <c r="M618" i="1"/>
  <c r="L618" i="1"/>
  <c r="K618" i="1"/>
  <c r="N617" i="1"/>
  <c r="M617" i="1"/>
  <c r="L617" i="1"/>
  <c r="K617" i="1"/>
  <c r="N616" i="1"/>
  <c r="M616" i="1"/>
  <c r="L616" i="1"/>
  <c r="K616" i="1"/>
  <c r="N615" i="1"/>
  <c r="M615" i="1"/>
  <c r="L615" i="1"/>
  <c r="K615" i="1"/>
  <c r="N614" i="1"/>
  <c r="M614" i="1"/>
  <c r="L614" i="1"/>
  <c r="K614" i="1"/>
  <c r="N613" i="1"/>
  <c r="M613" i="1"/>
  <c r="L613" i="1"/>
  <c r="K613" i="1"/>
  <c r="N612" i="1"/>
  <c r="M612" i="1"/>
  <c r="L612" i="1"/>
  <c r="K612" i="1"/>
  <c r="N611" i="1"/>
  <c r="M611" i="1"/>
  <c r="L611" i="1"/>
  <c r="K611" i="1"/>
  <c r="N610" i="1"/>
  <c r="M610" i="1"/>
  <c r="L610" i="1"/>
  <c r="K610" i="1"/>
  <c r="N609" i="1"/>
  <c r="M609" i="1"/>
  <c r="L609" i="1"/>
  <c r="K609" i="1"/>
  <c r="N608" i="1"/>
  <c r="M608" i="1"/>
  <c r="L608" i="1"/>
  <c r="K608" i="1"/>
  <c r="N607" i="1"/>
  <c r="M607" i="1"/>
  <c r="L607" i="1"/>
  <c r="K607" i="1"/>
  <c r="N606" i="1"/>
  <c r="M606" i="1"/>
  <c r="L606" i="1"/>
  <c r="K606" i="1"/>
  <c r="N605" i="1"/>
  <c r="M605" i="1"/>
  <c r="L605" i="1"/>
  <c r="K605" i="1"/>
  <c r="N604" i="1"/>
  <c r="M604" i="1"/>
  <c r="L604" i="1"/>
  <c r="K604" i="1"/>
  <c r="N603" i="1"/>
  <c r="M603" i="1"/>
  <c r="L603" i="1"/>
  <c r="K603" i="1"/>
  <c r="N602" i="1"/>
  <c r="M602" i="1"/>
  <c r="L602" i="1"/>
  <c r="K602" i="1"/>
  <c r="N601" i="1"/>
  <c r="M601" i="1"/>
  <c r="L601" i="1"/>
  <c r="K601" i="1"/>
  <c r="N600" i="1"/>
  <c r="M600" i="1"/>
  <c r="L600" i="1"/>
  <c r="K600" i="1"/>
  <c r="N599" i="1"/>
  <c r="M599" i="1"/>
  <c r="L599" i="1"/>
  <c r="K599" i="1"/>
  <c r="N598" i="1"/>
  <c r="M598" i="1"/>
  <c r="L598" i="1"/>
  <c r="K598" i="1"/>
  <c r="N597" i="1"/>
  <c r="M597" i="1"/>
  <c r="L597" i="1"/>
  <c r="K597" i="1"/>
  <c r="N596" i="1"/>
  <c r="M596" i="1"/>
  <c r="L596" i="1"/>
  <c r="K596" i="1"/>
  <c r="N595" i="1"/>
  <c r="M595" i="1"/>
  <c r="L595" i="1"/>
  <c r="K595" i="1"/>
  <c r="N594" i="1"/>
  <c r="M594" i="1"/>
  <c r="L594" i="1"/>
  <c r="K594" i="1"/>
  <c r="N593" i="1"/>
  <c r="M593" i="1"/>
  <c r="L593" i="1"/>
  <c r="K593" i="1"/>
  <c r="N592" i="1"/>
  <c r="M592" i="1"/>
  <c r="L592" i="1"/>
  <c r="K592" i="1"/>
  <c r="N591" i="1"/>
  <c r="M591" i="1"/>
  <c r="L591" i="1"/>
  <c r="K591" i="1"/>
  <c r="N590" i="1"/>
  <c r="M590" i="1"/>
  <c r="L590" i="1"/>
  <c r="K590" i="1"/>
  <c r="N589" i="1"/>
  <c r="M589" i="1"/>
  <c r="L589" i="1"/>
  <c r="K589" i="1"/>
  <c r="N588" i="1"/>
  <c r="M588" i="1"/>
  <c r="L588" i="1"/>
  <c r="K588" i="1"/>
  <c r="N587" i="1"/>
  <c r="M587" i="1"/>
  <c r="L587" i="1"/>
  <c r="K587" i="1"/>
  <c r="N586" i="1"/>
  <c r="M586" i="1"/>
  <c r="L586" i="1"/>
  <c r="K586" i="1"/>
  <c r="N585" i="1"/>
  <c r="M585" i="1"/>
  <c r="L585" i="1"/>
  <c r="K585" i="1"/>
  <c r="N584" i="1"/>
  <c r="M584" i="1"/>
  <c r="L584" i="1"/>
  <c r="K584" i="1"/>
  <c r="N583" i="1"/>
  <c r="M583" i="1"/>
  <c r="L583" i="1"/>
  <c r="K583" i="1"/>
  <c r="N582" i="1"/>
  <c r="M582" i="1"/>
  <c r="L582" i="1"/>
  <c r="K582" i="1"/>
  <c r="N581" i="1"/>
  <c r="M581" i="1"/>
  <c r="L581" i="1"/>
  <c r="K581" i="1"/>
  <c r="N580" i="1"/>
  <c r="M580" i="1"/>
  <c r="L580" i="1"/>
  <c r="K580" i="1"/>
  <c r="N579" i="1"/>
  <c r="M579" i="1"/>
  <c r="L579" i="1"/>
  <c r="K579" i="1"/>
  <c r="N578" i="1"/>
  <c r="M578" i="1"/>
  <c r="L578" i="1"/>
  <c r="K578" i="1"/>
  <c r="N577" i="1"/>
  <c r="M577" i="1"/>
  <c r="L577" i="1"/>
  <c r="K577" i="1"/>
  <c r="N576" i="1"/>
  <c r="M576" i="1"/>
  <c r="L576" i="1"/>
  <c r="K576" i="1"/>
  <c r="N575" i="1"/>
  <c r="M575" i="1"/>
  <c r="L575" i="1"/>
  <c r="K575" i="1"/>
  <c r="N574" i="1"/>
  <c r="M574" i="1"/>
  <c r="L574" i="1"/>
  <c r="K574" i="1"/>
  <c r="N573" i="1"/>
  <c r="M573" i="1"/>
  <c r="L573" i="1"/>
  <c r="K573" i="1"/>
  <c r="N572" i="1"/>
  <c r="M572" i="1"/>
  <c r="L572" i="1"/>
  <c r="K572" i="1"/>
  <c r="N571" i="1"/>
  <c r="M571" i="1"/>
  <c r="L571" i="1"/>
  <c r="K571" i="1"/>
  <c r="N570" i="1"/>
  <c r="M570" i="1"/>
  <c r="L570" i="1"/>
  <c r="K570" i="1"/>
  <c r="N569" i="1"/>
  <c r="M569" i="1"/>
  <c r="L569" i="1"/>
  <c r="K569" i="1"/>
  <c r="N568" i="1"/>
  <c r="M568" i="1"/>
  <c r="L568" i="1"/>
  <c r="K568" i="1"/>
  <c r="N567" i="1"/>
  <c r="M567" i="1"/>
  <c r="L567" i="1"/>
  <c r="K567" i="1"/>
  <c r="N566" i="1"/>
  <c r="M566" i="1"/>
  <c r="L566" i="1"/>
  <c r="K566" i="1"/>
  <c r="N565" i="1"/>
  <c r="M565" i="1"/>
  <c r="L565" i="1"/>
  <c r="K565" i="1"/>
  <c r="N564" i="1"/>
  <c r="M564" i="1"/>
  <c r="L564" i="1"/>
  <c r="K564" i="1"/>
  <c r="N563" i="1"/>
  <c r="M563" i="1"/>
  <c r="L563" i="1"/>
  <c r="K563" i="1"/>
  <c r="N562" i="1"/>
  <c r="M562" i="1"/>
  <c r="L562" i="1"/>
  <c r="K562" i="1"/>
  <c r="N561" i="1"/>
  <c r="M561" i="1"/>
  <c r="L561" i="1"/>
  <c r="K561" i="1"/>
  <c r="N560" i="1"/>
  <c r="M560" i="1"/>
  <c r="L560" i="1"/>
  <c r="K560" i="1"/>
  <c r="N559" i="1"/>
  <c r="M559" i="1"/>
  <c r="L559" i="1"/>
  <c r="K559" i="1"/>
  <c r="N558" i="1"/>
  <c r="M558" i="1"/>
  <c r="L558" i="1"/>
  <c r="K558" i="1"/>
  <c r="N557" i="1"/>
  <c r="M557" i="1"/>
  <c r="L557" i="1"/>
  <c r="K557" i="1"/>
  <c r="N556" i="1"/>
  <c r="M556" i="1"/>
  <c r="L556" i="1"/>
  <c r="K556" i="1"/>
  <c r="N555" i="1"/>
  <c r="M555" i="1"/>
  <c r="L555" i="1"/>
  <c r="K555" i="1"/>
  <c r="N554" i="1"/>
  <c r="M554" i="1"/>
  <c r="L554" i="1"/>
  <c r="K554" i="1"/>
  <c r="N553" i="1"/>
  <c r="M553" i="1"/>
  <c r="L553" i="1"/>
  <c r="K553" i="1"/>
  <c r="N552" i="1"/>
  <c r="M552" i="1"/>
  <c r="L552" i="1"/>
  <c r="K552" i="1"/>
  <c r="N551" i="1"/>
  <c r="M551" i="1"/>
  <c r="L551" i="1"/>
  <c r="K551" i="1"/>
  <c r="N550" i="1"/>
  <c r="M550" i="1"/>
  <c r="L550" i="1"/>
  <c r="K550" i="1"/>
  <c r="N549" i="1"/>
  <c r="M549" i="1"/>
  <c r="L549" i="1"/>
  <c r="K549" i="1"/>
  <c r="N548" i="1"/>
  <c r="M548" i="1"/>
  <c r="L548" i="1"/>
  <c r="K548" i="1"/>
  <c r="N547" i="1"/>
  <c r="M547" i="1"/>
  <c r="L547" i="1"/>
  <c r="K547" i="1"/>
  <c r="N546" i="1"/>
  <c r="M546" i="1"/>
  <c r="L546" i="1"/>
  <c r="K546" i="1"/>
  <c r="N545" i="1"/>
  <c r="M545" i="1"/>
  <c r="L545" i="1"/>
  <c r="K545" i="1"/>
  <c r="N544" i="1"/>
  <c r="M544" i="1"/>
  <c r="L544" i="1"/>
  <c r="K544" i="1"/>
  <c r="N543" i="1"/>
  <c r="M543" i="1"/>
  <c r="L543" i="1"/>
  <c r="K543" i="1"/>
  <c r="N542" i="1"/>
  <c r="M542" i="1"/>
  <c r="L542" i="1"/>
  <c r="K542" i="1"/>
  <c r="N541" i="1"/>
  <c r="M541" i="1"/>
  <c r="L541" i="1"/>
  <c r="K541" i="1"/>
  <c r="N540" i="1"/>
  <c r="M540" i="1"/>
  <c r="L540" i="1"/>
  <c r="K540" i="1"/>
  <c r="N539" i="1"/>
  <c r="M539" i="1"/>
  <c r="L539" i="1"/>
  <c r="K539" i="1"/>
  <c r="N538" i="1"/>
  <c r="M538" i="1"/>
  <c r="L538" i="1"/>
  <c r="K538" i="1"/>
  <c r="N537" i="1"/>
  <c r="M537" i="1"/>
  <c r="L537" i="1"/>
  <c r="K537" i="1"/>
  <c r="N536" i="1"/>
  <c r="M536" i="1"/>
  <c r="L536" i="1"/>
  <c r="K536" i="1"/>
  <c r="N535" i="1"/>
  <c r="M535" i="1"/>
  <c r="L535" i="1"/>
  <c r="K535" i="1"/>
  <c r="N534" i="1"/>
  <c r="M534" i="1"/>
  <c r="L534" i="1"/>
  <c r="K534" i="1"/>
  <c r="N533" i="1"/>
  <c r="M533" i="1"/>
  <c r="L533" i="1"/>
  <c r="K533" i="1"/>
  <c r="N532" i="1"/>
  <c r="M532" i="1"/>
  <c r="L532" i="1"/>
  <c r="K532" i="1"/>
  <c r="N531" i="1"/>
  <c r="M531" i="1"/>
  <c r="L531" i="1"/>
  <c r="K531" i="1"/>
  <c r="N530" i="1"/>
  <c r="M530" i="1"/>
  <c r="L530" i="1"/>
  <c r="K530" i="1"/>
  <c r="N529" i="1"/>
  <c r="M529" i="1"/>
  <c r="L529" i="1"/>
  <c r="K529" i="1"/>
  <c r="N528" i="1"/>
  <c r="M528" i="1"/>
  <c r="L528" i="1"/>
  <c r="K528" i="1"/>
  <c r="N527" i="1"/>
  <c r="M527" i="1"/>
  <c r="L527" i="1"/>
  <c r="K527" i="1"/>
  <c r="N526" i="1"/>
  <c r="M526" i="1"/>
  <c r="L526" i="1"/>
  <c r="K526" i="1"/>
  <c r="N525" i="1"/>
  <c r="M525" i="1"/>
  <c r="L525" i="1"/>
  <c r="K525" i="1"/>
  <c r="N524" i="1"/>
  <c r="M524" i="1"/>
  <c r="L524" i="1"/>
  <c r="K524" i="1"/>
  <c r="N523" i="1"/>
  <c r="M523" i="1"/>
  <c r="L523" i="1"/>
  <c r="K523" i="1"/>
  <c r="N522" i="1"/>
  <c r="M522" i="1"/>
  <c r="L522" i="1"/>
  <c r="K522" i="1"/>
  <c r="N521" i="1"/>
  <c r="M521" i="1"/>
  <c r="L521" i="1"/>
  <c r="K521" i="1"/>
  <c r="N520" i="1"/>
  <c r="M520" i="1"/>
  <c r="L520" i="1"/>
  <c r="K520" i="1"/>
  <c r="N519" i="1"/>
  <c r="M519" i="1"/>
  <c r="L519" i="1"/>
  <c r="K519" i="1"/>
  <c r="N518" i="1"/>
  <c r="M518" i="1"/>
  <c r="L518" i="1"/>
  <c r="K518" i="1"/>
  <c r="N517" i="1"/>
  <c r="M517" i="1"/>
  <c r="L517" i="1"/>
  <c r="K517" i="1"/>
  <c r="N516" i="1"/>
  <c r="M516" i="1"/>
  <c r="L516" i="1"/>
  <c r="K516" i="1"/>
  <c r="N515" i="1"/>
  <c r="M515" i="1"/>
  <c r="L515" i="1"/>
  <c r="K515" i="1"/>
  <c r="N514" i="1"/>
  <c r="M514" i="1"/>
  <c r="L514" i="1"/>
  <c r="K514" i="1"/>
  <c r="N513" i="1"/>
  <c r="M513" i="1"/>
  <c r="L513" i="1"/>
  <c r="K513" i="1"/>
  <c r="N512" i="1"/>
  <c r="M512" i="1"/>
  <c r="L512" i="1"/>
  <c r="K512" i="1"/>
  <c r="N511" i="1"/>
  <c r="M511" i="1"/>
  <c r="L511" i="1"/>
  <c r="K511" i="1"/>
  <c r="N510" i="1"/>
  <c r="M510" i="1"/>
  <c r="L510" i="1"/>
  <c r="K510" i="1"/>
  <c r="N509" i="1"/>
  <c r="M509" i="1"/>
  <c r="L509" i="1"/>
  <c r="K509" i="1"/>
  <c r="N508" i="1"/>
  <c r="M508" i="1"/>
  <c r="L508" i="1"/>
  <c r="K508" i="1"/>
  <c r="N507" i="1"/>
  <c r="M507" i="1"/>
  <c r="L507" i="1"/>
  <c r="K507" i="1"/>
  <c r="N506" i="1"/>
  <c r="M506" i="1"/>
  <c r="L506" i="1"/>
  <c r="K506" i="1"/>
  <c r="N505" i="1"/>
  <c r="M505" i="1"/>
  <c r="L505" i="1"/>
  <c r="K505" i="1"/>
  <c r="N504" i="1"/>
  <c r="M504" i="1"/>
  <c r="L504" i="1"/>
  <c r="K504" i="1"/>
  <c r="N503" i="1"/>
  <c r="M503" i="1"/>
  <c r="L503" i="1"/>
  <c r="K503" i="1"/>
  <c r="N502" i="1"/>
  <c r="M502" i="1"/>
  <c r="L502" i="1"/>
  <c r="K502" i="1"/>
  <c r="N501" i="1"/>
  <c r="M501" i="1"/>
  <c r="L501" i="1"/>
  <c r="K501" i="1"/>
  <c r="N500" i="1"/>
  <c r="M500" i="1"/>
  <c r="L500" i="1"/>
  <c r="K500" i="1"/>
  <c r="N499" i="1"/>
  <c r="M499" i="1"/>
  <c r="L499" i="1"/>
  <c r="K499" i="1"/>
  <c r="N498" i="1"/>
  <c r="M498" i="1"/>
  <c r="L498" i="1"/>
  <c r="K498" i="1"/>
  <c r="N497" i="1"/>
  <c r="M497" i="1"/>
  <c r="L497" i="1"/>
  <c r="K497" i="1"/>
  <c r="N496" i="1"/>
  <c r="M496" i="1"/>
  <c r="L496" i="1"/>
  <c r="K496" i="1"/>
  <c r="N495" i="1"/>
  <c r="M495" i="1"/>
  <c r="L495" i="1"/>
  <c r="K495" i="1"/>
  <c r="N494" i="1"/>
  <c r="M494" i="1"/>
  <c r="L494" i="1"/>
  <c r="K494" i="1"/>
  <c r="N493" i="1"/>
  <c r="M493" i="1"/>
  <c r="L493" i="1"/>
  <c r="K493" i="1"/>
  <c r="N492" i="1"/>
  <c r="M492" i="1"/>
  <c r="L492" i="1"/>
  <c r="K492" i="1"/>
  <c r="N491" i="1"/>
  <c r="M491" i="1"/>
  <c r="L491" i="1"/>
  <c r="K491" i="1"/>
  <c r="N490" i="1"/>
  <c r="M490" i="1"/>
  <c r="L490" i="1"/>
  <c r="K490" i="1"/>
  <c r="N489" i="1"/>
  <c r="M489" i="1"/>
  <c r="L489" i="1"/>
  <c r="K489" i="1"/>
  <c r="N488" i="1"/>
  <c r="M488" i="1"/>
  <c r="L488" i="1"/>
  <c r="K488" i="1"/>
  <c r="N487" i="1"/>
  <c r="M487" i="1"/>
  <c r="L487" i="1"/>
  <c r="K487" i="1"/>
  <c r="N486" i="1"/>
  <c r="M486" i="1"/>
  <c r="L486" i="1"/>
  <c r="K486" i="1"/>
  <c r="N485" i="1"/>
  <c r="M485" i="1"/>
  <c r="L485" i="1"/>
  <c r="K485" i="1"/>
  <c r="N484" i="1"/>
  <c r="M484" i="1"/>
  <c r="L484" i="1"/>
  <c r="K484" i="1"/>
  <c r="N483" i="1"/>
  <c r="M483" i="1"/>
  <c r="L483" i="1"/>
  <c r="K483" i="1"/>
  <c r="N482" i="1"/>
  <c r="M482" i="1"/>
  <c r="L482" i="1"/>
  <c r="K482" i="1"/>
  <c r="N481" i="1"/>
  <c r="M481" i="1"/>
  <c r="L481" i="1"/>
  <c r="K481" i="1"/>
  <c r="N480" i="1"/>
  <c r="M480" i="1"/>
  <c r="L480" i="1"/>
  <c r="K480" i="1"/>
  <c r="N479" i="1"/>
  <c r="M479" i="1"/>
  <c r="L479" i="1"/>
  <c r="K479" i="1"/>
  <c r="N478" i="1"/>
  <c r="M478" i="1"/>
  <c r="L478" i="1"/>
  <c r="K478" i="1"/>
  <c r="N477" i="1"/>
  <c r="M477" i="1"/>
  <c r="L477" i="1"/>
  <c r="K477" i="1"/>
  <c r="N476" i="1"/>
  <c r="M476" i="1"/>
  <c r="L476" i="1"/>
  <c r="K476" i="1"/>
  <c r="N475" i="1"/>
  <c r="M475" i="1"/>
  <c r="L475" i="1"/>
  <c r="K475" i="1"/>
  <c r="N474" i="1"/>
  <c r="M474" i="1"/>
  <c r="L474" i="1"/>
  <c r="K474" i="1"/>
  <c r="N473" i="1"/>
  <c r="M473" i="1"/>
  <c r="L473" i="1"/>
  <c r="K473" i="1"/>
  <c r="N472" i="1"/>
  <c r="M472" i="1"/>
  <c r="L472" i="1"/>
  <c r="K472" i="1"/>
  <c r="N471" i="1"/>
  <c r="M471" i="1"/>
  <c r="L471" i="1"/>
  <c r="K471" i="1"/>
  <c r="N470" i="1"/>
  <c r="M470" i="1"/>
  <c r="L470" i="1"/>
  <c r="K470" i="1"/>
  <c r="N469" i="1"/>
  <c r="M469" i="1"/>
  <c r="L469" i="1"/>
  <c r="K469" i="1"/>
  <c r="N468" i="1"/>
  <c r="M468" i="1"/>
  <c r="L468" i="1"/>
  <c r="K468" i="1"/>
  <c r="N467" i="1"/>
  <c r="M467" i="1"/>
  <c r="L467" i="1"/>
  <c r="K467" i="1"/>
  <c r="N466" i="1"/>
  <c r="M466" i="1"/>
  <c r="L466" i="1"/>
  <c r="K466" i="1"/>
  <c r="N465" i="1"/>
  <c r="M465" i="1"/>
  <c r="L465" i="1"/>
  <c r="K465" i="1"/>
  <c r="N464" i="1"/>
  <c r="M464" i="1"/>
  <c r="L464" i="1"/>
  <c r="K464" i="1"/>
  <c r="N463" i="1"/>
  <c r="M463" i="1"/>
  <c r="L463" i="1"/>
  <c r="K463" i="1"/>
  <c r="N462" i="1"/>
  <c r="M462" i="1"/>
  <c r="L462" i="1"/>
  <c r="K462" i="1"/>
  <c r="N461" i="1"/>
  <c r="M461" i="1"/>
  <c r="L461" i="1"/>
  <c r="K461" i="1"/>
  <c r="N460" i="1"/>
  <c r="M460" i="1"/>
  <c r="L460" i="1"/>
  <c r="K460" i="1"/>
  <c r="N459" i="1"/>
  <c r="M459" i="1"/>
  <c r="L459" i="1"/>
  <c r="K459" i="1"/>
  <c r="N458" i="1"/>
  <c r="M458" i="1"/>
  <c r="L458" i="1"/>
  <c r="K458" i="1"/>
  <c r="N457" i="1"/>
  <c r="M457" i="1"/>
  <c r="L457" i="1"/>
  <c r="K457" i="1"/>
  <c r="N456" i="1"/>
  <c r="M456" i="1"/>
  <c r="L456" i="1"/>
  <c r="K456" i="1"/>
  <c r="N455" i="1"/>
  <c r="M455" i="1"/>
  <c r="L455" i="1"/>
  <c r="K455" i="1"/>
  <c r="N454" i="1"/>
  <c r="M454" i="1"/>
  <c r="L454" i="1"/>
  <c r="K454" i="1"/>
  <c r="N453" i="1"/>
  <c r="M453" i="1"/>
  <c r="L453" i="1"/>
  <c r="K453" i="1"/>
  <c r="N452" i="1"/>
  <c r="M452" i="1"/>
  <c r="L452" i="1"/>
  <c r="K452" i="1"/>
  <c r="N451" i="1"/>
  <c r="M451" i="1"/>
  <c r="L451" i="1"/>
  <c r="K451" i="1"/>
  <c r="N450" i="1"/>
  <c r="M450" i="1"/>
  <c r="L450" i="1"/>
  <c r="K450" i="1"/>
  <c r="N449" i="1"/>
  <c r="M449" i="1"/>
  <c r="L449" i="1"/>
  <c r="K449" i="1"/>
  <c r="N448" i="1"/>
  <c r="M448" i="1"/>
  <c r="L448" i="1"/>
  <c r="K448" i="1"/>
  <c r="N447" i="1"/>
  <c r="M447" i="1"/>
  <c r="L447" i="1"/>
  <c r="K447" i="1"/>
  <c r="N446" i="1"/>
  <c r="M446" i="1"/>
  <c r="L446" i="1"/>
  <c r="K446" i="1"/>
  <c r="N445" i="1"/>
  <c r="M445" i="1"/>
  <c r="L445" i="1"/>
  <c r="K445" i="1"/>
  <c r="N444" i="1"/>
  <c r="M444" i="1"/>
  <c r="L444" i="1"/>
  <c r="K444" i="1"/>
  <c r="N443" i="1"/>
  <c r="M443" i="1"/>
  <c r="L443" i="1"/>
  <c r="K443" i="1"/>
  <c r="N442" i="1"/>
  <c r="M442" i="1"/>
  <c r="L442" i="1"/>
  <c r="K442" i="1"/>
  <c r="N441" i="1"/>
  <c r="M441" i="1"/>
  <c r="L441" i="1"/>
  <c r="K441" i="1"/>
  <c r="N440" i="1"/>
  <c r="M440" i="1"/>
  <c r="L440" i="1"/>
  <c r="K440" i="1"/>
  <c r="N439" i="1"/>
  <c r="M439" i="1"/>
  <c r="L439" i="1"/>
  <c r="K439" i="1"/>
  <c r="N438" i="1"/>
  <c r="M438" i="1"/>
  <c r="L438" i="1"/>
  <c r="K438" i="1"/>
  <c r="N437" i="1"/>
  <c r="M437" i="1"/>
  <c r="L437" i="1"/>
  <c r="K437" i="1"/>
  <c r="N436" i="1"/>
  <c r="M436" i="1"/>
  <c r="L436" i="1"/>
  <c r="K436" i="1"/>
  <c r="N435" i="1"/>
  <c r="M435" i="1"/>
  <c r="L435" i="1"/>
  <c r="K435" i="1"/>
  <c r="N434" i="1"/>
  <c r="M434" i="1"/>
  <c r="L434" i="1"/>
  <c r="K434" i="1"/>
  <c r="N433" i="1"/>
  <c r="M433" i="1"/>
  <c r="L433" i="1"/>
  <c r="K433" i="1"/>
  <c r="N432" i="1"/>
  <c r="M432" i="1"/>
  <c r="L432" i="1"/>
  <c r="K432" i="1"/>
  <c r="N431" i="1"/>
  <c r="M431" i="1"/>
  <c r="L431" i="1"/>
  <c r="K431" i="1"/>
  <c r="N430" i="1"/>
  <c r="M430" i="1"/>
  <c r="L430" i="1"/>
  <c r="K430" i="1"/>
  <c r="N429" i="1"/>
  <c r="M429" i="1"/>
  <c r="L429" i="1"/>
  <c r="K429" i="1"/>
  <c r="N428" i="1"/>
  <c r="M428" i="1"/>
  <c r="L428" i="1"/>
  <c r="K428" i="1"/>
  <c r="N427" i="1"/>
  <c r="M427" i="1"/>
  <c r="L427" i="1"/>
  <c r="K427" i="1"/>
  <c r="N426" i="1"/>
  <c r="M426" i="1"/>
  <c r="L426" i="1"/>
  <c r="K426" i="1"/>
  <c r="N425" i="1"/>
  <c r="M425" i="1"/>
  <c r="L425" i="1"/>
  <c r="K425" i="1"/>
  <c r="N424" i="1"/>
  <c r="M424" i="1"/>
  <c r="L424" i="1"/>
  <c r="K424" i="1"/>
  <c r="N423" i="1"/>
  <c r="M423" i="1"/>
  <c r="L423" i="1"/>
  <c r="K423" i="1"/>
  <c r="N422" i="1"/>
  <c r="M422" i="1"/>
  <c r="L422" i="1"/>
  <c r="K422" i="1"/>
  <c r="N421" i="1"/>
  <c r="M421" i="1"/>
  <c r="L421" i="1"/>
  <c r="K421" i="1"/>
  <c r="N420" i="1"/>
  <c r="M420" i="1"/>
  <c r="L420" i="1"/>
  <c r="K420" i="1"/>
  <c r="N419" i="1"/>
  <c r="M419" i="1"/>
  <c r="L419" i="1"/>
  <c r="K419" i="1"/>
  <c r="N418" i="1"/>
  <c r="M418" i="1"/>
  <c r="L418" i="1"/>
  <c r="K418" i="1"/>
  <c r="N417" i="1"/>
  <c r="M417" i="1"/>
  <c r="L417" i="1"/>
  <c r="K417" i="1"/>
  <c r="N416" i="1"/>
  <c r="M416" i="1"/>
  <c r="L416" i="1"/>
  <c r="K416" i="1"/>
  <c r="N415" i="1"/>
  <c r="M415" i="1"/>
  <c r="L415" i="1"/>
  <c r="K415" i="1"/>
  <c r="N414" i="1"/>
  <c r="M414" i="1"/>
  <c r="L414" i="1"/>
  <c r="K414" i="1"/>
  <c r="N413" i="1"/>
  <c r="M413" i="1"/>
  <c r="L413" i="1"/>
  <c r="K413" i="1"/>
  <c r="N412" i="1"/>
  <c r="M412" i="1"/>
  <c r="L412" i="1"/>
  <c r="K412" i="1"/>
  <c r="N411" i="1"/>
  <c r="M411" i="1"/>
  <c r="L411" i="1"/>
  <c r="K411" i="1"/>
  <c r="N410" i="1"/>
  <c r="M410" i="1"/>
  <c r="L410" i="1"/>
  <c r="K410" i="1"/>
  <c r="N409" i="1"/>
  <c r="M409" i="1"/>
  <c r="L409" i="1"/>
  <c r="K409" i="1"/>
  <c r="N408" i="1"/>
  <c r="M408" i="1"/>
  <c r="L408" i="1"/>
  <c r="K408" i="1"/>
  <c r="N407" i="1"/>
  <c r="M407" i="1"/>
  <c r="L407" i="1"/>
  <c r="K407" i="1"/>
  <c r="N406" i="1"/>
  <c r="M406" i="1"/>
  <c r="L406" i="1"/>
  <c r="K406" i="1"/>
  <c r="N405" i="1"/>
  <c r="M405" i="1"/>
  <c r="L405" i="1"/>
  <c r="K405" i="1"/>
  <c r="N404" i="1"/>
  <c r="M404" i="1"/>
  <c r="L404" i="1"/>
  <c r="K404" i="1"/>
  <c r="N403" i="1"/>
  <c r="M403" i="1"/>
  <c r="L403" i="1"/>
  <c r="K403" i="1"/>
  <c r="N402" i="1"/>
  <c r="M402" i="1"/>
  <c r="L402" i="1"/>
  <c r="K402" i="1"/>
  <c r="N401" i="1"/>
  <c r="M401" i="1"/>
  <c r="L401" i="1"/>
  <c r="K401" i="1"/>
  <c r="N400" i="1"/>
  <c r="M400" i="1"/>
  <c r="L400" i="1"/>
  <c r="K400" i="1"/>
  <c r="N399" i="1"/>
  <c r="M399" i="1"/>
  <c r="L399" i="1"/>
  <c r="K399" i="1"/>
  <c r="N398" i="1"/>
  <c r="M398" i="1"/>
  <c r="L398" i="1"/>
  <c r="K398" i="1"/>
  <c r="N397" i="1"/>
  <c r="M397" i="1"/>
  <c r="L397" i="1"/>
  <c r="K397" i="1"/>
  <c r="N396" i="1"/>
  <c r="M396" i="1"/>
  <c r="L396" i="1"/>
  <c r="K396" i="1"/>
  <c r="N395" i="1"/>
  <c r="M395" i="1"/>
  <c r="L395" i="1"/>
  <c r="K395" i="1"/>
  <c r="N394" i="1"/>
  <c r="M394" i="1"/>
  <c r="L394" i="1"/>
  <c r="K394" i="1"/>
  <c r="N393" i="1"/>
  <c r="M393" i="1"/>
  <c r="L393" i="1"/>
  <c r="K393" i="1"/>
  <c r="N392" i="1"/>
  <c r="M392" i="1"/>
  <c r="L392" i="1"/>
  <c r="K392" i="1"/>
  <c r="N391" i="1"/>
  <c r="M391" i="1"/>
  <c r="L391" i="1"/>
  <c r="K391" i="1"/>
  <c r="N390" i="1"/>
  <c r="M390" i="1"/>
  <c r="L390" i="1"/>
  <c r="K390" i="1"/>
  <c r="N389" i="1"/>
  <c r="M389" i="1"/>
  <c r="L389" i="1"/>
  <c r="K389" i="1"/>
  <c r="N388" i="1"/>
  <c r="M388" i="1"/>
  <c r="L388" i="1"/>
  <c r="K388" i="1"/>
  <c r="N387" i="1"/>
  <c r="M387" i="1"/>
  <c r="L387" i="1"/>
  <c r="K387" i="1"/>
  <c r="N386" i="1"/>
  <c r="M386" i="1"/>
  <c r="L386" i="1"/>
  <c r="K386" i="1"/>
  <c r="N385" i="1"/>
  <c r="M385" i="1"/>
  <c r="L385" i="1"/>
  <c r="K385" i="1"/>
  <c r="N384" i="1"/>
  <c r="M384" i="1"/>
  <c r="L384" i="1"/>
  <c r="K384" i="1"/>
  <c r="N383" i="1"/>
  <c r="M383" i="1"/>
  <c r="L383" i="1"/>
  <c r="K383" i="1"/>
  <c r="N382" i="1"/>
  <c r="M382" i="1"/>
  <c r="L382" i="1"/>
  <c r="K382" i="1"/>
  <c r="N381" i="1"/>
  <c r="M381" i="1"/>
  <c r="L381" i="1"/>
  <c r="K381" i="1"/>
  <c r="N380" i="1"/>
  <c r="M380" i="1"/>
  <c r="L380" i="1"/>
  <c r="K380" i="1"/>
  <c r="N379" i="1"/>
  <c r="M379" i="1"/>
  <c r="L379" i="1"/>
  <c r="K379" i="1"/>
  <c r="N378" i="1"/>
  <c r="M378" i="1"/>
  <c r="L378" i="1"/>
  <c r="K378" i="1"/>
  <c r="N377" i="1"/>
  <c r="M377" i="1"/>
  <c r="L377" i="1"/>
  <c r="K377" i="1"/>
  <c r="N376" i="1"/>
  <c r="M376" i="1"/>
  <c r="L376" i="1"/>
  <c r="K376" i="1"/>
  <c r="N375" i="1"/>
  <c r="M375" i="1"/>
  <c r="L375" i="1"/>
  <c r="K375" i="1"/>
  <c r="N374" i="1"/>
  <c r="M374" i="1"/>
  <c r="L374" i="1"/>
  <c r="K374" i="1"/>
  <c r="N373" i="1"/>
  <c r="M373" i="1"/>
  <c r="L373" i="1"/>
  <c r="K373" i="1"/>
  <c r="N372" i="1"/>
  <c r="M372" i="1"/>
  <c r="L372" i="1"/>
  <c r="K372" i="1"/>
  <c r="N371" i="1"/>
  <c r="M371" i="1"/>
  <c r="L371" i="1"/>
  <c r="K371" i="1"/>
  <c r="N370" i="1"/>
  <c r="M370" i="1"/>
  <c r="L370" i="1"/>
  <c r="K370" i="1"/>
  <c r="N369" i="1"/>
  <c r="M369" i="1"/>
  <c r="L369" i="1"/>
  <c r="K369" i="1"/>
  <c r="N368" i="1"/>
  <c r="M368" i="1"/>
  <c r="L368" i="1"/>
  <c r="K368" i="1"/>
  <c r="N367" i="1"/>
  <c r="M367" i="1"/>
  <c r="L367" i="1"/>
  <c r="K367" i="1"/>
  <c r="N366" i="1"/>
  <c r="M366" i="1"/>
  <c r="L366" i="1"/>
  <c r="K366" i="1"/>
  <c r="N365" i="1"/>
  <c r="M365" i="1"/>
  <c r="L365" i="1"/>
  <c r="K365" i="1"/>
  <c r="N364" i="1"/>
  <c r="M364" i="1"/>
  <c r="L364" i="1"/>
  <c r="K364" i="1"/>
  <c r="N363" i="1"/>
  <c r="M363" i="1"/>
  <c r="L363" i="1"/>
  <c r="K363" i="1"/>
  <c r="N362" i="1"/>
  <c r="M362" i="1"/>
  <c r="L362" i="1"/>
  <c r="K362" i="1"/>
  <c r="N361" i="1"/>
  <c r="M361" i="1"/>
  <c r="L361" i="1"/>
  <c r="K361" i="1"/>
  <c r="N360" i="1"/>
  <c r="M360" i="1"/>
  <c r="L360" i="1"/>
  <c r="K360" i="1"/>
  <c r="N359" i="1"/>
  <c r="M359" i="1"/>
  <c r="L359" i="1"/>
  <c r="K359" i="1"/>
  <c r="N358" i="1"/>
  <c r="M358" i="1"/>
  <c r="L358" i="1"/>
  <c r="K358" i="1"/>
  <c r="N357" i="1"/>
  <c r="M357" i="1"/>
  <c r="L357" i="1"/>
  <c r="K357" i="1"/>
  <c r="N356" i="1"/>
  <c r="M356" i="1"/>
  <c r="L356" i="1"/>
  <c r="K356" i="1"/>
  <c r="N355" i="1"/>
  <c r="M355" i="1"/>
  <c r="L355" i="1"/>
  <c r="K355" i="1"/>
  <c r="N354" i="1"/>
  <c r="M354" i="1"/>
  <c r="L354" i="1"/>
  <c r="K354" i="1"/>
  <c r="N353" i="1"/>
  <c r="M353" i="1"/>
  <c r="L353" i="1"/>
  <c r="K353" i="1"/>
  <c r="N352" i="1"/>
  <c r="M352" i="1"/>
  <c r="L352" i="1"/>
  <c r="K352" i="1"/>
  <c r="N351" i="1"/>
  <c r="M351" i="1"/>
  <c r="L351" i="1"/>
  <c r="K351" i="1"/>
  <c r="N350" i="1"/>
  <c r="M350" i="1"/>
  <c r="L350" i="1"/>
  <c r="K350" i="1"/>
  <c r="N349" i="1"/>
  <c r="M349" i="1"/>
  <c r="L349" i="1"/>
  <c r="K349" i="1"/>
  <c r="N348" i="1"/>
  <c r="M348" i="1"/>
  <c r="L348" i="1"/>
  <c r="K348" i="1"/>
  <c r="N347" i="1"/>
  <c r="M347" i="1"/>
  <c r="L347" i="1"/>
  <c r="K347" i="1"/>
  <c r="N346" i="1"/>
  <c r="M346" i="1"/>
  <c r="L346" i="1"/>
  <c r="K346" i="1"/>
  <c r="N345" i="1"/>
  <c r="M345" i="1"/>
  <c r="L345" i="1"/>
  <c r="K345" i="1"/>
  <c r="N344" i="1"/>
  <c r="M344" i="1"/>
  <c r="L344" i="1"/>
  <c r="K344" i="1"/>
  <c r="N343" i="1"/>
  <c r="M343" i="1"/>
  <c r="L343" i="1"/>
  <c r="K343" i="1"/>
  <c r="N342" i="1"/>
  <c r="M342" i="1"/>
  <c r="L342" i="1"/>
  <c r="K342" i="1"/>
  <c r="N341" i="1"/>
  <c r="M341" i="1"/>
  <c r="L341" i="1"/>
  <c r="K341" i="1"/>
  <c r="N340" i="1"/>
  <c r="M340" i="1"/>
  <c r="L340" i="1"/>
  <c r="K340" i="1"/>
  <c r="N339" i="1"/>
  <c r="M339" i="1"/>
  <c r="L339" i="1"/>
  <c r="K339" i="1"/>
  <c r="N338" i="1"/>
  <c r="M338" i="1"/>
  <c r="L338" i="1"/>
  <c r="K338" i="1"/>
  <c r="N337" i="1"/>
  <c r="M337" i="1"/>
  <c r="L337" i="1"/>
  <c r="K337" i="1"/>
  <c r="N336" i="1"/>
  <c r="M336" i="1"/>
  <c r="L336" i="1"/>
  <c r="K336" i="1"/>
  <c r="N335" i="1"/>
  <c r="M335" i="1"/>
  <c r="L335" i="1"/>
  <c r="K335" i="1"/>
  <c r="N334" i="1"/>
  <c r="M334" i="1"/>
  <c r="L334" i="1"/>
  <c r="K334" i="1"/>
  <c r="N333" i="1"/>
  <c r="M333" i="1"/>
  <c r="L333" i="1"/>
  <c r="K333" i="1"/>
  <c r="N332" i="1"/>
  <c r="M332" i="1"/>
  <c r="L332" i="1"/>
  <c r="K332" i="1"/>
  <c r="N331" i="1"/>
  <c r="M331" i="1"/>
  <c r="L331" i="1"/>
  <c r="K331" i="1"/>
  <c r="N330" i="1"/>
  <c r="M330" i="1"/>
  <c r="L330" i="1"/>
  <c r="K330" i="1"/>
  <c r="N329" i="1"/>
  <c r="M329" i="1"/>
  <c r="L329" i="1"/>
  <c r="K329" i="1"/>
  <c r="N328" i="1"/>
  <c r="M328" i="1"/>
  <c r="L328" i="1"/>
  <c r="K328" i="1"/>
  <c r="N327" i="1"/>
  <c r="M327" i="1"/>
  <c r="L327" i="1"/>
  <c r="K327" i="1"/>
  <c r="N326" i="1"/>
  <c r="M326" i="1"/>
  <c r="L326" i="1"/>
  <c r="K326" i="1"/>
  <c r="N325" i="1"/>
  <c r="M325" i="1"/>
  <c r="L325" i="1"/>
  <c r="K325" i="1"/>
  <c r="N324" i="1"/>
  <c r="M324" i="1"/>
  <c r="L324" i="1"/>
  <c r="K324" i="1"/>
  <c r="N323" i="1"/>
  <c r="M323" i="1"/>
  <c r="L323" i="1"/>
  <c r="K323" i="1"/>
  <c r="N322" i="1"/>
  <c r="M322" i="1"/>
  <c r="L322" i="1"/>
  <c r="K322" i="1"/>
  <c r="N321" i="1"/>
  <c r="M321" i="1"/>
  <c r="L321" i="1"/>
  <c r="K321" i="1"/>
  <c r="N320" i="1"/>
  <c r="M320" i="1"/>
  <c r="L320" i="1"/>
  <c r="K320" i="1"/>
  <c r="N319" i="1"/>
  <c r="M319" i="1"/>
  <c r="L319" i="1"/>
  <c r="K319" i="1"/>
  <c r="N318" i="1"/>
  <c r="M318" i="1"/>
  <c r="L318" i="1"/>
  <c r="K318" i="1"/>
  <c r="N317" i="1"/>
  <c r="M317" i="1"/>
  <c r="L317" i="1"/>
  <c r="K317" i="1"/>
  <c r="N316" i="1"/>
  <c r="M316" i="1"/>
  <c r="L316" i="1"/>
  <c r="K316" i="1"/>
  <c r="N315" i="1"/>
  <c r="M315" i="1"/>
  <c r="L315" i="1"/>
  <c r="K315" i="1"/>
  <c r="N314" i="1"/>
  <c r="M314" i="1"/>
  <c r="L314" i="1"/>
  <c r="K314" i="1"/>
  <c r="N313" i="1"/>
  <c r="M313" i="1"/>
  <c r="L313" i="1"/>
  <c r="K313" i="1"/>
  <c r="N312" i="1"/>
  <c r="M312" i="1"/>
  <c r="L312" i="1"/>
  <c r="K312" i="1"/>
  <c r="N311" i="1"/>
  <c r="M311" i="1"/>
  <c r="L311" i="1"/>
  <c r="K311" i="1"/>
  <c r="N310" i="1"/>
  <c r="M310" i="1"/>
  <c r="L310" i="1"/>
  <c r="K310" i="1"/>
  <c r="N309" i="1"/>
  <c r="M309" i="1"/>
  <c r="L309" i="1"/>
  <c r="K309" i="1"/>
  <c r="N308" i="1"/>
  <c r="M308" i="1"/>
  <c r="L308" i="1"/>
  <c r="K308" i="1"/>
  <c r="N307" i="1"/>
  <c r="M307" i="1"/>
  <c r="L307" i="1"/>
  <c r="K307" i="1"/>
  <c r="N306" i="1"/>
  <c r="M306" i="1"/>
  <c r="L306" i="1"/>
  <c r="K306" i="1"/>
  <c r="N305" i="1"/>
  <c r="M305" i="1"/>
  <c r="L305" i="1"/>
  <c r="K305" i="1"/>
  <c r="N304" i="1"/>
  <c r="M304" i="1"/>
  <c r="L304" i="1"/>
  <c r="K304" i="1"/>
  <c r="N303" i="1"/>
  <c r="M303" i="1"/>
  <c r="L303" i="1"/>
  <c r="K303" i="1"/>
  <c r="N302" i="1"/>
  <c r="M302" i="1"/>
  <c r="L302" i="1"/>
  <c r="K302" i="1"/>
  <c r="N301" i="1"/>
  <c r="M301" i="1"/>
  <c r="L301" i="1"/>
  <c r="K301" i="1"/>
  <c r="N300" i="1"/>
  <c r="M300" i="1"/>
  <c r="L300" i="1"/>
  <c r="K300" i="1"/>
  <c r="N299" i="1"/>
  <c r="M299" i="1"/>
  <c r="L299" i="1"/>
  <c r="K299" i="1"/>
  <c r="N298" i="1"/>
  <c r="M298" i="1"/>
  <c r="L298" i="1"/>
  <c r="K298" i="1"/>
  <c r="N297" i="1"/>
  <c r="M297" i="1"/>
  <c r="L297" i="1"/>
  <c r="K297" i="1"/>
  <c r="N296" i="1"/>
  <c r="M296" i="1"/>
  <c r="L296" i="1"/>
  <c r="K296" i="1"/>
  <c r="N295" i="1"/>
  <c r="M295" i="1"/>
  <c r="L295" i="1"/>
  <c r="K295" i="1"/>
  <c r="N294" i="1"/>
  <c r="M294" i="1"/>
  <c r="L294" i="1"/>
  <c r="K294" i="1"/>
  <c r="N293" i="1"/>
  <c r="M293" i="1"/>
  <c r="L293" i="1"/>
  <c r="K293" i="1"/>
  <c r="N292" i="1"/>
  <c r="M292" i="1"/>
  <c r="L292" i="1"/>
  <c r="K292" i="1"/>
  <c r="N291" i="1"/>
  <c r="M291" i="1"/>
  <c r="L291" i="1"/>
  <c r="K291" i="1"/>
  <c r="N290" i="1"/>
  <c r="M290" i="1"/>
  <c r="L290" i="1"/>
  <c r="K290" i="1"/>
  <c r="N289" i="1"/>
  <c r="M289" i="1"/>
  <c r="L289" i="1"/>
  <c r="K289" i="1"/>
  <c r="N288" i="1"/>
  <c r="M288" i="1"/>
  <c r="L288" i="1"/>
  <c r="K288" i="1"/>
  <c r="N287" i="1"/>
  <c r="M287" i="1"/>
  <c r="L287" i="1"/>
  <c r="K287" i="1"/>
  <c r="N286" i="1"/>
  <c r="M286" i="1"/>
  <c r="L286" i="1"/>
  <c r="K286" i="1"/>
  <c r="N285" i="1"/>
  <c r="M285" i="1"/>
  <c r="L285" i="1"/>
  <c r="K285" i="1"/>
  <c r="N284" i="1"/>
  <c r="M284" i="1"/>
  <c r="L284" i="1"/>
  <c r="K284" i="1"/>
  <c r="N283" i="1"/>
  <c r="M283" i="1"/>
  <c r="L283" i="1"/>
  <c r="K283" i="1"/>
  <c r="N282" i="1"/>
  <c r="M282" i="1"/>
  <c r="L282" i="1"/>
  <c r="K282" i="1"/>
  <c r="N281" i="1"/>
  <c r="M281" i="1"/>
  <c r="L281" i="1"/>
  <c r="K281" i="1"/>
  <c r="N280" i="1"/>
  <c r="M280" i="1"/>
  <c r="L280" i="1"/>
  <c r="K280" i="1"/>
  <c r="N279" i="1"/>
  <c r="M279" i="1"/>
  <c r="L279" i="1"/>
  <c r="K279" i="1"/>
  <c r="N278" i="1"/>
  <c r="M278" i="1"/>
  <c r="L278" i="1"/>
  <c r="K278" i="1"/>
  <c r="N277" i="1"/>
  <c r="M277" i="1"/>
  <c r="L277" i="1"/>
  <c r="K277" i="1"/>
  <c r="N276" i="1"/>
  <c r="M276" i="1"/>
  <c r="L276" i="1"/>
  <c r="K276" i="1"/>
  <c r="N275" i="1"/>
  <c r="M275" i="1"/>
  <c r="L275" i="1"/>
  <c r="K275" i="1"/>
  <c r="N274" i="1"/>
  <c r="M274" i="1"/>
  <c r="L274" i="1"/>
  <c r="K274" i="1"/>
  <c r="N273" i="1"/>
  <c r="M273" i="1"/>
  <c r="L273" i="1"/>
  <c r="K273" i="1"/>
  <c r="N272" i="1"/>
  <c r="M272" i="1"/>
  <c r="L272" i="1"/>
  <c r="K272" i="1"/>
  <c r="N271" i="1"/>
  <c r="M271" i="1"/>
  <c r="L271" i="1"/>
  <c r="K271" i="1"/>
  <c r="N270" i="1"/>
  <c r="M270" i="1"/>
  <c r="L270" i="1"/>
  <c r="K270" i="1"/>
  <c r="N269" i="1"/>
  <c r="M269" i="1"/>
  <c r="L269" i="1"/>
  <c r="K269" i="1"/>
  <c r="N268" i="1"/>
  <c r="M268" i="1"/>
  <c r="L268" i="1"/>
  <c r="K268" i="1"/>
  <c r="N267" i="1"/>
  <c r="M267" i="1"/>
  <c r="L267" i="1"/>
  <c r="K267" i="1"/>
  <c r="N266" i="1"/>
  <c r="M266" i="1"/>
  <c r="L266" i="1"/>
  <c r="K266" i="1"/>
  <c r="N265" i="1"/>
  <c r="M265" i="1"/>
  <c r="L265" i="1"/>
  <c r="K265" i="1"/>
  <c r="N264" i="1"/>
  <c r="M264" i="1"/>
  <c r="L264" i="1"/>
  <c r="K264" i="1"/>
  <c r="N263" i="1"/>
  <c r="M263" i="1"/>
  <c r="L263" i="1"/>
  <c r="K263" i="1"/>
  <c r="N262" i="1"/>
  <c r="M262" i="1"/>
  <c r="L262" i="1"/>
  <c r="K262" i="1"/>
  <c r="N261" i="1"/>
  <c r="M261" i="1"/>
  <c r="L261" i="1"/>
  <c r="K261" i="1"/>
  <c r="N260" i="1"/>
  <c r="M260" i="1"/>
  <c r="L260" i="1"/>
  <c r="K260" i="1"/>
  <c r="N259" i="1"/>
  <c r="M259" i="1"/>
  <c r="L259" i="1"/>
  <c r="K259" i="1"/>
  <c r="N258" i="1"/>
  <c r="M258" i="1"/>
  <c r="L258" i="1"/>
  <c r="K258" i="1"/>
  <c r="N257" i="1"/>
  <c r="M257" i="1"/>
  <c r="L257" i="1"/>
  <c r="K257" i="1"/>
  <c r="N256" i="1"/>
  <c r="M256" i="1"/>
  <c r="L256" i="1"/>
  <c r="K256" i="1"/>
  <c r="N255" i="1"/>
  <c r="M255" i="1"/>
  <c r="L255" i="1"/>
  <c r="K255" i="1"/>
  <c r="N254" i="1"/>
  <c r="M254" i="1"/>
  <c r="L254" i="1"/>
  <c r="K254" i="1"/>
  <c r="N253" i="1"/>
  <c r="M253" i="1"/>
  <c r="L253" i="1"/>
  <c r="K253" i="1"/>
  <c r="N252" i="1"/>
  <c r="M252" i="1"/>
  <c r="L252" i="1"/>
  <c r="K252" i="1"/>
  <c r="N251" i="1"/>
  <c r="M251" i="1"/>
  <c r="L251" i="1"/>
  <c r="K251" i="1"/>
  <c r="N250" i="1"/>
  <c r="M250" i="1"/>
  <c r="L250" i="1"/>
  <c r="K250" i="1"/>
  <c r="N249" i="1"/>
  <c r="M249" i="1"/>
  <c r="L249" i="1"/>
  <c r="K249" i="1"/>
  <c r="N248" i="1"/>
  <c r="M248" i="1"/>
  <c r="L248" i="1"/>
  <c r="K248" i="1"/>
  <c r="N247" i="1"/>
  <c r="M247" i="1"/>
  <c r="L247" i="1"/>
  <c r="K247" i="1"/>
  <c r="N246" i="1"/>
  <c r="M246" i="1"/>
  <c r="L246" i="1"/>
  <c r="K246" i="1"/>
  <c r="N245" i="1"/>
  <c r="M245" i="1"/>
  <c r="L245" i="1"/>
  <c r="K245" i="1"/>
  <c r="N244" i="1"/>
  <c r="M244" i="1"/>
  <c r="L244" i="1"/>
  <c r="K244" i="1"/>
  <c r="N243" i="1"/>
  <c r="M243" i="1"/>
  <c r="L243" i="1"/>
  <c r="K243" i="1"/>
  <c r="N242" i="1"/>
  <c r="M242" i="1"/>
  <c r="L242" i="1"/>
  <c r="K242" i="1"/>
  <c r="N241" i="1"/>
  <c r="M241" i="1"/>
  <c r="L241" i="1"/>
  <c r="K241" i="1"/>
  <c r="N240" i="1"/>
  <c r="M240" i="1"/>
  <c r="L240" i="1"/>
  <c r="K240" i="1"/>
  <c r="N239" i="1"/>
  <c r="M239" i="1"/>
  <c r="L239" i="1"/>
  <c r="K239" i="1"/>
  <c r="N238" i="1"/>
  <c r="M238" i="1"/>
  <c r="L238" i="1"/>
  <c r="K238" i="1"/>
  <c r="N237" i="1"/>
  <c r="M237" i="1"/>
  <c r="L237" i="1"/>
  <c r="K237" i="1"/>
  <c r="N236" i="1"/>
  <c r="M236" i="1"/>
  <c r="L236" i="1"/>
  <c r="K236" i="1"/>
  <c r="N235" i="1"/>
  <c r="M235" i="1"/>
  <c r="L235" i="1"/>
  <c r="K235" i="1"/>
  <c r="N234" i="1"/>
  <c r="M234" i="1"/>
  <c r="L234" i="1"/>
  <c r="K234" i="1"/>
  <c r="N233" i="1"/>
  <c r="M233" i="1"/>
  <c r="L233" i="1"/>
  <c r="K233" i="1"/>
  <c r="N232" i="1"/>
  <c r="M232" i="1"/>
  <c r="L232" i="1"/>
  <c r="K232" i="1"/>
  <c r="N231" i="1"/>
  <c r="M231" i="1"/>
  <c r="L231" i="1"/>
  <c r="K231" i="1"/>
  <c r="N230" i="1"/>
  <c r="M230" i="1"/>
  <c r="L230" i="1"/>
  <c r="K230" i="1"/>
  <c r="N229" i="1"/>
  <c r="M229" i="1"/>
  <c r="L229" i="1"/>
  <c r="K229" i="1"/>
  <c r="N228" i="1"/>
  <c r="M228" i="1"/>
  <c r="L228" i="1"/>
  <c r="K228" i="1"/>
  <c r="N227" i="1"/>
  <c r="M227" i="1"/>
  <c r="L227" i="1"/>
  <c r="K227" i="1"/>
  <c r="N226" i="1"/>
  <c r="M226" i="1"/>
  <c r="L226" i="1"/>
  <c r="K226" i="1"/>
  <c r="N225" i="1"/>
  <c r="M225" i="1"/>
  <c r="L225" i="1"/>
  <c r="K225" i="1"/>
  <c r="N224" i="1"/>
  <c r="M224" i="1"/>
  <c r="L224" i="1"/>
  <c r="K224" i="1"/>
  <c r="N223" i="1"/>
  <c r="M223" i="1"/>
  <c r="L223" i="1"/>
  <c r="K223" i="1"/>
  <c r="N222" i="1"/>
  <c r="M222" i="1"/>
  <c r="L222" i="1"/>
  <c r="K222" i="1"/>
  <c r="N221" i="1"/>
  <c r="M221" i="1"/>
  <c r="L221" i="1"/>
  <c r="K221" i="1"/>
  <c r="N220" i="1"/>
  <c r="M220" i="1"/>
  <c r="L220" i="1"/>
  <c r="K220" i="1"/>
  <c r="N219" i="1"/>
  <c r="M219" i="1"/>
  <c r="L219" i="1"/>
  <c r="K219" i="1"/>
  <c r="N218" i="1"/>
  <c r="M218" i="1"/>
  <c r="L218" i="1"/>
  <c r="K218" i="1"/>
  <c r="N217" i="1"/>
  <c r="M217" i="1"/>
  <c r="L217" i="1"/>
  <c r="K217" i="1"/>
  <c r="N216" i="1"/>
  <c r="M216" i="1"/>
  <c r="L216" i="1"/>
  <c r="K216" i="1"/>
  <c r="N215" i="1"/>
  <c r="M215" i="1"/>
  <c r="L215" i="1"/>
  <c r="K215" i="1"/>
  <c r="N214" i="1"/>
  <c r="M214" i="1"/>
  <c r="L214" i="1"/>
  <c r="K214" i="1"/>
  <c r="N213" i="1"/>
  <c r="M213" i="1"/>
  <c r="L213" i="1"/>
  <c r="K213" i="1"/>
  <c r="N212" i="1"/>
  <c r="M212" i="1"/>
  <c r="L212" i="1"/>
  <c r="K212" i="1"/>
  <c r="N211" i="1"/>
  <c r="M211" i="1"/>
  <c r="L211" i="1"/>
  <c r="K211" i="1"/>
  <c r="N210" i="1"/>
  <c r="M210" i="1"/>
  <c r="L210" i="1"/>
  <c r="K210" i="1"/>
  <c r="N209" i="1"/>
  <c r="M209" i="1"/>
  <c r="L209" i="1"/>
  <c r="K209" i="1"/>
  <c r="N208" i="1"/>
  <c r="M208" i="1"/>
  <c r="L208" i="1"/>
  <c r="K208" i="1"/>
  <c r="N207" i="1"/>
  <c r="M207" i="1"/>
  <c r="L207" i="1"/>
  <c r="K207" i="1"/>
  <c r="N206" i="1"/>
  <c r="M206" i="1"/>
  <c r="L206" i="1"/>
  <c r="K206" i="1"/>
  <c r="N205" i="1"/>
  <c r="M205" i="1"/>
  <c r="L205" i="1"/>
  <c r="K205" i="1"/>
  <c r="N204" i="1"/>
  <c r="M204" i="1"/>
  <c r="L204" i="1"/>
  <c r="K204" i="1"/>
  <c r="N203" i="1"/>
  <c r="M203" i="1"/>
  <c r="L203" i="1"/>
  <c r="K203" i="1"/>
  <c r="N202" i="1"/>
  <c r="M202" i="1"/>
  <c r="L202" i="1"/>
  <c r="K202" i="1"/>
  <c r="N201" i="1"/>
  <c r="M201" i="1"/>
  <c r="L201" i="1"/>
  <c r="K201" i="1"/>
  <c r="N200" i="1"/>
  <c r="M200" i="1"/>
  <c r="L200" i="1"/>
  <c r="K200" i="1"/>
  <c r="N199" i="1"/>
  <c r="M199" i="1"/>
  <c r="L199" i="1"/>
  <c r="K199" i="1"/>
  <c r="N198" i="1"/>
  <c r="M198" i="1"/>
  <c r="L198" i="1"/>
  <c r="K198" i="1"/>
  <c r="N197" i="1"/>
  <c r="M197" i="1"/>
  <c r="L197" i="1"/>
  <c r="K197" i="1"/>
  <c r="N196" i="1"/>
  <c r="M196" i="1"/>
  <c r="L196" i="1"/>
  <c r="K196" i="1"/>
  <c r="N195" i="1"/>
  <c r="M195" i="1"/>
  <c r="L195" i="1"/>
  <c r="K195" i="1"/>
  <c r="N194" i="1"/>
  <c r="M194" i="1"/>
  <c r="L194" i="1"/>
  <c r="K194" i="1"/>
  <c r="N193" i="1"/>
  <c r="M193" i="1"/>
  <c r="L193" i="1"/>
  <c r="K193" i="1"/>
  <c r="N192" i="1"/>
  <c r="M192" i="1"/>
  <c r="L192" i="1"/>
  <c r="K192" i="1"/>
  <c r="N191" i="1"/>
  <c r="M191" i="1"/>
  <c r="L191" i="1"/>
  <c r="K191" i="1"/>
  <c r="N190" i="1"/>
  <c r="M190" i="1"/>
  <c r="L190" i="1"/>
  <c r="K190" i="1"/>
  <c r="N189" i="1"/>
  <c r="M189" i="1"/>
  <c r="L189" i="1"/>
  <c r="K189" i="1"/>
  <c r="N188" i="1"/>
  <c r="M188" i="1"/>
  <c r="L188" i="1"/>
  <c r="K188" i="1"/>
  <c r="N187" i="1"/>
  <c r="M187" i="1"/>
  <c r="L187" i="1"/>
  <c r="K187" i="1"/>
  <c r="N186" i="1"/>
  <c r="M186" i="1"/>
  <c r="L186" i="1"/>
  <c r="K186" i="1"/>
  <c r="N185" i="1"/>
  <c r="M185" i="1"/>
  <c r="L185" i="1"/>
  <c r="K185" i="1"/>
  <c r="N184" i="1"/>
  <c r="M184" i="1"/>
  <c r="L184" i="1"/>
  <c r="K184" i="1"/>
  <c r="N183" i="1"/>
  <c r="M183" i="1"/>
  <c r="L183" i="1"/>
  <c r="K183" i="1"/>
  <c r="N182" i="1"/>
  <c r="M182" i="1"/>
  <c r="L182" i="1"/>
  <c r="K182" i="1"/>
  <c r="N181" i="1"/>
  <c r="M181" i="1"/>
  <c r="L181" i="1"/>
  <c r="K181" i="1"/>
  <c r="N180" i="1"/>
  <c r="M180" i="1"/>
  <c r="L180" i="1"/>
  <c r="K180" i="1"/>
  <c r="N179" i="1"/>
  <c r="M179" i="1"/>
  <c r="L179" i="1"/>
  <c r="K179" i="1"/>
  <c r="N178" i="1"/>
  <c r="M178" i="1"/>
  <c r="L178" i="1"/>
  <c r="K178" i="1"/>
  <c r="N177" i="1"/>
  <c r="M177" i="1"/>
  <c r="L177" i="1"/>
  <c r="K177" i="1"/>
  <c r="N176" i="1"/>
  <c r="M176" i="1"/>
  <c r="L176" i="1"/>
  <c r="K176" i="1"/>
  <c r="N175" i="1"/>
  <c r="M175" i="1"/>
  <c r="L175" i="1"/>
  <c r="K175" i="1"/>
  <c r="N174" i="1"/>
  <c r="M174" i="1"/>
  <c r="L174" i="1"/>
  <c r="K174" i="1"/>
  <c r="N173" i="1"/>
  <c r="M173" i="1"/>
  <c r="L173" i="1"/>
  <c r="K173" i="1"/>
  <c r="N172" i="1"/>
  <c r="M172" i="1"/>
  <c r="L172" i="1"/>
  <c r="K172" i="1"/>
  <c r="N171" i="1"/>
  <c r="M171" i="1"/>
  <c r="L171" i="1"/>
  <c r="K171" i="1"/>
  <c r="N170" i="1"/>
  <c r="M170" i="1"/>
  <c r="L170" i="1"/>
  <c r="K170" i="1"/>
  <c r="N169" i="1"/>
  <c r="M169" i="1"/>
  <c r="L169" i="1"/>
  <c r="K169" i="1"/>
  <c r="N168" i="1"/>
  <c r="M168" i="1"/>
  <c r="L168" i="1"/>
  <c r="K168" i="1"/>
  <c r="N167" i="1"/>
  <c r="M167" i="1"/>
  <c r="L167" i="1"/>
  <c r="K167" i="1"/>
  <c r="N166" i="1"/>
  <c r="M166" i="1"/>
  <c r="L166" i="1"/>
  <c r="K166" i="1"/>
  <c r="N165" i="1"/>
  <c r="M165" i="1"/>
  <c r="L165" i="1"/>
  <c r="K165" i="1"/>
  <c r="N164" i="1"/>
  <c r="M164" i="1"/>
  <c r="L164" i="1"/>
  <c r="K164" i="1"/>
  <c r="N163" i="1"/>
  <c r="M163" i="1"/>
  <c r="L163" i="1"/>
  <c r="K163" i="1"/>
  <c r="N162" i="1"/>
  <c r="M162" i="1"/>
  <c r="L162" i="1"/>
  <c r="K162" i="1"/>
  <c r="N161" i="1"/>
  <c r="M161" i="1"/>
  <c r="L161" i="1"/>
  <c r="K161" i="1"/>
  <c r="N160" i="1"/>
  <c r="M160" i="1"/>
  <c r="L160" i="1"/>
  <c r="K160" i="1"/>
  <c r="N159" i="1"/>
  <c r="M159" i="1"/>
  <c r="L159" i="1"/>
  <c r="K159" i="1"/>
  <c r="N158" i="1"/>
  <c r="M158" i="1"/>
  <c r="L158" i="1"/>
  <c r="K158" i="1"/>
  <c r="N157" i="1"/>
  <c r="M157" i="1"/>
  <c r="L157" i="1"/>
  <c r="K157" i="1"/>
  <c r="N156" i="1"/>
  <c r="M156" i="1"/>
  <c r="L156" i="1"/>
  <c r="K156" i="1"/>
  <c r="N155" i="1"/>
  <c r="M155" i="1"/>
  <c r="L155" i="1"/>
  <c r="K155" i="1"/>
  <c r="N154" i="1"/>
  <c r="M154" i="1"/>
  <c r="L154" i="1"/>
  <c r="K154" i="1"/>
  <c r="N153" i="1"/>
  <c r="M153" i="1"/>
  <c r="L153" i="1"/>
  <c r="K153" i="1"/>
  <c r="N152" i="1"/>
  <c r="M152" i="1"/>
  <c r="L152" i="1"/>
  <c r="K152" i="1"/>
  <c r="N151" i="1"/>
  <c r="M151" i="1"/>
  <c r="L151" i="1"/>
  <c r="K151" i="1"/>
  <c r="N150" i="1"/>
  <c r="M150" i="1"/>
  <c r="L150" i="1"/>
  <c r="K150" i="1"/>
  <c r="N149" i="1"/>
  <c r="M149" i="1"/>
  <c r="L149" i="1"/>
  <c r="K149" i="1"/>
  <c r="N148" i="1"/>
  <c r="M148" i="1"/>
  <c r="L148" i="1"/>
  <c r="K148" i="1"/>
  <c r="N147" i="1"/>
  <c r="M147" i="1"/>
  <c r="L147" i="1"/>
  <c r="K147" i="1"/>
  <c r="N146" i="1"/>
  <c r="M146" i="1"/>
  <c r="L146" i="1"/>
  <c r="K146" i="1"/>
  <c r="N145" i="1"/>
  <c r="M145" i="1"/>
  <c r="L145" i="1"/>
  <c r="K145" i="1"/>
  <c r="N144" i="1"/>
  <c r="M144" i="1"/>
  <c r="L144" i="1"/>
  <c r="K144" i="1"/>
  <c r="N143" i="1"/>
  <c r="M143" i="1"/>
  <c r="L143" i="1"/>
  <c r="K143" i="1"/>
  <c r="N142" i="1"/>
  <c r="M142" i="1"/>
  <c r="L142" i="1"/>
  <c r="K142" i="1"/>
  <c r="N141" i="1"/>
  <c r="M141" i="1"/>
  <c r="L141" i="1"/>
  <c r="K141" i="1"/>
  <c r="N140" i="1"/>
  <c r="M140" i="1"/>
  <c r="L140" i="1"/>
  <c r="K140" i="1"/>
  <c r="N139" i="1"/>
  <c r="M139" i="1"/>
  <c r="L139" i="1"/>
  <c r="K139" i="1"/>
  <c r="N138" i="1"/>
  <c r="M138" i="1"/>
  <c r="L138" i="1"/>
  <c r="K138" i="1"/>
  <c r="N137" i="1"/>
  <c r="M137" i="1"/>
  <c r="L137" i="1"/>
  <c r="K137" i="1"/>
  <c r="N136" i="1"/>
  <c r="M136" i="1"/>
  <c r="L136" i="1"/>
  <c r="K136" i="1"/>
  <c r="N135" i="1"/>
  <c r="M135" i="1"/>
  <c r="L135" i="1"/>
  <c r="K135" i="1"/>
  <c r="N134" i="1"/>
  <c r="M134" i="1"/>
  <c r="L134" i="1"/>
  <c r="K134" i="1"/>
  <c r="N133" i="1"/>
  <c r="M133" i="1"/>
  <c r="L133" i="1"/>
  <c r="K133" i="1"/>
  <c r="N132" i="1"/>
  <c r="M132" i="1"/>
  <c r="L132" i="1"/>
  <c r="K132" i="1"/>
  <c r="N131" i="1"/>
  <c r="M131" i="1"/>
  <c r="L131" i="1"/>
  <c r="K131" i="1"/>
  <c r="N130" i="1"/>
  <c r="M130" i="1"/>
  <c r="L130" i="1"/>
  <c r="K130" i="1"/>
  <c r="N129" i="1"/>
  <c r="M129" i="1"/>
  <c r="L129" i="1"/>
  <c r="K129" i="1"/>
  <c r="N128" i="1"/>
  <c r="M128" i="1"/>
  <c r="L128" i="1"/>
  <c r="K128" i="1"/>
  <c r="N127" i="1"/>
  <c r="M127" i="1"/>
  <c r="L127" i="1"/>
  <c r="K127" i="1"/>
  <c r="N126" i="1"/>
  <c r="M126" i="1"/>
  <c r="L126" i="1"/>
  <c r="K126" i="1"/>
  <c r="N125" i="1"/>
  <c r="M125" i="1"/>
  <c r="L125" i="1"/>
  <c r="K125" i="1"/>
  <c r="N124" i="1"/>
  <c r="M124" i="1"/>
  <c r="L124" i="1"/>
  <c r="K124" i="1"/>
  <c r="N123" i="1"/>
  <c r="M123" i="1"/>
  <c r="L123" i="1"/>
  <c r="K123" i="1"/>
  <c r="N122" i="1"/>
  <c r="M122" i="1"/>
  <c r="L122" i="1"/>
  <c r="K122" i="1"/>
  <c r="N121" i="1"/>
  <c r="M121" i="1"/>
  <c r="L121" i="1"/>
  <c r="K121" i="1"/>
  <c r="N120" i="1"/>
  <c r="M120" i="1"/>
  <c r="L120" i="1"/>
  <c r="K120" i="1"/>
  <c r="N119" i="1"/>
  <c r="M119" i="1"/>
  <c r="L119" i="1"/>
  <c r="K119" i="1"/>
  <c r="N118" i="1"/>
  <c r="M118" i="1"/>
  <c r="L118" i="1"/>
  <c r="K118" i="1"/>
  <c r="N117" i="1"/>
  <c r="M117" i="1"/>
  <c r="L117" i="1"/>
  <c r="K117" i="1"/>
  <c r="N116" i="1"/>
  <c r="M116" i="1"/>
  <c r="L116" i="1"/>
  <c r="K116" i="1"/>
  <c r="N115" i="1"/>
  <c r="M115" i="1"/>
  <c r="L115" i="1"/>
  <c r="K115" i="1"/>
  <c r="N114" i="1"/>
  <c r="M114" i="1"/>
  <c r="L114" i="1"/>
  <c r="K114" i="1"/>
  <c r="N113" i="1"/>
  <c r="M113" i="1"/>
  <c r="L113" i="1"/>
  <c r="K113" i="1"/>
  <c r="N112" i="1"/>
  <c r="M112" i="1"/>
  <c r="L112" i="1"/>
  <c r="K112" i="1"/>
  <c r="N111" i="1"/>
  <c r="M111" i="1"/>
  <c r="L111" i="1"/>
  <c r="K111" i="1"/>
  <c r="N110" i="1"/>
  <c r="M110" i="1"/>
  <c r="L110" i="1"/>
  <c r="K110" i="1"/>
  <c r="N109" i="1"/>
  <c r="M109" i="1"/>
  <c r="L109" i="1"/>
  <c r="K109" i="1"/>
  <c r="N108" i="1"/>
  <c r="M108" i="1"/>
  <c r="L108" i="1"/>
  <c r="K108" i="1"/>
  <c r="N107" i="1"/>
  <c r="M107" i="1"/>
  <c r="L107" i="1"/>
  <c r="K107" i="1"/>
  <c r="N106" i="1"/>
  <c r="M106" i="1"/>
  <c r="L106" i="1"/>
  <c r="K106" i="1"/>
  <c r="N105" i="1"/>
  <c r="M105" i="1"/>
  <c r="L105" i="1"/>
  <c r="K105" i="1"/>
  <c r="N104" i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K101" i="1"/>
  <c r="N100" i="1"/>
  <c r="M100" i="1"/>
  <c r="L100" i="1"/>
  <c r="K100" i="1"/>
  <c r="N99" i="1"/>
  <c r="M99" i="1"/>
  <c r="L99" i="1"/>
  <c r="K99" i="1"/>
  <c r="N98" i="1"/>
  <c r="M98" i="1"/>
  <c r="L98" i="1"/>
  <c r="K98" i="1"/>
  <c r="N97" i="1"/>
  <c r="M97" i="1"/>
  <c r="L97" i="1"/>
  <c r="K97" i="1"/>
  <c r="N96" i="1"/>
  <c r="M96" i="1"/>
  <c r="L96" i="1"/>
  <c r="K96" i="1"/>
  <c r="N95" i="1"/>
  <c r="M95" i="1"/>
  <c r="L95" i="1"/>
  <c r="K95" i="1"/>
  <c r="N94" i="1"/>
  <c r="M94" i="1"/>
  <c r="L94" i="1"/>
  <c r="K94" i="1"/>
  <c r="N93" i="1"/>
  <c r="M93" i="1"/>
  <c r="L93" i="1"/>
  <c r="K93" i="1"/>
  <c r="N92" i="1"/>
  <c r="M92" i="1"/>
  <c r="L92" i="1"/>
  <c r="K92" i="1"/>
  <c r="N91" i="1"/>
  <c r="M91" i="1"/>
  <c r="L91" i="1"/>
  <c r="K91" i="1"/>
  <c r="N90" i="1"/>
  <c r="M90" i="1"/>
  <c r="L90" i="1"/>
  <c r="K90" i="1"/>
  <c r="N89" i="1"/>
  <c r="M89" i="1"/>
  <c r="L89" i="1"/>
  <c r="K89" i="1"/>
  <c r="N88" i="1"/>
  <c r="M88" i="1"/>
  <c r="L88" i="1"/>
  <c r="K88" i="1"/>
  <c r="N87" i="1"/>
  <c r="M87" i="1"/>
  <c r="L87" i="1"/>
  <c r="K87" i="1"/>
  <c r="N86" i="1"/>
  <c r="M86" i="1"/>
  <c r="L86" i="1"/>
  <c r="K86" i="1"/>
  <c r="N85" i="1"/>
  <c r="M85" i="1"/>
  <c r="L85" i="1"/>
  <c r="K85" i="1"/>
  <c r="N84" i="1"/>
  <c r="M84" i="1"/>
  <c r="L84" i="1"/>
  <c r="K84" i="1"/>
  <c r="N83" i="1"/>
  <c r="M83" i="1"/>
  <c r="L83" i="1"/>
  <c r="K83" i="1"/>
  <c r="N82" i="1"/>
  <c r="M82" i="1"/>
  <c r="L82" i="1"/>
  <c r="K82" i="1"/>
  <c r="N81" i="1"/>
  <c r="M81" i="1"/>
  <c r="L81" i="1"/>
  <c r="K81" i="1"/>
  <c r="N80" i="1"/>
  <c r="M80" i="1"/>
  <c r="L80" i="1"/>
  <c r="K80" i="1"/>
  <c r="N79" i="1"/>
  <c r="M79" i="1"/>
  <c r="L79" i="1"/>
  <c r="K79" i="1"/>
  <c r="N78" i="1"/>
  <c r="M78" i="1"/>
  <c r="L78" i="1"/>
  <c r="K78" i="1"/>
  <c r="N77" i="1"/>
  <c r="M77" i="1"/>
  <c r="L77" i="1"/>
  <c r="K77" i="1"/>
  <c r="N76" i="1"/>
  <c r="M76" i="1"/>
  <c r="L76" i="1"/>
  <c r="K76" i="1"/>
  <c r="N75" i="1"/>
  <c r="M75" i="1"/>
  <c r="L75" i="1"/>
  <c r="K75" i="1"/>
  <c r="N74" i="1"/>
  <c r="M74" i="1"/>
  <c r="L74" i="1"/>
  <c r="K74" i="1"/>
  <c r="N73" i="1"/>
  <c r="M73" i="1"/>
  <c r="L73" i="1"/>
  <c r="K73" i="1"/>
  <c r="N72" i="1"/>
  <c r="M72" i="1"/>
  <c r="L72" i="1"/>
  <c r="K72" i="1"/>
  <c r="N71" i="1"/>
  <c r="M71" i="1"/>
  <c r="L71" i="1"/>
  <c r="K71" i="1"/>
  <c r="N70" i="1"/>
  <c r="M70" i="1"/>
  <c r="L70" i="1"/>
  <c r="K70" i="1"/>
  <c r="N69" i="1"/>
  <c r="M69" i="1"/>
  <c r="L69" i="1"/>
  <c r="K69" i="1"/>
  <c r="N68" i="1"/>
  <c r="M68" i="1"/>
  <c r="L68" i="1"/>
  <c r="K68" i="1"/>
  <c r="N67" i="1"/>
  <c r="M67" i="1"/>
  <c r="L67" i="1"/>
  <c r="K67" i="1"/>
  <c r="N66" i="1"/>
  <c r="M66" i="1"/>
  <c r="L66" i="1"/>
  <c r="K66" i="1"/>
  <c r="N65" i="1"/>
  <c r="M65" i="1"/>
  <c r="L65" i="1"/>
  <c r="K65" i="1"/>
  <c r="N64" i="1"/>
  <c r="M64" i="1"/>
  <c r="L64" i="1"/>
  <c r="K64" i="1"/>
  <c r="N63" i="1"/>
  <c r="M63" i="1"/>
  <c r="L63" i="1"/>
  <c r="K63" i="1"/>
  <c r="N62" i="1"/>
  <c r="M62" i="1"/>
  <c r="L62" i="1"/>
  <c r="K62" i="1"/>
  <c r="N61" i="1"/>
  <c r="M61" i="1"/>
  <c r="L61" i="1"/>
  <c r="K61" i="1"/>
  <c r="N60" i="1"/>
  <c r="M60" i="1"/>
  <c r="L60" i="1"/>
  <c r="K60" i="1"/>
  <c r="N59" i="1"/>
  <c r="M59" i="1"/>
  <c r="L59" i="1"/>
  <c r="K59" i="1"/>
  <c r="N58" i="1"/>
  <c r="M58" i="1"/>
  <c r="L58" i="1"/>
  <c r="K58" i="1"/>
  <c r="N57" i="1"/>
  <c r="M57" i="1"/>
  <c r="L57" i="1"/>
  <c r="K57" i="1"/>
  <c r="N56" i="1"/>
  <c r="M56" i="1"/>
  <c r="L56" i="1"/>
  <c r="K56" i="1"/>
  <c r="N55" i="1"/>
  <c r="M55" i="1"/>
  <c r="L55" i="1"/>
  <c r="K55" i="1"/>
  <c r="N54" i="1"/>
  <c r="M54" i="1"/>
  <c r="L54" i="1"/>
  <c r="K54" i="1"/>
  <c r="N53" i="1"/>
  <c r="M53" i="1"/>
  <c r="L53" i="1"/>
  <c r="K53" i="1"/>
  <c r="N52" i="1"/>
  <c r="M52" i="1"/>
  <c r="L52" i="1"/>
  <c r="K52" i="1"/>
  <c r="N51" i="1"/>
  <c r="M51" i="1"/>
  <c r="L51" i="1"/>
  <c r="K51" i="1"/>
  <c r="N50" i="1"/>
  <c r="M50" i="1"/>
  <c r="L50" i="1"/>
  <c r="K50" i="1"/>
  <c r="N49" i="1"/>
  <c r="M49" i="1"/>
  <c r="L49" i="1"/>
  <c r="K49" i="1"/>
  <c r="N48" i="1"/>
  <c r="M48" i="1"/>
  <c r="L48" i="1"/>
  <c r="K48" i="1"/>
  <c r="N47" i="1"/>
  <c r="M47" i="1"/>
  <c r="L47" i="1"/>
  <c r="K47" i="1"/>
  <c r="N46" i="1"/>
  <c r="M46" i="1"/>
  <c r="L46" i="1"/>
  <c r="K46" i="1"/>
  <c r="N45" i="1"/>
  <c r="M45" i="1"/>
  <c r="L45" i="1"/>
  <c r="K45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AU296" i="6"/>
  <c r="AT296" i="6"/>
  <c r="AS296" i="6"/>
  <c r="AR296" i="6"/>
  <c r="AQ296" i="6"/>
  <c r="AP296" i="6"/>
  <c r="AO296" i="6"/>
  <c r="AN296" i="6"/>
  <c r="AM296" i="6"/>
  <c r="AL296" i="6"/>
  <c r="AU295" i="6"/>
  <c r="AT295" i="6"/>
  <c r="AS295" i="6"/>
  <c r="AR295" i="6"/>
  <c r="AQ295" i="6"/>
  <c r="AP295" i="6"/>
  <c r="AO295" i="6"/>
  <c r="AN295" i="6"/>
  <c r="AM295" i="6"/>
  <c r="AL295" i="6"/>
  <c r="AU294" i="6"/>
  <c r="AT294" i="6"/>
  <c r="AS294" i="6"/>
  <c r="AR294" i="6"/>
  <c r="AQ294" i="6"/>
  <c r="AP294" i="6"/>
  <c r="AO294" i="6"/>
  <c r="AN294" i="6"/>
  <c r="AM294" i="6"/>
  <c r="AL294" i="6"/>
  <c r="AU293" i="6"/>
  <c r="AT293" i="6"/>
  <c r="AS293" i="6"/>
  <c r="AR293" i="6"/>
  <c r="AQ293" i="6"/>
  <c r="AP293" i="6"/>
  <c r="AO293" i="6"/>
  <c r="AN293" i="6"/>
  <c r="AM293" i="6"/>
  <c r="AL293" i="6"/>
  <c r="AU292" i="6"/>
  <c r="AT292" i="6"/>
  <c r="AS292" i="6"/>
  <c r="AR292" i="6"/>
  <c r="AQ292" i="6"/>
  <c r="AP292" i="6"/>
  <c r="AO292" i="6"/>
  <c r="AN292" i="6"/>
  <c r="AM292" i="6"/>
  <c r="AL292" i="6"/>
  <c r="AU291" i="6"/>
  <c r="AT291" i="6"/>
  <c r="AS291" i="6"/>
  <c r="AR291" i="6"/>
  <c r="AQ291" i="6"/>
  <c r="AP291" i="6"/>
  <c r="AO291" i="6"/>
  <c r="AN291" i="6"/>
  <c r="AM291" i="6"/>
  <c r="AL291" i="6"/>
  <c r="AU290" i="6"/>
  <c r="AT290" i="6"/>
  <c r="AS290" i="6"/>
  <c r="AR290" i="6"/>
  <c r="AQ290" i="6"/>
  <c r="AP290" i="6"/>
  <c r="AO290" i="6"/>
  <c r="AN290" i="6"/>
  <c r="AM290" i="6"/>
  <c r="AL290" i="6"/>
  <c r="AU289" i="6"/>
  <c r="AT289" i="6"/>
  <c r="AS289" i="6"/>
  <c r="AR289" i="6"/>
  <c r="AQ289" i="6"/>
  <c r="AP289" i="6"/>
  <c r="AO289" i="6"/>
  <c r="AN289" i="6"/>
  <c r="AM289" i="6"/>
  <c r="AL289" i="6"/>
  <c r="AU288" i="6"/>
  <c r="AT288" i="6"/>
  <c r="AS288" i="6"/>
  <c r="AR288" i="6"/>
  <c r="AQ288" i="6"/>
  <c r="AP288" i="6"/>
  <c r="AO288" i="6"/>
  <c r="AN288" i="6"/>
  <c r="AM288" i="6"/>
  <c r="AL288" i="6"/>
  <c r="AU287" i="6"/>
  <c r="AT287" i="6"/>
  <c r="AS287" i="6"/>
  <c r="AR287" i="6"/>
  <c r="AQ287" i="6"/>
  <c r="AP287" i="6"/>
  <c r="AO287" i="6"/>
  <c r="AN287" i="6"/>
  <c r="AM287" i="6"/>
  <c r="AL287" i="6"/>
  <c r="AU286" i="6"/>
  <c r="AT286" i="6"/>
  <c r="AS286" i="6"/>
  <c r="AR286" i="6"/>
  <c r="AQ286" i="6"/>
  <c r="AP286" i="6"/>
  <c r="AO286" i="6"/>
  <c r="AN286" i="6"/>
  <c r="AM286" i="6"/>
  <c r="AL286" i="6"/>
  <c r="AU285" i="6"/>
  <c r="AT285" i="6"/>
  <c r="AS285" i="6"/>
  <c r="AR285" i="6"/>
  <c r="AQ285" i="6"/>
  <c r="AP285" i="6"/>
  <c r="AO285" i="6"/>
  <c r="AN285" i="6"/>
  <c r="AM285" i="6"/>
  <c r="AL285" i="6"/>
  <c r="AU284" i="6"/>
  <c r="AT284" i="6"/>
  <c r="AS284" i="6"/>
  <c r="AR284" i="6"/>
  <c r="AQ284" i="6"/>
  <c r="AP284" i="6"/>
  <c r="AO284" i="6"/>
  <c r="AN284" i="6"/>
  <c r="AM284" i="6"/>
  <c r="AL284" i="6"/>
  <c r="AU283" i="6"/>
  <c r="AT283" i="6"/>
  <c r="AS283" i="6"/>
  <c r="AR283" i="6"/>
  <c r="AQ283" i="6"/>
  <c r="AP283" i="6"/>
  <c r="AO283" i="6"/>
  <c r="AN283" i="6"/>
  <c r="AM283" i="6"/>
  <c r="AL283" i="6"/>
  <c r="AU282" i="6"/>
  <c r="AT282" i="6"/>
  <c r="AS282" i="6"/>
  <c r="AR282" i="6"/>
  <c r="AQ282" i="6"/>
  <c r="AP282" i="6"/>
  <c r="AO282" i="6"/>
  <c r="AN282" i="6"/>
  <c r="AM282" i="6"/>
  <c r="AL282" i="6"/>
  <c r="AU281" i="6"/>
  <c r="AT281" i="6"/>
  <c r="AS281" i="6"/>
  <c r="AR281" i="6"/>
  <c r="AQ281" i="6"/>
  <c r="AP281" i="6"/>
  <c r="AO281" i="6"/>
  <c r="AN281" i="6"/>
  <c r="AM281" i="6"/>
  <c r="AL281" i="6"/>
  <c r="AU280" i="6"/>
  <c r="AT280" i="6"/>
  <c r="AS280" i="6"/>
  <c r="AR280" i="6"/>
  <c r="AQ280" i="6"/>
  <c r="AP280" i="6"/>
  <c r="AO280" i="6"/>
  <c r="AN280" i="6"/>
  <c r="AM280" i="6"/>
  <c r="AL280" i="6"/>
  <c r="AU279" i="6"/>
  <c r="AT279" i="6"/>
  <c r="AS279" i="6"/>
  <c r="AR279" i="6"/>
  <c r="AQ279" i="6"/>
  <c r="AP279" i="6"/>
  <c r="AO279" i="6"/>
  <c r="AN279" i="6"/>
  <c r="AM279" i="6"/>
  <c r="AL279" i="6"/>
  <c r="AU278" i="6"/>
  <c r="AT278" i="6"/>
  <c r="AS278" i="6"/>
  <c r="AR278" i="6"/>
  <c r="AQ278" i="6"/>
  <c r="AP278" i="6"/>
  <c r="AO278" i="6"/>
  <c r="AN278" i="6"/>
  <c r="AM278" i="6"/>
  <c r="AL278" i="6"/>
  <c r="AU277" i="6"/>
  <c r="AT277" i="6"/>
  <c r="AS277" i="6"/>
  <c r="AR277" i="6"/>
  <c r="AQ277" i="6"/>
  <c r="AP277" i="6"/>
  <c r="AO277" i="6"/>
  <c r="AN277" i="6"/>
  <c r="AM277" i="6"/>
  <c r="AL277" i="6"/>
  <c r="AU276" i="6"/>
  <c r="AT276" i="6"/>
  <c r="AS276" i="6"/>
  <c r="AR276" i="6"/>
  <c r="AQ276" i="6"/>
  <c r="AP276" i="6"/>
  <c r="AO276" i="6"/>
  <c r="AN276" i="6"/>
  <c r="AM276" i="6"/>
  <c r="AL276" i="6"/>
  <c r="AU275" i="6"/>
  <c r="AT275" i="6"/>
  <c r="AS275" i="6"/>
  <c r="AR275" i="6"/>
  <c r="AQ275" i="6"/>
  <c r="AP275" i="6"/>
  <c r="AO275" i="6"/>
  <c r="AN275" i="6"/>
  <c r="AM275" i="6"/>
  <c r="AL275" i="6"/>
  <c r="AU274" i="6"/>
  <c r="AT274" i="6"/>
  <c r="AS274" i="6"/>
  <c r="AR274" i="6"/>
  <c r="AQ274" i="6"/>
  <c r="AP274" i="6"/>
  <c r="AO274" i="6"/>
  <c r="AN274" i="6"/>
  <c r="AM274" i="6"/>
  <c r="AL274" i="6"/>
  <c r="AU273" i="6"/>
  <c r="AT273" i="6"/>
  <c r="AS273" i="6"/>
  <c r="AR273" i="6"/>
  <c r="AQ273" i="6"/>
  <c r="AP273" i="6"/>
  <c r="AO273" i="6"/>
  <c r="AN273" i="6"/>
  <c r="AM273" i="6"/>
  <c r="AL273" i="6"/>
  <c r="AU272" i="6"/>
  <c r="AT272" i="6"/>
  <c r="AS272" i="6"/>
  <c r="AR272" i="6"/>
  <c r="AQ272" i="6"/>
  <c r="AP272" i="6"/>
  <c r="AO272" i="6"/>
  <c r="AN272" i="6"/>
  <c r="AM272" i="6"/>
  <c r="AL272" i="6"/>
  <c r="AU271" i="6"/>
  <c r="AT271" i="6"/>
  <c r="AS271" i="6"/>
  <c r="AR271" i="6"/>
  <c r="AQ271" i="6"/>
  <c r="AP271" i="6"/>
  <c r="AO271" i="6"/>
  <c r="AN271" i="6"/>
  <c r="AM271" i="6"/>
  <c r="AL271" i="6"/>
  <c r="AU270" i="6"/>
  <c r="AT270" i="6"/>
  <c r="AS270" i="6"/>
  <c r="AR270" i="6"/>
  <c r="AQ270" i="6"/>
  <c r="AP270" i="6"/>
  <c r="AO270" i="6"/>
  <c r="AN270" i="6"/>
  <c r="AM270" i="6"/>
  <c r="AL270" i="6"/>
  <c r="AU269" i="6"/>
  <c r="AT269" i="6"/>
  <c r="AS269" i="6"/>
  <c r="AR269" i="6"/>
  <c r="AQ269" i="6"/>
  <c r="AP269" i="6"/>
  <c r="AO269" i="6"/>
  <c r="AN269" i="6"/>
  <c r="AM269" i="6"/>
  <c r="AL269" i="6"/>
  <c r="AU268" i="6"/>
  <c r="AT268" i="6"/>
  <c r="AS268" i="6"/>
  <c r="AR268" i="6"/>
  <c r="AQ268" i="6"/>
  <c r="AP268" i="6"/>
  <c r="AO268" i="6"/>
  <c r="AN268" i="6"/>
  <c r="AM268" i="6"/>
  <c r="AL268" i="6"/>
  <c r="AU267" i="6"/>
  <c r="AT267" i="6"/>
  <c r="AS267" i="6"/>
  <c r="AR267" i="6"/>
  <c r="AQ267" i="6"/>
  <c r="AP267" i="6"/>
  <c r="AO267" i="6"/>
  <c r="AN267" i="6"/>
  <c r="AM267" i="6"/>
  <c r="AL267" i="6"/>
  <c r="AU266" i="6"/>
  <c r="AT266" i="6"/>
  <c r="AS266" i="6"/>
  <c r="AR266" i="6"/>
  <c r="AQ266" i="6"/>
  <c r="AP266" i="6"/>
  <c r="AO266" i="6"/>
  <c r="AN266" i="6"/>
  <c r="AM266" i="6"/>
  <c r="AL266" i="6"/>
  <c r="AU265" i="6"/>
  <c r="AT265" i="6"/>
  <c r="AS265" i="6"/>
  <c r="AR265" i="6"/>
  <c r="AQ265" i="6"/>
  <c r="AP265" i="6"/>
  <c r="AO265" i="6"/>
  <c r="AN265" i="6"/>
  <c r="AM265" i="6"/>
  <c r="AL265" i="6"/>
  <c r="AU264" i="6"/>
  <c r="AT264" i="6"/>
  <c r="AS264" i="6"/>
  <c r="AR264" i="6"/>
  <c r="AQ264" i="6"/>
  <c r="AP264" i="6"/>
  <c r="AO264" i="6"/>
  <c r="AN264" i="6"/>
  <c r="AM264" i="6"/>
  <c r="AL264" i="6"/>
  <c r="AU263" i="6"/>
  <c r="AT263" i="6"/>
  <c r="AS263" i="6"/>
  <c r="AR263" i="6"/>
  <c r="AQ263" i="6"/>
  <c r="AP263" i="6"/>
  <c r="AO263" i="6"/>
  <c r="AN263" i="6"/>
  <c r="AM263" i="6"/>
  <c r="AL263" i="6"/>
  <c r="AU262" i="6"/>
  <c r="AT262" i="6"/>
  <c r="AS262" i="6"/>
  <c r="AR262" i="6"/>
  <c r="AQ262" i="6"/>
  <c r="AP262" i="6"/>
  <c r="AO262" i="6"/>
  <c r="AN262" i="6"/>
  <c r="AM262" i="6"/>
  <c r="AL262" i="6"/>
  <c r="AU261" i="6"/>
  <c r="AT261" i="6"/>
  <c r="AS261" i="6"/>
  <c r="AR261" i="6"/>
  <c r="AQ261" i="6"/>
  <c r="AP261" i="6"/>
  <c r="AO261" i="6"/>
  <c r="AN261" i="6"/>
  <c r="AM261" i="6"/>
  <c r="AL261" i="6"/>
  <c r="AU260" i="6"/>
  <c r="AT260" i="6"/>
  <c r="AS260" i="6"/>
  <c r="AR260" i="6"/>
  <c r="AQ260" i="6"/>
  <c r="AP260" i="6"/>
  <c r="AO260" i="6"/>
  <c r="AN260" i="6"/>
  <c r="AM260" i="6"/>
  <c r="AL260" i="6"/>
  <c r="AU259" i="6"/>
  <c r="AT259" i="6"/>
  <c r="AS259" i="6"/>
  <c r="AR259" i="6"/>
  <c r="AQ259" i="6"/>
  <c r="AP259" i="6"/>
  <c r="AO259" i="6"/>
  <c r="AN259" i="6"/>
  <c r="AM259" i="6"/>
  <c r="AL259" i="6"/>
  <c r="AU258" i="6"/>
  <c r="AT258" i="6"/>
  <c r="AS258" i="6"/>
  <c r="AR258" i="6"/>
  <c r="AQ258" i="6"/>
  <c r="AP258" i="6"/>
  <c r="AO258" i="6"/>
  <c r="AN258" i="6"/>
  <c r="AM258" i="6"/>
  <c r="AL258" i="6"/>
  <c r="AU257" i="6"/>
  <c r="AT257" i="6"/>
  <c r="AS257" i="6"/>
  <c r="AR257" i="6"/>
  <c r="AQ257" i="6"/>
  <c r="AP257" i="6"/>
  <c r="AO257" i="6"/>
  <c r="AN257" i="6"/>
  <c r="AM257" i="6"/>
  <c r="AL257" i="6"/>
  <c r="AU256" i="6"/>
  <c r="AT256" i="6"/>
  <c r="AS256" i="6"/>
  <c r="AR256" i="6"/>
  <c r="AQ256" i="6"/>
  <c r="AP256" i="6"/>
  <c r="AO256" i="6"/>
  <c r="AN256" i="6"/>
  <c r="AM256" i="6"/>
  <c r="AL256" i="6"/>
  <c r="AU255" i="6"/>
  <c r="AT255" i="6"/>
  <c r="AS255" i="6"/>
  <c r="AR255" i="6"/>
  <c r="AQ255" i="6"/>
  <c r="AP255" i="6"/>
  <c r="AO255" i="6"/>
  <c r="AN255" i="6"/>
  <c r="AM255" i="6"/>
  <c r="AL255" i="6"/>
  <c r="AU254" i="6"/>
  <c r="AT254" i="6"/>
  <c r="AS254" i="6"/>
  <c r="AR254" i="6"/>
  <c r="AQ254" i="6"/>
  <c r="AP254" i="6"/>
  <c r="AO254" i="6"/>
  <c r="AN254" i="6"/>
  <c r="AM254" i="6"/>
  <c r="AL254" i="6"/>
  <c r="AU253" i="6"/>
  <c r="AT253" i="6"/>
  <c r="AS253" i="6"/>
  <c r="AR253" i="6"/>
  <c r="AQ253" i="6"/>
  <c r="AP253" i="6"/>
  <c r="AO253" i="6"/>
  <c r="AN253" i="6"/>
  <c r="AM253" i="6"/>
  <c r="AL253" i="6"/>
  <c r="AU252" i="6"/>
  <c r="AT252" i="6"/>
  <c r="AS252" i="6"/>
  <c r="AR252" i="6"/>
  <c r="AQ252" i="6"/>
  <c r="AP252" i="6"/>
  <c r="AO252" i="6"/>
  <c r="AN252" i="6"/>
  <c r="AM252" i="6"/>
  <c r="AL252" i="6"/>
  <c r="AU251" i="6"/>
  <c r="AT251" i="6"/>
  <c r="AS251" i="6"/>
  <c r="AR251" i="6"/>
  <c r="AQ251" i="6"/>
  <c r="AP251" i="6"/>
  <c r="AO251" i="6"/>
  <c r="AN251" i="6"/>
  <c r="AM251" i="6"/>
  <c r="AL251" i="6"/>
  <c r="AU250" i="6"/>
  <c r="AT250" i="6"/>
  <c r="AS250" i="6"/>
  <c r="AR250" i="6"/>
  <c r="AQ250" i="6"/>
  <c r="AP250" i="6"/>
  <c r="AO250" i="6"/>
  <c r="AN250" i="6"/>
  <c r="AM250" i="6"/>
  <c r="AL250" i="6"/>
  <c r="AU249" i="6"/>
  <c r="AT249" i="6"/>
  <c r="AS249" i="6"/>
  <c r="AR249" i="6"/>
  <c r="AQ249" i="6"/>
  <c r="AP249" i="6"/>
  <c r="AO249" i="6"/>
  <c r="AN249" i="6"/>
  <c r="AM249" i="6"/>
  <c r="AL249" i="6"/>
  <c r="AU248" i="6"/>
  <c r="AT248" i="6"/>
  <c r="AS248" i="6"/>
  <c r="AR248" i="6"/>
  <c r="AQ248" i="6"/>
  <c r="AP248" i="6"/>
  <c r="AO248" i="6"/>
  <c r="AN248" i="6"/>
  <c r="AM248" i="6"/>
  <c r="AL248" i="6"/>
  <c r="AU247" i="6"/>
  <c r="AT247" i="6"/>
  <c r="AS247" i="6"/>
  <c r="AR247" i="6"/>
  <c r="AQ247" i="6"/>
  <c r="AP247" i="6"/>
  <c r="AO247" i="6"/>
  <c r="AN247" i="6"/>
  <c r="AM247" i="6"/>
  <c r="AL247" i="6"/>
  <c r="AU246" i="6"/>
  <c r="AT246" i="6"/>
  <c r="AS246" i="6"/>
  <c r="AR246" i="6"/>
  <c r="AQ246" i="6"/>
  <c r="AP246" i="6"/>
  <c r="AO246" i="6"/>
  <c r="AN246" i="6"/>
  <c r="AM246" i="6"/>
  <c r="AL246" i="6"/>
  <c r="AU245" i="6"/>
  <c r="AT245" i="6"/>
  <c r="AS245" i="6"/>
  <c r="AR245" i="6"/>
  <c r="AQ245" i="6"/>
  <c r="AP245" i="6"/>
  <c r="AO245" i="6"/>
  <c r="AN245" i="6"/>
  <c r="AM245" i="6"/>
  <c r="AL245" i="6"/>
  <c r="AU244" i="6"/>
  <c r="AT244" i="6"/>
  <c r="AS244" i="6"/>
  <c r="AR244" i="6"/>
  <c r="AQ244" i="6"/>
  <c r="AP244" i="6"/>
  <c r="AO244" i="6"/>
  <c r="AN244" i="6"/>
  <c r="AM244" i="6"/>
  <c r="AL244" i="6"/>
  <c r="AU243" i="6"/>
  <c r="AT243" i="6"/>
  <c r="AS243" i="6"/>
  <c r="AR243" i="6"/>
  <c r="AQ243" i="6"/>
  <c r="AP243" i="6"/>
  <c r="AO243" i="6"/>
  <c r="AN243" i="6"/>
  <c r="AM243" i="6"/>
  <c r="AL243" i="6"/>
  <c r="AU242" i="6"/>
  <c r="AT242" i="6"/>
  <c r="AS242" i="6"/>
  <c r="AR242" i="6"/>
  <c r="AQ242" i="6"/>
  <c r="AP242" i="6"/>
  <c r="AO242" i="6"/>
  <c r="AN242" i="6"/>
  <c r="AM242" i="6"/>
  <c r="AL242" i="6"/>
  <c r="AU241" i="6"/>
  <c r="AT241" i="6"/>
  <c r="AS241" i="6"/>
  <c r="AR241" i="6"/>
  <c r="AQ241" i="6"/>
  <c r="AP241" i="6"/>
  <c r="AO241" i="6"/>
  <c r="AN241" i="6"/>
  <c r="AM241" i="6"/>
  <c r="AL241" i="6"/>
  <c r="AU240" i="6"/>
  <c r="AT240" i="6"/>
  <c r="AS240" i="6"/>
  <c r="AR240" i="6"/>
  <c r="AQ240" i="6"/>
  <c r="AP240" i="6"/>
  <c r="AO240" i="6"/>
  <c r="AN240" i="6"/>
  <c r="AM240" i="6"/>
  <c r="AL240" i="6"/>
  <c r="AU239" i="6"/>
  <c r="AT239" i="6"/>
  <c r="AS239" i="6"/>
  <c r="AR239" i="6"/>
  <c r="AQ239" i="6"/>
  <c r="AP239" i="6"/>
  <c r="AO239" i="6"/>
  <c r="AN239" i="6"/>
  <c r="AM239" i="6"/>
  <c r="AL239" i="6"/>
  <c r="AU238" i="6"/>
  <c r="AT238" i="6"/>
  <c r="AS238" i="6"/>
  <c r="AR238" i="6"/>
  <c r="AQ238" i="6"/>
  <c r="AP238" i="6"/>
  <c r="AO238" i="6"/>
  <c r="AN238" i="6"/>
  <c r="AM238" i="6"/>
  <c r="AL238" i="6"/>
  <c r="AU237" i="6"/>
  <c r="AT237" i="6"/>
  <c r="AS237" i="6"/>
  <c r="AR237" i="6"/>
  <c r="AQ237" i="6"/>
  <c r="AP237" i="6"/>
  <c r="AO237" i="6"/>
  <c r="AN237" i="6"/>
  <c r="AM237" i="6"/>
  <c r="AL237" i="6"/>
  <c r="AU236" i="6"/>
  <c r="AT236" i="6"/>
  <c r="AS236" i="6"/>
  <c r="AR236" i="6"/>
  <c r="AQ236" i="6"/>
  <c r="AP236" i="6"/>
  <c r="AO236" i="6"/>
  <c r="AN236" i="6"/>
  <c r="AM236" i="6"/>
  <c r="AL236" i="6"/>
  <c r="AU235" i="6"/>
  <c r="AT235" i="6"/>
  <c r="AS235" i="6"/>
  <c r="AR235" i="6"/>
  <c r="AQ235" i="6"/>
  <c r="AP235" i="6"/>
  <c r="AO235" i="6"/>
  <c r="AN235" i="6"/>
  <c r="AM235" i="6"/>
  <c r="AL235" i="6"/>
  <c r="AU234" i="6"/>
  <c r="AT234" i="6"/>
  <c r="AS234" i="6"/>
  <c r="AR234" i="6"/>
  <c r="AQ234" i="6"/>
  <c r="AP234" i="6"/>
  <c r="AO234" i="6"/>
  <c r="AN234" i="6"/>
  <c r="AM234" i="6"/>
  <c r="AL234" i="6"/>
  <c r="AU233" i="6"/>
  <c r="AT233" i="6"/>
  <c r="AS233" i="6"/>
  <c r="AR233" i="6"/>
  <c r="AQ233" i="6"/>
  <c r="AP233" i="6"/>
  <c r="AO233" i="6"/>
  <c r="AN233" i="6"/>
  <c r="AM233" i="6"/>
  <c r="AL233" i="6"/>
  <c r="AU232" i="6"/>
  <c r="AT232" i="6"/>
  <c r="AS232" i="6"/>
  <c r="AR232" i="6"/>
  <c r="AQ232" i="6"/>
  <c r="AP232" i="6"/>
  <c r="AO232" i="6"/>
  <c r="AN232" i="6"/>
  <c r="AM232" i="6"/>
  <c r="AL232" i="6"/>
  <c r="AU231" i="6"/>
  <c r="AT231" i="6"/>
  <c r="AS231" i="6"/>
  <c r="AR231" i="6"/>
  <c r="AQ231" i="6"/>
  <c r="AP231" i="6"/>
  <c r="AO231" i="6"/>
  <c r="AN231" i="6"/>
  <c r="AM231" i="6"/>
  <c r="AL231" i="6"/>
  <c r="AU230" i="6"/>
  <c r="AT230" i="6"/>
  <c r="AS230" i="6"/>
  <c r="AR230" i="6"/>
  <c r="AQ230" i="6"/>
  <c r="AP230" i="6"/>
  <c r="AO230" i="6"/>
  <c r="AN230" i="6"/>
  <c r="AM230" i="6"/>
  <c r="AL230" i="6"/>
  <c r="AU229" i="6"/>
  <c r="AT229" i="6"/>
  <c r="AS229" i="6"/>
  <c r="AR229" i="6"/>
  <c r="AQ229" i="6"/>
  <c r="AP229" i="6"/>
  <c r="AO229" i="6"/>
  <c r="AN229" i="6"/>
  <c r="AM229" i="6"/>
  <c r="AL229" i="6"/>
  <c r="AU228" i="6"/>
  <c r="AT228" i="6"/>
  <c r="AS228" i="6"/>
  <c r="AR228" i="6"/>
  <c r="AQ228" i="6"/>
  <c r="AP228" i="6"/>
  <c r="AO228" i="6"/>
  <c r="AN228" i="6"/>
  <c r="AM228" i="6"/>
  <c r="AL228" i="6"/>
  <c r="AU227" i="6"/>
  <c r="AT227" i="6"/>
  <c r="AS227" i="6"/>
  <c r="AR227" i="6"/>
  <c r="AQ227" i="6"/>
  <c r="AP227" i="6"/>
  <c r="AO227" i="6"/>
  <c r="AN227" i="6"/>
  <c r="AM227" i="6"/>
  <c r="AL227" i="6"/>
  <c r="AU226" i="6"/>
  <c r="AT226" i="6"/>
  <c r="AS226" i="6"/>
  <c r="AR226" i="6"/>
  <c r="AQ226" i="6"/>
  <c r="AP226" i="6"/>
  <c r="AO226" i="6"/>
  <c r="AN226" i="6"/>
  <c r="AM226" i="6"/>
  <c r="AL226" i="6"/>
  <c r="AU225" i="6"/>
  <c r="AT225" i="6"/>
  <c r="AS225" i="6"/>
  <c r="AR225" i="6"/>
  <c r="AQ225" i="6"/>
  <c r="AP225" i="6"/>
  <c r="AO225" i="6"/>
  <c r="AN225" i="6"/>
  <c r="AM225" i="6"/>
  <c r="AL225" i="6"/>
  <c r="AU224" i="6"/>
  <c r="AT224" i="6"/>
  <c r="AS224" i="6"/>
  <c r="AR224" i="6"/>
  <c r="AQ224" i="6"/>
  <c r="AP224" i="6"/>
  <c r="AO224" i="6"/>
  <c r="AN224" i="6"/>
  <c r="AM224" i="6"/>
  <c r="AL224" i="6"/>
  <c r="AU223" i="6"/>
  <c r="AT223" i="6"/>
  <c r="AS223" i="6"/>
  <c r="AR223" i="6"/>
  <c r="AQ223" i="6"/>
  <c r="AP223" i="6"/>
  <c r="AO223" i="6"/>
  <c r="AN223" i="6"/>
  <c r="AM223" i="6"/>
  <c r="AL223" i="6"/>
  <c r="AU222" i="6"/>
  <c r="AT222" i="6"/>
  <c r="AS222" i="6"/>
  <c r="AR222" i="6"/>
  <c r="AQ222" i="6"/>
  <c r="AP222" i="6"/>
  <c r="AO222" i="6"/>
  <c r="AN222" i="6"/>
  <c r="AM222" i="6"/>
  <c r="AL222" i="6"/>
  <c r="AU221" i="6"/>
  <c r="AT221" i="6"/>
  <c r="AS221" i="6"/>
  <c r="AR221" i="6"/>
  <c r="AQ221" i="6"/>
  <c r="AP221" i="6"/>
  <c r="AO221" i="6"/>
  <c r="AN221" i="6"/>
  <c r="AM221" i="6"/>
  <c r="AL221" i="6"/>
  <c r="AU220" i="6"/>
  <c r="AT220" i="6"/>
  <c r="AS220" i="6"/>
  <c r="AR220" i="6"/>
  <c r="AQ220" i="6"/>
  <c r="AP220" i="6"/>
  <c r="AO220" i="6"/>
  <c r="AN220" i="6"/>
  <c r="AM220" i="6"/>
  <c r="AL220" i="6"/>
  <c r="AU219" i="6"/>
  <c r="AT219" i="6"/>
  <c r="AS219" i="6"/>
  <c r="AR219" i="6"/>
  <c r="AQ219" i="6"/>
  <c r="AP219" i="6"/>
  <c r="AO219" i="6"/>
  <c r="AN219" i="6"/>
  <c r="AM219" i="6"/>
  <c r="AL219" i="6"/>
  <c r="AU218" i="6"/>
  <c r="AT218" i="6"/>
  <c r="AS218" i="6"/>
  <c r="AR218" i="6"/>
  <c r="AQ218" i="6"/>
  <c r="AP218" i="6"/>
  <c r="AO218" i="6"/>
  <c r="AN218" i="6"/>
  <c r="AM218" i="6"/>
  <c r="AL218" i="6"/>
  <c r="AU217" i="6"/>
  <c r="AT217" i="6"/>
  <c r="AS217" i="6"/>
  <c r="AR217" i="6"/>
  <c r="AQ217" i="6"/>
  <c r="AP217" i="6"/>
  <c r="AO217" i="6"/>
  <c r="AN217" i="6"/>
  <c r="AM217" i="6"/>
  <c r="AL217" i="6"/>
  <c r="AU216" i="6"/>
  <c r="AT216" i="6"/>
  <c r="AS216" i="6"/>
  <c r="AR216" i="6"/>
  <c r="AQ216" i="6"/>
  <c r="AP216" i="6"/>
  <c r="AO216" i="6"/>
  <c r="AN216" i="6"/>
  <c r="AM216" i="6"/>
  <c r="AL216" i="6"/>
  <c r="AU215" i="6"/>
  <c r="AT215" i="6"/>
  <c r="AS215" i="6"/>
  <c r="AR215" i="6"/>
  <c r="AQ215" i="6"/>
  <c r="AP215" i="6"/>
  <c r="AO215" i="6"/>
  <c r="AN215" i="6"/>
  <c r="AM215" i="6"/>
  <c r="AL215" i="6"/>
  <c r="AU214" i="6"/>
  <c r="AT214" i="6"/>
  <c r="AS214" i="6"/>
  <c r="AR214" i="6"/>
  <c r="AQ214" i="6"/>
  <c r="AP214" i="6"/>
  <c r="AO214" i="6"/>
  <c r="AN214" i="6"/>
  <c r="AM214" i="6"/>
  <c r="AL214" i="6"/>
  <c r="AU213" i="6"/>
  <c r="AT213" i="6"/>
  <c r="AS213" i="6"/>
  <c r="AR213" i="6"/>
  <c r="AQ213" i="6"/>
  <c r="AP213" i="6"/>
  <c r="AO213" i="6"/>
  <c r="AN213" i="6"/>
  <c r="AM213" i="6"/>
  <c r="AL213" i="6"/>
  <c r="AU212" i="6"/>
  <c r="AT212" i="6"/>
  <c r="AS212" i="6"/>
  <c r="AR212" i="6"/>
  <c r="AQ212" i="6"/>
  <c r="AP212" i="6"/>
  <c r="AO212" i="6"/>
  <c r="AN212" i="6"/>
  <c r="AM212" i="6"/>
  <c r="AL212" i="6"/>
  <c r="AU211" i="6"/>
  <c r="AT211" i="6"/>
  <c r="AS211" i="6"/>
  <c r="AR211" i="6"/>
  <c r="AQ211" i="6"/>
  <c r="AP211" i="6"/>
  <c r="AO211" i="6"/>
  <c r="AN211" i="6"/>
  <c r="AM211" i="6"/>
  <c r="AL211" i="6"/>
  <c r="AU210" i="6"/>
  <c r="AT210" i="6"/>
  <c r="AS210" i="6"/>
  <c r="AR210" i="6"/>
  <c r="AQ210" i="6"/>
  <c r="AP210" i="6"/>
  <c r="AO210" i="6"/>
  <c r="AN210" i="6"/>
  <c r="AM210" i="6"/>
  <c r="AL210" i="6"/>
  <c r="AU209" i="6"/>
  <c r="AT209" i="6"/>
  <c r="AS209" i="6"/>
  <c r="AR209" i="6"/>
  <c r="AQ209" i="6"/>
  <c r="AP209" i="6"/>
  <c r="AO209" i="6"/>
  <c r="AN209" i="6"/>
  <c r="AM209" i="6"/>
  <c r="AL209" i="6"/>
  <c r="AU208" i="6"/>
  <c r="AT208" i="6"/>
  <c r="AS208" i="6"/>
  <c r="AR208" i="6"/>
  <c r="AQ208" i="6"/>
  <c r="AP208" i="6"/>
  <c r="AO208" i="6"/>
  <c r="AN208" i="6"/>
  <c r="AM208" i="6"/>
  <c r="AL208" i="6"/>
  <c r="AU207" i="6"/>
  <c r="AT207" i="6"/>
  <c r="AS207" i="6"/>
  <c r="AR207" i="6"/>
  <c r="AQ207" i="6"/>
  <c r="AP207" i="6"/>
  <c r="AO207" i="6"/>
  <c r="AN207" i="6"/>
  <c r="AM207" i="6"/>
  <c r="AL207" i="6"/>
  <c r="AU206" i="6"/>
  <c r="AT206" i="6"/>
  <c r="AS206" i="6"/>
  <c r="AR206" i="6"/>
  <c r="AQ206" i="6"/>
  <c r="AP206" i="6"/>
  <c r="AO206" i="6"/>
  <c r="AN206" i="6"/>
  <c r="AM206" i="6"/>
  <c r="AL206" i="6"/>
  <c r="AU205" i="6"/>
  <c r="AT205" i="6"/>
  <c r="AS205" i="6"/>
  <c r="AR205" i="6"/>
  <c r="AQ205" i="6"/>
  <c r="AP205" i="6"/>
  <c r="AO205" i="6"/>
  <c r="AN205" i="6"/>
  <c r="AM205" i="6"/>
  <c r="AL205" i="6"/>
  <c r="AU167" i="6"/>
  <c r="AT167" i="6"/>
  <c r="AS167" i="6"/>
  <c r="AR167" i="6"/>
  <c r="AQ167" i="6"/>
  <c r="AP167" i="6"/>
  <c r="AO167" i="6"/>
  <c r="AN167" i="6"/>
  <c r="AM167" i="6"/>
  <c r="AL167" i="6"/>
  <c r="AU136" i="6"/>
  <c r="AT136" i="6"/>
  <c r="AS136" i="6"/>
  <c r="AR136" i="6"/>
  <c r="AQ136" i="6"/>
  <c r="AP136" i="6"/>
  <c r="AO136" i="6"/>
  <c r="AN136" i="6"/>
  <c r="AM136" i="6"/>
  <c r="AL136" i="6"/>
  <c r="AU68" i="6"/>
  <c r="AT68" i="6"/>
  <c r="AS68" i="6"/>
  <c r="AR68" i="6"/>
  <c r="AQ68" i="6"/>
  <c r="AP68" i="6"/>
  <c r="AO68" i="6"/>
  <c r="AN68" i="6"/>
  <c r="AM68" i="6"/>
  <c r="AL68" i="6"/>
  <c r="AU37" i="6"/>
  <c r="AT37" i="6"/>
  <c r="AS37" i="6"/>
  <c r="AR37" i="6"/>
  <c r="AQ37" i="6"/>
  <c r="AP37" i="6"/>
  <c r="AO37" i="6"/>
  <c r="AN37" i="6"/>
  <c r="AM37" i="6"/>
  <c r="AL37" i="6"/>
  <c r="AH1" i="6"/>
  <c r="N3" i="1"/>
  <c r="M3" i="1"/>
  <c r="L3" i="1"/>
  <c r="K3" i="1"/>
  <c r="AE296" i="6"/>
  <c r="Z296" i="6"/>
  <c r="Y296" i="6"/>
  <c r="X296" i="6"/>
  <c r="W296" i="6"/>
  <c r="V296" i="6"/>
  <c r="N296" i="6"/>
  <c r="K296" i="6"/>
  <c r="J296" i="6"/>
  <c r="I296" i="6"/>
  <c r="H296" i="6"/>
  <c r="F296" i="6"/>
  <c r="AE295" i="6"/>
  <c r="Z295" i="6"/>
  <c r="Y295" i="6"/>
  <c r="X295" i="6"/>
  <c r="W295" i="6"/>
  <c r="V295" i="6"/>
  <c r="N295" i="6"/>
  <c r="K295" i="6"/>
  <c r="J295" i="6"/>
  <c r="I295" i="6"/>
  <c r="H295" i="6"/>
  <c r="F295" i="6"/>
  <c r="AE294" i="6"/>
  <c r="Z294" i="6"/>
  <c r="Y294" i="6"/>
  <c r="X294" i="6"/>
  <c r="W294" i="6"/>
  <c r="V294" i="6"/>
  <c r="N294" i="6"/>
  <c r="K294" i="6"/>
  <c r="J294" i="6"/>
  <c r="I294" i="6"/>
  <c r="H294" i="6"/>
  <c r="F294" i="6"/>
  <c r="AE292" i="6"/>
  <c r="Z292" i="6"/>
  <c r="Y292" i="6"/>
  <c r="X292" i="6"/>
  <c r="W292" i="6"/>
  <c r="V292" i="6"/>
  <c r="N292" i="6"/>
  <c r="K292" i="6"/>
  <c r="J292" i="6"/>
  <c r="I292" i="6"/>
  <c r="H292" i="6"/>
  <c r="F292" i="6"/>
  <c r="AE291" i="6"/>
  <c r="Z291" i="6"/>
  <c r="Y291" i="6"/>
  <c r="X291" i="6"/>
  <c r="W291" i="6"/>
  <c r="V291" i="6"/>
  <c r="N291" i="6"/>
  <c r="K291" i="6"/>
  <c r="J291" i="6"/>
  <c r="I291" i="6"/>
  <c r="H291" i="6"/>
  <c r="F291" i="6"/>
  <c r="AE289" i="6"/>
  <c r="Z289" i="6"/>
  <c r="Y289" i="6"/>
  <c r="X289" i="6"/>
  <c r="W289" i="6"/>
  <c r="V289" i="6"/>
  <c r="N289" i="6"/>
  <c r="K289" i="6"/>
  <c r="J289" i="6"/>
  <c r="I289" i="6"/>
  <c r="H289" i="6"/>
  <c r="F289" i="6"/>
  <c r="AE288" i="6"/>
  <c r="Z288" i="6"/>
  <c r="Y288" i="6"/>
  <c r="X288" i="6"/>
  <c r="W288" i="6"/>
  <c r="V288" i="6"/>
  <c r="N288" i="6"/>
  <c r="K288" i="6"/>
  <c r="J288" i="6"/>
  <c r="I288" i="6"/>
  <c r="H288" i="6"/>
  <c r="F288" i="6"/>
  <c r="AE287" i="6"/>
  <c r="Z287" i="6"/>
  <c r="Y287" i="6"/>
  <c r="X287" i="6"/>
  <c r="W287" i="6"/>
  <c r="V287" i="6"/>
  <c r="N287" i="6"/>
  <c r="K287" i="6"/>
  <c r="J287" i="6"/>
  <c r="I287" i="6"/>
  <c r="H287" i="6"/>
  <c r="F287" i="6"/>
  <c r="AE285" i="6"/>
  <c r="Z285" i="6"/>
  <c r="Y285" i="6"/>
  <c r="X285" i="6"/>
  <c r="W285" i="6"/>
  <c r="V285" i="6"/>
  <c r="N285" i="6"/>
  <c r="K285" i="6"/>
  <c r="J285" i="6"/>
  <c r="I285" i="6"/>
  <c r="H285" i="6"/>
  <c r="F285" i="6"/>
  <c r="AE284" i="6"/>
  <c r="Z284" i="6"/>
  <c r="Y284" i="6"/>
  <c r="X284" i="6"/>
  <c r="W284" i="6"/>
  <c r="V284" i="6"/>
  <c r="N284" i="6"/>
  <c r="K284" i="6"/>
  <c r="J284" i="6"/>
  <c r="I284" i="6"/>
  <c r="H284" i="6"/>
  <c r="F284" i="6"/>
  <c r="AE283" i="6"/>
  <c r="Z283" i="6"/>
  <c r="Y283" i="6"/>
  <c r="X283" i="6"/>
  <c r="W283" i="6"/>
  <c r="V283" i="6"/>
  <c r="N283" i="6"/>
  <c r="K283" i="6"/>
  <c r="J283" i="6"/>
  <c r="I283" i="6"/>
  <c r="H283" i="6"/>
  <c r="F283" i="6"/>
  <c r="AE281" i="6"/>
  <c r="Z281" i="6"/>
  <c r="Y281" i="6"/>
  <c r="X281" i="6"/>
  <c r="W281" i="6"/>
  <c r="V281" i="6"/>
  <c r="N281" i="6"/>
  <c r="K281" i="6"/>
  <c r="J281" i="6"/>
  <c r="I281" i="6"/>
  <c r="H281" i="6"/>
  <c r="F281" i="6"/>
  <c r="AE280" i="6"/>
  <c r="Z280" i="6"/>
  <c r="Y280" i="6"/>
  <c r="X280" i="6"/>
  <c r="W280" i="6"/>
  <c r="N280" i="6"/>
  <c r="K280" i="6"/>
  <c r="J280" i="6"/>
  <c r="I280" i="6"/>
  <c r="H280" i="6"/>
  <c r="AE279" i="6"/>
  <c r="Z279" i="6"/>
  <c r="Y279" i="6"/>
  <c r="X279" i="6"/>
  <c r="W279" i="6"/>
  <c r="V279" i="6"/>
  <c r="N279" i="6"/>
  <c r="K279" i="6"/>
  <c r="J279" i="6"/>
  <c r="I279" i="6"/>
  <c r="H279" i="6"/>
  <c r="F279" i="6"/>
  <c r="AE278" i="6"/>
  <c r="Z278" i="6"/>
  <c r="Y278" i="6"/>
  <c r="X278" i="6"/>
  <c r="W278" i="6"/>
  <c r="V278" i="6"/>
  <c r="N278" i="6"/>
  <c r="K278" i="6"/>
  <c r="J278" i="6"/>
  <c r="I278" i="6"/>
  <c r="H278" i="6"/>
  <c r="F278" i="6"/>
  <c r="AE277" i="6"/>
  <c r="Z277" i="6"/>
  <c r="Y277" i="6"/>
  <c r="X277" i="6"/>
  <c r="W277" i="6"/>
  <c r="V277" i="6"/>
  <c r="N277" i="6"/>
  <c r="K277" i="6"/>
  <c r="J277" i="6"/>
  <c r="I277" i="6"/>
  <c r="H277" i="6"/>
  <c r="F277" i="6"/>
  <c r="AE276" i="6"/>
  <c r="Z276" i="6"/>
  <c r="Y276" i="6"/>
  <c r="X276" i="6"/>
  <c r="W276" i="6"/>
  <c r="V276" i="6"/>
  <c r="N276" i="6"/>
  <c r="K276" i="6"/>
  <c r="J276" i="6"/>
  <c r="I276" i="6"/>
  <c r="H276" i="6"/>
  <c r="F276" i="6"/>
  <c r="AE275" i="6"/>
  <c r="Z275" i="6"/>
  <c r="Y275" i="6"/>
  <c r="X275" i="6"/>
  <c r="W275" i="6"/>
  <c r="V275" i="6"/>
  <c r="N275" i="6"/>
  <c r="K275" i="6"/>
  <c r="J275" i="6"/>
  <c r="I275" i="6"/>
  <c r="H275" i="6"/>
  <c r="F275" i="6"/>
  <c r="AE273" i="6"/>
  <c r="Z273" i="6"/>
  <c r="Y273" i="6"/>
  <c r="X273" i="6"/>
  <c r="W273" i="6"/>
  <c r="V273" i="6"/>
  <c r="N273" i="6"/>
  <c r="K273" i="6"/>
  <c r="J273" i="6"/>
  <c r="I273" i="6"/>
  <c r="H273" i="6"/>
  <c r="F273" i="6"/>
  <c r="AE272" i="6"/>
  <c r="Z272" i="6"/>
  <c r="Y272" i="6"/>
  <c r="X272" i="6"/>
  <c r="W272" i="6"/>
  <c r="V272" i="6"/>
  <c r="N272" i="6"/>
  <c r="K272" i="6"/>
  <c r="J272" i="6"/>
  <c r="I272" i="6"/>
  <c r="H272" i="6"/>
  <c r="F272" i="6"/>
  <c r="AE271" i="6"/>
  <c r="Z271" i="6"/>
  <c r="Y271" i="6"/>
  <c r="X271" i="6"/>
  <c r="W271" i="6"/>
  <c r="V271" i="6"/>
  <c r="N271" i="6"/>
  <c r="K271" i="6"/>
  <c r="J271" i="6"/>
  <c r="I271" i="6"/>
  <c r="H271" i="6"/>
  <c r="F271" i="6"/>
  <c r="AE270" i="6"/>
  <c r="Z270" i="6"/>
  <c r="Y270" i="6"/>
  <c r="X270" i="6"/>
  <c r="W270" i="6"/>
  <c r="N270" i="6"/>
  <c r="K270" i="6"/>
  <c r="J270" i="6"/>
  <c r="I270" i="6"/>
  <c r="H270" i="6"/>
  <c r="AE269" i="6"/>
  <c r="Z269" i="6"/>
  <c r="Y269" i="6"/>
  <c r="X269" i="6"/>
  <c r="W269" i="6"/>
  <c r="N269" i="6"/>
  <c r="K269" i="6"/>
  <c r="J269" i="6"/>
  <c r="I269" i="6"/>
  <c r="H269" i="6"/>
  <c r="V249" i="6"/>
  <c r="V280" i="6"/>
  <c r="F249" i="6"/>
  <c r="V239" i="6"/>
  <c r="V270" i="6"/>
  <c r="F239" i="6"/>
  <c r="F270" i="6"/>
  <c r="V238" i="6"/>
  <c r="V269" i="6"/>
  <c r="F238" i="6"/>
  <c r="F269" i="6"/>
  <c r="R1" i="6"/>
  <c r="F280" i="6"/>
  <c r="C6" i="8"/>
  <c r="B6" i="8"/>
  <c r="F3" i="9"/>
  <c r="L2" i="9"/>
  <c r="C3" i="9"/>
  <c r="C2" i="9"/>
  <c r="B201" i="6"/>
  <c r="B3" i="6"/>
  <c r="B102" i="6"/>
  <c r="AH102" i="6"/>
  <c r="R102" i="6"/>
  <c r="R3" i="6"/>
  <c r="AH3" i="6"/>
  <c r="R201" i="6"/>
  <c r="AH201" i="6"/>
  <c r="H8" i="9"/>
  <c r="H25" i="9"/>
  <c r="E17" i="9"/>
  <c r="F12" i="9"/>
  <c r="W36" i="6"/>
  <c r="AB109" i="6"/>
  <c r="G54" i="6"/>
  <c r="N140" i="6"/>
  <c r="Z128" i="6"/>
  <c r="AA21" i="6"/>
  <c r="H9" i="9"/>
  <c r="H26" i="9"/>
  <c r="E18" i="9"/>
  <c r="F8" i="9"/>
  <c r="M146" i="6"/>
  <c r="Y50" i="6"/>
  <c r="Y146" i="6"/>
  <c r="AA41" i="6"/>
  <c r="F147" i="6"/>
  <c r="Z63" i="6"/>
  <c r="F25" i="6"/>
  <c r="N146" i="6"/>
  <c r="W16" i="6"/>
  <c r="X150" i="6"/>
  <c r="H161" i="6"/>
  <c r="M65" i="6"/>
  <c r="V21" i="6"/>
  <c r="AA108" i="6"/>
  <c r="Y52" i="6"/>
  <c r="AB157" i="6"/>
  <c r="V24" i="6"/>
  <c r="N13" i="6"/>
  <c r="M126" i="6"/>
  <c r="L24" i="6"/>
  <c r="X114" i="6"/>
  <c r="I150" i="6"/>
  <c r="H32" i="6"/>
  <c r="Y16" i="6"/>
  <c r="Y151" i="6"/>
  <c r="Z130" i="6"/>
  <c r="X124" i="6"/>
  <c r="AA133" i="6"/>
  <c r="X60" i="6"/>
  <c r="H150" i="6"/>
  <c r="F49" i="6"/>
  <c r="I114" i="6"/>
  <c r="AC9" i="6"/>
  <c r="J67" i="6"/>
  <c r="K146" i="6"/>
  <c r="AC50" i="6"/>
  <c r="Y108" i="6"/>
  <c r="Z133" i="6"/>
  <c r="K9" i="6"/>
  <c r="AB165" i="6"/>
  <c r="AA162" i="6"/>
  <c r="G133" i="6"/>
  <c r="AD140" i="6"/>
  <c r="V15" i="6"/>
  <c r="H131" i="6"/>
  <c r="L28" i="6"/>
  <c r="X139" i="6"/>
  <c r="Z56" i="6"/>
  <c r="Z36" i="6"/>
  <c r="Y126" i="6"/>
  <c r="G149" i="6"/>
  <c r="AB134" i="6"/>
  <c r="AD146" i="6"/>
  <c r="AB155" i="6"/>
  <c r="AD135" i="6"/>
  <c r="I142" i="6"/>
  <c r="AA131" i="6"/>
  <c r="F42" i="6"/>
  <c r="H29" i="6"/>
  <c r="W48" i="6"/>
  <c r="K16" i="6"/>
  <c r="I48" i="6"/>
  <c r="AD65" i="6"/>
  <c r="AB65" i="6"/>
  <c r="K122" i="6"/>
  <c r="W9" i="6"/>
  <c r="AB36" i="6"/>
  <c r="AA120" i="6"/>
  <c r="J146" i="6"/>
  <c r="Y42" i="6"/>
  <c r="W15" i="6"/>
  <c r="K19" i="6"/>
  <c r="AA23" i="6"/>
  <c r="AB112" i="6"/>
  <c r="AC164" i="6"/>
  <c r="AC158" i="6"/>
  <c r="Y124" i="6"/>
  <c r="AA11" i="6"/>
  <c r="F123" i="6"/>
  <c r="I140" i="6"/>
  <c r="H117" i="6"/>
  <c r="W63" i="6"/>
  <c r="L153" i="6"/>
  <c r="F111" i="6"/>
  <c r="Y41" i="6"/>
  <c r="H34" i="6"/>
  <c r="AB140" i="6"/>
  <c r="W23" i="6"/>
  <c r="I28" i="6"/>
  <c r="I59" i="6"/>
  <c r="K62" i="6"/>
  <c r="K140" i="6"/>
  <c r="E28" i="9"/>
  <c r="G59" i="6"/>
  <c r="V16" i="6"/>
  <c r="H10" i="9"/>
  <c r="H27" i="9"/>
  <c r="E19" i="9"/>
  <c r="C11" i="9"/>
  <c r="AA124" i="6"/>
  <c r="K13" i="6"/>
  <c r="AA115" i="6"/>
  <c r="AB62" i="6"/>
  <c r="J48" i="6"/>
  <c r="W114" i="6"/>
  <c r="N49" i="6"/>
  <c r="J44" i="6"/>
  <c r="H124" i="6"/>
  <c r="X148" i="6"/>
  <c r="L108" i="6"/>
  <c r="G40" i="6"/>
  <c r="K126" i="6"/>
  <c r="L131" i="6"/>
  <c r="V20" i="6"/>
  <c r="AC118" i="6"/>
  <c r="V31" i="6"/>
  <c r="M31" i="6"/>
  <c r="G164" i="6"/>
  <c r="M20" i="6"/>
  <c r="Z154" i="6"/>
  <c r="AB123" i="6"/>
  <c r="N11" i="6"/>
  <c r="M62" i="6"/>
  <c r="L166" i="6"/>
  <c r="AC48" i="6"/>
  <c r="AC56" i="6"/>
  <c r="AD67" i="6"/>
  <c r="AB130" i="6"/>
  <c r="AA111" i="6"/>
  <c r="Y149" i="6"/>
  <c r="M52" i="6"/>
  <c r="AA10" i="6"/>
  <c r="AB63" i="6"/>
  <c r="Z25" i="6"/>
  <c r="J147" i="6"/>
  <c r="G34" i="6"/>
  <c r="W146" i="6"/>
  <c r="AA15" i="6"/>
  <c r="Y109" i="6"/>
  <c r="N108" i="6"/>
  <c r="F114" i="6"/>
  <c r="L18" i="6"/>
  <c r="M133" i="6"/>
  <c r="N66" i="6"/>
  <c r="V117" i="6"/>
  <c r="F65" i="6"/>
  <c r="I124" i="6"/>
  <c r="K118" i="6"/>
  <c r="AB18" i="6"/>
  <c r="Y130" i="6"/>
  <c r="N123" i="6"/>
  <c r="Y112" i="6"/>
  <c r="L44" i="6"/>
  <c r="I166" i="6"/>
  <c r="J16" i="6"/>
  <c r="V149" i="6"/>
  <c r="Y162" i="6"/>
  <c r="X11" i="6"/>
  <c r="I148" i="6"/>
  <c r="W12" i="6"/>
  <c r="J145" i="6"/>
  <c r="L126" i="6"/>
  <c r="G56" i="6"/>
  <c r="AB29" i="6"/>
  <c r="K153" i="6"/>
  <c r="X111" i="6"/>
  <c r="M145" i="6"/>
  <c r="AD147" i="6"/>
  <c r="AC58" i="6"/>
  <c r="I133" i="6"/>
  <c r="F151" i="6"/>
  <c r="X155" i="6"/>
  <c r="Y49" i="6"/>
  <c r="I55" i="6"/>
  <c r="J20" i="6"/>
  <c r="X18" i="6"/>
  <c r="AA149" i="6"/>
  <c r="M18" i="6"/>
  <c r="V23" i="6"/>
  <c r="AD49" i="6"/>
  <c r="Y23" i="6"/>
  <c r="W42" i="6"/>
  <c r="I50" i="6"/>
  <c r="K116" i="6"/>
  <c r="V25" i="6"/>
  <c r="AD158" i="6"/>
  <c r="W108" i="6"/>
  <c r="V28" i="6"/>
  <c r="W154" i="6"/>
  <c r="H11" i="9"/>
  <c r="H32" i="9"/>
  <c r="F10" i="9"/>
  <c r="X110" i="6"/>
  <c r="Z65" i="6"/>
  <c r="H115" i="6"/>
  <c r="F43" i="6"/>
  <c r="W46" i="6"/>
  <c r="V115" i="6"/>
  <c r="X13" i="6"/>
  <c r="AC12" i="6"/>
  <c r="V128" i="6"/>
  <c r="X23" i="6"/>
  <c r="G47" i="6"/>
  <c r="J155" i="6"/>
  <c r="I134" i="6"/>
  <c r="X154" i="6"/>
  <c r="AD44" i="6"/>
  <c r="X133" i="6"/>
  <c r="W47" i="6"/>
  <c r="W54" i="6"/>
  <c r="H126" i="6"/>
  <c r="AB55" i="6"/>
  <c r="AC23" i="6"/>
  <c r="W58" i="6"/>
  <c r="H114" i="6"/>
  <c r="Z122" i="6"/>
  <c r="M110" i="6"/>
  <c r="I29" i="6"/>
  <c r="K65" i="6"/>
  <c r="V34" i="6"/>
  <c r="L111" i="6"/>
  <c r="AB40" i="6"/>
  <c r="N135" i="6"/>
  <c r="AA13" i="6"/>
  <c r="AC17" i="6"/>
  <c r="Y119" i="6"/>
  <c r="F13" i="9"/>
  <c r="L17" i="6"/>
  <c r="Y62" i="6"/>
  <c r="X44" i="6"/>
  <c r="H119" i="6"/>
  <c r="AC10" i="6"/>
  <c r="F56" i="6"/>
  <c r="AA118" i="6"/>
  <c r="L122" i="6"/>
  <c r="AD41" i="6"/>
  <c r="L13" i="6"/>
  <c r="L110" i="6"/>
  <c r="M119" i="6"/>
  <c r="AB117" i="6"/>
  <c r="X59" i="6"/>
  <c r="J36" i="6"/>
  <c r="M56" i="6"/>
  <c r="N145" i="6"/>
  <c r="F17" i="6"/>
  <c r="K40" i="6"/>
  <c r="N51" i="6"/>
  <c r="F10" i="6"/>
  <c r="I41" i="6"/>
  <c r="AD149" i="6"/>
  <c r="L43" i="6"/>
  <c r="AD133" i="6"/>
  <c r="AB110" i="6"/>
  <c r="AD24" i="6"/>
  <c r="X140" i="6"/>
  <c r="W147" i="6"/>
  <c r="L56" i="6"/>
  <c r="X67" i="6"/>
  <c r="M12" i="6"/>
  <c r="Y43" i="6"/>
  <c r="Z31" i="6"/>
  <c r="W151" i="6"/>
  <c r="F58" i="6"/>
  <c r="L142" i="6"/>
  <c r="H21" i="6"/>
  <c r="AC128" i="6"/>
  <c r="I111" i="6"/>
  <c r="V118" i="6"/>
  <c r="I128" i="6"/>
  <c r="I62" i="6"/>
  <c r="K135" i="6"/>
  <c r="AC41" i="6"/>
  <c r="AA63" i="6"/>
  <c r="H140" i="6"/>
  <c r="AA143" i="6"/>
  <c r="K27" i="6"/>
  <c r="AD20" i="6"/>
  <c r="F35" i="6"/>
  <c r="AB122" i="6"/>
  <c r="N139" i="6"/>
  <c r="AC149" i="6"/>
  <c r="W145" i="6"/>
  <c r="G12" i="6"/>
  <c r="V147" i="6"/>
  <c r="V60" i="6"/>
  <c r="W134" i="6"/>
  <c r="W110" i="6"/>
  <c r="W18" i="6"/>
  <c r="G31" i="6"/>
  <c r="M29" i="6"/>
  <c r="W19" i="6"/>
  <c r="I31" i="6"/>
  <c r="H12" i="9"/>
  <c r="H35" i="9"/>
  <c r="E22" i="9"/>
  <c r="C10" i="9"/>
  <c r="W41" i="6"/>
  <c r="I143" i="6"/>
  <c r="AC54" i="6"/>
  <c r="AC15" i="6"/>
  <c r="W55" i="6"/>
  <c r="I145" i="6"/>
  <c r="N21" i="6"/>
  <c r="K25" i="6"/>
  <c r="F131" i="6"/>
  <c r="L35" i="6"/>
  <c r="H23" i="6"/>
  <c r="AD166" i="6"/>
  <c r="AB139" i="6"/>
  <c r="V52" i="6"/>
  <c r="L130" i="6"/>
  <c r="X47" i="6"/>
  <c r="H43" i="6"/>
  <c r="AD55" i="6"/>
  <c r="J162" i="6"/>
  <c r="G50" i="6"/>
  <c r="N29" i="6"/>
  <c r="N48" i="6"/>
  <c r="Y143" i="6"/>
  <c r="X149" i="6"/>
  <c r="L155" i="6"/>
  <c r="Z59" i="6"/>
  <c r="W66" i="6"/>
  <c r="AB16" i="6"/>
  <c r="V36" i="6"/>
  <c r="N117" i="6"/>
  <c r="J112" i="6"/>
  <c r="X41" i="6"/>
  <c r="Y9" i="6"/>
  <c r="J148" i="6"/>
  <c r="E29" i="9"/>
  <c r="M15" i="6"/>
  <c r="H148" i="6"/>
  <c r="Z66" i="6"/>
  <c r="F141" i="6"/>
  <c r="AD62" i="6"/>
  <c r="N54" i="6"/>
  <c r="J18" i="6"/>
  <c r="J40" i="6"/>
  <c r="AA127" i="6"/>
  <c r="V133" i="6"/>
  <c r="N124" i="6"/>
  <c r="L162" i="6"/>
  <c r="W140" i="6"/>
  <c r="H66" i="6"/>
  <c r="Z162" i="6"/>
  <c r="J47" i="6"/>
  <c r="AA65" i="6"/>
  <c r="H19" i="6"/>
  <c r="H162" i="6"/>
  <c r="V55" i="6"/>
  <c r="X48" i="6"/>
  <c r="H116" i="6"/>
  <c r="H31" i="6"/>
  <c r="N60" i="6"/>
  <c r="N19" i="6"/>
  <c r="N151" i="6"/>
  <c r="Z157" i="6"/>
  <c r="M34" i="6"/>
  <c r="I127" i="6"/>
  <c r="AA46" i="6"/>
  <c r="V42" i="6"/>
  <c r="AA114" i="6"/>
  <c r="N122" i="6"/>
  <c r="V108" i="6"/>
  <c r="AD47" i="6"/>
  <c r="V67" i="6"/>
  <c r="F60" i="6"/>
  <c r="V135" i="6"/>
  <c r="W165" i="6"/>
  <c r="H11" i="6"/>
  <c r="AB146" i="6"/>
  <c r="Z32" i="6"/>
  <c r="G159" i="6"/>
  <c r="I44" i="6"/>
  <c r="L48" i="6"/>
  <c r="F29" i="6"/>
  <c r="L63" i="6"/>
  <c r="Y10" i="6"/>
  <c r="G153" i="6"/>
  <c r="F150" i="6"/>
  <c r="AD127" i="6"/>
  <c r="G27" i="6"/>
  <c r="V130" i="6"/>
  <c r="J115" i="6"/>
  <c r="W31" i="6"/>
  <c r="N161" i="6"/>
  <c r="AA59" i="6"/>
  <c r="G24" i="6"/>
  <c r="AA164" i="6"/>
  <c r="V49" i="6"/>
  <c r="V141" i="6"/>
  <c r="AD123" i="6"/>
  <c r="L140" i="6"/>
  <c r="I157" i="6"/>
  <c r="M140" i="6"/>
  <c r="H13" i="9"/>
  <c r="E23" i="9"/>
  <c r="F9" i="9"/>
  <c r="K23" i="6"/>
  <c r="J164" i="6"/>
  <c r="F62" i="6"/>
  <c r="L23" i="6"/>
  <c r="AB131" i="6"/>
  <c r="AA158" i="6"/>
  <c r="W56" i="6"/>
  <c r="AC141" i="6"/>
  <c r="Z142" i="6"/>
  <c r="Y54" i="6"/>
  <c r="AD43" i="6"/>
  <c r="AC110" i="6"/>
  <c r="AC157" i="6"/>
  <c r="G46" i="6"/>
  <c r="M151" i="6"/>
  <c r="AB50" i="6"/>
  <c r="N24" i="6"/>
  <c r="M161" i="6"/>
  <c r="AD150" i="6"/>
  <c r="AC65" i="6"/>
  <c r="J27" i="6"/>
  <c r="Y18" i="6"/>
  <c r="K155" i="6"/>
  <c r="G112" i="6"/>
  <c r="AD10" i="6"/>
  <c r="AA153" i="6"/>
  <c r="V139" i="6"/>
  <c r="AD40" i="6"/>
  <c r="M13" i="6"/>
  <c r="Z141" i="6"/>
  <c r="I35" i="6"/>
  <c r="I110" i="6"/>
  <c r="AD117" i="6"/>
  <c r="V35" i="6"/>
  <c r="H30" i="9"/>
  <c r="AB158" i="6"/>
  <c r="AD66" i="6"/>
  <c r="J135" i="6"/>
  <c r="AA43" i="6"/>
  <c r="Z48" i="6"/>
  <c r="L51" i="6"/>
  <c r="J134" i="6"/>
  <c r="X117" i="6"/>
  <c r="G51" i="6"/>
  <c r="W67" i="6"/>
  <c r="K51" i="6"/>
  <c r="N52" i="6"/>
  <c r="AC151" i="6"/>
  <c r="AD119" i="6"/>
  <c r="M115" i="6"/>
  <c r="Y117" i="6"/>
  <c r="F122" i="6"/>
  <c r="L139" i="6"/>
  <c r="M134" i="6"/>
  <c r="L146" i="6"/>
  <c r="Y166" i="6"/>
  <c r="G115" i="6"/>
  <c r="N143" i="6"/>
  <c r="N55" i="6"/>
  <c r="AD128" i="6"/>
  <c r="W21" i="6"/>
  <c r="H54" i="6"/>
  <c r="W157" i="6"/>
  <c r="J65" i="6"/>
  <c r="Y145" i="6"/>
  <c r="J153" i="6"/>
  <c r="I154" i="6"/>
  <c r="F44" i="6"/>
  <c r="L47" i="6"/>
  <c r="H48" i="6"/>
  <c r="Y139" i="6"/>
  <c r="G146" i="6"/>
  <c r="I51" i="6"/>
  <c r="X109" i="6"/>
  <c r="V143" i="6"/>
  <c r="K151" i="6"/>
  <c r="G119" i="6"/>
  <c r="G116" i="6"/>
  <c r="W131" i="6"/>
  <c r="Z114" i="6"/>
  <c r="Y128" i="6"/>
  <c r="M128" i="6"/>
  <c r="J123" i="6"/>
  <c r="AC40" i="6"/>
  <c r="X56" i="6"/>
  <c r="K141" i="6"/>
  <c r="N10" i="6"/>
  <c r="X115" i="6"/>
  <c r="H128" i="6"/>
  <c r="AB17" i="6"/>
  <c r="F55" i="6"/>
  <c r="Y28" i="6"/>
  <c r="V112" i="6"/>
  <c r="C13" i="9"/>
  <c r="W162" i="6"/>
  <c r="AD122" i="6"/>
  <c r="V127" i="6"/>
  <c r="AB153" i="6"/>
  <c r="AB147" i="6"/>
  <c r="M67" i="6"/>
  <c r="AB162" i="6"/>
  <c r="I46" i="6"/>
  <c r="H14" i="9"/>
  <c r="E25" i="9"/>
  <c r="E24" i="9"/>
  <c r="C12" i="9"/>
  <c r="X55" i="6"/>
  <c r="I109" i="6"/>
  <c r="AB9" i="6"/>
  <c r="N63" i="6"/>
  <c r="AC115" i="6"/>
  <c r="G126" i="6"/>
  <c r="G29" i="6"/>
  <c r="F133" i="6"/>
  <c r="I52" i="6"/>
  <c r="J128" i="6"/>
  <c r="F155" i="6"/>
  <c r="J49" i="6"/>
  <c r="K117" i="6"/>
  <c r="Z28" i="6"/>
  <c r="Z115" i="6"/>
  <c r="G41" i="6"/>
  <c r="Z49" i="6"/>
  <c r="N112" i="6"/>
  <c r="AC55" i="6"/>
  <c r="J118" i="6"/>
  <c r="X166" i="6"/>
  <c r="H111" i="6"/>
  <c r="W43" i="6"/>
  <c r="K24" i="6"/>
  <c r="M43" i="6"/>
  <c r="Y131" i="6"/>
  <c r="G140" i="6"/>
  <c r="AC62" i="6"/>
  <c r="H27" i="6"/>
  <c r="L11" i="6"/>
  <c r="AB44" i="6"/>
  <c r="M123" i="6"/>
  <c r="Y154" i="6"/>
  <c r="AC29" i="6"/>
  <c r="Y60" i="6"/>
  <c r="AC16" i="6"/>
  <c r="J119" i="6"/>
  <c r="M155" i="6"/>
  <c r="AB51" i="6"/>
  <c r="J58" i="6"/>
  <c r="AA128" i="6"/>
  <c r="H34" i="9"/>
  <c r="H58" i="6"/>
  <c r="G123" i="6"/>
  <c r="Z24" i="6"/>
  <c r="AD118" i="6"/>
  <c r="H40" i="6"/>
  <c r="J116" i="6"/>
  <c r="J126" i="6"/>
  <c r="K52" i="6"/>
  <c r="G117" i="6"/>
  <c r="AA42" i="6"/>
  <c r="I108" i="6"/>
  <c r="AA19" i="6"/>
  <c r="H141" i="6"/>
  <c r="AC150" i="6"/>
  <c r="G62" i="6"/>
  <c r="L147" i="6"/>
  <c r="L143" i="6"/>
  <c r="AD130" i="6"/>
  <c r="F128" i="6"/>
  <c r="H157" i="6"/>
  <c r="J151" i="6"/>
  <c r="AA109" i="6"/>
  <c r="I147" i="6"/>
  <c r="AA28" i="6"/>
  <c r="I123" i="6"/>
  <c r="I155" i="6"/>
  <c r="G166" i="6"/>
  <c r="N149" i="6"/>
  <c r="F40" i="6"/>
  <c r="F50" i="6"/>
  <c r="AC162" i="6"/>
  <c r="I151" i="6"/>
  <c r="I19" i="6"/>
  <c r="Z116" i="6"/>
  <c r="AA50" i="6"/>
  <c r="N147" i="6"/>
  <c r="Z50" i="6"/>
  <c r="AD58" i="6"/>
  <c r="L46" i="6"/>
  <c r="H122" i="6"/>
  <c r="G35" i="6"/>
  <c r="AB67" i="6"/>
  <c r="Y150" i="6"/>
  <c r="X165" i="6"/>
  <c r="X12" i="6"/>
  <c r="F108" i="6"/>
  <c r="H28" i="9"/>
  <c r="J54" i="6"/>
  <c r="N166" i="6"/>
  <c r="AD29" i="6"/>
  <c r="Z131" i="6"/>
  <c r="H33" i="9"/>
  <c r="H17" i="6"/>
  <c r="V41" i="6"/>
  <c r="AD164" i="6"/>
  <c r="M130" i="6"/>
  <c r="J9" i="6"/>
  <c r="K10" i="6"/>
  <c r="M150" i="6"/>
  <c r="H60" i="6"/>
  <c r="AA157" i="6"/>
  <c r="Z62" i="6"/>
  <c r="H158" i="6"/>
  <c r="H15" i="9"/>
  <c r="E8" i="9"/>
  <c r="E26" i="9"/>
  <c r="C8" i="9"/>
  <c r="X135" i="6"/>
  <c r="H18" i="6"/>
  <c r="X32" i="6"/>
  <c r="L60" i="6"/>
  <c r="Z120" i="6"/>
  <c r="X146" i="6"/>
  <c r="Y40" i="6"/>
  <c r="J159" i="6"/>
  <c r="N28" i="6"/>
  <c r="M157" i="6"/>
  <c r="H146" i="6"/>
  <c r="Z60" i="6"/>
  <c r="W126" i="6"/>
  <c r="W112" i="6"/>
  <c r="AD9" i="6"/>
  <c r="G122" i="6"/>
  <c r="AD52" i="6"/>
  <c r="K131" i="6"/>
  <c r="N116" i="6"/>
  <c r="I164" i="6"/>
  <c r="K112" i="6"/>
  <c r="K154" i="6"/>
  <c r="AB66" i="6"/>
  <c r="W52" i="6"/>
  <c r="J21" i="6"/>
  <c r="M63" i="6"/>
  <c r="Z40" i="6"/>
  <c r="Z117" i="6"/>
  <c r="X119" i="6"/>
  <c r="AC66" i="6"/>
  <c r="Z159" i="6"/>
  <c r="AB48" i="6"/>
  <c r="J15" i="6"/>
  <c r="F119" i="6"/>
  <c r="I15" i="6"/>
  <c r="AB115" i="6"/>
  <c r="J131" i="6"/>
  <c r="X127" i="6"/>
  <c r="F12" i="6"/>
  <c r="X17" i="6"/>
  <c r="Y140" i="6"/>
  <c r="E31" i="9"/>
  <c r="M147" i="6"/>
  <c r="AD54" i="6"/>
  <c r="AC123" i="6"/>
  <c r="I130" i="6"/>
  <c r="J133" i="6"/>
  <c r="V162" i="6"/>
  <c r="M35" i="6"/>
  <c r="X58" i="6"/>
  <c r="K18" i="6"/>
  <c r="G10" i="6"/>
  <c r="J25" i="6"/>
  <c r="Z16" i="6"/>
  <c r="X16" i="6"/>
  <c r="H13" i="6"/>
  <c r="N18" i="6"/>
  <c r="X29" i="6"/>
  <c r="Z34" i="6"/>
  <c r="I34" i="6"/>
  <c r="Y153" i="6"/>
  <c r="Z41" i="6"/>
  <c r="K43" i="6"/>
  <c r="M117" i="6"/>
  <c r="G60" i="6"/>
  <c r="AD120" i="6"/>
  <c r="G139" i="6"/>
  <c r="AA18" i="6"/>
  <c r="W158" i="6"/>
  <c r="AD34" i="6"/>
  <c r="V17" i="6"/>
  <c r="N120" i="6"/>
  <c r="M66" i="6"/>
  <c r="G131" i="6"/>
  <c r="I117" i="6"/>
  <c r="Y157" i="6"/>
  <c r="H139" i="6"/>
  <c r="Z43" i="6"/>
  <c r="J66" i="6"/>
  <c r="K56" i="6"/>
  <c r="J31" i="6"/>
  <c r="G19" i="6"/>
  <c r="AA48" i="6"/>
  <c r="AB166" i="6"/>
  <c r="Y66" i="6"/>
  <c r="Y17" i="6"/>
  <c r="F117" i="6"/>
  <c r="X25" i="6"/>
  <c r="J51" i="6"/>
  <c r="X120" i="6"/>
  <c r="AD139" i="6"/>
  <c r="AD143" i="6"/>
  <c r="M141" i="6"/>
  <c r="L34" i="6"/>
  <c r="Y148" i="6"/>
  <c r="AB149" i="6"/>
  <c r="V62" i="6"/>
  <c r="X43" i="6"/>
  <c r="W25" i="6"/>
  <c r="V124" i="6"/>
  <c r="Z67" i="6"/>
  <c r="X49" i="6"/>
  <c r="W130" i="6"/>
  <c r="F16" i="6"/>
  <c r="M51" i="6"/>
  <c r="H17" i="9"/>
  <c r="E10" i="9"/>
  <c r="E32" i="9"/>
  <c r="C9" i="9"/>
  <c r="J110" i="6"/>
  <c r="M19" i="6"/>
  <c r="L127" i="6"/>
  <c r="K110" i="6"/>
  <c r="G9" i="6"/>
  <c r="I146" i="6"/>
  <c r="AD145" i="6"/>
  <c r="I12" i="6"/>
  <c r="F161" i="6"/>
  <c r="AB24" i="6"/>
  <c r="AD17" i="6"/>
  <c r="I9" i="6"/>
  <c r="V154" i="6"/>
  <c r="AA123" i="6"/>
  <c r="W51" i="6"/>
  <c r="M164" i="6"/>
  <c r="K143" i="6"/>
  <c r="Z27" i="6"/>
  <c r="J32" i="6"/>
  <c r="X27" i="6"/>
  <c r="X50" i="6"/>
  <c r="X46" i="6"/>
  <c r="J142" i="6"/>
  <c r="V134" i="6"/>
  <c r="AD15" i="6"/>
  <c r="H55" i="6"/>
  <c r="V48" i="6"/>
  <c r="M143" i="6"/>
  <c r="AD151" i="6"/>
  <c r="J19" i="6"/>
  <c r="N23" i="6"/>
  <c r="N133" i="6"/>
  <c r="V40" i="6"/>
  <c r="Z134" i="6"/>
  <c r="G145" i="6"/>
  <c r="K108" i="6"/>
  <c r="K66" i="6"/>
  <c r="X34" i="6"/>
  <c r="AC114" i="6"/>
  <c r="K164" i="6"/>
  <c r="G65" i="6"/>
  <c r="I20" i="6"/>
  <c r="Y56" i="6"/>
  <c r="F145" i="6"/>
  <c r="Z46" i="6"/>
  <c r="AD13" i="6"/>
  <c r="L49" i="6"/>
  <c r="E36" i="9"/>
  <c r="AA161" i="6"/>
  <c r="F130" i="6"/>
  <c r="M139" i="6"/>
  <c r="Y35" i="6"/>
  <c r="N153" i="6"/>
  <c r="Y19" i="6"/>
  <c r="M118" i="6"/>
  <c r="X131" i="6"/>
  <c r="I66" i="6"/>
  <c r="AA145" i="6"/>
  <c r="G135" i="6"/>
  <c r="L115" i="6"/>
  <c r="G158" i="6"/>
  <c r="V148" i="6"/>
  <c r="I119" i="6"/>
  <c r="F159" i="6"/>
  <c r="J42" i="6"/>
  <c r="Z9" i="6"/>
  <c r="V161" i="6"/>
  <c r="AC154" i="6"/>
  <c r="AB126" i="6"/>
  <c r="L31" i="6"/>
  <c r="V10" i="6"/>
  <c r="H63" i="6"/>
  <c r="V46" i="6"/>
  <c r="I23" i="6"/>
  <c r="AB27" i="6"/>
  <c r="X65" i="6"/>
  <c r="H109" i="6"/>
  <c r="C17" i="9"/>
  <c r="J161" i="6"/>
  <c r="W32" i="6"/>
  <c r="V159" i="6"/>
  <c r="AC133" i="6"/>
  <c r="G42" i="6"/>
  <c r="W127" i="6"/>
  <c r="X157" i="6"/>
  <c r="V114" i="6"/>
  <c r="L151" i="6"/>
  <c r="Y47" i="6"/>
  <c r="H23" i="9"/>
  <c r="E15" i="9"/>
  <c r="F16" i="9"/>
  <c r="X63" i="6"/>
  <c r="H110" i="6"/>
  <c r="AD48" i="6"/>
  <c r="AB120" i="6"/>
  <c r="AC120" i="6"/>
  <c r="G44" i="6"/>
  <c r="AD157" i="6"/>
  <c r="H51" i="6"/>
  <c r="W116" i="6"/>
  <c r="AD32" i="6"/>
  <c r="L52" i="6"/>
  <c r="N134" i="6"/>
  <c r="F27" i="6"/>
  <c r="Y32" i="6"/>
  <c r="I165" i="6"/>
  <c r="AA52" i="6"/>
  <c r="G134" i="6"/>
  <c r="V165" i="6"/>
  <c r="M25" i="6"/>
  <c r="J139" i="6"/>
  <c r="N43" i="6"/>
  <c r="G15" i="6"/>
  <c r="K15" i="6"/>
  <c r="G143" i="6"/>
  <c r="Z148" i="6"/>
  <c r="AA12" i="6"/>
  <c r="Z51" i="6"/>
  <c r="M44" i="6"/>
  <c r="N110" i="6"/>
  <c r="M114" i="6"/>
  <c r="N126" i="6"/>
  <c r="AA58" i="6"/>
  <c r="K158" i="6"/>
  <c r="K162" i="6"/>
  <c r="Z161" i="6"/>
  <c r="I65" i="6"/>
  <c r="M47" i="6"/>
  <c r="Z52" i="6"/>
  <c r="H112" i="6"/>
  <c r="N127" i="6"/>
  <c r="Y155" i="6"/>
  <c r="AD111" i="6"/>
  <c r="L12" i="6"/>
  <c r="J24" i="6"/>
  <c r="W20" i="6"/>
  <c r="J60" i="6"/>
  <c r="X36" i="6"/>
  <c r="AB60" i="6"/>
  <c r="G151" i="6"/>
  <c r="M108" i="6"/>
  <c r="AD116" i="6"/>
  <c r="G165" i="6"/>
  <c r="H143" i="6"/>
  <c r="G32" i="6"/>
  <c r="Z153" i="6"/>
  <c r="K48" i="6"/>
  <c r="X130" i="6"/>
  <c r="M17" i="6"/>
  <c r="W10" i="6"/>
  <c r="W27" i="6"/>
  <c r="Z44" i="6"/>
  <c r="W150" i="6"/>
  <c r="G25" i="6"/>
  <c r="X21" i="6"/>
  <c r="G141" i="6"/>
  <c r="AC49" i="6"/>
  <c r="G43" i="6"/>
  <c r="J55" i="6"/>
  <c r="J120" i="6"/>
  <c r="N115" i="6"/>
  <c r="H59" i="6"/>
  <c r="Y21" i="6"/>
  <c r="M166" i="6"/>
  <c r="I10" i="6"/>
  <c r="I40" i="6"/>
  <c r="K28" i="6"/>
  <c r="V47" i="6"/>
  <c r="AC122" i="6"/>
  <c r="G58" i="6"/>
  <c r="AB56" i="6"/>
  <c r="X142" i="6"/>
  <c r="AB58" i="6"/>
  <c r="H118" i="6"/>
  <c r="M127" i="6"/>
  <c r="K20" i="6"/>
  <c r="V111" i="6"/>
  <c r="H164" i="6"/>
  <c r="K50" i="6"/>
  <c r="F110" i="6"/>
  <c r="I11" i="6"/>
  <c r="H108" i="6"/>
  <c r="N34" i="6"/>
  <c r="AB148" i="6"/>
  <c r="AB135" i="6"/>
  <c r="AC59" i="6"/>
  <c r="J109" i="6"/>
  <c r="AA35" i="6"/>
  <c r="N56" i="6"/>
  <c r="V44" i="6"/>
  <c r="AC31" i="6"/>
  <c r="H16" i="9"/>
  <c r="C15" i="9"/>
  <c r="AA147" i="6"/>
  <c r="H20" i="6"/>
  <c r="AA20" i="6"/>
  <c r="F166" i="6"/>
  <c r="Y58" i="6"/>
  <c r="G21" i="6"/>
  <c r="J63" i="6"/>
  <c r="AB52" i="6"/>
  <c r="M59" i="6"/>
  <c r="H46" i="6"/>
  <c r="Y20" i="6"/>
  <c r="AD115" i="6"/>
  <c r="Y110" i="6"/>
  <c r="AC52" i="6"/>
  <c r="H18" i="9"/>
  <c r="C16" i="9"/>
  <c r="W122" i="6"/>
  <c r="N35" i="6"/>
  <c r="V54" i="6"/>
  <c r="F140" i="6"/>
  <c r="M131" i="6"/>
  <c r="I60" i="6"/>
  <c r="X126" i="6"/>
  <c r="W123" i="6"/>
  <c r="K166" i="6"/>
  <c r="AA36" i="6"/>
  <c r="AB108" i="6"/>
  <c r="J34" i="6"/>
  <c r="X9" i="6"/>
  <c r="I161" i="6"/>
  <c r="F34" i="6"/>
  <c r="V109" i="6"/>
  <c r="G120" i="6"/>
  <c r="L120" i="6"/>
  <c r="I158" i="6"/>
  <c r="V9" i="6"/>
  <c r="F134" i="6"/>
  <c r="AB20" i="6"/>
  <c r="J52" i="6"/>
  <c r="AA60" i="6"/>
  <c r="AB116" i="6"/>
  <c r="Y46" i="6"/>
  <c r="M124" i="6"/>
  <c r="V146" i="6"/>
  <c r="G109" i="6"/>
  <c r="X122" i="6"/>
  <c r="AA155" i="6"/>
  <c r="W35" i="6"/>
  <c r="X51" i="6"/>
  <c r="L59" i="6"/>
  <c r="H166" i="6"/>
  <c r="L114" i="6"/>
  <c r="J117" i="6"/>
  <c r="H19" i="9"/>
  <c r="F11" i="9"/>
  <c r="N164" i="6"/>
  <c r="J140" i="6"/>
  <c r="Z150" i="6"/>
  <c r="L109" i="6"/>
  <c r="V145" i="6"/>
  <c r="F158" i="6"/>
  <c r="Z145" i="6"/>
  <c r="N42" i="6"/>
  <c r="Z149" i="6"/>
  <c r="Z124" i="6"/>
  <c r="AC21" i="6"/>
  <c r="M21" i="6"/>
  <c r="AB15" i="6"/>
  <c r="J41" i="6"/>
  <c r="H56" i="6"/>
  <c r="AD16" i="6"/>
  <c r="AD155" i="6"/>
  <c r="W153" i="6"/>
  <c r="J56" i="6"/>
  <c r="L157" i="6"/>
  <c r="AD126" i="6"/>
  <c r="N154" i="6"/>
  <c r="Y127" i="6"/>
  <c r="L165" i="6"/>
  <c r="V29" i="6"/>
  <c r="N148" i="6"/>
  <c r="F127" i="6"/>
  <c r="X164" i="6"/>
  <c r="H22" i="9"/>
  <c r="M27" i="6"/>
  <c r="K130" i="6"/>
  <c r="AB127" i="6"/>
  <c r="X151" i="6"/>
  <c r="M48" i="6"/>
  <c r="X143" i="6"/>
  <c r="AB143" i="6"/>
  <c r="K127" i="6"/>
  <c r="J114" i="6"/>
  <c r="V19" i="6"/>
  <c r="AA135" i="6"/>
  <c r="F153" i="6"/>
  <c r="AD142" i="6"/>
  <c r="AB46" i="6"/>
  <c r="F149" i="6"/>
  <c r="H15" i="6"/>
  <c r="K58" i="6"/>
  <c r="H123" i="6"/>
  <c r="AD28" i="6"/>
  <c r="K29" i="6"/>
  <c r="I112" i="6"/>
  <c r="AC155" i="6"/>
  <c r="Y55" i="6"/>
  <c r="G18" i="6"/>
  <c r="F124" i="6"/>
  <c r="J122" i="6"/>
  <c r="H52" i="6"/>
  <c r="N157" i="6"/>
  <c r="F24" i="6"/>
  <c r="AC161" i="6"/>
  <c r="G111" i="6"/>
  <c r="I24" i="6"/>
  <c r="J124" i="6"/>
  <c r="I135" i="6"/>
  <c r="X31" i="6"/>
  <c r="Z29" i="6"/>
  <c r="X52" i="6"/>
  <c r="Y123" i="6"/>
  <c r="G13" i="6"/>
  <c r="I122" i="6"/>
  <c r="H159" i="6"/>
  <c r="AA148" i="6"/>
  <c r="N159" i="6"/>
  <c r="G162" i="6"/>
  <c r="AD162" i="6"/>
  <c r="W166" i="6"/>
  <c r="G155" i="6"/>
  <c r="H151" i="6"/>
  <c r="N65" i="6"/>
  <c r="M41" i="6"/>
  <c r="H24" i="9"/>
  <c r="K46" i="6"/>
  <c r="W115" i="6"/>
  <c r="AB23" i="6"/>
  <c r="X35" i="6"/>
  <c r="X128" i="6"/>
  <c r="I159" i="6"/>
  <c r="AB25" i="6"/>
  <c r="AC25" i="6"/>
  <c r="L135" i="6"/>
  <c r="N15" i="6"/>
  <c r="K159" i="6"/>
  <c r="I116" i="6"/>
  <c r="AB43" i="6"/>
  <c r="J157" i="6"/>
  <c r="N109" i="6"/>
  <c r="K119" i="6"/>
  <c r="V66" i="6"/>
  <c r="AB31" i="6"/>
  <c r="K124" i="6"/>
  <c r="N31" i="6"/>
  <c r="V151" i="6"/>
  <c r="N59" i="6"/>
  <c r="Y147" i="6"/>
  <c r="H153" i="6"/>
  <c r="V12" i="6"/>
  <c r="V126" i="6"/>
  <c r="V51" i="6"/>
  <c r="AB161" i="6"/>
  <c r="I139" i="6"/>
  <c r="W109" i="6"/>
  <c r="M122" i="6"/>
  <c r="W139" i="6"/>
  <c r="L9" i="6"/>
  <c r="Z146" i="6"/>
  <c r="N17" i="6"/>
  <c r="Y59" i="6"/>
  <c r="AC36" i="6"/>
  <c r="AD161" i="6"/>
  <c r="AA27" i="6"/>
  <c r="C19" i="9"/>
  <c r="AB54" i="6"/>
  <c r="Y141" i="6"/>
  <c r="K36" i="6"/>
  <c r="I27" i="6"/>
  <c r="X54" i="6"/>
  <c r="J50" i="6"/>
  <c r="M10" i="6"/>
  <c r="F14" i="9"/>
  <c r="AC24" i="6"/>
  <c r="AC145" i="6"/>
  <c r="E9" i="9"/>
  <c r="F20" i="6"/>
  <c r="X66" i="6"/>
  <c r="Z108" i="6"/>
  <c r="W11" i="6"/>
  <c r="X10" i="6"/>
  <c r="K44" i="6"/>
  <c r="AB154" i="6"/>
  <c r="M40" i="6"/>
  <c r="X147" i="6"/>
  <c r="V119" i="6"/>
  <c r="AB19" i="6"/>
  <c r="AA55" i="6"/>
  <c r="N62" i="6"/>
  <c r="W13" i="6"/>
  <c r="AB12" i="6"/>
  <c r="AA140" i="6"/>
  <c r="L41" i="6"/>
  <c r="Y11" i="6"/>
  <c r="AA9" i="6"/>
  <c r="V120" i="6"/>
  <c r="AD23" i="6"/>
  <c r="J13" i="6"/>
  <c r="AC47" i="6"/>
  <c r="K11" i="6"/>
  <c r="I131" i="6"/>
  <c r="AC13" i="6"/>
  <c r="AA159" i="6"/>
  <c r="M60" i="6"/>
  <c r="L58" i="6"/>
  <c r="M154" i="6"/>
  <c r="AB142" i="6"/>
  <c r="G67" i="6"/>
  <c r="W149" i="6"/>
  <c r="AC44" i="6"/>
  <c r="W24" i="6"/>
  <c r="Z58" i="6"/>
  <c r="AC51" i="6"/>
  <c r="F142" i="6"/>
  <c r="G150" i="6"/>
  <c r="I18" i="6"/>
  <c r="I43" i="6"/>
  <c r="G110" i="6"/>
  <c r="L66" i="6"/>
  <c r="Z147" i="6"/>
  <c r="AA130" i="6"/>
  <c r="M55" i="6"/>
  <c r="M50" i="6"/>
  <c r="F9" i="6"/>
  <c r="AA151" i="6"/>
  <c r="F17" i="9"/>
  <c r="E11" i="9"/>
  <c r="F48" i="6"/>
  <c r="AB10" i="6"/>
  <c r="F19" i="6"/>
  <c r="G157" i="6"/>
  <c r="AC42" i="6"/>
  <c r="Z143" i="6"/>
  <c r="H149" i="6"/>
  <c r="AA29" i="6"/>
  <c r="K115" i="6"/>
  <c r="M46" i="6"/>
  <c r="L154" i="6"/>
  <c r="AB114" i="6"/>
  <c r="G147" i="6"/>
  <c r="W155" i="6"/>
  <c r="H24" i="6"/>
  <c r="K133" i="6"/>
  <c r="J111" i="6"/>
  <c r="M28" i="6"/>
  <c r="AA142" i="6"/>
  <c r="L112" i="6"/>
  <c r="J166" i="6"/>
  <c r="AC166" i="6"/>
  <c r="M120" i="6"/>
  <c r="Y116" i="6"/>
  <c r="X161" i="6"/>
  <c r="H127" i="6"/>
  <c r="AA47" i="6"/>
  <c r="Z135" i="6"/>
  <c r="F154" i="6"/>
  <c r="W49" i="6"/>
  <c r="H16" i="6"/>
  <c r="H130" i="6"/>
  <c r="W143" i="6"/>
  <c r="Z13" i="6"/>
  <c r="L62" i="6"/>
  <c r="Y159" i="6"/>
  <c r="G63" i="6"/>
  <c r="W59" i="6"/>
  <c r="Z155" i="6"/>
  <c r="AC124" i="6"/>
  <c r="L124" i="6"/>
  <c r="I115" i="6"/>
  <c r="F139" i="6"/>
  <c r="Y24" i="6"/>
  <c r="Z118" i="6"/>
  <c r="AA117" i="6"/>
  <c r="Z42" i="6"/>
  <c r="X19" i="6"/>
  <c r="W124" i="6"/>
  <c r="Y51" i="6"/>
  <c r="E13" i="9"/>
  <c r="L15" i="6"/>
  <c r="X108" i="6"/>
  <c r="V150" i="6"/>
  <c r="M54" i="6"/>
  <c r="G114" i="6"/>
  <c r="Z17" i="6"/>
  <c r="AC117" i="6"/>
  <c r="Y161" i="6"/>
  <c r="M42" i="6"/>
  <c r="AA134" i="6"/>
  <c r="AA166" i="6"/>
  <c r="W62" i="6"/>
  <c r="F13" i="6"/>
  <c r="W135" i="6"/>
  <c r="E35" i="9"/>
  <c r="W161" i="6"/>
  <c r="N32" i="6"/>
  <c r="I118" i="6"/>
  <c r="L10" i="6"/>
  <c r="AB119" i="6"/>
  <c r="AC108" i="6"/>
  <c r="X153" i="6"/>
  <c r="K109" i="6"/>
  <c r="N46" i="6"/>
  <c r="Z15" i="6"/>
  <c r="I13" i="6"/>
  <c r="K139" i="6"/>
  <c r="Y114" i="6"/>
  <c r="AA54" i="6"/>
  <c r="N9" i="6"/>
  <c r="Z23" i="6"/>
  <c r="G55" i="6"/>
  <c r="N111" i="6"/>
  <c r="Y34" i="6"/>
  <c r="K157" i="6"/>
  <c r="J12" i="6"/>
  <c r="K41" i="6"/>
  <c r="G127" i="6"/>
  <c r="G17" i="6"/>
  <c r="Z123" i="6"/>
  <c r="V157" i="6"/>
  <c r="AD159" i="6"/>
  <c r="K149" i="6"/>
  <c r="W17" i="6"/>
  <c r="E38" i="9"/>
  <c r="M49" i="6"/>
  <c r="AC165" i="6"/>
  <c r="K54" i="6"/>
  <c r="K123" i="6"/>
  <c r="J130" i="6"/>
  <c r="K145" i="6"/>
  <c r="K31" i="6"/>
  <c r="F36" i="6"/>
  <c r="Y118" i="6"/>
  <c r="J108" i="6"/>
  <c r="G108" i="6"/>
  <c r="F66" i="6"/>
  <c r="Y27" i="6"/>
  <c r="N141" i="6"/>
  <c r="F116" i="6"/>
  <c r="H133" i="6"/>
  <c r="K148" i="6"/>
  <c r="J59" i="6"/>
  <c r="Y29" i="6"/>
  <c r="L133" i="6"/>
  <c r="AC134" i="6"/>
  <c r="J35" i="6"/>
  <c r="F23" i="6"/>
  <c r="V65" i="6"/>
  <c r="Z47" i="6"/>
  <c r="F21" i="6"/>
  <c r="AA139" i="6"/>
  <c r="L32" i="6"/>
  <c r="W29" i="6"/>
  <c r="X42" i="6"/>
  <c r="F63" i="6"/>
  <c r="W111" i="6"/>
  <c r="F15" i="9"/>
  <c r="V116" i="6"/>
  <c r="F54" i="6"/>
  <c r="F32" i="6"/>
  <c r="F115" i="6"/>
  <c r="Z119" i="6"/>
  <c r="I162" i="6"/>
  <c r="Z19" i="6"/>
  <c r="AA67" i="6"/>
  <c r="I36" i="6"/>
  <c r="F148" i="6"/>
  <c r="K55" i="6"/>
  <c r="K134" i="6"/>
  <c r="L134" i="6"/>
  <c r="V27" i="6"/>
  <c r="I63" i="6"/>
  <c r="V56" i="6"/>
  <c r="J23" i="6"/>
  <c r="AC28" i="6"/>
  <c r="W120" i="6"/>
  <c r="AC119" i="6"/>
  <c r="AC111" i="6"/>
  <c r="J43" i="6"/>
  <c r="N165" i="6"/>
  <c r="H120" i="6"/>
  <c r="L54" i="6"/>
  <c r="Z110" i="6"/>
  <c r="AD21" i="6"/>
  <c r="W142" i="6"/>
  <c r="AB59" i="6"/>
  <c r="Y65" i="6"/>
  <c r="AB150" i="6"/>
  <c r="E12" i="9"/>
  <c r="AD36" i="6"/>
  <c r="AB11" i="6"/>
  <c r="V110" i="6"/>
  <c r="K59" i="6"/>
  <c r="N162" i="6"/>
  <c r="G52" i="6"/>
  <c r="M165" i="6"/>
  <c r="AA44" i="6"/>
  <c r="I42" i="6"/>
  <c r="AD56" i="6"/>
  <c r="W40" i="6"/>
  <c r="L117" i="6"/>
  <c r="I141" i="6"/>
  <c r="G11" i="6"/>
  <c r="H65" i="6"/>
  <c r="H12" i="6"/>
  <c r="C18" i="9"/>
  <c r="M159" i="6"/>
  <c r="Y164" i="6"/>
  <c r="V142" i="6"/>
  <c r="L40" i="6"/>
  <c r="H9" i="6"/>
  <c r="M149" i="6"/>
  <c r="Y25" i="6"/>
  <c r="G23" i="6"/>
  <c r="E14" i="9"/>
  <c r="N130" i="6"/>
  <c r="H36" i="6"/>
  <c r="G28" i="6"/>
  <c r="J158" i="6"/>
  <c r="K67" i="6"/>
  <c r="W65" i="6"/>
  <c r="E16" i="9"/>
  <c r="K34" i="6"/>
  <c r="M36" i="6"/>
  <c r="G118" i="6"/>
  <c r="X20" i="6"/>
  <c r="X116" i="6"/>
  <c r="AB145" i="6"/>
  <c r="V63" i="6"/>
  <c r="M16" i="6"/>
  <c r="N16" i="6"/>
  <c r="X112" i="6"/>
  <c r="Y122" i="6"/>
  <c r="AB35" i="6"/>
  <c r="V11" i="6"/>
  <c r="K150" i="6"/>
  <c r="J28" i="6"/>
  <c r="V155" i="6"/>
  <c r="Z126" i="6"/>
  <c r="X141" i="6"/>
  <c r="N58" i="6"/>
  <c r="H29" i="9"/>
  <c r="N27" i="6"/>
  <c r="N128" i="6"/>
  <c r="V122" i="6"/>
  <c r="AB111" i="6"/>
  <c r="X24" i="6"/>
  <c r="AB28" i="6"/>
  <c r="Y48" i="6"/>
  <c r="W164" i="6"/>
  <c r="F109" i="6"/>
  <c r="L119" i="6"/>
  <c r="AD108" i="6"/>
  <c r="F18" i="9"/>
  <c r="Y67" i="6"/>
  <c r="F164" i="6"/>
  <c r="H154" i="6"/>
  <c r="G36" i="6"/>
  <c r="I54" i="6"/>
  <c r="F11" i="6"/>
  <c r="AA24" i="6"/>
  <c r="F31" i="6"/>
  <c r="N114" i="6"/>
  <c r="AA51" i="6"/>
  <c r="Z54" i="6"/>
  <c r="H134" i="6"/>
  <c r="AA62" i="6"/>
  <c r="L20" i="6"/>
  <c r="G66" i="6"/>
  <c r="K120" i="6"/>
  <c r="X162" i="6"/>
  <c r="AB128" i="6"/>
  <c r="W28" i="6"/>
  <c r="W128" i="6"/>
  <c r="AA116" i="6"/>
  <c r="L19" i="6"/>
  <c r="V13" i="6"/>
  <c r="AD153" i="6"/>
  <c r="F143" i="6"/>
  <c r="AC109" i="6"/>
  <c r="K21" i="6"/>
  <c r="X118" i="6"/>
  <c r="H50" i="6"/>
  <c r="AD51" i="6"/>
  <c r="H31" i="9"/>
  <c r="I149" i="6"/>
  <c r="AC43" i="6"/>
  <c r="K32" i="6"/>
  <c r="N12" i="6"/>
  <c r="K47" i="6"/>
  <c r="V50" i="6"/>
  <c r="E27" i="9"/>
  <c r="M32" i="6"/>
  <c r="G161" i="6"/>
  <c r="X159" i="6"/>
  <c r="Z11" i="6"/>
  <c r="M148" i="6"/>
  <c r="F162" i="6"/>
  <c r="W60" i="6"/>
  <c r="L159" i="6"/>
  <c r="Y120" i="6"/>
  <c r="AA32" i="6"/>
  <c r="AD131" i="6"/>
  <c r="V123" i="6"/>
  <c r="X123" i="6"/>
  <c r="Y31" i="6"/>
  <c r="AB124" i="6"/>
  <c r="H62" i="6"/>
  <c r="AC116" i="6"/>
  <c r="K128" i="6"/>
  <c r="I47" i="6"/>
  <c r="J29" i="6"/>
  <c r="N47" i="6"/>
  <c r="X40" i="6"/>
  <c r="H28" i="6"/>
  <c r="I16" i="6"/>
  <c r="H145" i="6"/>
  <c r="Z21" i="6"/>
  <c r="L27" i="6"/>
  <c r="G16" i="6"/>
  <c r="Z140" i="6"/>
  <c r="AA17" i="6"/>
  <c r="H44" i="6"/>
  <c r="H38" i="9"/>
  <c r="AC67" i="6"/>
  <c r="J154" i="6"/>
  <c r="M24" i="6"/>
  <c r="Z10" i="6"/>
  <c r="F165" i="6"/>
  <c r="AB164" i="6"/>
  <c r="V140" i="6"/>
  <c r="L118" i="6"/>
  <c r="M23" i="6"/>
  <c r="AC153" i="6"/>
  <c r="W117" i="6"/>
  <c r="G49" i="6"/>
  <c r="H41" i="6"/>
  <c r="AB21" i="6"/>
  <c r="Y44" i="6"/>
  <c r="W34" i="6"/>
  <c r="L123" i="6"/>
  <c r="E34" i="9"/>
  <c r="AB42" i="6"/>
  <c r="F126" i="6"/>
  <c r="Y165" i="6"/>
  <c r="AC139" i="6"/>
  <c r="AC147" i="6"/>
  <c r="N44" i="6"/>
  <c r="X145" i="6"/>
  <c r="C14" i="9"/>
  <c r="V164" i="6"/>
  <c r="AA112" i="6"/>
  <c r="AC159" i="6"/>
  <c r="Y15" i="6"/>
  <c r="L128" i="6"/>
  <c r="Z127" i="6"/>
  <c r="N67" i="6"/>
  <c r="L29" i="6"/>
  <c r="J149" i="6"/>
  <c r="J46" i="6"/>
  <c r="AD109" i="6"/>
  <c r="W133" i="6"/>
  <c r="AA165" i="6"/>
  <c r="AB49" i="6"/>
  <c r="AD63" i="6"/>
  <c r="F52" i="6"/>
  <c r="AC19" i="6"/>
  <c r="F19" i="9"/>
  <c r="H10" i="6"/>
  <c r="K35" i="6"/>
  <c r="F135" i="6"/>
  <c r="F18" i="6"/>
  <c r="AD134" i="6"/>
  <c r="F41" i="6"/>
  <c r="F112" i="6"/>
  <c r="N150" i="6"/>
  <c r="V166" i="6"/>
  <c r="AA141" i="6"/>
  <c r="H25" i="6"/>
  <c r="J10" i="6"/>
  <c r="K147" i="6"/>
  <c r="AA126" i="6"/>
  <c r="Z158" i="6"/>
  <c r="X158" i="6"/>
  <c r="AD27" i="6"/>
  <c r="AC146" i="6"/>
  <c r="Z18" i="6"/>
  <c r="AC131" i="6"/>
  <c r="W141" i="6"/>
  <c r="AA146" i="6"/>
  <c r="Z109" i="6"/>
  <c r="N155" i="6"/>
  <c r="F51" i="6"/>
  <c r="V153" i="6"/>
  <c r="L25" i="6"/>
  <c r="I17" i="6"/>
  <c r="AC34" i="6"/>
  <c r="M116" i="6"/>
  <c r="X62" i="6"/>
  <c r="V43" i="6"/>
  <c r="F59" i="6"/>
  <c r="W148" i="6"/>
  <c r="I56" i="6"/>
  <c r="Y12" i="6"/>
  <c r="N158" i="6"/>
  <c r="X28" i="6"/>
  <c r="H35" i="6"/>
  <c r="G130" i="6"/>
  <c r="V18" i="6"/>
  <c r="J127" i="6"/>
  <c r="N25" i="6"/>
  <c r="L164" i="6"/>
  <c r="K12" i="6"/>
  <c r="K114" i="6"/>
  <c r="Y142" i="6"/>
  <c r="AC142" i="6"/>
  <c r="AB32" i="6"/>
  <c r="L65" i="6"/>
  <c r="N40" i="6"/>
  <c r="M109" i="6"/>
  <c r="AB47" i="6"/>
  <c r="AB41" i="6"/>
  <c r="L116" i="6"/>
  <c r="G154" i="6"/>
  <c r="AC18" i="6"/>
  <c r="AA150" i="6"/>
  <c r="J11" i="6"/>
  <c r="AC27" i="6"/>
  <c r="Z111" i="6"/>
  <c r="K42" i="6"/>
  <c r="V131" i="6"/>
  <c r="L50" i="6"/>
  <c r="F67" i="6"/>
  <c r="AD112" i="6"/>
  <c r="F157" i="6"/>
  <c r="AC127" i="6"/>
  <c r="AB151" i="6"/>
  <c r="Z139" i="6"/>
  <c r="N20" i="6"/>
  <c r="K63" i="6"/>
  <c r="AD148" i="6"/>
  <c r="AD141" i="6"/>
  <c r="I120" i="6"/>
  <c r="AC112" i="6"/>
  <c r="H49" i="6"/>
  <c r="M153" i="6"/>
  <c r="Y134" i="6"/>
  <c r="K161" i="6"/>
  <c r="L150" i="6"/>
  <c r="AC11" i="6"/>
  <c r="H36" i="9"/>
  <c r="Y36" i="6"/>
  <c r="AC32" i="6"/>
  <c r="AC63" i="6"/>
  <c r="L145" i="6"/>
  <c r="AD59" i="6"/>
  <c r="AD11" i="6"/>
  <c r="AD19" i="6"/>
  <c r="G142" i="6"/>
  <c r="L148" i="6"/>
  <c r="AA34" i="6"/>
  <c r="Z112" i="6"/>
  <c r="Z35" i="6"/>
  <c r="AC46" i="6"/>
  <c r="M142" i="6"/>
  <c r="AC35" i="6"/>
  <c r="M135" i="6"/>
  <c r="J150" i="6"/>
  <c r="AA16" i="6"/>
  <c r="I58" i="6"/>
  <c r="G128" i="6"/>
  <c r="AA25" i="6"/>
  <c r="K60" i="6"/>
  <c r="H147" i="6"/>
  <c r="I32" i="6"/>
  <c r="G48" i="6"/>
  <c r="M111" i="6"/>
  <c r="E30" i="9"/>
  <c r="F15" i="6"/>
  <c r="M112" i="6"/>
  <c r="AA66" i="6"/>
  <c r="AA110" i="6"/>
  <c r="Z164" i="6"/>
  <c r="F28" i="6"/>
  <c r="AD50" i="6"/>
  <c r="Y111" i="6"/>
  <c r="Z165" i="6"/>
  <c r="F120" i="6"/>
  <c r="J141" i="6"/>
  <c r="AD165" i="6"/>
  <c r="N118" i="6"/>
  <c r="V158" i="6"/>
  <c r="N142" i="6"/>
  <c r="AB34" i="6"/>
  <c r="V32" i="6"/>
  <c r="N41" i="6"/>
  <c r="Z55" i="6"/>
  <c r="L21" i="6"/>
  <c r="E33" i="9"/>
  <c r="K111" i="6"/>
  <c r="X15" i="6"/>
  <c r="H165" i="6"/>
  <c r="AD25" i="6"/>
  <c r="AD124" i="6"/>
  <c r="L67" i="6"/>
  <c r="J143" i="6"/>
  <c r="AB141" i="6"/>
  <c r="M11" i="6"/>
  <c r="AD114" i="6"/>
  <c r="I153" i="6"/>
  <c r="G148" i="6"/>
  <c r="AD154" i="6"/>
  <c r="Y63" i="6"/>
  <c r="F118" i="6"/>
  <c r="W50" i="6"/>
  <c r="L161" i="6"/>
  <c r="Y13" i="6"/>
  <c r="L16" i="6"/>
  <c r="AC20" i="6"/>
  <c r="AA31" i="6"/>
  <c r="L55" i="6"/>
  <c r="N50" i="6"/>
  <c r="H135" i="6"/>
  <c r="AB133" i="6"/>
  <c r="AD12" i="6"/>
  <c r="Z151" i="6"/>
  <c r="H142" i="6"/>
  <c r="Y115" i="6"/>
  <c r="F146" i="6"/>
  <c r="AB118" i="6"/>
  <c r="AA56" i="6"/>
  <c r="AA40" i="6"/>
  <c r="Z166" i="6"/>
  <c r="K17" i="6"/>
  <c r="AC143" i="6"/>
  <c r="AD42" i="6"/>
  <c r="AA122" i="6"/>
  <c r="AD31" i="6"/>
  <c r="AC126" i="6"/>
  <c r="W119" i="6"/>
  <c r="G124" i="6"/>
  <c r="H67" i="6"/>
  <c r="Z12" i="6"/>
  <c r="Y135" i="6"/>
  <c r="K165" i="6"/>
  <c r="Y158" i="6"/>
  <c r="L36" i="6"/>
  <c r="L158" i="6"/>
  <c r="F47" i="6"/>
  <c r="AC140" i="6"/>
  <c r="J165" i="6"/>
  <c r="L149" i="6"/>
  <c r="Z20" i="6"/>
  <c r="M158" i="6"/>
  <c r="I67" i="6"/>
  <c r="V58" i="6"/>
  <c r="G20" i="6"/>
  <c r="AB159" i="6"/>
  <c r="M58" i="6"/>
  <c r="W44" i="6"/>
  <c r="AD35" i="6"/>
  <c r="Y133" i="6"/>
  <c r="AC135" i="6"/>
  <c r="AA49" i="6"/>
  <c r="W159" i="6"/>
  <c r="J17" i="6"/>
  <c r="H155" i="6"/>
  <c r="K142" i="6"/>
  <c r="AD18" i="6"/>
  <c r="N131" i="6"/>
  <c r="AA154" i="6"/>
  <c r="AC130" i="6"/>
  <c r="M162" i="6"/>
  <c r="M9" i="6"/>
  <c r="N119" i="6"/>
  <c r="AD46" i="6"/>
  <c r="AC148" i="6"/>
  <c r="N36" i="6"/>
  <c r="H42" i="6"/>
  <c r="AD60" i="6"/>
  <c r="J62" i="6"/>
  <c r="K49" i="6"/>
  <c r="V59" i="6"/>
  <c r="H47" i="6"/>
  <c r="L42" i="6"/>
  <c r="W118" i="6"/>
  <c r="F46" i="6"/>
  <c r="AB13" i="6"/>
  <c r="AD110" i="6"/>
  <c r="X134" i="6"/>
  <c r="I126" i="6"/>
  <c r="I21" i="6"/>
  <c r="AA119" i="6"/>
  <c r="AC60" i="6"/>
  <c r="I25" i="6"/>
  <c r="L141" i="6"/>
  <c r="I49" i="6"/>
  <c r="AO49" i="6" l="1"/>
  <c r="AR141" i="6"/>
  <c r="I87" i="6"/>
  <c r="AO25" i="6"/>
  <c r="AA181" i="6"/>
  <c r="AO21" i="6"/>
  <c r="I83" i="6"/>
  <c r="AO126" i="6"/>
  <c r="I125" i="6"/>
  <c r="I188" i="6"/>
  <c r="X196" i="6"/>
  <c r="AD172" i="6"/>
  <c r="AB75" i="6"/>
  <c r="AL46" i="6"/>
  <c r="O46" i="6"/>
  <c r="F45" i="6"/>
  <c r="W180" i="6"/>
  <c r="AR42" i="6"/>
  <c r="AN47" i="6"/>
  <c r="AE59" i="6"/>
  <c r="AQ49" i="6"/>
  <c r="AP62" i="6"/>
  <c r="J61" i="6"/>
  <c r="AN42" i="6"/>
  <c r="AT36" i="6"/>
  <c r="N98" i="6"/>
  <c r="AT98" i="6" s="1"/>
  <c r="AD45" i="6"/>
  <c r="AT119" i="6"/>
  <c r="N181" i="6"/>
  <c r="AT181" i="6" s="1"/>
  <c r="M8" i="6"/>
  <c r="M71" i="6"/>
  <c r="AS9" i="6"/>
  <c r="AS162" i="6"/>
  <c r="AC129" i="6"/>
  <c r="AC192" i="6"/>
  <c r="N193" i="6"/>
  <c r="AT131" i="6"/>
  <c r="AD80" i="6"/>
  <c r="AQ142" i="6"/>
  <c r="AN155" i="6"/>
  <c r="AP17" i="6"/>
  <c r="J79" i="6"/>
  <c r="AC197" i="6"/>
  <c r="Y195" i="6"/>
  <c r="Y132" i="6"/>
  <c r="AD97" i="6"/>
  <c r="AS58" i="6"/>
  <c r="M57" i="6"/>
  <c r="AM20" i="6"/>
  <c r="G82" i="6"/>
  <c r="AE58" i="6"/>
  <c r="V57" i="6"/>
  <c r="AO67" i="6"/>
  <c r="AS158" i="6"/>
  <c r="Z82" i="6"/>
  <c r="AR149" i="6"/>
  <c r="AP165" i="6"/>
  <c r="O47" i="6"/>
  <c r="AL47" i="6"/>
  <c r="AR158" i="6"/>
  <c r="AR36" i="6"/>
  <c r="L98" i="6"/>
  <c r="AR98" i="6" s="1"/>
  <c r="AQ165" i="6"/>
  <c r="Y197" i="6"/>
  <c r="Z74" i="6"/>
  <c r="AN67" i="6"/>
  <c r="G186" i="6"/>
  <c r="AM124" i="6"/>
  <c r="W181" i="6"/>
  <c r="AC125" i="6"/>
  <c r="AC188" i="6"/>
  <c r="AD93" i="6"/>
  <c r="AD30" i="6"/>
  <c r="AD92" i="6" s="1"/>
  <c r="AA184" i="6"/>
  <c r="AA121" i="6"/>
  <c r="K79" i="6"/>
  <c r="AQ79" i="6" s="1"/>
  <c r="AQ17" i="6"/>
  <c r="AA39" i="6"/>
  <c r="AB180" i="6"/>
  <c r="AL146" i="6"/>
  <c r="O146" i="6"/>
  <c r="Y177" i="6"/>
  <c r="AN142" i="6"/>
  <c r="AD74" i="6"/>
  <c r="AB132" i="6"/>
  <c r="AB195" i="6"/>
  <c r="AN135" i="6"/>
  <c r="H197" i="6"/>
  <c r="AT50" i="6"/>
  <c r="AR55" i="6"/>
  <c r="AA93" i="6"/>
  <c r="AA30" i="6"/>
  <c r="AC82" i="6"/>
  <c r="L78" i="6"/>
  <c r="AR78" i="6" s="1"/>
  <c r="AR16" i="6"/>
  <c r="Y75" i="6"/>
  <c r="L160" i="6"/>
  <c r="AR161" i="6"/>
  <c r="AL118" i="6"/>
  <c r="F180" i="6"/>
  <c r="O118" i="6"/>
  <c r="AM148" i="6"/>
  <c r="AO153" i="6"/>
  <c r="I152" i="6"/>
  <c r="AD113" i="6"/>
  <c r="AD176" i="6"/>
  <c r="M73" i="6"/>
  <c r="AS73" i="6" s="1"/>
  <c r="AS11" i="6"/>
  <c r="AP143" i="6"/>
  <c r="AR67" i="6"/>
  <c r="AD186" i="6"/>
  <c r="AD87" i="6"/>
  <c r="AN165" i="6"/>
  <c r="X14" i="6"/>
  <c r="X77" i="6"/>
  <c r="AQ111" i="6"/>
  <c r="K173" i="6"/>
  <c r="AR21" i="6"/>
  <c r="L83" i="6"/>
  <c r="AR83" i="6" s="1"/>
  <c r="AT41" i="6"/>
  <c r="V94" i="6"/>
  <c r="AE32" i="6"/>
  <c r="AB33" i="6"/>
  <c r="AB96" i="6"/>
  <c r="AT142" i="6"/>
  <c r="AE158" i="6"/>
  <c r="N180" i="6"/>
  <c r="AT118" i="6"/>
  <c r="AP141" i="6"/>
  <c r="AL120" i="6"/>
  <c r="F182" i="6"/>
  <c r="O120" i="6"/>
  <c r="Y173" i="6"/>
  <c r="AL28" i="6"/>
  <c r="O28" i="6"/>
  <c r="F90" i="6"/>
  <c r="Z163" i="6"/>
  <c r="AA172" i="6"/>
  <c r="AS112" i="6"/>
  <c r="M174" i="6"/>
  <c r="AS174" i="6" s="1"/>
  <c r="AL15" i="6"/>
  <c r="O15" i="6"/>
  <c r="F77" i="6"/>
  <c r="F14" i="6"/>
  <c r="M173" i="6"/>
  <c r="AS111" i="6"/>
  <c r="AM48" i="6"/>
  <c r="AO32" i="6"/>
  <c r="I94" i="6"/>
  <c r="AN147" i="6"/>
  <c r="AQ60" i="6"/>
  <c r="AA87" i="6"/>
  <c r="AM128" i="6"/>
  <c r="G190" i="6"/>
  <c r="AM190" i="6" s="1"/>
  <c r="AO58" i="6"/>
  <c r="I57" i="6"/>
  <c r="AO57" i="6" s="1"/>
  <c r="AA78" i="6"/>
  <c r="AP150" i="6"/>
  <c r="M197" i="6"/>
  <c r="AS135" i="6"/>
  <c r="AC97" i="6"/>
  <c r="AS142" i="6"/>
  <c r="AC45" i="6"/>
  <c r="Z97" i="6"/>
  <c r="Z174" i="6"/>
  <c r="AA33" i="6"/>
  <c r="AA96" i="6"/>
  <c r="AR148" i="6"/>
  <c r="AM142" i="6"/>
  <c r="AD81" i="6"/>
  <c r="AD73" i="6"/>
  <c r="L144" i="6"/>
  <c r="AR145" i="6"/>
  <c r="AC94" i="6"/>
  <c r="Y98" i="6"/>
  <c r="N36" i="9"/>
  <c r="Q36" i="9"/>
  <c r="AC73" i="6"/>
  <c r="AR150" i="6"/>
  <c r="AQ161" i="6"/>
  <c r="K160" i="6"/>
  <c r="Y196" i="6"/>
  <c r="M152" i="6"/>
  <c r="AS152" i="6" s="1"/>
  <c r="AS153" i="6"/>
  <c r="AN49" i="6"/>
  <c r="AC174" i="6"/>
  <c r="I182" i="6"/>
  <c r="AO182" i="6" s="1"/>
  <c r="AO120" i="6"/>
  <c r="AQ63" i="6"/>
  <c r="AT20" i="6"/>
  <c r="N82" i="6"/>
  <c r="Z138" i="6"/>
  <c r="AC189" i="6"/>
  <c r="F156" i="6"/>
  <c r="AL157" i="6"/>
  <c r="O157" i="6"/>
  <c r="AD174" i="6"/>
  <c r="AL67" i="6"/>
  <c r="O67" i="6"/>
  <c r="AR50" i="6"/>
  <c r="AE131" i="6"/>
  <c r="V193" i="6"/>
  <c r="AQ42" i="6"/>
  <c r="Z173" i="6"/>
  <c r="AC89" i="6"/>
  <c r="AC26" i="6"/>
  <c r="AC88" i="6" s="1"/>
  <c r="AP11" i="6"/>
  <c r="J73" i="6"/>
  <c r="AC80" i="6"/>
  <c r="AM154" i="6"/>
  <c r="AR116" i="6"/>
  <c r="L178" i="6"/>
  <c r="AS109" i="6"/>
  <c r="M171" i="6"/>
  <c r="AT40" i="6"/>
  <c r="N39" i="6"/>
  <c r="AR65" i="6"/>
  <c r="L64" i="6"/>
  <c r="AB94" i="6"/>
  <c r="AQ114" i="6"/>
  <c r="K176" i="6"/>
  <c r="AQ176" i="6" s="1"/>
  <c r="K113" i="6"/>
  <c r="AQ12" i="6"/>
  <c r="K74" i="6"/>
  <c r="L163" i="6"/>
  <c r="AR164" i="6"/>
  <c r="AT25" i="6"/>
  <c r="N87" i="6"/>
  <c r="J189" i="6"/>
  <c r="AP127" i="6"/>
  <c r="AE18" i="6"/>
  <c r="V80" i="6"/>
  <c r="G192" i="6"/>
  <c r="G129" i="6"/>
  <c r="AM130" i="6"/>
  <c r="AN35" i="6"/>
  <c r="H97" i="6"/>
  <c r="AN97" i="6" s="1"/>
  <c r="X90" i="6"/>
  <c r="AT158" i="6"/>
  <c r="Y74" i="6"/>
  <c r="AO56" i="6"/>
  <c r="O59" i="6"/>
  <c r="AU59" i="6" s="1"/>
  <c r="AL59" i="6"/>
  <c r="AE43" i="6"/>
  <c r="X61" i="6"/>
  <c r="M178" i="6"/>
  <c r="AS116" i="6"/>
  <c r="AC33" i="6"/>
  <c r="AC96" i="6"/>
  <c r="AO17" i="6"/>
  <c r="I79" i="6"/>
  <c r="AR25" i="6"/>
  <c r="L87" i="6"/>
  <c r="AE153" i="6"/>
  <c r="V152" i="6"/>
  <c r="O51" i="6"/>
  <c r="AL51" i="6"/>
  <c r="AT155" i="6"/>
  <c r="Z171" i="6"/>
  <c r="AC193" i="6"/>
  <c r="Z80" i="6"/>
  <c r="AD89" i="6"/>
  <c r="AD26" i="6"/>
  <c r="AA125" i="6"/>
  <c r="AA188" i="6"/>
  <c r="AQ147" i="6"/>
  <c r="AP10" i="6"/>
  <c r="J72" i="6"/>
  <c r="H87" i="6"/>
  <c r="AN87" i="6" s="1"/>
  <c r="AN25" i="6"/>
  <c r="AE166" i="6"/>
  <c r="AT150" i="6"/>
  <c r="O112" i="6"/>
  <c r="F174" i="6"/>
  <c r="AL112" i="6"/>
  <c r="O41" i="6"/>
  <c r="AL41" i="6"/>
  <c r="AD196" i="6"/>
  <c r="AL18" i="6"/>
  <c r="F80" i="6"/>
  <c r="AL80" i="6" s="1"/>
  <c r="O18" i="6"/>
  <c r="AL135" i="6"/>
  <c r="F197" i="6"/>
  <c r="AL197" i="6" s="1"/>
  <c r="O135" i="6"/>
  <c r="AQ35" i="6"/>
  <c r="K97" i="6"/>
  <c r="AQ97" i="6" s="1"/>
  <c r="AN10" i="6"/>
  <c r="H72" i="6"/>
  <c r="AN72" i="6" s="1"/>
  <c r="O19" i="9"/>
  <c r="L19" i="9"/>
  <c r="AC81" i="6"/>
  <c r="AL52" i="6"/>
  <c r="O52" i="6"/>
  <c r="W195" i="6"/>
  <c r="W132" i="6"/>
  <c r="AD171" i="6"/>
  <c r="AP46" i="6"/>
  <c r="J45" i="6"/>
  <c r="AP149" i="6"/>
  <c r="L91" i="6"/>
  <c r="AR29" i="6"/>
  <c r="AT67" i="6"/>
  <c r="Z189" i="6"/>
  <c r="L190" i="6"/>
  <c r="AR190" i="6" s="1"/>
  <c r="AR128" i="6"/>
  <c r="Y77" i="6"/>
  <c r="Y14" i="6"/>
  <c r="AA174" i="6"/>
  <c r="AE164" i="6"/>
  <c r="V163" i="6"/>
  <c r="X144" i="6"/>
  <c r="AT44" i="6"/>
  <c r="AC138" i="6"/>
  <c r="O126" i="6"/>
  <c r="F188" i="6"/>
  <c r="F125" i="6"/>
  <c r="AL126" i="6"/>
  <c r="L185" i="6"/>
  <c r="AR185" i="6" s="1"/>
  <c r="AR123" i="6"/>
  <c r="W33" i="6"/>
  <c r="W95" i="6" s="1"/>
  <c r="W96" i="6"/>
  <c r="AB83" i="6"/>
  <c r="AN41" i="6"/>
  <c r="AM49" i="6"/>
  <c r="W179" i="6"/>
  <c r="AC152" i="6"/>
  <c r="M85" i="6"/>
  <c r="AS23" i="6"/>
  <c r="M22" i="6"/>
  <c r="L180" i="6"/>
  <c r="AR118" i="6"/>
  <c r="AE140" i="6"/>
  <c r="AB163" i="6"/>
  <c r="AL165" i="6"/>
  <c r="O165" i="6"/>
  <c r="AU165" i="6" s="1"/>
  <c r="Z72" i="6"/>
  <c r="M86" i="6"/>
  <c r="AS24" i="6"/>
  <c r="AP154" i="6"/>
  <c r="N38" i="9"/>
  <c r="Q38" i="9"/>
  <c r="AN44" i="6"/>
  <c r="AA79" i="6"/>
  <c r="AM16" i="6"/>
  <c r="G78" i="6"/>
  <c r="AR27" i="6"/>
  <c r="L26" i="6"/>
  <c r="L89" i="6"/>
  <c r="Z83" i="6"/>
  <c r="AN145" i="6"/>
  <c r="H144" i="6"/>
  <c r="AN144" i="6" s="1"/>
  <c r="AO16" i="6"/>
  <c r="I78" i="6"/>
  <c r="AN28" i="6"/>
  <c r="H90" i="6"/>
  <c r="X39" i="6"/>
  <c r="AT47" i="6"/>
  <c r="AP29" i="6"/>
  <c r="J91" i="6"/>
  <c r="AO47" i="6"/>
  <c r="AQ128" i="6"/>
  <c r="K190" i="6"/>
  <c r="AC178" i="6"/>
  <c r="AN62" i="6"/>
  <c r="H61" i="6"/>
  <c r="AN61" i="6" s="1"/>
  <c r="AB186" i="6"/>
  <c r="Y93" i="6"/>
  <c r="Y30" i="6"/>
  <c r="X185" i="6"/>
  <c r="V185" i="6"/>
  <c r="AE123" i="6"/>
  <c r="AD193" i="6"/>
  <c r="AA94" i="6"/>
  <c r="Y182" i="6"/>
  <c r="AR159" i="6"/>
  <c r="AL162" i="6"/>
  <c r="O162" i="6"/>
  <c r="AS148" i="6"/>
  <c r="Z73" i="6"/>
  <c r="AM161" i="6"/>
  <c r="G160" i="6"/>
  <c r="M94" i="6"/>
  <c r="AS32" i="6"/>
  <c r="AE50" i="6"/>
  <c r="AQ47" i="6"/>
  <c r="AT12" i="6"/>
  <c r="N74" i="6"/>
  <c r="AT74" i="6" s="1"/>
  <c r="AQ32" i="6"/>
  <c r="K94" i="6"/>
  <c r="AQ94" i="6" s="1"/>
  <c r="AO149" i="6"/>
  <c r="Q31" i="9"/>
  <c r="N31" i="9"/>
  <c r="AN50" i="6"/>
  <c r="X180" i="6"/>
  <c r="AQ21" i="6"/>
  <c r="K83" i="6"/>
  <c r="AC171" i="6"/>
  <c r="AL143" i="6"/>
  <c r="O143" i="6"/>
  <c r="AD152" i="6"/>
  <c r="AE13" i="6"/>
  <c r="V75" i="6"/>
  <c r="AR19" i="6"/>
  <c r="L81" i="6"/>
  <c r="AA178" i="6"/>
  <c r="W190" i="6"/>
  <c r="W90" i="6"/>
  <c r="AB190" i="6"/>
  <c r="AQ120" i="6"/>
  <c r="K182" i="6"/>
  <c r="AM66" i="6"/>
  <c r="L82" i="6"/>
  <c r="AR20" i="6"/>
  <c r="AA61" i="6"/>
  <c r="H196" i="6"/>
  <c r="AN134" i="6"/>
  <c r="Z53" i="6"/>
  <c r="N176" i="6"/>
  <c r="N113" i="6"/>
  <c r="AT114" i="6"/>
  <c r="O31" i="6"/>
  <c r="F93" i="6"/>
  <c r="AL31" i="6"/>
  <c r="F30" i="6"/>
  <c r="AA86" i="6"/>
  <c r="O11" i="6"/>
  <c r="AL11" i="6"/>
  <c r="F73" i="6"/>
  <c r="AL73" i="6" s="1"/>
  <c r="AO54" i="6"/>
  <c r="I53" i="6"/>
  <c r="AM36" i="6"/>
  <c r="G98" i="6"/>
  <c r="AN154" i="6"/>
  <c r="O164" i="6"/>
  <c r="AL164" i="6"/>
  <c r="F163" i="6"/>
  <c r="L18" i="9"/>
  <c r="O18" i="9"/>
  <c r="AD107" i="6"/>
  <c r="AD170" i="6"/>
  <c r="AR119" i="6"/>
  <c r="L181" i="6"/>
  <c r="AR181" i="6" s="1"/>
  <c r="AL109" i="6"/>
  <c r="O109" i="6"/>
  <c r="F171" i="6"/>
  <c r="W163" i="6"/>
  <c r="AB90" i="6"/>
  <c r="X86" i="6"/>
  <c r="AB173" i="6"/>
  <c r="V121" i="6"/>
  <c r="AE122" i="6"/>
  <c r="V184" i="6"/>
  <c r="AT128" i="6"/>
  <c r="N190" i="6"/>
  <c r="N89" i="6"/>
  <c r="AT89" i="6" s="1"/>
  <c r="N26" i="6"/>
  <c r="AT27" i="6"/>
  <c r="N29" i="9"/>
  <c r="Q29" i="9"/>
  <c r="N57" i="6"/>
  <c r="AT58" i="6"/>
  <c r="Z188" i="6"/>
  <c r="Z125" i="6"/>
  <c r="AE155" i="6"/>
  <c r="AP28" i="6"/>
  <c r="J90" i="6"/>
  <c r="AQ150" i="6"/>
  <c r="AE11" i="6"/>
  <c r="V73" i="6"/>
  <c r="AB97" i="6"/>
  <c r="Y184" i="6"/>
  <c r="Y121" i="6"/>
  <c r="X174" i="6"/>
  <c r="AT16" i="6"/>
  <c r="N78" i="6"/>
  <c r="AT78" i="6" s="1"/>
  <c r="M78" i="6"/>
  <c r="AS78" i="6" s="1"/>
  <c r="AS16" i="6"/>
  <c r="AE63" i="6"/>
  <c r="AB144" i="6"/>
  <c r="X178" i="6"/>
  <c r="X82" i="6"/>
  <c r="AM118" i="6"/>
  <c r="G180" i="6"/>
  <c r="AM180" i="6" s="1"/>
  <c r="M98" i="6"/>
  <c r="AS36" i="6"/>
  <c r="K96" i="6"/>
  <c r="AQ34" i="6"/>
  <c r="K33" i="6"/>
  <c r="D16" i="9"/>
  <c r="W64" i="6"/>
  <c r="AQ67" i="6"/>
  <c r="AP158" i="6"/>
  <c r="G90" i="6"/>
  <c r="AM90" i="6" s="1"/>
  <c r="AM28" i="6"/>
  <c r="H98" i="6"/>
  <c r="AN36" i="6"/>
  <c r="N192" i="6"/>
  <c r="N129" i="6"/>
  <c r="AT130" i="6"/>
  <c r="D14" i="9"/>
  <c r="G22" i="6"/>
  <c r="G85" i="6"/>
  <c r="AM23" i="6"/>
  <c r="Y87" i="6"/>
  <c r="AS149" i="6"/>
  <c r="H8" i="6"/>
  <c r="H71" i="6"/>
  <c r="AN71" i="6" s="1"/>
  <c r="AN9" i="6"/>
  <c r="AR40" i="6"/>
  <c r="L39" i="6"/>
  <c r="AE142" i="6"/>
  <c r="Y163" i="6"/>
  <c r="AS159" i="6"/>
  <c r="AN12" i="6"/>
  <c r="H74" i="6"/>
  <c r="AN65" i="6"/>
  <c r="H64" i="6"/>
  <c r="AM11" i="6"/>
  <c r="G73" i="6"/>
  <c r="AO141" i="6"/>
  <c r="AR117" i="6"/>
  <c r="L179" i="6"/>
  <c r="W39" i="6"/>
  <c r="AO42" i="6"/>
  <c r="AS165" i="6"/>
  <c r="AM52" i="6"/>
  <c r="AT162" i="6"/>
  <c r="AQ59" i="6"/>
  <c r="V172" i="6"/>
  <c r="AE110" i="6"/>
  <c r="AB73" i="6"/>
  <c r="AD98" i="6"/>
  <c r="D12" i="9"/>
  <c r="Y64" i="6"/>
  <c r="AD83" i="6"/>
  <c r="Z172" i="6"/>
  <c r="L53" i="6"/>
  <c r="AR54" i="6"/>
  <c r="AN120" i="6"/>
  <c r="H182" i="6"/>
  <c r="AN182" i="6" s="1"/>
  <c r="AT165" i="6"/>
  <c r="AP43" i="6"/>
  <c r="AC173" i="6"/>
  <c r="AC181" i="6"/>
  <c r="W182" i="6"/>
  <c r="AC90" i="6"/>
  <c r="AP23" i="6"/>
  <c r="J85" i="6"/>
  <c r="J22" i="6"/>
  <c r="AE56" i="6"/>
  <c r="AO63" i="6"/>
  <c r="V26" i="6"/>
  <c r="V89" i="6"/>
  <c r="AE27" i="6"/>
  <c r="AE89" i="6" s="1"/>
  <c r="AR134" i="6"/>
  <c r="L196" i="6"/>
  <c r="K196" i="6"/>
  <c r="AQ196" i="6" s="1"/>
  <c r="AQ134" i="6"/>
  <c r="AQ55" i="6"/>
  <c r="AL148" i="6"/>
  <c r="O148" i="6"/>
  <c r="I98" i="6"/>
  <c r="AO36" i="6"/>
  <c r="Z81" i="6"/>
  <c r="AO162" i="6"/>
  <c r="Z181" i="6"/>
  <c r="F177" i="6"/>
  <c r="AL115" i="6"/>
  <c r="O115" i="6"/>
  <c r="O32" i="6"/>
  <c r="AL32" i="6"/>
  <c r="F94" i="6"/>
  <c r="AL94" i="6" s="1"/>
  <c r="AL54" i="6"/>
  <c r="F53" i="6"/>
  <c r="O54" i="6"/>
  <c r="V178" i="6"/>
  <c r="AE116" i="6"/>
  <c r="O15" i="9"/>
  <c r="L15" i="9"/>
  <c r="W173" i="6"/>
  <c r="AL63" i="6"/>
  <c r="O63" i="6"/>
  <c r="W91" i="6"/>
  <c r="AR32" i="6"/>
  <c r="L94" i="6"/>
  <c r="AA138" i="6"/>
  <c r="AL21" i="6"/>
  <c r="F83" i="6"/>
  <c r="AL83" i="6" s="1"/>
  <c r="O21" i="6"/>
  <c r="AE65" i="6"/>
  <c r="V64" i="6"/>
  <c r="F22" i="6"/>
  <c r="F85" i="6"/>
  <c r="O23" i="6"/>
  <c r="AL23" i="6"/>
  <c r="J97" i="6"/>
  <c r="AP97" i="6" s="1"/>
  <c r="AP35" i="6"/>
  <c r="AC196" i="6"/>
  <c r="L132" i="6"/>
  <c r="L195" i="6"/>
  <c r="AR195" i="6" s="1"/>
  <c r="AR133" i="6"/>
  <c r="Y91" i="6"/>
  <c r="AP59" i="6"/>
  <c r="AQ148" i="6"/>
  <c r="H195" i="6"/>
  <c r="AN195" i="6" s="1"/>
  <c r="H132" i="6"/>
  <c r="AN133" i="6"/>
  <c r="O116" i="6"/>
  <c r="AL116" i="6"/>
  <c r="F178" i="6"/>
  <c r="AT141" i="6"/>
  <c r="Y26" i="6"/>
  <c r="Y89" i="6"/>
  <c r="AL66" i="6"/>
  <c r="O66" i="6"/>
  <c r="G107" i="6"/>
  <c r="AM108" i="6"/>
  <c r="G170" i="6"/>
  <c r="J170" i="6"/>
  <c r="AP170" i="6" s="1"/>
  <c r="AP108" i="6"/>
  <c r="J107" i="6"/>
  <c r="Y180" i="6"/>
  <c r="F98" i="6"/>
  <c r="O36" i="6"/>
  <c r="AL36" i="6"/>
  <c r="K30" i="6"/>
  <c r="K93" i="6"/>
  <c r="AQ31" i="6"/>
  <c r="AQ145" i="6"/>
  <c r="K144" i="6"/>
  <c r="J129" i="6"/>
  <c r="AP130" i="6"/>
  <c r="J192" i="6"/>
  <c r="AP192" i="6" s="1"/>
  <c r="K185" i="6"/>
  <c r="AQ123" i="6"/>
  <c r="K53" i="6"/>
  <c r="AQ53" i="6" s="1"/>
  <c r="AQ54" i="6"/>
  <c r="AS49" i="6"/>
  <c r="W79" i="6"/>
  <c r="AQ149" i="6"/>
  <c r="V156" i="6"/>
  <c r="AE157" i="6"/>
  <c r="Z185" i="6"/>
  <c r="AM17" i="6"/>
  <c r="G79" i="6"/>
  <c r="AM127" i="6"/>
  <c r="G189" i="6"/>
  <c r="AQ41" i="6"/>
  <c r="AP12" i="6"/>
  <c r="J74" i="6"/>
  <c r="AP74" i="6" s="1"/>
  <c r="K156" i="6"/>
  <c r="AQ157" i="6"/>
  <c r="Y96" i="6"/>
  <c r="Y33" i="6"/>
  <c r="Y95" i="6" s="1"/>
  <c r="AT111" i="6"/>
  <c r="N173" i="6"/>
  <c r="AM55" i="6"/>
  <c r="Z22" i="6"/>
  <c r="Z84" i="6" s="1"/>
  <c r="Z85" i="6"/>
  <c r="AT9" i="6"/>
  <c r="N71" i="6"/>
  <c r="N8" i="6"/>
  <c r="AA53" i="6"/>
  <c r="Y176" i="6"/>
  <c r="Y113" i="6"/>
  <c r="AQ139" i="6"/>
  <c r="K138" i="6"/>
  <c r="I75" i="6"/>
  <c r="AO13" i="6"/>
  <c r="Z77" i="6"/>
  <c r="Z14" i="6"/>
  <c r="AT46" i="6"/>
  <c r="N45" i="6"/>
  <c r="AQ109" i="6"/>
  <c r="K171" i="6"/>
  <c r="X152" i="6"/>
  <c r="AC170" i="6"/>
  <c r="AC107" i="6"/>
  <c r="AB181" i="6"/>
  <c r="AR10" i="6"/>
  <c r="L72" i="6"/>
  <c r="AO118" i="6"/>
  <c r="I180" i="6"/>
  <c r="AT32" i="6"/>
  <c r="N94" i="6"/>
  <c r="W160" i="6"/>
  <c r="W197" i="6"/>
  <c r="O13" i="6"/>
  <c r="F75" i="6"/>
  <c r="AL75" i="6" s="1"/>
  <c r="AL13" i="6"/>
  <c r="W61" i="6"/>
  <c r="AA196" i="6"/>
  <c r="AS42" i="6"/>
  <c r="Y160" i="6"/>
  <c r="AC179" i="6"/>
  <c r="Z79" i="6"/>
  <c r="AM114" i="6"/>
  <c r="G113" i="6"/>
  <c r="G176" i="6"/>
  <c r="AM176" i="6" s="1"/>
  <c r="AS54" i="6"/>
  <c r="M53" i="6"/>
  <c r="AE150" i="6"/>
  <c r="X107" i="6"/>
  <c r="X170" i="6"/>
  <c r="L14" i="6"/>
  <c r="L77" i="6"/>
  <c r="AR15" i="6"/>
  <c r="D13" i="9"/>
  <c r="W186" i="6"/>
  <c r="X81" i="6"/>
  <c r="AA179" i="6"/>
  <c r="Z180" i="6"/>
  <c r="Y86" i="6"/>
  <c r="AL139" i="6"/>
  <c r="O139" i="6"/>
  <c r="AU139" i="6" s="1"/>
  <c r="F138" i="6"/>
  <c r="I177" i="6"/>
  <c r="AO177" i="6" s="1"/>
  <c r="AO115" i="6"/>
  <c r="AR124" i="6"/>
  <c r="L186" i="6"/>
  <c r="AC186" i="6"/>
  <c r="AM63" i="6"/>
  <c r="L61" i="6"/>
  <c r="AR62" i="6"/>
  <c r="Z75" i="6"/>
  <c r="AN130" i="6"/>
  <c r="H192" i="6"/>
  <c r="H129" i="6"/>
  <c r="H78" i="6"/>
  <c r="AN16" i="6"/>
  <c r="O154" i="6"/>
  <c r="AL154" i="6"/>
  <c r="Z197" i="6"/>
  <c r="H189" i="6"/>
  <c r="AN189" i="6" s="1"/>
  <c r="AN127" i="6"/>
  <c r="X160" i="6"/>
  <c r="Y178" i="6"/>
  <c r="AS120" i="6"/>
  <c r="M182" i="6"/>
  <c r="AP166" i="6"/>
  <c r="L174" i="6"/>
  <c r="AR112" i="6"/>
  <c r="AS28" i="6"/>
  <c r="M90" i="6"/>
  <c r="AS90" i="6" s="1"/>
  <c r="J173" i="6"/>
  <c r="AP111" i="6"/>
  <c r="K195" i="6"/>
  <c r="K132" i="6"/>
  <c r="AQ133" i="6"/>
  <c r="H86" i="6"/>
  <c r="AN24" i="6"/>
  <c r="AM147" i="6"/>
  <c r="AB176" i="6"/>
  <c r="AB113" i="6"/>
  <c r="AR154" i="6"/>
  <c r="AS46" i="6"/>
  <c r="M45" i="6"/>
  <c r="AS45" i="6" s="1"/>
  <c r="AQ115" i="6"/>
  <c r="K177" i="6"/>
  <c r="AA91" i="6"/>
  <c r="AN149" i="6"/>
  <c r="AM157" i="6"/>
  <c r="G156" i="6"/>
  <c r="F81" i="6"/>
  <c r="AL81" i="6" s="1"/>
  <c r="AL19" i="6"/>
  <c r="O19" i="6"/>
  <c r="AB72" i="6"/>
  <c r="O48" i="6"/>
  <c r="AL48" i="6"/>
  <c r="D11" i="9"/>
  <c r="L17" i="9"/>
  <c r="O17" i="9"/>
  <c r="O9" i="6"/>
  <c r="F71" i="6"/>
  <c r="F8" i="6"/>
  <c r="AL9" i="6"/>
  <c r="AS50" i="6"/>
  <c r="AS55" i="6"/>
  <c r="AA129" i="6"/>
  <c r="AA192" i="6"/>
  <c r="AR66" i="6"/>
  <c r="AM110" i="6"/>
  <c r="G172" i="6"/>
  <c r="AO43" i="6"/>
  <c r="AO18" i="6"/>
  <c r="I80" i="6"/>
  <c r="AM150" i="6"/>
  <c r="AL142" i="6"/>
  <c r="O142" i="6"/>
  <c r="Z57" i="6"/>
  <c r="W86" i="6"/>
  <c r="AM67" i="6"/>
  <c r="AS154" i="6"/>
  <c r="L57" i="6"/>
  <c r="AR58" i="6"/>
  <c r="AS60" i="6"/>
  <c r="AC75" i="6"/>
  <c r="I193" i="6"/>
  <c r="AO193" i="6" s="1"/>
  <c r="AO131" i="6"/>
  <c r="K73" i="6"/>
  <c r="AQ11" i="6"/>
  <c r="AP13" i="6"/>
  <c r="J75" i="6"/>
  <c r="AP75" i="6" s="1"/>
  <c r="AD85" i="6"/>
  <c r="AD22" i="6"/>
  <c r="V182" i="6"/>
  <c r="AE120" i="6"/>
  <c r="AE182" i="6" s="1"/>
  <c r="AA71" i="6"/>
  <c r="AA8" i="6"/>
  <c r="Y73" i="6"/>
  <c r="AR41" i="6"/>
  <c r="AB74" i="6"/>
  <c r="W75" i="6"/>
  <c r="AT62" i="6"/>
  <c r="N61" i="6"/>
  <c r="AB81" i="6"/>
  <c r="AE119" i="6"/>
  <c r="V181" i="6"/>
  <c r="M39" i="6"/>
  <c r="AS40" i="6"/>
  <c r="AQ44" i="6"/>
  <c r="X72" i="6"/>
  <c r="W73" i="6"/>
  <c r="Z170" i="6"/>
  <c r="Z107" i="6"/>
  <c r="F82" i="6"/>
  <c r="AL20" i="6"/>
  <c r="O20" i="6"/>
  <c r="D9" i="9"/>
  <c r="AC144" i="6"/>
  <c r="AC86" i="6"/>
  <c r="O14" i="9"/>
  <c r="L14" i="9"/>
  <c r="AS10" i="6"/>
  <c r="M72" i="6"/>
  <c r="AP50" i="6"/>
  <c r="X53" i="6"/>
  <c r="I26" i="6"/>
  <c r="AO27" i="6"/>
  <c r="I89" i="6"/>
  <c r="AO89" i="6" s="1"/>
  <c r="K98" i="6"/>
  <c r="AQ36" i="6"/>
  <c r="AB53" i="6"/>
  <c r="AA89" i="6"/>
  <c r="AA26" i="6"/>
  <c r="AA88" i="6" s="1"/>
  <c r="AD160" i="6"/>
  <c r="AC98" i="6"/>
  <c r="AT17" i="6"/>
  <c r="N79" i="6"/>
  <c r="L71" i="6"/>
  <c r="AR9" i="6"/>
  <c r="L8" i="6"/>
  <c r="W138" i="6"/>
  <c r="AS122" i="6"/>
  <c r="M121" i="6"/>
  <c r="M184" i="6"/>
  <c r="AS184" i="6" s="1"/>
  <c r="W171" i="6"/>
  <c r="AO139" i="6"/>
  <c r="I138" i="6"/>
  <c r="AB160" i="6"/>
  <c r="AE51" i="6"/>
  <c r="V125" i="6"/>
  <c r="V188" i="6"/>
  <c r="AE126" i="6"/>
  <c r="AE188" i="6" s="1"/>
  <c r="AE12" i="6"/>
  <c r="AE74" i="6" s="1"/>
  <c r="V74" i="6"/>
  <c r="AN153" i="6"/>
  <c r="H152" i="6"/>
  <c r="AN152" i="6" s="1"/>
  <c r="AT59" i="6"/>
  <c r="AE151" i="6"/>
  <c r="N93" i="6"/>
  <c r="AT31" i="6"/>
  <c r="N30" i="6"/>
  <c r="K186" i="6"/>
  <c r="AQ124" i="6"/>
  <c r="AB93" i="6"/>
  <c r="AB30" i="6"/>
  <c r="AB92" i="6" s="1"/>
  <c r="AE66" i="6"/>
  <c r="K181" i="6"/>
  <c r="AQ181" i="6" s="1"/>
  <c r="AQ119" i="6"/>
  <c r="N171" i="6"/>
  <c r="AT109" i="6"/>
  <c r="J156" i="6"/>
  <c r="AP157" i="6"/>
  <c r="AO116" i="6"/>
  <c r="I178" i="6"/>
  <c r="AO178" i="6" s="1"/>
  <c r="AQ159" i="6"/>
  <c r="N14" i="6"/>
  <c r="AT15" i="6"/>
  <c r="N77" i="6"/>
  <c r="AR135" i="6"/>
  <c r="L197" i="6"/>
  <c r="AR197" i="6" s="1"/>
  <c r="AC87" i="6"/>
  <c r="AB87" i="6"/>
  <c r="AO159" i="6"/>
  <c r="X190" i="6"/>
  <c r="X97" i="6"/>
  <c r="AB85" i="6"/>
  <c r="AB22" i="6"/>
  <c r="W177" i="6"/>
  <c r="AQ46" i="6"/>
  <c r="K45" i="6"/>
  <c r="N24" i="9"/>
  <c r="Q24" i="9"/>
  <c r="AS41" i="6"/>
  <c r="N64" i="6"/>
  <c r="AT65" i="6"/>
  <c r="AN151" i="6"/>
  <c r="AM155" i="6"/>
  <c r="AM162" i="6"/>
  <c r="AT159" i="6"/>
  <c r="AN159" i="6"/>
  <c r="I121" i="6"/>
  <c r="AO122" i="6"/>
  <c r="I184" i="6"/>
  <c r="AM13" i="6"/>
  <c r="G75" i="6"/>
  <c r="Y185" i="6"/>
  <c r="Z91" i="6"/>
  <c r="X30" i="6"/>
  <c r="X92" i="6" s="1"/>
  <c r="X93" i="6"/>
  <c r="AO135" i="6"/>
  <c r="I197" i="6"/>
  <c r="J186" i="6"/>
  <c r="AP124" i="6"/>
  <c r="AO24" i="6"/>
  <c r="I86" i="6"/>
  <c r="AM111" i="6"/>
  <c r="G173" i="6"/>
  <c r="AM173" i="6" s="1"/>
  <c r="AC160" i="6"/>
  <c r="O24" i="6"/>
  <c r="F86" i="6"/>
  <c r="AL24" i="6"/>
  <c r="N156" i="6"/>
  <c r="AT157" i="6"/>
  <c r="AN52" i="6"/>
  <c r="J121" i="6"/>
  <c r="J184" i="6"/>
  <c r="AP122" i="6"/>
  <c r="O124" i="6"/>
  <c r="F186" i="6"/>
  <c r="AL186" i="6" s="1"/>
  <c r="AL124" i="6"/>
  <c r="AM18" i="6"/>
  <c r="G80" i="6"/>
  <c r="I174" i="6"/>
  <c r="AO112" i="6"/>
  <c r="K91" i="6"/>
  <c r="AQ29" i="6"/>
  <c r="AD90" i="6"/>
  <c r="H185" i="6"/>
  <c r="AN185" i="6" s="1"/>
  <c r="AN123" i="6"/>
  <c r="K57" i="6"/>
  <c r="AQ58" i="6"/>
  <c r="H77" i="6"/>
  <c r="AN77" i="6" s="1"/>
  <c r="AN15" i="6"/>
  <c r="H14" i="6"/>
  <c r="O149" i="6"/>
  <c r="AU149" i="6" s="1"/>
  <c r="AL149" i="6"/>
  <c r="AB45" i="6"/>
  <c r="F152" i="6"/>
  <c r="AL153" i="6"/>
  <c r="O153" i="6"/>
  <c r="AA197" i="6"/>
  <c r="AE19" i="6"/>
  <c r="V81" i="6"/>
  <c r="AP114" i="6"/>
  <c r="J113" i="6"/>
  <c r="J176" i="6"/>
  <c r="AQ127" i="6"/>
  <c r="K189" i="6"/>
  <c r="AS48" i="6"/>
  <c r="AB189" i="6"/>
  <c r="K192" i="6"/>
  <c r="AQ192" i="6" s="1"/>
  <c r="K129" i="6"/>
  <c r="AQ130" i="6"/>
  <c r="M26" i="6"/>
  <c r="M89" i="6"/>
  <c r="AS27" i="6"/>
  <c r="N22" i="9"/>
  <c r="Q22" i="9"/>
  <c r="X163" i="6"/>
  <c r="F189" i="6"/>
  <c r="AL127" i="6"/>
  <c r="O127" i="6"/>
  <c r="AT148" i="6"/>
  <c r="V91" i="6"/>
  <c r="AE29" i="6"/>
  <c r="AE91" i="6" s="1"/>
  <c r="AR165" i="6"/>
  <c r="Y189" i="6"/>
  <c r="AT154" i="6"/>
  <c r="AD188" i="6"/>
  <c r="AD125" i="6"/>
  <c r="AR157" i="6"/>
  <c r="L156" i="6"/>
  <c r="AP56" i="6"/>
  <c r="W152" i="6"/>
  <c r="AD78" i="6"/>
  <c r="AN56" i="6"/>
  <c r="AP41" i="6"/>
  <c r="AB14" i="6"/>
  <c r="AB77" i="6"/>
  <c r="AS21" i="6"/>
  <c r="M83" i="6"/>
  <c r="AC83" i="6"/>
  <c r="Z186" i="6"/>
  <c r="AT42" i="6"/>
  <c r="Z144" i="6"/>
  <c r="O158" i="6"/>
  <c r="AL158" i="6"/>
  <c r="AE145" i="6"/>
  <c r="V144" i="6"/>
  <c r="L171" i="6"/>
  <c r="AR109" i="6"/>
  <c r="AP140" i="6"/>
  <c r="N163" i="6"/>
  <c r="AT164" i="6"/>
  <c r="O11" i="9"/>
  <c r="L11" i="9"/>
  <c r="G19" i="9"/>
  <c r="Q19" i="9"/>
  <c r="N19" i="9"/>
  <c r="J179" i="6"/>
  <c r="AP117" i="6"/>
  <c r="L176" i="6"/>
  <c r="AR176" i="6" s="1"/>
  <c r="AR114" i="6"/>
  <c r="L113" i="6"/>
  <c r="AN166" i="6"/>
  <c r="AR59" i="6"/>
  <c r="W97" i="6"/>
  <c r="X184" i="6"/>
  <c r="X121" i="6"/>
  <c r="X183" i="6" s="1"/>
  <c r="AM109" i="6"/>
  <c r="G171" i="6"/>
  <c r="AM171" i="6" s="1"/>
  <c r="AE146" i="6"/>
  <c r="AS124" i="6"/>
  <c r="M186" i="6"/>
  <c r="AS186" i="6" s="1"/>
  <c r="Y45" i="6"/>
  <c r="AB178" i="6"/>
  <c r="AP52" i="6"/>
  <c r="AB82" i="6"/>
  <c r="O134" i="6"/>
  <c r="F196" i="6"/>
  <c r="AL134" i="6"/>
  <c r="V71" i="6"/>
  <c r="V8" i="6"/>
  <c r="AE9" i="6"/>
  <c r="AO158" i="6"/>
  <c r="AR120" i="6"/>
  <c r="L182" i="6"/>
  <c r="AR182" i="6" s="1"/>
  <c r="AM120" i="6"/>
  <c r="G182" i="6"/>
  <c r="AM182" i="6" s="1"/>
  <c r="V171" i="6"/>
  <c r="AE109" i="6"/>
  <c r="AL34" i="6"/>
  <c r="O34" i="6"/>
  <c r="F33" i="6"/>
  <c r="F96" i="6"/>
  <c r="AO161" i="6"/>
  <c r="I160" i="6"/>
  <c r="AO160" i="6" s="1"/>
  <c r="X71" i="6"/>
  <c r="X8" i="6"/>
  <c r="AP34" i="6"/>
  <c r="J96" i="6"/>
  <c r="AP96" i="6" s="1"/>
  <c r="J33" i="6"/>
  <c r="AB107" i="6"/>
  <c r="AB170" i="6"/>
  <c r="AA98" i="6"/>
  <c r="AQ166" i="6"/>
  <c r="W185" i="6"/>
  <c r="X125" i="6"/>
  <c r="X188" i="6"/>
  <c r="AO60" i="6"/>
  <c r="M193" i="6"/>
  <c r="AS193" i="6" s="1"/>
  <c r="AS131" i="6"/>
  <c r="O140" i="6"/>
  <c r="AL140" i="6"/>
  <c r="V53" i="6"/>
  <c r="AE54" i="6"/>
  <c r="AT35" i="6"/>
  <c r="N97" i="6"/>
  <c r="W184" i="6"/>
  <c r="W121" i="6"/>
  <c r="W183" i="6" s="1"/>
  <c r="G18" i="9"/>
  <c r="N18" i="9"/>
  <c r="Q18" i="9"/>
  <c r="Y172" i="6"/>
  <c r="AD177" i="6"/>
  <c r="Y82" i="6"/>
  <c r="AN46" i="6"/>
  <c r="H45" i="6"/>
  <c r="AS59" i="6"/>
  <c r="AP63" i="6"/>
  <c r="AM21" i="6"/>
  <c r="G83" i="6"/>
  <c r="Y57" i="6"/>
  <c r="AL166" i="6"/>
  <c r="O166" i="6"/>
  <c r="AA82" i="6"/>
  <c r="AN20" i="6"/>
  <c r="H82" i="6"/>
  <c r="AN82" i="6" s="1"/>
  <c r="G16" i="9"/>
  <c r="N16" i="9"/>
  <c r="Q16" i="9"/>
  <c r="AC30" i="6"/>
  <c r="AC93" i="6"/>
  <c r="AE44" i="6"/>
  <c r="AT56" i="6"/>
  <c r="AA97" i="6"/>
  <c r="J171" i="6"/>
  <c r="AP171" i="6" s="1"/>
  <c r="AP109" i="6"/>
  <c r="AB197" i="6"/>
  <c r="N33" i="6"/>
  <c r="N96" i="6"/>
  <c r="AT96" i="6" s="1"/>
  <c r="AT34" i="6"/>
  <c r="AN108" i="6"/>
  <c r="H170" i="6"/>
  <c r="H107" i="6"/>
  <c r="I73" i="6"/>
  <c r="AO11" i="6"/>
  <c r="F172" i="6"/>
  <c r="AL172" i="6" s="1"/>
  <c r="O110" i="6"/>
  <c r="AL110" i="6"/>
  <c r="AQ50" i="6"/>
  <c r="AN164" i="6"/>
  <c r="H163" i="6"/>
  <c r="AN163" i="6" s="1"/>
  <c r="V173" i="6"/>
  <c r="AE111" i="6"/>
  <c r="K82" i="6"/>
  <c r="AQ20" i="6"/>
  <c r="M189" i="6"/>
  <c r="AS189" i="6" s="1"/>
  <c r="AS127" i="6"/>
  <c r="H180" i="6"/>
  <c r="AN180" i="6" s="1"/>
  <c r="AN118" i="6"/>
  <c r="AB57" i="6"/>
  <c r="G57" i="6"/>
  <c r="AM58" i="6"/>
  <c r="AC184" i="6"/>
  <c r="AC121" i="6"/>
  <c r="AC183" i="6" s="1"/>
  <c r="AE47" i="6"/>
  <c r="K90" i="6"/>
  <c r="AQ28" i="6"/>
  <c r="AO40" i="6"/>
  <c r="I39" i="6"/>
  <c r="I72" i="6"/>
  <c r="AO10" i="6"/>
  <c r="AS166" i="6"/>
  <c r="Y83" i="6"/>
  <c r="AN59" i="6"/>
  <c r="N177" i="6"/>
  <c r="AT115" i="6"/>
  <c r="AP120" i="6"/>
  <c r="J182" i="6"/>
  <c r="AP55" i="6"/>
  <c r="AM43" i="6"/>
  <c r="AM141" i="6"/>
  <c r="X83" i="6"/>
  <c r="G87" i="6"/>
  <c r="AM25" i="6"/>
  <c r="W26" i="6"/>
  <c r="W89" i="6"/>
  <c r="W72" i="6"/>
  <c r="AS17" i="6"/>
  <c r="M79" i="6"/>
  <c r="X192" i="6"/>
  <c r="X129" i="6"/>
  <c r="AQ48" i="6"/>
  <c r="Z152" i="6"/>
  <c r="G94" i="6"/>
  <c r="AM32" i="6"/>
  <c r="AN143" i="6"/>
  <c r="AM165" i="6"/>
  <c r="AD178" i="6"/>
  <c r="AS108" i="6"/>
  <c r="M170" i="6"/>
  <c r="AS170" i="6" s="1"/>
  <c r="M107" i="6"/>
  <c r="AM151" i="6"/>
  <c r="X98" i="6"/>
  <c r="AP60" i="6"/>
  <c r="W82" i="6"/>
  <c r="J86" i="6"/>
  <c r="AP24" i="6"/>
  <c r="AR12" i="6"/>
  <c r="L74" i="6"/>
  <c r="AD173" i="6"/>
  <c r="N189" i="6"/>
  <c r="AT127" i="6"/>
  <c r="H174" i="6"/>
  <c r="AN112" i="6"/>
  <c r="AS47" i="6"/>
  <c r="AO65" i="6"/>
  <c r="I64" i="6"/>
  <c r="AO64" i="6" s="1"/>
  <c r="Z160" i="6"/>
  <c r="AQ162" i="6"/>
  <c r="AQ158" i="6"/>
  <c r="AA57" i="6"/>
  <c r="AT126" i="6"/>
  <c r="N188" i="6"/>
  <c r="N125" i="6"/>
  <c r="M113" i="6"/>
  <c r="AS114" i="6"/>
  <c r="M176" i="6"/>
  <c r="AT110" i="6"/>
  <c r="N172" i="6"/>
  <c r="AS44" i="6"/>
  <c r="AA74" i="6"/>
  <c r="AM143" i="6"/>
  <c r="AQ15" i="6"/>
  <c r="K77" i="6"/>
  <c r="K14" i="6"/>
  <c r="AM15" i="6"/>
  <c r="G14" i="6"/>
  <c r="G77" i="6"/>
  <c r="AM77" i="6" s="1"/>
  <c r="AT43" i="6"/>
  <c r="AP139" i="6"/>
  <c r="J138" i="6"/>
  <c r="AS25" i="6"/>
  <c r="M87" i="6"/>
  <c r="AE165" i="6"/>
  <c r="AM134" i="6"/>
  <c r="G196" i="6"/>
  <c r="AO165" i="6"/>
  <c r="Y94" i="6"/>
  <c r="O27" i="6"/>
  <c r="AL27" i="6"/>
  <c r="F26" i="6"/>
  <c r="F89" i="6"/>
  <c r="AL89" i="6" s="1"/>
  <c r="N196" i="6"/>
  <c r="AT196" i="6" s="1"/>
  <c r="AT134" i="6"/>
  <c r="AR52" i="6"/>
  <c r="AD94" i="6"/>
  <c r="W178" i="6"/>
  <c r="AN51" i="6"/>
  <c r="AD156" i="6"/>
  <c r="AM44" i="6"/>
  <c r="AC182" i="6"/>
  <c r="AB182" i="6"/>
  <c r="H172" i="6"/>
  <c r="AN110" i="6"/>
  <c r="O16" i="9"/>
  <c r="L16" i="9"/>
  <c r="D15" i="9"/>
  <c r="Q23" i="9"/>
  <c r="N23" i="9"/>
  <c r="AR151" i="6"/>
  <c r="V176" i="6"/>
  <c r="V113" i="6"/>
  <c r="AE114" i="6"/>
  <c r="AE176" i="6" s="1"/>
  <c r="X156" i="6"/>
  <c r="W189" i="6"/>
  <c r="AM42" i="6"/>
  <c r="AC132" i="6"/>
  <c r="AC195" i="6"/>
  <c r="AE159" i="6"/>
  <c r="W94" i="6"/>
  <c r="J160" i="6"/>
  <c r="AP161" i="6"/>
  <c r="H171" i="6"/>
  <c r="AN109" i="6"/>
  <c r="X64" i="6"/>
  <c r="AB26" i="6"/>
  <c r="AB89" i="6"/>
  <c r="I85" i="6"/>
  <c r="AO23" i="6"/>
  <c r="I22" i="6"/>
  <c r="AE46" i="6"/>
  <c r="V45" i="6"/>
  <c r="AN63" i="6"/>
  <c r="AE10" i="6"/>
  <c r="V72" i="6"/>
  <c r="AR31" i="6"/>
  <c r="L30" i="6"/>
  <c r="L93" i="6"/>
  <c r="AB125" i="6"/>
  <c r="AB187" i="6" s="1"/>
  <c r="AB188" i="6"/>
  <c r="AE161" i="6"/>
  <c r="V160" i="6"/>
  <c r="Z8" i="6"/>
  <c r="Z71" i="6"/>
  <c r="AP42" i="6"/>
  <c r="O159" i="6"/>
  <c r="AL159" i="6"/>
  <c r="AO119" i="6"/>
  <c r="I181" i="6"/>
  <c r="AE148" i="6"/>
  <c r="AM158" i="6"/>
  <c r="L177" i="6"/>
  <c r="AR115" i="6"/>
  <c r="G197" i="6"/>
  <c r="AM135" i="6"/>
  <c r="AA144" i="6"/>
  <c r="AO66" i="6"/>
  <c r="X193" i="6"/>
  <c r="AS118" i="6"/>
  <c r="M180" i="6"/>
  <c r="Y81" i="6"/>
  <c r="N152" i="6"/>
  <c r="AT153" i="6"/>
  <c r="Y97" i="6"/>
  <c r="AS139" i="6"/>
  <c r="M138" i="6"/>
  <c r="F192" i="6"/>
  <c r="AL130" i="6"/>
  <c r="F129" i="6"/>
  <c r="O130" i="6"/>
  <c r="AA160" i="6"/>
  <c r="AR49" i="6"/>
  <c r="AD75" i="6"/>
  <c r="Z45" i="6"/>
  <c r="F144" i="6"/>
  <c r="AL145" i="6"/>
  <c r="O145" i="6"/>
  <c r="AU145" i="6" s="1"/>
  <c r="AO20" i="6"/>
  <c r="I82" i="6"/>
  <c r="AM65" i="6"/>
  <c r="G64" i="6"/>
  <c r="AQ164" i="6"/>
  <c r="K163" i="6"/>
  <c r="AC176" i="6"/>
  <c r="AC113" i="6"/>
  <c r="X33" i="6"/>
  <c r="X96" i="6"/>
  <c r="AQ66" i="6"/>
  <c r="K107" i="6"/>
  <c r="AQ108" i="6"/>
  <c r="K170" i="6"/>
  <c r="G144" i="6"/>
  <c r="AM145" i="6"/>
  <c r="Z196" i="6"/>
  <c r="AE40" i="6"/>
  <c r="V39" i="6"/>
  <c r="N132" i="6"/>
  <c r="N195" i="6"/>
  <c r="AT133" i="6"/>
  <c r="AT23" i="6"/>
  <c r="N22" i="6"/>
  <c r="N85" i="6"/>
  <c r="AT85" i="6" s="1"/>
  <c r="J81" i="6"/>
  <c r="AP81" i="6" s="1"/>
  <c r="AP19" i="6"/>
  <c r="AS143" i="6"/>
  <c r="AE48" i="6"/>
  <c r="AN55" i="6"/>
  <c r="AD77" i="6"/>
  <c r="AD14" i="6"/>
  <c r="V196" i="6"/>
  <c r="AE134" i="6"/>
  <c r="AE196" i="6" s="1"/>
  <c r="AP142" i="6"/>
  <c r="X45" i="6"/>
  <c r="X89" i="6"/>
  <c r="X26" i="6"/>
  <c r="AP32" i="6"/>
  <c r="J94" i="6"/>
  <c r="Z26" i="6"/>
  <c r="Z88" i="6" s="1"/>
  <c r="Z89" i="6"/>
  <c r="AQ143" i="6"/>
  <c r="M163" i="6"/>
  <c r="AS164" i="6"/>
  <c r="AA185" i="6"/>
  <c r="AE154" i="6"/>
  <c r="AO9" i="6"/>
  <c r="I8" i="6"/>
  <c r="I71" i="6"/>
  <c r="AD79" i="6"/>
  <c r="AB86" i="6"/>
  <c r="AL161" i="6"/>
  <c r="F160" i="6"/>
  <c r="O161" i="6"/>
  <c r="AO12" i="6"/>
  <c r="I74" i="6"/>
  <c r="AD144" i="6"/>
  <c r="AO146" i="6"/>
  <c r="G8" i="6"/>
  <c r="G71" i="6"/>
  <c r="AM9" i="6"/>
  <c r="K172" i="6"/>
  <c r="AQ172" i="6" s="1"/>
  <c r="AQ110" i="6"/>
  <c r="L189" i="6"/>
  <c r="AR127" i="6"/>
  <c r="AS19" i="6"/>
  <c r="M81" i="6"/>
  <c r="AS81" i="6" s="1"/>
  <c r="AP110" i="6"/>
  <c r="J172" i="6"/>
  <c r="D10" i="9"/>
  <c r="Q17" i="9"/>
  <c r="N17" i="9"/>
  <c r="G17" i="9"/>
  <c r="AS51" i="6"/>
  <c r="O16" i="6"/>
  <c r="F78" i="6"/>
  <c r="AL16" i="6"/>
  <c r="W192" i="6"/>
  <c r="W129" i="6"/>
  <c r="AE124" i="6"/>
  <c r="V186" i="6"/>
  <c r="W87" i="6"/>
  <c r="AE62" i="6"/>
  <c r="V61" i="6"/>
  <c r="AR34" i="6"/>
  <c r="L96" i="6"/>
  <c r="L33" i="6"/>
  <c r="AS141" i="6"/>
  <c r="AD138" i="6"/>
  <c r="X182" i="6"/>
  <c r="AP51" i="6"/>
  <c r="X87" i="6"/>
  <c r="F179" i="6"/>
  <c r="AL117" i="6"/>
  <c r="O117" i="6"/>
  <c r="Y79" i="6"/>
  <c r="AM19" i="6"/>
  <c r="G81" i="6"/>
  <c r="AP31" i="6"/>
  <c r="J93" i="6"/>
  <c r="J30" i="6"/>
  <c r="AQ56" i="6"/>
  <c r="AP66" i="6"/>
  <c r="H138" i="6"/>
  <c r="AN139" i="6"/>
  <c r="Y156" i="6"/>
  <c r="I179" i="6"/>
  <c r="AO117" i="6"/>
  <c r="AM131" i="6"/>
  <c r="G193" i="6"/>
  <c r="AS66" i="6"/>
  <c r="AT120" i="6"/>
  <c r="N182" i="6"/>
  <c r="AE17" i="6"/>
  <c r="V79" i="6"/>
  <c r="AD33" i="6"/>
  <c r="AD96" i="6"/>
  <c r="AA80" i="6"/>
  <c r="G138" i="6"/>
  <c r="AM139" i="6"/>
  <c r="AD182" i="6"/>
  <c r="AM60" i="6"/>
  <c r="AS117" i="6"/>
  <c r="M179" i="6"/>
  <c r="AS179" i="6" s="1"/>
  <c r="AQ43" i="6"/>
  <c r="Y152" i="6"/>
  <c r="I96" i="6"/>
  <c r="AO34" i="6"/>
  <c r="I33" i="6"/>
  <c r="Z96" i="6"/>
  <c r="Z33" i="6"/>
  <c r="X91" i="6"/>
  <c r="AT18" i="6"/>
  <c r="N80" i="6"/>
  <c r="AT80" i="6" s="1"/>
  <c r="AN13" i="6"/>
  <c r="H75" i="6"/>
  <c r="X78" i="6"/>
  <c r="Z78" i="6"/>
  <c r="J87" i="6"/>
  <c r="AP25" i="6"/>
  <c r="AM10" i="6"/>
  <c r="G72" i="6"/>
  <c r="AQ18" i="6"/>
  <c r="K80" i="6"/>
  <c r="X57" i="6"/>
  <c r="AS35" i="6"/>
  <c r="M97" i="6"/>
  <c r="AS97" i="6" s="1"/>
  <c r="AE162" i="6"/>
  <c r="J195" i="6"/>
  <c r="AP133" i="6"/>
  <c r="J132" i="6"/>
  <c r="I129" i="6"/>
  <c r="I192" i="6"/>
  <c r="AO130" i="6"/>
  <c r="AC185" i="6"/>
  <c r="AD53" i="6"/>
  <c r="AS147" i="6"/>
  <c r="X79" i="6"/>
  <c r="F74" i="6"/>
  <c r="AL74" i="6" s="1"/>
  <c r="AL12" i="6"/>
  <c r="O12" i="6"/>
  <c r="X189" i="6"/>
  <c r="J193" i="6"/>
  <c r="AP131" i="6"/>
  <c r="AB177" i="6"/>
  <c r="I77" i="6"/>
  <c r="AO77" i="6" s="1"/>
  <c r="AO15" i="6"/>
  <c r="I14" i="6"/>
  <c r="F181" i="6"/>
  <c r="AL181" i="6" s="1"/>
  <c r="AL119" i="6"/>
  <c r="O119" i="6"/>
  <c r="J14" i="6"/>
  <c r="AP15" i="6"/>
  <c r="J77" i="6"/>
  <c r="X181" i="6"/>
  <c r="Z179" i="6"/>
  <c r="Z39" i="6"/>
  <c r="AS63" i="6"/>
  <c r="J83" i="6"/>
  <c r="AP21" i="6"/>
  <c r="AQ154" i="6"/>
  <c r="AQ112" i="6"/>
  <c r="K174" i="6"/>
  <c r="AQ174" i="6" s="1"/>
  <c r="AO164" i="6"/>
  <c r="I163" i="6"/>
  <c r="N178" i="6"/>
  <c r="AT178" i="6" s="1"/>
  <c r="AT116" i="6"/>
  <c r="K193" i="6"/>
  <c r="AQ131" i="6"/>
  <c r="AM122" i="6"/>
  <c r="G184" i="6"/>
  <c r="G121" i="6"/>
  <c r="AD71" i="6"/>
  <c r="AD8" i="6"/>
  <c r="W174" i="6"/>
  <c r="W125" i="6"/>
  <c r="W188" i="6"/>
  <c r="AN146" i="6"/>
  <c r="M156" i="6"/>
  <c r="AS157" i="6"/>
  <c r="AT28" i="6"/>
  <c r="N90" i="6"/>
  <c r="AT90" i="6" s="1"/>
  <c r="AP159" i="6"/>
  <c r="Y39" i="6"/>
  <c r="Z182" i="6"/>
  <c r="AR60" i="6"/>
  <c r="X94" i="6"/>
  <c r="H80" i="6"/>
  <c r="AN18" i="6"/>
  <c r="X197" i="6"/>
  <c r="C20" i="9"/>
  <c r="E20" i="9"/>
  <c r="D8" i="9"/>
  <c r="G15" i="9"/>
  <c r="Q15" i="9"/>
  <c r="N15" i="9"/>
  <c r="AN158" i="6"/>
  <c r="Z61" i="6"/>
  <c r="AA156" i="6"/>
  <c r="AN60" i="6"/>
  <c r="AS150" i="6"/>
  <c r="K72" i="6"/>
  <c r="AQ10" i="6"/>
  <c r="AP9" i="6"/>
  <c r="J8" i="6"/>
  <c r="J71" i="6"/>
  <c r="M192" i="6"/>
  <c r="AS192" i="6" s="1"/>
  <c r="AS130" i="6"/>
  <c r="M129" i="6"/>
  <c r="AD163" i="6"/>
  <c r="AE41" i="6"/>
  <c r="H79" i="6"/>
  <c r="AN17" i="6"/>
  <c r="N33" i="9"/>
  <c r="Q33" i="9"/>
  <c r="Z193" i="6"/>
  <c r="AD91" i="6"/>
  <c r="AT166" i="6"/>
  <c r="AP54" i="6"/>
  <c r="J53" i="6"/>
  <c r="AP53" i="6" s="1"/>
  <c r="Q28" i="9"/>
  <c r="N28" i="9"/>
  <c r="AL108" i="6"/>
  <c r="O108" i="6"/>
  <c r="F107" i="6"/>
  <c r="F170" i="6"/>
  <c r="X74" i="6"/>
  <c r="AM35" i="6"/>
  <c r="G97" i="6"/>
  <c r="AM97" i="6" s="1"/>
  <c r="H121" i="6"/>
  <c r="AN122" i="6"/>
  <c r="H184" i="6"/>
  <c r="AR46" i="6"/>
  <c r="L45" i="6"/>
  <c r="AD57" i="6"/>
  <c r="AT147" i="6"/>
  <c r="Z178" i="6"/>
  <c r="AO19" i="6"/>
  <c r="I81" i="6"/>
  <c r="AO151" i="6"/>
  <c r="O50" i="6"/>
  <c r="AL50" i="6"/>
  <c r="O40" i="6"/>
  <c r="AU40" i="6" s="1"/>
  <c r="AL40" i="6"/>
  <c r="F39" i="6"/>
  <c r="AT149" i="6"/>
  <c r="AM166" i="6"/>
  <c r="AO155" i="6"/>
  <c r="I185" i="6"/>
  <c r="AO185" i="6" s="1"/>
  <c r="AO123" i="6"/>
  <c r="AA90" i="6"/>
  <c r="AO147" i="6"/>
  <c r="AA171" i="6"/>
  <c r="AP151" i="6"/>
  <c r="AN157" i="6"/>
  <c r="H156" i="6"/>
  <c r="F190" i="6"/>
  <c r="AL128" i="6"/>
  <c r="O128" i="6"/>
  <c r="AD129" i="6"/>
  <c r="AD192" i="6"/>
  <c r="AR143" i="6"/>
  <c r="AR147" i="6"/>
  <c r="G61" i="6"/>
  <c r="AM61" i="6" s="1"/>
  <c r="AM62" i="6"/>
  <c r="AN141" i="6"/>
  <c r="AA81" i="6"/>
  <c r="I170" i="6"/>
  <c r="AO108" i="6"/>
  <c r="I107" i="6"/>
  <c r="AM117" i="6"/>
  <c r="G179" i="6"/>
  <c r="AM179" i="6" s="1"/>
  <c r="AQ52" i="6"/>
  <c r="AP126" i="6"/>
  <c r="J125" i="6"/>
  <c r="J188" i="6"/>
  <c r="J178" i="6"/>
  <c r="AP178" i="6" s="1"/>
  <c r="AP116" i="6"/>
  <c r="AN40" i="6"/>
  <c r="H39" i="6"/>
  <c r="AD180" i="6"/>
  <c r="Z86" i="6"/>
  <c r="G185" i="6"/>
  <c r="AM123" i="6"/>
  <c r="H57" i="6"/>
  <c r="AN57" i="6" s="1"/>
  <c r="AN58" i="6"/>
  <c r="N34" i="9"/>
  <c r="Q34" i="9"/>
  <c r="AA190" i="6"/>
  <c r="AP58" i="6"/>
  <c r="J57" i="6"/>
  <c r="AP57" i="6" s="1"/>
  <c r="AS155" i="6"/>
  <c r="AP119" i="6"/>
  <c r="J181" i="6"/>
  <c r="AP181" i="6" s="1"/>
  <c r="AC78" i="6"/>
  <c r="AC91" i="6"/>
  <c r="M185" i="6"/>
  <c r="AS123" i="6"/>
  <c r="L73" i="6"/>
  <c r="AR73" i="6" s="1"/>
  <c r="AR11" i="6"/>
  <c r="H89" i="6"/>
  <c r="H26" i="6"/>
  <c r="AN27" i="6"/>
  <c r="AC61" i="6"/>
  <c r="AM140" i="6"/>
  <c r="Y193" i="6"/>
  <c r="AS43" i="6"/>
  <c r="AQ24" i="6"/>
  <c r="K86" i="6"/>
  <c r="AN111" i="6"/>
  <c r="H173" i="6"/>
  <c r="J180" i="6"/>
  <c r="AP180" i="6" s="1"/>
  <c r="AP118" i="6"/>
  <c r="AT112" i="6"/>
  <c r="N174" i="6"/>
  <c r="AT174" i="6" s="1"/>
  <c r="AM41" i="6"/>
  <c r="Z177" i="6"/>
  <c r="Z90" i="6"/>
  <c r="K179" i="6"/>
  <c r="AQ117" i="6"/>
  <c r="AP49" i="6"/>
  <c r="O155" i="6"/>
  <c r="AL155" i="6"/>
  <c r="J190" i="6"/>
  <c r="AP128" i="6"/>
  <c r="AO52" i="6"/>
  <c r="AL133" i="6"/>
  <c r="F132" i="6"/>
  <c r="F195" i="6"/>
  <c r="O133" i="6"/>
  <c r="AM29" i="6"/>
  <c r="G91" i="6"/>
  <c r="AM91" i="6" s="1"/>
  <c r="G188" i="6"/>
  <c r="AM126" i="6"/>
  <c r="G125" i="6"/>
  <c r="AC177" i="6"/>
  <c r="AT63" i="6"/>
  <c r="AB71" i="6"/>
  <c r="AB8" i="6"/>
  <c r="I171" i="6"/>
  <c r="AO109" i="6"/>
  <c r="Q14" i="9"/>
  <c r="N14" i="9"/>
  <c r="G14" i="9"/>
  <c r="I45" i="6"/>
  <c r="AO46" i="6"/>
  <c r="AS67" i="6"/>
  <c r="AB152" i="6"/>
  <c r="AE127" i="6"/>
  <c r="V189" i="6"/>
  <c r="AD184" i="6"/>
  <c r="AD121" i="6"/>
  <c r="AE112" i="6"/>
  <c r="V174" i="6"/>
  <c r="Y90" i="6"/>
  <c r="AL55" i="6"/>
  <c r="O55" i="6"/>
  <c r="AB79" i="6"/>
  <c r="AN128" i="6"/>
  <c r="H190" i="6"/>
  <c r="X177" i="6"/>
  <c r="N72" i="6"/>
  <c r="AT10" i="6"/>
  <c r="AQ141" i="6"/>
  <c r="AC39" i="6"/>
  <c r="AP123" i="6"/>
  <c r="J185" i="6"/>
  <c r="AP185" i="6" s="1"/>
  <c r="AS128" i="6"/>
  <c r="M190" i="6"/>
  <c r="Y190" i="6"/>
  <c r="Z113" i="6"/>
  <c r="Z176" i="6"/>
  <c r="W193" i="6"/>
  <c r="G178" i="6"/>
  <c r="AM116" i="6"/>
  <c r="G181" i="6"/>
  <c r="AM181" i="6" s="1"/>
  <c r="AM119" i="6"/>
  <c r="AQ151" i="6"/>
  <c r="AE143" i="6"/>
  <c r="X171" i="6"/>
  <c r="AO51" i="6"/>
  <c r="AM146" i="6"/>
  <c r="Y138" i="6"/>
  <c r="AN48" i="6"/>
  <c r="AR47" i="6"/>
  <c r="AL44" i="6"/>
  <c r="O44" i="6"/>
  <c r="AU44" i="6" s="1"/>
  <c r="AO154" i="6"/>
  <c r="AP153" i="6"/>
  <c r="J152" i="6"/>
  <c r="Y144" i="6"/>
  <c r="J64" i="6"/>
  <c r="AP65" i="6"/>
  <c r="W156" i="6"/>
  <c r="H53" i="6"/>
  <c r="AN53" i="6" s="1"/>
  <c r="AN54" i="6"/>
  <c r="W83" i="6"/>
  <c r="AD190" i="6"/>
  <c r="AT55" i="6"/>
  <c r="AT143" i="6"/>
  <c r="AM115" i="6"/>
  <c r="G177" i="6"/>
  <c r="AM177" i="6" s="1"/>
  <c r="AR146" i="6"/>
  <c r="M196" i="6"/>
  <c r="AS196" i="6" s="1"/>
  <c r="AS134" i="6"/>
  <c r="L138" i="6"/>
  <c r="AR139" i="6"/>
  <c r="AL122" i="6"/>
  <c r="F121" i="6"/>
  <c r="F184" i="6"/>
  <c r="AL184" i="6" s="1"/>
  <c r="O122" i="6"/>
  <c r="Y179" i="6"/>
  <c r="AS115" i="6"/>
  <c r="M177" i="6"/>
  <c r="AD181" i="6"/>
  <c r="AT52" i="6"/>
  <c r="AQ51" i="6"/>
  <c r="AM51" i="6"/>
  <c r="X179" i="6"/>
  <c r="J196" i="6"/>
  <c r="AP134" i="6"/>
  <c r="AR51" i="6"/>
  <c r="AP135" i="6"/>
  <c r="J197" i="6"/>
  <c r="N30" i="9"/>
  <c r="Q30" i="9"/>
  <c r="V97" i="6"/>
  <c r="AE35" i="6"/>
  <c r="AD179" i="6"/>
  <c r="I172" i="6"/>
  <c r="AO110" i="6"/>
  <c r="AO35" i="6"/>
  <c r="I97" i="6"/>
  <c r="AO97" i="6" s="1"/>
  <c r="AS13" i="6"/>
  <c r="M75" i="6"/>
  <c r="AD39" i="6"/>
  <c r="AE139" i="6"/>
  <c r="V138" i="6"/>
  <c r="AA152" i="6"/>
  <c r="AD72" i="6"/>
  <c r="G174" i="6"/>
  <c r="AM112" i="6"/>
  <c r="AQ155" i="6"/>
  <c r="Y80" i="6"/>
  <c r="J26" i="6"/>
  <c r="J89" i="6"/>
  <c r="AP27" i="6"/>
  <c r="AC64" i="6"/>
  <c r="AS161" i="6"/>
  <c r="M160" i="6"/>
  <c r="AS160" i="6" s="1"/>
  <c r="AT24" i="6"/>
  <c r="N86" i="6"/>
  <c r="AS151" i="6"/>
  <c r="G45" i="6"/>
  <c r="AM46" i="6"/>
  <c r="AC156" i="6"/>
  <c r="AC172" i="6"/>
  <c r="Y53" i="6"/>
  <c r="AB193" i="6"/>
  <c r="AR23" i="6"/>
  <c r="L22" i="6"/>
  <c r="L85" i="6"/>
  <c r="AR85" i="6" s="1"/>
  <c r="AL62" i="6"/>
  <c r="F61" i="6"/>
  <c r="O62" i="6"/>
  <c r="AU62" i="6" s="1"/>
  <c r="J163" i="6"/>
  <c r="AP164" i="6"/>
  <c r="K85" i="6"/>
  <c r="K22" i="6"/>
  <c r="AQ23" i="6"/>
  <c r="O9" i="9"/>
  <c r="L9" i="9"/>
  <c r="N13" i="9"/>
  <c r="Q13" i="9"/>
  <c r="G13" i="9"/>
  <c r="AS140" i="6"/>
  <c r="I156" i="6"/>
  <c r="AO157" i="6"/>
  <c r="AR140" i="6"/>
  <c r="AD185" i="6"/>
  <c r="AE141" i="6"/>
  <c r="AE49" i="6"/>
  <c r="AA163" i="6"/>
  <c r="G86" i="6"/>
  <c r="AM86" i="6" s="1"/>
  <c r="AM24" i="6"/>
  <c r="N160" i="6"/>
  <c r="AT161" i="6"/>
  <c r="W93" i="6"/>
  <c r="W30" i="6"/>
  <c r="W92" i="6" s="1"/>
  <c r="J177" i="6"/>
  <c r="AP177" i="6" s="1"/>
  <c r="AP115" i="6"/>
  <c r="V129" i="6"/>
  <c r="AE130" i="6"/>
  <c r="V192" i="6"/>
  <c r="G89" i="6"/>
  <c r="G26" i="6"/>
  <c r="AM27" i="6"/>
  <c r="AD189" i="6"/>
  <c r="O150" i="6"/>
  <c r="AL150" i="6"/>
  <c r="G152" i="6"/>
  <c r="AM152" i="6" s="1"/>
  <c r="AM153" i="6"/>
  <c r="Y72" i="6"/>
  <c r="AR63" i="6"/>
  <c r="O29" i="6"/>
  <c r="AL29" i="6"/>
  <c r="F91" i="6"/>
  <c r="AR48" i="6"/>
  <c r="AO44" i="6"/>
  <c r="AM159" i="6"/>
  <c r="Z94" i="6"/>
  <c r="H73" i="6"/>
  <c r="AN11" i="6"/>
  <c r="AE135" i="6"/>
  <c r="V197" i="6"/>
  <c r="AL60" i="6"/>
  <c r="O60" i="6"/>
  <c r="AE67" i="6"/>
  <c r="V107" i="6"/>
  <c r="V170" i="6"/>
  <c r="AE108" i="6"/>
  <c r="N184" i="6"/>
  <c r="AT122" i="6"/>
  <c r="N121" i="6"/>
  <c r="AA176" i="6"/>
  <c r="AA113" i="6"/>
  <c r="AE42" i="6"/>
  <c r="AA45" i="6"/>
  <c r="I189" i="6"/>
  <c r="AO127" i="6"/>
  <c r="AS34" i="6"/>
  <c r="M33" i="6"/>
  <c r="M96" i="6"/>
  <c r="Z156" i="6"/>
  <c r="AT151" i="6"/>
  <c r="N81" i="6"/>
  <c r="AT81" i="6" s="1"/>
  <c r="AT19" i="6"/>
  <c r="AT60" i="6"/>
  <c r="H93" i="6"/>
  <c r="H30" i="6"/>
  <c r="AN31" i="6"/>
  <c r="H178" i="6"/>
  <c r="AN116" i="6"/>
  <c r="AE55" i="6"/>
  <c r="AN162" i="6"/>
  <c r="H81" i="6"/>
  <c r="AN81" i="6" s="1"/>
  <c r="AN19" i="6"/>
  <c r="AA64" i="6"/>
  <c r="AP47" i="6"/>
  <c r="AN66" i="6"/>
  <c r="AR162" i="6"/>
  <c r="N186" i="6"/>
  <c r="AT124" i="6"/>
  <c r="V132" i="6"/>
  <c r="AE133" i="6"/>
  <c r="AE195" i="6" s="1"/>
  <c r="V195" i="6"/>
  <c r="AA189" i="6"/>
  <c r="AP40" i="6"/>
  <c r="J39" i="6"/>
  <c r="AP18" i="6"/>
  <c r="J80" i="6"/>
  <c r="AP80" i="6" s="1"/>
  <c r="N53" i="6"/>
  <c r="AT54" i="6"/>
  <c r="AD61" i="6"/>
  <c r="O141" i="6"/>
  <c r="AL141" i="6"/>
  <c r="AN148" i="6"/>
  <c r="AS15" i="6"/>
  <c r="M77" i="6"/>
  <c r="M14" i="6"/>
  <c r="AP148" i="6"/>
  <c r="Y8" i="6"/>
  <c r="Y71" i="6"/>
  <c r="AP112" i="6"/>
  <c r="J174" i="6"/>
  <c r="AP174" i="6" s="1"/>
  <c r="AT117" i="6"/>
  <c r="N179" i="6"/>
  <c r="AT179" i="6" s="1"/>
  <c r="V98" i="6"/>
  <c r="AE36" i="6"/>
  <c r="AB78" i="6"/>
  <c r="AR155" i="6"/>
  <c r="AT48" i="6"/>
  <c r="AT29" i="6"/>
  <c r="N91" i="6"/>
  <c r="AM50" i="6"/>
  <c r="AP162" i="6"/>
  <c r="AN43" i="6"/>
  <c r="L192" i="6"/>
  <c r="L129" i="6"/>
  <c r="AR130" i="6"/>
  <c r="AE52" i="6"/>
  <c r="AB138" i="6"/>
  <c r="H85" i="6"/>
  <c r="AN23" i="6"/>
  <c r="H22" i="6"/>
  <c r="L97" i="6"/>
  <c r="AR97" i="6" s="1"/>
  <c r="AR35" i="6"/>
  <c r="O131" i="6"/>
  <c r="F193" i="6"/>
  <c r="AL193" i="6" s="1"/>
  <c r="AL131" i="6"/>
  <c r="K87" i="6"/>
  <c r="AQ87" i="6" s="1"/>
  <c r="AQ25" i="6"/>
  <c r="N83" i="6"/>
  <c r="AT83" i="6" s="1"/>
  <c r="AT21" i="6"/>
  <c r="I144" i="6"/>
  <c r="AO145" i="6"/>
  <c r="AC14" i="6"/>
  <c r="AC76" i="6" s="1"/>
  <c r="AC77" i="6"/>
  <c r="AC53" i="6"/>
  <c r="AO143" i="6"/>
  <c r="Q35" i="9"/>
  <c r="N35" i="9"/>
  <c r="Q12" i="9"/>
  <c r="N12" i="9"/>
  <c r="G12" i="9"/>
  <c r="AO31" i="6"/>
  <c r="I93" i="6"/>
  <c r="I30" i="6"/>
  <c r="W81" i="6"/>
  <c r="M91" i="6"/>
  <c r="AS91" i="6" s="1"/>
  <c r="AS29" i="6"/>
  <c r="G93" i="6"/>
  <c r="AM31" i="6"/>
  <c r="G30" i="6"/>
  <c r="W80" i="6"/>
  <c r="W172" i="6"/>
  <c r="W196" i="6"/>
  <c r="AE60" i="6"/>
  <c r="AE147" i="6"/>
  <c r="AM12" i="6"/>
  <c r="G74" i="6"/>
  <c r="W144" i="6"/>
  <c r="AT139" i="6"/>
  <c r="N138" i="6"/>
  <c r="AB184" i="6"/>
  <c r="AB121" i="6"/>
  <c r="AB183" i="6" s="1"/>
  <c r="F97" i="6"/>
  <c r="AL35" i="6"/>
  <c r="O35" i="6"/>
  <c r="AD82" i="6"/>
  <c r="K26" i="6"/>
  <c r="K89" i="6"/>
  <c r="AQ27" i="6"/>
  <c r="AN140" i="6"/>
  <c r="K197" i="6"/>
  <c r="AQ197" i="6" s="1"/>
  <c r="AQ135" i="6"/>
  <c r="I61" i="6"/>
  <c r="AO62" i="6"/>
  <c r="AO128" i="6"/>
  <c r="I190" i="6"/>
  <c r="V180" i="6"/>
  <c r="AE118" i="6"/>
  <c r="AE180" i="6" s="1"/>
  <c r="AO111" i="6"/>
  <c r="I173" i="6"/>
  <c r="AO173" i="6" s="1"/>
  <c r="AC190" i="6"/>
  <c r="H83" i="6"/>
  <c r="AN83" i="6" s="1"/>
  <c r="AN21" i="6"/>
  <c r="AR142" i="6"/>
  <c r="AL58" i="6"/>
  <c r="F57" i="6"/>
  <c r="O58" i="6"/>
  <c r="AU58" i="6" s="1"/>
  <c r="Z30" i="6"/>
  <c r="Z93" i="6"/>
  <c r="AS12" i="6"/>
  <c r="M74" i="6"/>
  <c r="AR56" i="6"/>
  <c r="AD86" i="6"/>
  <c r="AB172" i="6"/>
  <c r="AD195" i="6"/>
  <c r="AD132" i="6"/>
  <c r="AD194" i="6" s="1"/>
  <c r="AR43" i="6"/>
  <c r="AO41" i="6"/>
  <c r="AL10" i="6"/>
  <c r="O10" i="6"/>
  <c r="F72" i="6"/>
  <c r="AT51" i="6"/>
  <c r="K39" i="6"/>
  <c r="AQ40" i="6"/>
  <c r="AL17" i="6"/>
  <c r="F79" i="6"/>
  <c r="AL79" i="6" s="1"/>
  <c r="O17" i="6"/>
  <c r="AT145" i="6"/>
  <c r="N144" i="6"/>
  <c r="AS56" i="6"/>
  <c r="AP36" i="6"/>
  <c r="J98" i="6"/>
  <c r="AB179" i="6"/>
  <c r="M181" i="6"/>
  <c r="AS119" i="6"/>
  <c r="AR110" i="6"/>
  <c r="L172" i="6"/>
  <c r="L75" i="6"/>
  <c r="AR13" i="6"/>
  <c r="L121" i="6"/>
  <c r="L184" i="6"/>
  <c r="AR122" i="6"/>
  <c r="AA180" i="6"/>
  <c r="AL56" i="6"/>
  <c r="O56" i="6"/>
  <c r="AU56" i="6" s="1"/>
  <c r="AC72" i="6"/>
  <c r="H181" i="6"/>
  <c r="AN119" i="6"/>
  <c r="Y61" i="6"/>
  <c r="AR17" i="6"/>
  <c r="L79" i="6"/>
  <c r="O13" i="9"/>
  <c r="L13" i="9"/>
  <c r="Y181" i="6"/>
  <c r="AC79" i="6"/>
  <c r="AA75" i="6"/>
  <c r="N197" i="6"/>
  <c r="AT135" i="6"/>
  <c r="AB39" i="6"/>
  <c r="L173" i="6"/>
  <c r="AR173" i="6" s="1"/>
  <c r="AR111" i="6"/>
  <c r="V33" i="6"/>
  <c r="AE34" i="6"/>
  <c r="V96" i="6"/>
  <c r="AQ65" i="6"/>
  <c r="K64" i="6"/>
  <c r="AO29" i="6"/>
  <c r="I91" i="6"/>
  <c r="AS110" i="6"/>
  <c r="M172" i="6"/>
  <c r="Z184" i="6"/>
  <c r="Z121" i="6"/>
  <c r="H176" i="6"/>
  <c r="H113" i="6"/>
  <c r="AN114" i="6"/>
  <c r="W57" i="6"/>
  <c r="AC85" i="6"/>
  <c r="AC22" i="6"/>
  <c r="H188" i="6"/>
  <c r="AN126" i="6"/>
  <c r="H125" i="6"/>
  <c r="W53" i="6"/>
  <c r="X132" i="6"/>
  <c r="X194" i="6" s="1"/>
  <c r="X195" i="6"/>
  <c r="I196" i="6"/>
  <c r="AO196" i="6" s="1"/>
  <c r="AO134" i="6"/>
  <c r="AP155" i="6"/>
  <c r="AM47" i="6"/>
  <c r="X85" i="6"/>
  <c r="X22" i="6"/>
  <c r="X84" i="6" s="1"/>
  <c r="AE128" i="6"/>
  <c r="V190" i="6"/>
  <c r="AC74" i="6"/>
  <c r="X75" i="6"/>
  <c r="V177" i="6"/>
  <c r="AE115" i="6"/>
  <c r="W45" i="6"/>
  <c r="O43" i="6"/>
  <c r="AU43" i="6" s="1"/>
  <c r="AL43" i="6"/>
  <c r="H177" i="6"/>
  <c r="AN115" i="6"/>
  <c r="Z64" i="6"/>
  <c r="X172" i="6"/>
  <c r="L10" i="9"/>
  <c r="O10" i="9"/>
  <c r="N32" i="9"/>
  <c r="Q32" i="9"/>
  <c r="Q11" i="9"/>
  <c r="G11" i="9"/>
  <c r="N11" i="9"/>
  <c r="AE28" i="6"/>
  <c r="AE90" i="6" s="1"/>
  <c r="V90" i="6"/>
  <c r="W170" i="6"/>
  <c r="W107" i="6"/>
  <c r="V87" i="6"/>
  <c r="AE25" i="6"/>
  <c r="AE87" i="6" s="1"/>
  <c r="AQ116" i="6"/>
  <c r="K178" i="6"/>
  <c r="AQ178" i="6" s="1"/>
  <c r="AO50" i="6"/>
  <c r="Y22" i="6"/>
  <c r="Y85" i="6"/>
  <c r="V85" i="6"/>
  <c r="V22" i="6"/>
  <c r="AE23" i="6"/>
  <c r="AE85" i="6" s="1"/>
  <c r="M80" i="6"/>
  <c r="AS80" i="6" s="1"/>
  <c r="AS18" i="6"/>
  <c r="X80" i="6"/>
  <c r="J82" i="6"/>
  <c r="AP20" i="6"/>
  <c r="AO55" i="6"/>
  <c r="AL151" i="6"/>
  <c r="O151" i="6"/>
  <c r="AU151" i="6" s="1"/>
  <c r="I132" i="6"/>
  <c r="I195" i="6"/>
  <c r="AO133" i="6"/>
  <c r="AC57" i="6"/>
  <c r="M144" i="6"/>
  <c r="AS145" i="6"/>
  <c r="X173" i="6"/>
  <c r="AQ153" i="6"/>
  <c r="K152" i="6"/>
  <c r="AQ152" i="6" s="1"/>
  <c r="AB91" i="6"/>
  <c r="AM56" i="6"/>
  <c r="L125" i="6"/>
  <c r="AR126" i="6"/>
  <c r="L188" i="6"/>
  <c r="J144" i="6"/>
  <c r="AP145" i="6"/>
  <c r="W74" i="6"/>
  <c r="AO148" i="6"/>
  <c r="X73" i="6"/>
  <c r="AE149" i="6"/>
  <c r="AP16" i="6"/>
  <c r="J78" i="6"/>
  <c r="AP78" i="6" s="1"/>
  <c r="AO166" i="6"/>
  <c r="AR44" i="6"/>
  <c r="Y174" i="6"/>
  <c r="AT123" i="6"/>
  <c r="N185" i="6"/>
  <c r="AT185" i="6" s="1"/>
  <c r="Y129" i="6"/>
  <c r="Y191" i="6" s="1"/>
  <c r="Y192" i="6"/>
  <c r="AB80" i="6"/>
  <c r="AQ118" i="6"/>
  <c r="K180" i="6"/>
  <c r="I186" i="6"/>
  <c r="AO124" i="6"/>
  <c r="AL65" i="6"/>
  <c r="F64" i="6"/>
  <c r="O65" i="6"/>
  <c r="V179" i="6"/>
  <c r="AE117" i="6"/>
  <c r="AE179" i="6" s="1"/>
  <c r="AT66" i="6"/>
  <c r="M132" i="6"/>
  <c r="M195" i="6"/>
  <c r="AS195" i="6" s="1"/>
  <c r="AS133" i="6"/>
  <c r="AR18" i="6"/>
  <c r="L80" i="6"/>
  <c r="O114" i="6"/>
  <c r="AL114" i="6"/>
  <c r="F176" i="6"/>
  <c r="F113" i="6"/>
  <c r="N107" i="6"/>
  <c r="AT108" i="6"/>
  <c r="N170" i="6"/>
  <c r="AT170" i="6" s="1"/>
  <c r="Y171" i="6"/>
  <c r="AA14" i="6"/>
  <c r="AA77" i="6"/>
  <c r="G33" i="6"/>
  <c r="G96" i="6"/>
  <c r="AM96" i="6" s="1"/>
  <c r="AM34" i="6"/>
  <c r="AP147" i="6"/>
  <c r="Z87" i="6"/>
  <c r="AA72" i="6"/>
  <c r="AS52" i="6"/>
  <c r="AA173" i="6"/>
  <c r="AB129" i="6"/>
  <c r="AB192" i="6"/>
  <c r="AR166" i="6"/>
  <c r="M61" i="6"/>
  <c r="AS62" i="6"/>
  <c r="AT11" i="6"/>
  <c r="N73" i="6"/>
  <c r="AB185" i="6"/>
  <c r="M82" i="6"/>
  <c r="AS20" i="6"/>
  <c r="G163" i="6"/>
  <c r="AM164" i="6"/>
  <c r="M93" i="6"/>
  <c r="AS93" i="6" s="1"/>
  <c r="M30" i="6"/>
  <c r="AS31" i="6"/>
  <c r="AE31" i="6"/>
  <c r="AE93" i="6" s="1"/>
  <c r="V93" i="6"/>
  <c r="V30" i="6"/>
  <c r="AC180" i="6"/>
  <c r="V82" i="6"/>
  <c r="AE20" i="6"/>
  <c r="L193" i="6"/>
  <c r="AR131" i="6"/>
  <c r="K125" i="6"/>
  <c r="AQ126" i="6"/>
  <c r="K188" i="6"/>
  <c r="AM40" i="6"/>
  <c r="G39" i="6"/>
  <c r="L107" i="6"/>
  <c r="L170" i="6"/>
  <c r="AR108" i="6"/>
  <c r="H186" i="6"/>
  <c r="AN124" i="6"/>
  <c r="AP44" i="6"/>
  <c r="AT49" i="6"/>
  <c r="W176" i="6"/>
  <c r="W113" i="6"/>
  <c r="AP48" i="6"/>
  <c r="AB61" i="6"/>
  <c r="AA177" i="6"/>
  <c r="K75" i="6"/>
  <c r="AQ75" i="6" s="1"/>
  <c r="AQ13" i="6"/>
  <c r="AA186" i="6"/>
  <c r="D19" i="9"/>
  <c r="Q27" i="9"/>
  <c r="N27" i="9"/>
  <c r="N10" i="9"/>
  <c r="G10" i="9"/>
  <c r="Q10" i="9"/>
  <c r="AE16" i="6"/>
  <c r="AE78" i="6" s="1"/>
  <c r="V78" i="6"/>
  <c r="AM59" i="6"/>
  <c r="AQ140" i="6"/>
  <c r="AQ62" i="6"/>
  <c r="K61" i="6"/>
  <c r="AO59" i="6"/>
  <c r="AO28" i="6"/>
  <c r="I90" i="6"/>
  <c r="W85" i="6"/>
  <c r="W22" i="6"/>
  <c r="H96" i="6"/>
  <c r="AN34" i="6"/>
  <c r="H33" i="6"/>
  <c r="F173" i="6"/>
  <c r="AL173" i="6" s="1"/>
  <c r="AL111" i="6"/>
  <c r="O111" i="6"/>
  <c r="AR153" i="6"/>
  <c r="L152" i="6"/>
  <c r="AN117" i="6"/>
  <c r="H179" i="6"/>
  <c r="AO140" i="6"/>
  <c r="O123" i="6"/>
  <c r="AL123" i="6"/>
  <c r="F185" i="6"/>
  <c r="AL185" i="6" s="1"/>
  <c r="AA73" i="6"/>
  <c r="Y186" i="6"/>
  <c r="AC163" i="6"/>
  <c r="AB174" i="6"/>
  <c r="AA85" i="6"/>
  <c r="AA22" i="6"/>
  <c r="AQ19" i="6"/>
  <c r="K81" i="6"/>
  <c r="W14" i="6"/>
  <c r="W77" i="6"/>
  <c r="AP146" i="6"/>
  <c r="AA182" i="6"/>
  <c r="AB98" i="6"/>
  <c r="W71" i="6"/>
  <c r="W8" i="6"/>
  <c r="AQ122" i="6"/>
  <c r="K184" i="6"/>
  <c r="AQ184" i="6" s="1"/>
  <c r="K121" i="6"/>
  <c r="AB64" i="6"/>
  <c r="AD64" i="6"/>
  <c r="AO48" i="6"/>
  <c r="K78" i="6"/>
  <c r="AQ16" i="6"/>
  <c r="AN29" i="6"/>
  <c r="H91" i="6"/>
  <c r="O42" i="6"/>
  <c r="AL42" i="6"/>
  <c r="AA193" i="6"/>
  <c r="AO142" i="6"/>
  <c r="AD197" i="6"/>
  <c r="AB196" i="6"/>
  <c r="AM149" i="6"/>
  <c r="Y188" i="6"/>
  <c r="Y125" i="6"/>
  <c r="Z98" i="6"/>
  <c r="X138" i="6"/>
  <c r="L90" i="6"/>
  <c r="AR28" i="6"/>
  <c r="AN131" i="6"/>
  <c r="H193" i="6"/>
  <c r="AE15" i="6"/>
  <c r="AE77" i="6" s="1"/>
  <c r="V14" i="6"/>
  <c r="V77" i="6"/>
  <c r="AM133" i="6"/>
  <c r="G132" i="6"/>
  <c r="G195" i="6"/>
  <c r="AM195" i="6" s="1"/>
  <c r="AQ9" i="6"/>
  <c r="K8" i="6"/>
  <c r="K71" i="6"/>
  <c r="AQ71" i="6" s="1"/>
  <c r="Z132" i="6"/>
  <c r="Z195" i="6"/>
  <c r="Y107" i="6"/>
  <c r="Y170" i="6"/>
  <c r="AQ146" i="6"/>
  <c r="AP67" i="6"/>
  <c r="AC71" i="6"/>
  <c r="AC8" i="6"/>
  <c r="AO114" i="6"/>
  <c r="I176" i="6"/>
  <c r="AO176" i="6" s="1"/>
  <c r="I113" i="6"/>
  <c r="AL49" i="6"/>
  <c r="O49" i="6"/>
  <c r="AN150" i="6"/>
  <c r="AA132" i="6"/>
  <c r="AA194" i="6" s="1"/>
  <c r="AA195" i="6"/>
  <c r="X186" i="6"/>
  <c r="Z129" i="6"/>
  <c r="Z192" i="6"/>
  <c r="Y78" i="6"/>
  <c r="H94" i="6"/>
  <c r="AN32" i="6"/>
  <c r="AO150" i="6"/>
  <c r="X176" i="6"/>
  <c r="X113" i="6"/>
  <c r="X175" i="6" s="1"/>
  <c r="AR24" i="6"/>
  <c r="L86" i="6"/>
  <c r="AR86" i="6" s="1"/>
  <c r="AS126" i="6"/>
  <c r="M188" i="6"/>
  <c r="AS188" i="6" s="1"/>
  <c r="M125" i="6"/>
  <c r="N75" i="6"/>
  <c r="AT75" i="6" s="1"/>
  <c r="AT13" i="6"/>
  <c r="V86" i="6"/>
  <c r="AE24" i="6"/>
  <c r="AE86" i="6" s="1"/>
  <c r="AB156" i="6"/>
  <c r="AA107" i="6"/>
  <c r="AA170" i="6"/>
  <c r="V83" i="6"/>
  <c r="AE21" i="6"/>
  <c r="AS65" i="6"/>
  <c r="M64" i="6"/>
  <c r="H160" i="6"/>
  <c r="AN161" i="6"/>
  <c r="W78" i="6"/>
  <c r="AT146" i="6"/>
  <c r="F87" i="6"/>
  <c r="O25" i="6"/>
  <c r="AL25" i="6"/>
  <c r="O147" i="6"/>
  <c r="AL147" i="6"/>
  <c r="AS146" i="6"/>
  <c r="L8" i="9"/>
  <c r="O8" i="9"/>
  <c r="F20" i="9"/>
  <c r="D18" i="9"/>
  <c r="N26" i="9"/>
  <c r="Q26" i="9"/>
  <c r="Q9" i="9"/>
  <c r="G9" i="9"/>
  <c r="N9" i="9"/>
  <c r="AA83" i="6"/>
  <c r="Z190" i="6"/>
  <c r="AT140" i="6"/>
  <c r="G53" i="6"/>
  <c r="AM54" i="6"/>
  <c r="AB171" i="6"/>
  <c r="W98" i="6"/>
  <c r="L12" i="9"/>
  <c r="O12" i="9"/>
  <c r="D17" i="9"/>
  <c r="N25" i="9"/>
  <c r="Q25" i="9"/>
  <c r="H20" i="9"/>
  <c r="G8" i="9"/>
  <c r="N8" i="9"/>
  <c r="Q8" i="9"/>
  <c r="E37" i="9"/>
  <c r="H37" i="9"/>
  <c r="AT173" i="6" l="1"/>
  <c r="Y194" i="6"/>
  <c r="AN170" i="6"/>
  <c r="AR89" i="6"/>
  <c r="AP72" i="6"/>
  <c r="AR193" i="6"/>
  <c r="AM156" i="6"/>
  <c r="AA183" i="6"/>
  <c r="Y84" i="6"/>
  <c r="AT77" i="6"/>
  <c r="AR57" i="6"/>
  <c r="AQ185" i="6"/>
  <c r="AO163" i="6"/>
  <c r="AO171" i="6"/>
  <c r="AN75" i="6"/>
  <c r="AO72" i="6"/>
  <c r="AQ81" i="6"/>
  <c r="AT93" i="6"/>
  <c r="AL176" i="6"/>
  <c r="AQ180" i="6"/>
  <c r="AN177" i="6"/>
  <c r="AO91" i="6"/>
  <c r="AT53" i="6"/>
  <c r="AE197" i="6"/>
  <c r="AP163" i="6"/>
  <c r="AU155" i="6"/>
  <c r="AL170" i="6"/>
  <c r="AM83" i="6"/>
  <c r="AE71" i="6"/>
  <c r="AQ96" i="6"/>
  <c r="AO53" i="6"/>
  <c r="AA38" i="6"/>
  <c r="AT186" i="6"/>
  <c r="AB88" i="6"/>
  <c r="AQ83" i="6"/>
  <c r="AL188" i="6"/>
  <c r="Z183" i="6"/>
  <c r="AD137" i="6"/>
  <c r="AM78" i="6"/>
  <c r="AM192" i="6"/>
  <c r="AP190" i="6"/>
  <c r="AO74" i="6"/>
  <c r="AM197" i="6"/>
  <c r="AS75" i="6"/>
  <c r="AS156" i="6"/>
  <c r="AE173" i="6"/>
  <c r="AN94" i="6"/>
  <c r="AA84" i="6"/>
  <c r="AP144" i="6"/>
  <c r="AR79" i="6"/>
  <c r="AN85" i="6"/>
  <c r="AE174" i="6"/>
  <c r="AL190" i="6"/>
  <c r="AU50" i="6"/>
  <c r="AP172" i="6"/>
  <c r="X88" i="6"/>
  <c r="AQ163" i="6"/>
  <c r="AL192" i="6"/>
  <c r="AN172" i="6"/>
  <c r="AM87" i="6"/>
  <c r="AR91" i="6"/>
  <c r="AO79" i="6"/>
  <c r="AP152" i="6"/>
  <c r="AN171" i="6"/>
  <c r="AU166" i="6"/>
  <c r="AP188" i="6"/>
  <c r="AR93" i="6"/>
  <c r="Z175" i="6"/>
  <c r="AR90" i="6"/>
  <c r="AQ64" i="6"/>
  <c r="AS181" i="6"/>
  <c r="AN73" i="6"/>
  <c r="AD183" i="6"/>
  <c r="AN156" i="6"/>
  <c r="W187" i="6"/>
  <c r="AD95" i="6"/>
  <c r="AP93" i="6"/>
  <c r="AQ90" i="6"/>
  <c r="AP179" i="6"/>
  <c r="AT177" i="6"/>
  <c r="AT94" i="6"/>
  <c r="AR196" i="6"/>
  <c r="AR82" i="6"/>
  <c r="AO197" i="6"/>
  <c r="AU154" i="6"/>
  <c r="AR152" i="6"/>
  <c r="AR72" i="6"/>
  <c r="AS172" i="6"/>
  <c r="AP196" i="6"/>
  <c r="AN79" i="6"/>
  <c r="AQ77" i="6"/>
  <c r="AB76" i="6"/>
  <c r="AN193" i="6"/>
  <c r="X137" i="6"/>
  <c r="AR170" i="6"/>
  <c r="AR80" i="6"/>
  <c r="Y137" i="6"/>
  <c r="AQ179" i="6"/>
  <c r="AO81" i="6"/>
  <c r="AP193" i="6"/>
  <c r="AM64" i="6"/>
  <c r="AO184" i="6"/>
  <c r="X187" i="6"/>
  <c r="AN86" i="6"/>
  <c r="AO93" i="6"/>
  <c r="AT91" i="6"/>
  <c r="AT57" i="6"/>
  <c r="AO179" i="6"/>
  <c r="AQ156" i="6"/>
  <c r="W175" i="6"/>
  <c r="AM178" i="6"/>
  <c r="Y175" i="6"/>
  <c r="AD191" i="6"/>
  <c r="X95" i="6"/>
  <c r="AE98" i="6"/>
  <c r="W88" i="6"/>
  <c r="Z191" i="6"/>
  <c r="AN96" i="6"/>
  <c r="AP82" i="6"/>
  <c r="AE177" i="6"/>
  <c r="AM93" i="6"/>
  <c r="AN178" i="6"/>
  <c r="AO172" i="6"/>
  <c r="AS177" i="6"/>
  <c r="AP71" i="6"/>
  <c r="AU164" i="6"/>
  <c r="AP86" i="6"/>
  <c r="AO75" i="6"/>
  <c r="AR144" i="6"/>
  <c r="AN160" i="6"/>
  <c r="AU147" i="6"/>
  <c r="Z194" i="6"/>
  <c r="Y187" i="6"/>
  <c r="AN188" i="6"/>
  <c r="AN181" i="6"/>
  <c r="AL97" i="6"/>
  <c r="AO144" i="6"/>
  <c r="AE192" i="6"/>
  <c r="AO156" i="6"/>
  <c r="AO82" i="6"/>
  <c r="AT171" i="6"/>
  <c r="Q37" i="9"/>
  <c r="N37" i="9"/>
  <c r="H39" i="9"/>
  <c r="E39" i="9"/>
  <c r="E41" i="9" s="1"/>
  <c r="AT144" i="6"/>
  <c r="H95" i="6"/>
  <c r="AN95" i="6" s="1"/>
  <c r="AN33" i="6"/>
  <c r="AU10" i="6"/>
  <c r="O72" i="6"/>
  <c r="AQ89" i="6"/>
  <c r="K84" i="6"/>
  <c r="AQ22" i="6"/>
  <c r="AU55" i="6"/>
  <c r="H183" i="6"/>
  <c r="AN183" i="6" s="1"/>
  <c r="AN121" i="6"/>
  <c r="O181" i="6"/>
  <c r="AU119" i="6"/>
  <c r="AP87" i="6"/>
  <c r="AU16" i="6"/>
  <c r="O78" i="6"/>
  <c r="AU78" i="6" s="1"/>
  <c r="AM71" i="6"/>
  <c r="AE160" i="6"/>
  <c r="M16" i="9"/>
  <c r="P16" i="9"/>
  <c r="AS26" i="6"/>
  <c r="M88" i="6"/>
  <c r="AS88" i="6" s="1"/>
  <c r="O152" i="6"/>
  <c r="AL152" i="6"/>
  <c r="AM80" i="6"/>
  <c r="AQ73" i="6"/>
  <c r="AU48" i="6"/>
  <c r="AR186" i="6"/>
  <c r="AU13" i="6"/>
  <c r="O75" i="6"/>
  <c r="O98" i="6"/>
  <c r="AU98" i="6" s="1"/>
  <c r="AU36" i="6"/>
  <c r="O178" i="6"/>
  <c r="AU116" i="6"/>
  <c r="AL22" i="6"/>
  <c r="O22" i="6"/>
  <c r="F84" i="6"/>
  <c r="AM98" i="6"/>
  <c r="Y92" i="6"/>
  <c r="AU51" i="6"/>
  <c r="AQ74" i="6"/>
  <c r="AP73" i="6"/>
  <c r="Z137" i="6"/>
  <c r="F76" i="6"/>
  <c r="AL76" i="6" s="1"/>
  <c r="AL14" i="6"/>
  <c r="O14" i="6"/>
  <c r="AS57" i="6"/>
  <c r="O45" i="6"/>
  <c r="AL45" i="6"/>
  <c r="AS190" i="6"/>
  <c r="AA169" i="6"/>
  <c r="AA106" i="6"/>
  <c r="P10" i="9"/>
  <c r="M10" i="9"/>
  <c r="AN186" i="6"/>
  <c r="M95" i="6"/>
  <c r="AS95" i="6" s="1"/>
  <c r="AS33" i="6"/>
  <c r="Y169" i="6"/>
  <c r="Y106" i="6"/>
  <c r="Y168" i="6" s="1"/>
  <c r="AU114" i="6"/>
  <c r="O176" i="6"/>
  <c r="AU176" i="6" s="1"/>
  <c r="AR188" i="6"/>
  <c r="W106" i="6"/>
  <c r="W169" i="6"/>
  <c r="AQ26" i="6"/>
  <c r="K88" i="6"/>
  <c r="AQ88" i="6" s="1"/>
  <c r="H84" i="6"/>
  <c r="AN84" i="6" s="1"/>
  <c r="AN22" i="6"/>
  <c r="AU150" i="6"/>
  <c r="AQ85" i="6"/>
  <c r="AT86" i="6"/>
  <c r="AD38" i="6"/>
  <c r="AQ86" i="6"/>
  <c r="AL39" i="6"/>
  <c r="F38" i="6"/>
  <c r="O39" i="6"/>
  <c r="AU39" i="6" s="1"/>
  <c r="G7" i="6"/>
  <c r="AM8" i="6"/>
  <c r="G70" i="6"/>
  <c r="AS163" i="6"/>
  <c r="K169" i="6"/>
  <c r="AQ169" i="6" s="1"/>
  <c r="AQ107" i="6"/>
  <c r="K106" i="6"/>
  <c r="G76" i="6"/>
  <c r="AM14" i="6"/>
  <c r="AS79" i="6"/>
  <c r="AE171" i="6"/>
  <c r="AO86" i="6"/>
  <c r="AT61" i="6"/>
  <c r="AM172" i="6"/>
  <c r="X106" i="6"/>
  <c r="X169" i="6"/>
  <c r="Z76" i="6"/>
  <c r="AL98" i="6"/>
  <c r="AE64" i="6"/>
  <c r="AU54" i="6"/>
  <c r="AN98" i="6"/>
  <c r="Z187" i="6"/>
  <c r="AN196" i="6"/>
  <c r="AU143" i="6"/>
  <c r="AE152" i="6"/>
  <c r="AT82" i="6"/>
  <c r="AS197" i="6"/>
  <c r="AL77" i="6"/>
  <c r="AT180" i="6"/>
  <c r="AS71" i="6"/>
  <c r="AU46" i="6"/>
  <c r="AU25" i="6"/>
  <c r="O87" i="6"/>
  <c r="AU87" i="6" s="1"/>
  <c r="O61" i="6"/>
  <c r="AL61" i="6"/>
  <c r="AS129" i="6"/>
  <c r="M191" i="6"/>
  <c r="AR30" i="6"/>
  <c r="L92" i="6"/>
  <c r="AR92" i="6" s="1"/>
  <c r="AS107" i="6"/>
  <c r="M169" i="6"/>
  <c r="M106" i="6"/>
  <c r="AB106" i="6"/>
  <c r="AB168" i="6" s="1"/>
  <c r="AB169" i="6"/>
  <c r="AO138" i="6"/>
  <c r="I137" i="6"/>
  <c r="AO137" i="6" s="1"/>
  <c r="AA191" i="6"/>
  <c r="AQ195" i="6"/>
  <c r="AO180" i="6"/>
  <c r="W38" i="6"/>
  <c r="L88" i="6"/>
  <c r="AR88" i="6" s="1"/>
  <c r="AR26" i="6"/>
  <c r="AB95" i="6"/>
  <c r="AL87" i="6"/>
  <c r="M187" i="6"/>
  <c r="AS125" i="6"/>
  <c r="W70" i="6"/>
  <c r="W7" i="6"/>
  <c r="AQ188" i="6"/>
  <c r="AS132" i="6"/>
  <c r="M194" i="6"/>
  <c r="AS194" i="6" s="1"/>
  <c r="AC84" i="6"/>
  <c r="AE33" i="6"/>
  <c r="V95" i="6"/>
  <c r="AA175" i="6"/>
  <c r="AU108" i="6"/>
  <c r="O170" i="6"/>
  <c r="AP195" i="6"/>
  <c r="AP30" i="6"/>
  <c r="J92" i="6"/>
  <c r="AU161" i="6"/>
  <c r="AR177" i="6"/>
  <c r="AT97" i="6"/>
  <c r="J95" i="6"/>
  <c r="AP33" i="6"/>
  <c r="AQ189" i="6"/>
  <c r="AP184" i="6"/>
  <c r="AT64" i="6"/>
  <c r="AQ186" i="6"/>
  <c r="AL82" i="6"/>
  <c r="G175" i="6"/>
  <c r="AM175" i="6" s="1"/>
  <c r="AM113" i="6"/>
  <c r="AM170" i="6"/>
  <c r="AA137" i="6"/>
  <c r="O94" i="6"/>
  <c r="AU32" i="6"/>
  <c r="AR179" i="6"/>
  <c r="H70" i="6"/>
  <c r="AN8" i="6"/>
  <c r="H7" i="6"/>
  <c r="O73" i="6"/>
  <c r="AU11" i="6"/>
  <c r="AQ182" i="6"/>
  <c r="AQ190" i="6"/>
  <c r="AR180" i="6"/>
  <c r="O188" i="6"/>
  <c r="AU188" i="6" s="1"/>
  <c r="AU126" i="6"/>
  <c r="AP45" i="6"/>
  <c r="AM129" i="6"/>
  <c r="G191" i="6"/>
  <c r="AR64" i="6"/>
  <c r="AE94" i="6"/>
  <c r="AU47" i="6"/>
  <c r="AP79" i="6"/>
  <c r="AO188" i="6"/>
  <c r="P19" i="9"/>
  <c r="M19" i="9"/>
  <c r="AS82" i="6"/>
  <c r="O160" i="6"/>
  <c r="AU160" i="6" s="1"/>
  <c r="AL160" i="6"/>
  <c r="O80" i="6"/>
  <c r="AU18" i="6"/>
  <c r="G194" i="6"/>
  <c r="AM132" i="6"/>
  <c r="AQ61" i="6"/>
  <c r="AE22" i="6"/>
  <c r="V84" i="6"/>
  <c r="AO190" i="6"/>
  <c r="N137" i="6"/>
  <c r="AT138" i="6"/>
  <c r="AO30" i="6"/>
  <c r="I92" i="6"/>
  <c r="AR192" i="6"/>
  <c r="Y70" i="6"/>
  <c r="Y7" i="6"/>
  <c r="Y69" i="6" s="1"/>
  <c r="H92" i="6"/>
  <c r="AN92" i="6" s="1"/>
  <c r="AN30" i="6"/>
  <c r="N183" i="6"/>
  <c r="AT183" i="6" s="1"/>
  <c r="AT121" i="6"/>
  <c r="V191" i="6"/>
  <c r="AE129" i="6"/>
  <c r="AE191" i="6" s="1"/>
  <c r="AR22" i="6"/>
  <c r="L84" i="6"/>
  <c r="AP26" i="6"/>
  <c r="J88" i="6"/>
  <c r="AP88" i="6" s="1"/>
  <c r="AC38" i="6"/>
  <c r="AE189" i="6"/>
  <c r="H88" i="6"/>
  <c r="AN26" i="6"/>
  <c r="I106" i="6"/>
  <c r="I169" i="6"/>
  <c r="AO107" i="6"/>
  <c r="AP83" i="6"/>
  <c r="Z95" i="6"/>
  <c r="AT195" i="6"/>
  <c r="AS138" i="6"/>
  <c r="M137" i="6"/>
  <c r="AE72" i="6"/>
  <c r="AM196" i="6"/>
  <c r="AT163" i="6"/>
  <c r="AP176" i="6"/>
  <c r="AQ57" i="6"/>
  <c r="AT14" i="6"/>
  <c r="N76" i="6"/>
  <c r="H191" i="6"/>
  <c r="AN129" i="6"/>
  <c r="G169" i="6"/>
  <c r="AM169" i="6" s="1"/>
  <c r="AM107" i="6"/>
  <c r="G106" i="6"/>
  <c r="AE26" i="6"/>
  <c r="V88" i="6"/>
  <c r="K95" i="6"/>
  <c r="AQ33" i="6"/>
  <c r="Y183" i="6"/>
  <c r="N88" i="6"/>
  <c r="AT26" i="6"/>
  <c r="F92" i="6"/>
  <c r="O30" i="6"/>
  <c r="AL30" i="6"/>
  <c r="AA187" i="6"/>
  <c r="AC95" i="6"/>
  <c r="N38" i="6"/>
  <c r="AT39" i="6"/>
  <c r="AL90" i="6"/>
  <c r="AO152" i="6"/>
  <c r="AN197" i="6"/>
  <c r="O77" i="6"/>
  <c r="AU77" i="6" s="1"/>
  <c r="AU15" i="6"/>
  <c r="J187" i="6"/>
  <c r="AP187" i="6" s="1"/>
  <c r="AP125" i="6"/>
  <c r="AQ8" i="6"/>
  <c r="K70" i="6"/>
  <c r="K7" i="6"/>
  <c r="AR96" i="6"/>
  <c r="AP121" i="6"/>
  <c r="J183" i="6"/>
  <c r="AP183" i="6" s="1"/>
  <c r="AU115" i="6"/>
  <c r="O177" i="6"/>
  <c r="AU177" i="6" s="1"/>
  <c r="AS22" i="6"/>
  <c r="M84" i="6"/>
  <c r="K187" i="6"/>
  <c r="AQ125" i="6"/>
  <c r="M9" i="9"/>
  <c r="P9" i="9"/>
  <c r="I175" i="6"/>
  <c r="AO175" i="6" s="1"/>
  <c r="AO113" i="6"/>
  <c r="AN179" i="6"/>
  <c r="AT73" i="6"/>
  <c r="AE190" i="6"/>
  <c r="AB38" i="6"/>
  <c r="O79" i="6"/>
  <c r="AU17" i="6"/>
  <c r="AS74" i="6"/>
  <c r="AN93" i="6"/>
  <c r="AL91" i="6"/>
  <c r="AE97" i="6"/>
  <c r="AM188" i="6"/>
  <c r="AN89" i="6"/>
  <c r="J70" i="6"/>
  <c r="J7" i="6"/>
  <c r="AP8" i="6"/>
  <c r="AD70" i="6"/>
  <c r="AD7" i="6"/>
  <c r="AE79" i="6"/>
  <c r="AM81" i="6"/>
  <c r="N194" i="6"/>
  <c r="AT194" i="6" s="1"/>
  <c r="AT132" i="6"/>
  <c r="AO181" i="6"/>
  <c r="AC194" i="6"/>
  <c r="AT172" i="6"/>
  <c r="AN174" i="6"/>
  <c r="AE53" i="6"/>
  <c r="X7" i="6"/>
  <c r="X70" i="6"/>
  <c r="AE8" i="6"/>
  <c r="V70" i="6"/>
  <c r="V7" i="6"/>
  <c r="AL189" i="6"/>
  <c r="AP113" i="6"/>
  <c r="J175" i="6"/>
  <c r="AP175" i="6" s="1"/>
  <c r="M183" i="6"/>
  <c r="AS183" i="6" s="1"/>
  <c r="AS121" i="6"/>
  <c r="F70" i="6"/>
  <c r="AL8" i="6"/>
  <c r="O8" i="6"/>
  <c r="F7" i="6"/>
  <c r="AQ177" i="6"/>
  <c r="AN192" i="6"/>
  <c r="AM189" i="6"/>
  <c r="AP129" i="6"/>
  <c r="J191" i="6"/>
  <c r="AP191" i="6" s="1"/>
  <c r="AU66" i="6"/>
  <c r="L194" i="6"/>
  <c r="AR132" i="6"/>
  <c r="AL177" i="6"/>
  <c r="AM73" i="6"/>
  <c r="AD169" i="6"/>
  <c r="AD106" i="6"/>
  <c r="AP91" i="6"/>
  <c r="AS85" i="6"/>
  <c r="W194" i="6"/>
  <c r="AD88" i="6"/>
  <c r="AE80" i="6"/>
  <c r="AU67" i="6"/>
  <c r="O90" i="6"/>
  <c r="AU90" i="6" s="1"/>
  <c r="AU28" i="6"/>
  <c r="AP61" i="6"/>
  <c r="AO83" i="6"/>
  <c r="J38" i="6"/>
  <c r="AP39" i="6"/>
  <c r="AU127" i="6"/>
  <c r="O189" i="6"/>
  <c r="AP173" i="6"/>
  <c r="AR53" i="6"/>
  <c r="I187" i="6"/>
  <c r="AO187" i="6" s="1"/>
  <c r="AO125" i="6"/>
  <c r="M8" i="9"/>
  <c r="P8" i="9"/>
  <c r="AA76" i="6"/>
  <c r="G20" i="9"/>
  <c r="N20" i="9"/>
  <c r="Q20" i="9"/>
  <c r="AU65" i="6"/>
  <c r="AS144" i="6"/>
  <c r="AN113" i="6"/>
  <c r="H175" i="6"/>
  <c r="AN175" i="6" s="1"/>
  <c r="M76" i="6"/>
  <c r="AS76" i="6" s="1"/>
  <c r="AS14" i="6"/>
  <c r="AE132" i="6"/>
  <c r="V194" i="6"/>
  <c r="AT184" i="6"/>
  <c r="P13" i="9"/>
  <c r="M13" i="9"/>
  <c r="O184" i="6"/>
  <c r="AU122" i="6"/>
  <c r="AO170" i="6"/>
  <c r="Z38" i="6"/>
  <c r="O74" i="6"/>
  <c r="AU74" i="6" s="1"/>
  <c r="AU12" i="6"/>
  <c r="I95" i="6"/>
  <c r="AO95" i="6" s="1"/>
  <c r="AO33" i="6"/>
  <c r="AT182" i="6"/>
  <c r="AE39" i="6"/>
  <c r="V38" i="6"/>
  <c r="AE45" i="6"/>
  <c r="AT156" i="6"/>
  <c r="AQ45" i="6"/>
  <c r="AO26" i="6"/>
  <c r="I88" i="6"/>
  <c r="AL71" i="6"/>
  <c r="AC169" i="6"/>
  <c r="AC106" i="6"/>
  <c r="AC168" i="6" s="1"/>
  <c r="N70" i="6"/>
  <c r="AT70" i="6" s="1"/>
  <c r="N7" i="6"/>
  <c r="AT8" i="6"/>
  <c r="AQ144" i="6"/>
  <c r="AU63" i="6"/>
  <c r="AM85" i="6"/>
  <c r="AT190" i="6"/>
  <c r="AL93" i="6"/>
  <c r="AE163" i="6"/>
  <c r="AS178" i="6"/>
  <c r="AS171" i="6"/>
  <c r="AA95" i="6"/>
  <c r="AC187" i="6"/>
  <c r="G92" i="6"/>
  <c r="AM92" i="6" s="1"/>
  <c r="AM30" i="6"/>
  <c r="AO192" i="6"/>
  <c r="AS94" i="6"/>
  <c r="AO189" i="6"/>
  <c r="AB70" i="6"/>
  <c r="AB7" i="6"/>
  <c r="AB69" i="6" s="1"/>
  <c r="AQ14" i="6"/>
  <c r="K76" i="6"/>
  <c r="AU21" i="6"/>
  <c r="O83" i="6"/>
  <c r="AL171" i="6"/>
  <c r="AB137" i="6"/>
  <c r="J194" i="6"/>
  <c r="AP194" i="6" s="1"/>
  <c r="AP132" i="6"/>
  <c r="L95" i="6"/>
  <c r="AR33" i="6"/>
  <c r="AU130" i="6"/>
  <c r="O192" i="6"/>
  <c r="AU192" i="6" s="1"/>
  <c r="AT33" i="6"/>
  <c r="N95" i="6"/>
  <c r="AT95" i="6" s="1"/>
  <c r="O186" i="6"/>
  <c r="AU124" i="6"/>
  <c r="AU109" i="6"/>
  <c r="O171" i="6"/>
  <c r="F187" i="6"/>
  <c r="O125" i="6"/>
  <c r="AL125" i="6"/>
  <c r="AO90" i="6"/>
  <c r="AM163" i="6"/>
  <c r="AM89" i="6"/>
  <c r="P15" i="9"/>
  <c r="M15" i="9"/>
  <c r="AP94" i="6"/>
  <c r="AC175" i="6"/>
  <c r="AU27" i="6"/>
  <c r="O89" i="6"/>
  <c r="AU89" i="6" s="1"/>
  <c r="AU123" i="6"/>
  <c r="O185" i="6"/>
  <c r="AU185" i="6" s="1"/>
  <c r="AQ98" i="6"/>
  <c r="Z169" i="6"/>
  <c r="Z106" i="6"/>
  <c r="AN78" i="6"/>
  <c r="AC137" i="6"/>
  <c r="AE193" i="6"/>
  <c r="AU42" i="6"/>
  <c r="AE82" i="6"/>
  <c r="O64" i="6"/>
  <c r="AL64" i="6"/>
  <c r="AN176" i="6"/>
  <c r="AT197" i="6"/>
  <c r="AR184" i="6"/>
  <c r="AO61" i="6"/>
  <c r="AM74" i="6"/>
  <c r="AS77" i="6"/>
  <c r="AE170" i="6"/>
  <c r="O91" i="6"/>
  <c r="AU91" i="6" s="1"/>
  <c r="AU29" i="6"/>
  <c r="AT72" i="6"/>
  <c r="AM185" i="6"/>
  <c r="AN80" i="6"/>
  <c r="G183" i="6"/>
  <c r="AM183" i="6" s="1"/>
  <c r="AM121" i="6"/>
  <c r="AQ80" i="6"/>
  <c r="AE186" i="6"/>
  <c r="AO71" i="6"/>
  <c r="AS87" i="6"/>
  <c r="AS176" i="6"/>
  <c r="AT189" i="6"/>
  <c r="AU110" i="6"/>
  <c r="O172" i="6"/>
  <c r="AU172" i="6" s="1"/>
  <c r="AN45" i="6"/>
  <c r="AU140" i="6"/>
  <c r="AR171" i="6"/>
  <c r="AM75" i="6"/>
  <c r="W137" i="6"/>
  <c r="AD84" i="6"/>
  <c r="AU142" i="6"/>
  <c r="O71" i="6"/>
  <c r="AU9" i="6"/>
  <c r="AR174" i="6"/>
  <c r="AT71" i="6"/>
  <c r="AM79" i="6"/>
  <c r="AP22" i="6"/>
  <c r="J84" i="6"/>
  <c r="AP84" i="6" s="1"/>
  <c r="AN64" i="6"/>
  <c r="AM22" i="6"/>
  <c r="G84" i="6"/>
  <c r="O93" i="6"/>
  <c r="AU93" i="6" s="1"/>
  <c r="AU31" i="6"/>
  <c r="AU52" i="6"/>
  <c r="AP189" i="6"/>
  <c r="AQ160" i="6"/>
  <c r="AO94" i="6"/>
  <c r="AQ173" i="6"/>
  <c r="AU118" i="6"/>
  <c r="O180" i="6"/>
  <c r="AU180" i="6" s="1"/>
  <c r="AB194" i="6"/>
  <c r="AA92" i="6"/>
  <c r="M11" i="9"/>
  <c r="P11" i="9"/>
  <c r="D20" i="9"/>
  <c r="N92" i="6"/>
  <c r="AT92" i="6" s="1"/>
  <c r="AT30" i="6"/>
  <c r="AS64" i="6"/>
  <c r="V76" i="6"/>
  <c r="AE14" i="6"/>
  <c r="AE76" i="6" s="1"/>
  <c r="AC70" i="6"/>
  <c r="AC7" i="6"/>
  <c r="AC69" i="6" s="1"/>
  <c r="AN91" i="6"/>
  <c r="W76" i="6"/>
  <c r="AS61" i="6"/>
  <c r="L183" i="6"/>
  <c r="AR183" i="6" s="1"/>
  <c r="AR121" i="6"/>
  <c r="Z92" i="6"/>
  <c r="P12" i="9"/>
  <c r="M12" i="9"/>
  <c r="AM174" i="6"/>
  <c r="AL121" i="6"/>
  <c r="F183" i="6"/>
  <c r="O121" i="6"/>
  <c r="AO45" i="6"/>
  <c r="O195" i="6"/>
  <c r="AU195" i="6" s="1"/>
  <c r="AU133" i="6"/>
  <c r="AR45" i="6"/>
  <c r="AQ72" i="6"/>
  <c r="AM184" i="6"/>
  <c r="AO96" i="6"/>
  <c r="O179" i="6"/>
  <c r="AU179" i="6" s="1"/>
  <c r="AU117" i="6"/>
  <c r="W191" i="6"/>
  <c r="AR189" i="6"/>
  <c r="I7" i="6"/>
  <c r="I70" i="6"/>
  <c r="AO8" i="6"/>
  <c r="AT152" i="6"/>
  <c r="AU159" i="6"/>
  <c r="AO22" i="6"/>
  <c r="I84" i="6"/>
  <c r="AO84" i="6" s="1"/>
  <c r="AM94" i="6"/>
  <c r="AP182" i="6"/>
  <c r="AC92" i="6"/>
  <c r="AL196" i="6"/>
  <c r="L175" i="6"/>
  <c r="AR113" i="6"/>
  <c r="AE144" i="6"/>
  <c r="AE81" i="6"/>
  <c r="AL86" i="6"/>
  <c r="L7" i="6"/>
  <c r="AR8" i="6"/>
  <c r="L70" i="6"/>
  <c r="AR70" i="6" s="1"/>
  <c r="Y88" i="6"/>
  <c r="AP85" i="6"/>
  <c r="AS98" i="6"/>
  <c r="AE73" i="6"/>
  <c r="O163" i="6"/>
  <c r="AU163" i="6" s="1"/>
  <c r="AL163" i="6"/>
  <c r="AR81" i="6"/>
  <c r="X38" i="6"/>
  <c r="AU41" i="6"/>
  <c r="AT87" i="6"/>
  <c r="AR178" i="6"/>
  <c r="AU157" i="6"/>
  <c r="AU120" i="6"/>
  <c r="O182" i="6"/>
  <c r="AU182" i="6" s="1"/>
  <c r="AL180" i="6"/>
  <c r="AE57" i="6"/>
  <c r="AT193" i="6"/>
  <c r="K137" i="6"/>
  <c r="AQ137" i="6" s="1"/>
  <c r="AQ138" i="6"/>
  <c r="AA7" i="6"/>
  <c r="AA70" i="6"/>
  <c r="AR94" i="6"/>
  <c r="AU162" i="6"/>
  <c r="AE83" i="6"/>
  <c r="O173" i="6"/>
  <c r="AU111" i="6"/>
  <c r="N106" i="6"/>
  <c r="AT107" i="6"/>
  <c r="N169" i="6"/>
  <c r="AT169" i="6" s="1"/>
  <c r="AO195" i="6"/>
  <c r="AQ39" i="6"/>
  <c r="K38" i="6"/>
  <c r="V169" i="6"/>
  <c r="AE107" i="6"/>
  <c r="V106" i="6"/>
  <c r="AP197" i="6"/>
  <c r="AP64" i="6"/>
  <c r="AN190" i="6"/>
  <c r="AL195" i="6"/>
  <c r="AS185" i="6"/>
  <c r="AP77" i="6"/>
  <c r="AM72" i="6"/>
  <c r="AM193" i="6"/>
  <c r="AD76" i="6"/>
  <c r="J137" i="6"/>
  <c r="AP137" i="6" s="1"/>
  <c r="AP138" i="6"/>
  <c r="M175" i="6"/>
  <c r="AS113" i="6"/>
  <c r="AR74" i="6"/>
  <c r="AM57" i="6"/>
  <c r="AL96" i="6"/>
  <c r="O196" i="6"/>
  <c r="AU196" i="6" s="1"/>
  <c r="AU134" i="6"/>
  <c r="AR156" i="6"/>
  <c r="AQ91" i="6"/>
  <c r="O86" i="6"/>
  <c r="AU86" i="6" s="1"/>
  <c r="AU24" i="6"/>
  <c r="AB84" i="6"/>
  <c r="AP156" i="6"/>
  <c r="AS72" i="6"/>
  <c r="AS39" i="6"/>
  <c r="M38" i="6"/>
  <c r="AS38" i="6" s="1"/>
  <c r="AS182" i="6"/>
  <c r="AR61" i="6"/>
  <c r="AQ171" i="6"/>
  <c r="AQ93" i="6"/>
  <c r="AN74" i="6"/>
  <c r="AE184" i="6"/>
  <c r="N175" i="6"/>
  <c r="AT113" i="6"/>
  <c r="AE185" i="6"/>
  <c r="AN90" i="6"/>
  <c r="Y76" i="6"/>
  <c r="AL182" i="6"/>
  <c r="AM186" i="6"/>
  <c r="AO87" i="6"/>
  <c r="K191" i="6"/>
  <c r="AQ191" i="6" s="1"/>
  <c r="AQ129" i="6"/>
  <c r="L38" i="6"/>
  <c r="AR38" i="6" s="1"/>
  <c r="AR39" i="6"/>
  <c r="M70" i="6"/>
  <c r="AS70" i="6" s="1"/>
  <c r="M7" i="6"/>
  <c r="AS8" i="6"/>
  <c r="W84" i="6"/>
  <c r="L169" i="6"/>
  <c r="AR107" i="6"/>
  <c r="L106" i="6"/>
  <c r="O97" i="6"/>
  <c r="AU35" i="6"/>
  <c r="AO14" i="6"/>
  <c r="I76" i="6"/>
  <c r="AO76" i="6" s="1"/>
  <c r="AN138" i="6"/>
  <c r="H137" i="6"/>
  <c r="M18" i="9"/>
  <c r="P18" i="9"/>
  <c r="AS53" i="6"/>
  <c r="AM160" i="6"/>
  <c r="AM26" i="6"/>
  <c r="G88" i="6"/>
  <c r="AM88" i="6" s="1"/>
  <c r="AS83" i="6"/>
  <c r="AN14" i="6"/>
  <c r="H76" i="6"/>
  <c r="AT160" i="6"/>
  <c r="P14" i="9"/>
  <c r="M14" i="9"/>
  <c r="O132" i="6"/>
  <c r="F194" i="6"/>
  <c r="AL194" i="6" s="1"/>
  <c r="AL132" i="6"/>
  <c r="H38" i="6"/>
  <c r="AN38" i="6" s="1"/>
  <c r="AN39" i="6"/>
  <c r="AN184" i="6"/>
  <c r="AL179" i="6"/>
  <c r="AM144" i="6"/>
  <c r="AS180" i="6"/>
  <c r="AO85" i="6"/>
  <c r="AE113" i="6"/>
  <c r="V175" i="6"/>
  <c r="N187" i="6"/>
  <c r="AT125" i="6"/>
  <c r="AO73" i="6"/>
  <c r="AL33" i="6"/>
  <c r="F95" i="6"/>
  <c r="O33" i="6"/>
  <c r="AU153" i="6"/>
  <c r="AR71" i="6"/>
  <c r="AO80" i="6"/>
  <c r="AB175" i="6"/>
  <c r="AR77" i="6"/>
  <c r="AQ30" i="6"/>
  <c r="K92" i="6"/>
  <c r="AL178" i="6"/>
  <c r="AU23" i="6"/>
  <c r="O85" i="6"/>
  <c r="AU85" i="6" s="1"/>
  <c r="AO98" i="6"/>
  <c r="AE172" i="6"/>
  <c r="AT129" i="6"/>
  <c r="N191" i="6"/>
  <c r="AT191" i="6" s="1"/>
  <c r="AP90" i="6"/>
  <c r="AE121" i="6"/>
  <c r="AE183" i="6" s="1"/>
  <c r="V183" i="6"/>
  <c r="AT176" i="6"/>
  <c r="AL174" i="6"/>
  <c r="AL156" i="6"/>
  <c r="O156" i="6"/>
  <c r="AU156" i="6" s="1"/>
  <c r="X76" i="6"/>
  <c r="AM82" i="6"/>
  <c r="AC191" i="6"/>
  <c r="M92" i="6"/>
  <c r="AS30" i="6"/>
  <c r="V187" i="6"/>
  <c r="AE125" i="6"/>
  <c r="O81" i="6"/>
  <c r="AU19" i="6"/>
  <c r="H194" i="6"/>
  <c r="AN194" i="6" s="1"/>
  <c r="AN132" i="6"/>
  <c r="AL53" i="6"/>
  <c r="O53" i="6"/>
  <c r="K175" i="6"/>
  <c r="AQ113" i="6"/>
  <c r="AM53" i="6"/>
  <c r="AQ121" i="6"/>
  <c r="K183" i="6"/>
  <c r="AQ183" i="6" s="1"/>
  <c r="AR125" i="6"/>
  <c r="L187" i="6"/>
  <c r="AR187" i="6" s="1"/>
  <c r="AN125" i="6"/>
  <c r="H187" i="6"/>
  <c r="AN187" i="6" s="1"/>
  <c r="AU128" i="6"/>
  <c r="O190" i="6"/>
  <c r="AU190" i="6" s="1"/>
  <c r="I191" i="6"/>
  <c r="AO191" i="6" s="1"/>
  <c r="AO129" i="6"/>
  <c r="M17" i="9"/>
  <c r="P17" i="9"/>
  <c r="O26" i="6"/>
  <c r="AL26" i="6"/>
  <c r="F88" i="6"/>
  <c r="AL88" i="6" s="1"/>
  <c r="J169" i="6"/>
  <c r="AP169" i="6" s="1"/>
  <c r="AP107" i="6"/>
  <c r="J106" i="6"/>
  <c r="AR87" i="6"/>
  <c r="G38" i="6"/>
  <c r="AM39" i="6"/>
  <c r="AP98" i="6"/>
  <c r="AM138" i="6"/>
  <c r="G137" i="6"/>
  <c r="AQ82" i="6"/>
  <c r="AP186" i="6"/>
  <c r="AU20" i="6"/>
  <c r="O82" i="6"/>
  <c r="AU82" i="6" s="1"/>
  <c r="K194" i="6"/>
  <c r="AQ194" i="6" s="1"/>
  <c r="AQ132" i="6"/>
  <c r="O138" i="6"/>
  <c r="AL138" i="6"/>
  <c r="F137" i="6"/>
  <c r="O197" i="6"/>
  <c r="AU197" i="6" s="1"/>
  <c r="AU135" i="6"/>
  <c r="AE96" i="6"/>
  <c r="AL107" i="6"/>
  <c r="F169" i="6"/>
  <c r="F106" i="6"/>
  <c r="O107" i="6"/>
  <c r="N84" i="6"/>
  <c r="AT84" i="6" s="1"/>
  <c r="AT22" i="6"/>
  <c r="F191" i="6"/>
  <c r="O129" i="6"/>
  <c r="AL129" i="6"/>
  <c r="AP160" i="6"/>
  <c r="I38" i="6"/>
  <c r="AO39" i="6"/>
  <c r="AU49" i="6"/>
  <c r="AM33" i="6"/>
  <c r="G95" i="6"/>
  <c r="AM95" i="6" s="1"/>
  <c r="L191" i="6"/>
  <c r="AR129" i="6"/>
  <c r="AP89" i="6"/>
  <c r="AM125" i="6"/>
  <c r="G187" i="6"/>
  <c r="AE61" i="6"/>
  <c r="AD175" i="6"/>
  <c r="L20" i="9"/>
  <c r="O20" i="9"/>
  <c r="V92" i="6"/>
  <c r="AE30" i="6"/>
  <c r="AE92" i="6" s="1"/>
  <c r="AL113" i="6"/>
  <c r="F175" i="6"/>
  <c r="AL175" i="6" s="1"/>
  <c r="O113" i="6"/>
  <c r="AO186" i="6"/>
  <c r="I194" i="6"/>
  <c r="AO194" i="6" s="1"/>
  <c r="AO132" i="6"/>
  <c r="AR75" i="6"/>
  <c r="AL57" i="6"/>
  <c r="O57" i="6"/>
  <c r="O193" i="6"/>
  <c r="AU193" i="6" s="1"/>
  <c r="AU131" i="6"/>
  <c r="AQ78" i="6"/>
  <c r="AB191" i="6"/>
  <c r="AR172" i="6"/>
  <c r="AL72" i="6"/>
  <c r="AU141" i="6"/>
  <c r="AS96" i="6"/>
  <c r="AU60" i="6"/>
  <c r="AM45" i="6"/>
  <c r="AE138" i="6"/>
  <c r="V137" i="6"/>
  <c r="AR138" i="6"/>
  <c r="L137" i="6"/>
  <c r="AR137" i="6" s="1"/>
  <c r="AN173" i="6"/>
  <c r="Y38" i="6"/>
  <c r="AQ193" i="6"/>
  <c r="AP14" i="6"/>
  <c r="J76" i="6"/>
  <c r="AL78" i="6"/>
  <c r="AQ170" i="6"/>
  <c r="O144" i="6"/>
  <c r="AL144" i="6"/>
  <c r="Z70" i="6"/>
  <c r="Z7" i="6"/>
  <c r="Z69" i="6" s="1"/>
  <c r="AT188" i="6"/>
  <c r="X191" i="6"/>
  <c r="H106" i="6"/>
  <c r="H169" i="6"/>
  <c r="AN107" i="6"/>
  <c r="AU34" i="6"/>
  <c r="O96" i="6"/>
  <c r="AU158" i="6"/>
  <c r="AD187" i="6"/>
  <c r="AS89" i="6"/>
  <c r="AO174" i="6"/>
  <c r="I183" i="6"/>
  <c r="AO183" i="6" s="1"/>
  <c r="AO121" i="6"/>
  <c r="AT79" i="6"/>
  <c r="AE181" i="6"/>
  <c r="AR14" i="6"/>
  <c r="L76" i="6"/>
  <c r="AR76" i="6" s="1"/>
  <c r="AT45" i="6"/>
  <c r="AE156" i="6"/>
  <c r="AL85" i="6"/>
  <c r="AE178" i="6"/>
  <c r="AU148" i="6"/>
  <c r="AT192" i="6"/>
  <c r="AE75" i="6"/>
  <c r="AO78" i="6"/>
  <c r="AS86" i="6"/>
  <c r="O174" i="6"/>
  <c r="AU174" i="6" s="1"/>
  <c r="AU112" i="6"/>
  <c r="AR163" i="6"/>
  <c r="AS173" i="6"/>
  <c r="AR160" i="6"/>
  <c r="AU146" i="6"/>
  <c r="AU181" i="6" l="1"/>
  <c r="AP76" i="6"/>
  <c r="AU184" i="6"/>
  <c r="AU173" i="6"/>
  <c r="AR175" i="6"/>
  <c r="AU64" i="6"/>
  <c r="AR95" i="6"/>
  <c r="AO88" i="6"/>
  <c r="AN191" i="6"/>
  <c r="AU73" i="6"/>
  <c r="AU152" i="6"/>
  <c r="AQ84" i="6"/>
  <c r="AM187" i="6"/>
  <c r="AM137" i="6"/>
  <c r="AU71" i="6"/>
  <c r="AN88" i="6"/>
  <c r="W69" i="6"/>
  <c r="AQ38" i="6"/>
  <c r="AE95" i="6"/>
  <c r="X168" i="6"/>
  <c r="AU96" i="6"/>
  <c r="AE187" i="6"/>
  <c r="AU79" i="6"/>
  <c r="AL84" i="6"/>
  <c r="AU72" i="6"/>
  <c r="AD168" i="6"/>
  <c r="AE88" i="6"/>
  <c r="AN137" i="6"/>
  <c r="AL95" i="6"/>
  <c r="AT137" i="6"/>
  <c r="AQ175" i="6"/>
  <c r="AA69" i="6"/>
  <c r="AU94" i="6"/>
  <c r="AL191" i="6"/>
  <c r="AE137" i="6"/>
  <c r="I69" i="6"/>
  <c r="AO69" i="6" s="1"/>
  <c r="AO7" i="6"/>
  <c r="N69" i="6"/>
  <c r="AT7" i="6"/>
  <c r="AT106" i="6"/>
  <c r="N168" i="6"/>
  <c r="AR7" i="6"/>
  <c r="L69" i="6"/>
  <c r="AR69" i="6" s="1"/>
  <c r="AU144" i="6"/>
  <c r="AU26" i="6"/>
  <c r="O88" i="6"/>
  <c r="AU88" i="6" s="1"/>
  <c r="AU53" i="6"/>
  <c r="X69" i="6"/>
  <c r="AQ187" i="6"/>
  <c r="G168" i="6"/>
  <c r="AM168" i="6" s="1"/>
  <c r="AM106" i="6"/>
  <c r="AU80" i="6"/>
  <c r="AL38" i="6"/>
  <c r="O38" i="6"/>
  <c r="AO92" i="6"/>
  <c r="AS106" i="6"/>
  <c r="M168" i="6"/>
  <c r="AS168" i="6" s="1"/>
  <c r="O7" i="6"/>
  <c r="F69" i="6"/>
  <c r="AL7" i="6"/>
  <c r="AT38" i="6"/>
  <c r="AU97" i="6"/>
  <c r="AU57" i="6"/>
  <c r="AL70" i="6"/>
  <c r="AL169" i="6"/>
  <c r="AT187" i="6"/>
  <c r="AN76" i="6"/>
  <c r="AU30" i="6"/>
  <c r="O92" i="6"/>
  <c r="AU92" i="6" s="1"/>
  <c r="AN70" i="6"/>
  <c r="AM76" i="6"/>
  <c r="AA168" i="6"/>
  <c r="AU22" i="6"/>
  <c r="O84" i="6"/>
  <c r="AS84" i="6"/>
  <c r="AU33" i="6"/>
  <c r="O95" i="6"/>
  <c r="O70" i="6"/>
  <c r="AU8" i="6"/>
  <c r="AU81" i="6"/>
  <c r="AT76" i="6"/>
  <c r="L168" i="6"/>
  <c r="AR168" i="6" s="1"/>
  <c r="AR106" i="6"/>
  <c r="AR169" i="6"/>
  <c r="AT175" i="6"/>
  <c r="AE194" i="6"/>
  <c r="K69" i="6"/>
  <c r="AQ7" i="6"/>
  <c r="AL92" i="6"/>
  <c r="AS187" i="6"/>
  <c r="AQ106" i="6"/>
  <c r="K168" i="6"/>
  <c r="AQ168" i="6" s="1"/>
  <c r="AN169" i="6"/>
  <c r="AR191" i="6"/>
  <c r="AM38" i="6"/>
  <c r="AS92" i="6"/>
  <c r="AE175" i="6"/>
  <c r="O187" i="6"/>
  <c r="AU187" i="6" s="1"/>
  <c r="AU125" i="6"/>
  <c r="AU83" i="6"/>
  <c r="AE38" i="6"/>
  <c r="AU189" i="6"/>
  <c r="AQ70" i="6"/>
  <c r="AP92" i="6"/>
  <c r="O191" i="6"/>
  <c r="AU191" i="6" s="1"/>
  <c r="AU129" i="6"/>
  <c r="M20" i="9"/>
  <c r="P20" i="9"/>
  <c r="AO169" i="6"/>
  <c r="O194" i="6"/>
  <c r="AU194" i="6" s="1"/>
  <c r="AU132" i="6"/>
  <c r="AO106" i="6"/>
  <c r="I168" i="6"/>
  <c r="AO168" i="6" s="1"/>
  <c r="V168" i="6"/>
  <c r="AE106" i="6"/>
  <c r="AE168" i="6" s="1"/>
  <c r="Z168" i="6"/>
  <c r="AL187" i="6"/>
  <c r="AD69" i="6"/>
  <c r="AT88" i="6"/>
  <c r="AR84" i="6"/>
  <c r="AS191" i="6"/>
  <c r="AU178" i="6"/>
  <c r="O169" i="6"/>
  <c r="AU169" i="6" s="1"/>
  <c r="AU107" i="6"/>
  <c r="AN7" i="6"/>
  <c r="H69" i="6"/>
  <c r="AS169" i="6"/>
  <c r="AN106" i="6"/>
  <c r="H168" i="6"/>
  <c r="AN168" i="6" s="1"/>
  <c r="AP106" i="6"/>
  <c r="J168" i="6"/>
  <c r="AP168" i="6" s="1"/>
  <c r="AQ92" i="6"/>
  <c r="AS7" i="6"/>
  <c r="M69" i="6"/>
  <c r="AS69" i="6" s="1"/>
  <c r="AE169" i="6"/>
  <c r="O183" i="6"/>
  <c r="AU183" i="6" s="1"/>
  <c r="AU121" i="6"/>
  <c r="AU171" i="6"/>
  <c r="AQ76" i="6"/>
  <c r="AE84" i="6"/>
  <c r="AM191" i="6"/>
  <c r="AU45" i="6"/>
  <c r="AP95" i="6"/>
  <c r="F168" i="6"/>
  <c r="O106" i="6"/>
  <c r="AL106" i="6"/>
  <c r="O175" i="6"/>
  <c r="AU175" i="6" s="1"/>
  <c r="AU113" i="6"/>
  <c r="O137" i="6"/>
  <c r="AL137" i="6"/>
  <c r="AL183" i="6"/>
  <c r="AM84" i="6"/>
  <c r="AP38" i="6"/>
  <c r="AR194" i="6"/>
  <c r="AE7" i="6"/>
  <c r="V69" i="6"/>
  <c r="AS137" i="6"/>
  <c r="AU170" i="6"/>
  <c r="AM70" i="6"/>
  <c r="W168" i="6"/>
  <c r="N39" i="9"/>
  <c r="H41" i="9"/>
  <c r="Q39" i="9"/>
  <c r="J69" i="6"/>
  <c r="AP69" i="6" s="1"/>
  <c r="AP7" i="6"/>
  <c r="AQ95" i="6"/>
  <c r="AU61" i="6"/>
  <c r="AU14" i="6"/>
  <c r="O76" i="6"/>
  <c r="AU76" i="6" s="1"/>
  <c r="AU75" i="6"/>
  <c r="AO38" i="6"/>
  <c r="AU138" i="6"/>
  <c r="AS175" i="6"/>
  <c r="AO70" i="6"/>
  <c r="AU186" i="6"/>
  <c r="AE70" i="6"/>
  <c r="AP70" i="6"/>
  <c r="AM194" i="6"/>
  <c r="AM7" i="6"/>
  <c r="G69" i="6"/>
  <c r="AQ69" i="6" l="1"/>
  <c r="AU95" i="6"/>
  <c r="AT168" i="6"/>
  <c r="AU137" i="6"/>
  <c r="AM69" i="6"/>
  <c r="N41" i="9"/>
  <c r="S21" i="9"/>
  <c r="Q41" i="9"/>
  <c r="S10" i="9"/>
  <c r="S11" i="9"/>
  <c r="S15" i="9"/>
  <c r="S9" i="9"/>
  <c r="S16" i="9"/>
  <c r="S14" i="9"/>
  <c r="V10" i="9" s="1"/>
  <c r="S12" i="9"/>
  <c r="S17" i="9"/>
  <c r="S13" i="9"/>
  <c r="V9" i="9" s="1"/>
  <c r="S8" i="9"/>
  <c r="S19" i="9"/>
  <c r="S18" i="9"/>
  <c r="AE69" i="6"/>
  <c r="AL69" i="6"/>
  <c r="AU106" i="6"/>
  <c r="O168" i="6"/>
  <c r="AU168" i="6" s="1"/>
  <c r="AU84" i="6"/>
  <c r="O69" i="6"/>
  <c r="AU7" i="6"/>
  <c r="AU70" i="6"/>
  <c r="AN69" i="6"/>
  <c r="AL168" i="6"/>
  <c r="AU38" i="6"/>
  <c r="AT69" i="6"/>
  <c r="V11" i="9" l="1"/>
  <c r="V8" i="9"/>
  <c r="AU69" i="6"/>
  <c r="V12" i="9" l="1"/>
  <c r="V15" i="9"/>
</calcChain>
</file>

<file path=xl/sharedStrings.xml><?xml version="1.0" encoding="utf-8"?>
<sst xmlns="http://schemas.openxmlformats.org/spreadsheetml/2006/main" count="41216" uniqueCount="6975">
  <si>
    <t>20.Nilai</t>
  </si>
  <si>
    <t>22.Volume</t>
  </si>
  <si>
    <t/>
  </si>
  <si>
    <t>08.Kanal</t>
  </si>
  <si>
    <t>Ekspor</t>
  </si>
  <si>
    <t>Lokal</t>
  </si>
  <si>
    <t>#</t>
  </si>
  <si>
    <t>KAKAO</t>
  </si>
  <si>
    <t>CPO</t>
  </si>
  <si>
    <t>INTI SAWIT</t>
  </si>
  <si>
    <t>CTC</t>
  </si>
  <si>
    <t>KSU</t>
  </si>
  <si>
    <t>KULIT KOPI</t>
  </si>
  <si>
    <t>GULA SISAN</t>
  </si>
  <si>
    <t>TEH HIJAU</t>
  </si>
  <si>
    <t>02.Regional</t>
  </si>
  <si>
    <t>0</t>
  </si>
  <si>
    <t>1</t>
  </si>
  <si>
    <t>2</t>
  </si>
  <si>
    <t>3</t>
  </si>
  <si>
    <t>5</t>
  </si>
  <si>
    <t>6</t>
  </si>
  <si>
    <t>7</t>
  </si>
  <si>
    <t>8</t>
  </si>
  <si>
    <t>4</t>
  </si>
  <si>
    <t>15.GL Account Desc</t>
  </si>
  <si>
    <t>Pndptn Ush Agrowisat</t>
  </si>
  <si>
    <t>Pndptn Usaha Hortiku</t>
  </si>
  <si>
    <t>Pndptn Usaha Karet</t>
  </si>
  <si>
    <t>Pndptn Usaha Karung</t>
  </si>
  <si>
    <t>Pndptn Usaha Kopi</t>
  </si>
  <si>
    <t>Pendapatan KSO</t>
  </si>
  <si>
    <t>Pndptn Usah Tmn Lain</t>
  </si>
  <si>
    <t>Pndptn Usaha Tebu</t>
  </si>
  <si>
    <t>Pndptn Ush Opti Aset</t>
  </si>
  <si>
    <t>Pndptn Usaha Sawit</t>
  </si>
  <si>
    <t>Pndptn Usaha Teh</t>
  </si>
  <si>
    <t>Pndptn Us. Hilir Teh</t>
  </si>
  <si>
    <t>Pend U. Tembakau</t>
  </si>
  <si>
    <t>Pndptn Usah Ank Kayu</t>
  </si>
  <si>
    <t>Pndptn Usah Prd Hil</t>
  </si>
  <si>
    <t>Pndptn Usaha Kakao</t>
  </si>
  <si>
    <t>Pndptn Us. Hlir Gula</t>
  </si>
  <si>
    <t>Pndptn Us. Hlir Kopi</t>
  </si>
  <si>
    <t>Pndptn Us. Hlir KS</t>
  </si>
  <si>
    <t>Pndptn Sertifikasi</t>
  </si>
  <si>
    <t>18.Material</t>
  </si>
  <si>
    <t>19.Material Desc</t>
  </si>
  <si>
    <t>11006181</t>
  </si>
  <si>
    <t>KSO Sawit SupCo - PalmCo</t>
  </si>
  <si>
    <t>11000003</t>
  </si>
  <si>
    <t>11000004</t>
  </si>
  <si>
    <t>11003780</t>
  </si>
  <si>
    <t>PW DUST ORT</t>
  </si>
  <si>
    <t>11003845</t>
  </si>
  <si>
    <t>RSS SB</t>
  </si>
  <si>
    <t>11004026</t>
  </si>
  <si>
    <t>STD 1 RA</t>
  </si>
  <si>
    <t>11004247</t>
  </si>
  <si>
    <t>TEA:WALAND BLEND,BLK;CTC+OTDX;PD+D1+PF</t>
  </si>
  <si>
    <t>11004348</t>
  </si>
  <si>
    <t>TEA:ODX TEA;BLACK;GRADE 1;BOP I</t>
  </si>
  <si>
    <t>11004355</t>
  </si>
  <si>
    <t>TEA:ODX TEA;BLACK;GRADE 1;BOP</t>
  </si>
  <si>
    <t>11004357</t>
  </si>
  <si>
    <t>TEA:ODX TEA;BLACK;GRADE 1;BOPF</t>
  </si>
  <si>
    <t>11004358</t>
  </si>
  <si>
    <t>TEA:ODX TEA;BLACK;GRADE 1;PF</t>
  </si>
  <si>
    <t>11004359</t>
  </si>
  <si>
    <t>TEA:ODX TEA;BLACK;GRADE 1;DUST</t>
  </si>
  <si>
    <t>11004360</t>
  </si>
  <si>
    <t>TEA:ODX TEA;BLACK;GRADE 1;BT</t>
  </si>
  <si>
    <t>11004361</t>
  </si>
  <si>
    <t>TEA:ODX TEA;BLACK;GRADE 1;BP</t>
  </si>
  <si>
    <t>11004363</t>
  </si>
  <si>
    <t>TEA:ODX TEA;BLACK;GRADE 2;DUST II</t>
  </si>
  <si>
    <t>11004365</t>
  </si>
  <si>
    <t>TEA:ODX TEA;BLACK;GRADE 2;FANN II</t>
  </si>
  <si>
    <t>11004366</t>
  </si>
  <si>
    <t>TEA:ODX TEA;BLACK;GRADE 2;DUST III</t>
  </si>
  <si>
    <t>11004370</t>
  </si>
  <si>
    <t>TEA:CTC TEA;BLACK;GRADE 1;PD</t>
  </si>
  <si>
    <t>11004371</t>
  </si>
  <si>
    <t>TEA:CTC TEA;BLACK;GRADE 1;DUST 1</t>
  </si>
  <si>
    <t>11004372</t>
  </si>
  <si>
    <t>TEA:CTC TEA;BLACK;GRADE 1;FANN</t>
  </si>
  <si>
    <t>11004373</t>
  </si>
  <si>
    <t>TEA:CTC TEA;BLACK;GRADE 2;DUST 2</t>
  </si>
  <si>
    <t>11004374</t>
  </si>
  <si>
    <t>TEA:CTC TEA;BLACK;GRADE 2;FNGS 2</t>
  </si>
  <si>
    <t>11004379</t>
  </si>
  <si>
    <t>TEA:CTC TEA;BLACK;STD 202;BP 1;SPC</t>
  </si>
  <si>
    <t>11004409</t>
  </si>
  <si>
    <t>TEA:ODX TEA;BLACK;GRADE 2;PW DUST</t>
  </si>
  <si>
    <t>11004528</t>
  </si>
  <si>
    <t>TEA:ODX TEA;BLACK;GRADE 3;BMF</t>
  </si>
  <si>
    <t>11004530</t>
  </si>
  <si>
    <t>TEA:ODX TEA;BLACK;GRADE 2;FANN IV</t>
  </si>
  <si>
    <t>11005970</t>
  </si>
  <si>
    <t>RSS 1 BB</t>
  </si>
  <si>
    <t>11005979</t>
  </si>
  <si>
    <t>TEA:POWDER;BLACK;GRADE 1;STD;005;BLD</t>
  </si>
  <si>
    <t>11006090</t>
  </si>
  <si>
    <t>TEA:ODX TEA;BLACK;GRADE 3;SDP-BM</t>
  </si>
  <si>
    <t>11006129</t>
  </si>
  <si>
    <t>TEA:ODX TEA;BLACK;GRADE 1;PF-DUST;PF LS</t>
  </si>
  <si>
    <t>11006147</t>
  </si>
  <si>
    <t>TEA:POWDER;BLACK;ORIGINAL;BOP-65%;TST7-2</t>
  </si>
  <si>
    <t>11006226</t>
  </si>
  <si>
    <t>TEA:ODX TEA;BLACK;D STD 188</t>
  </si>
  <si>
    <t>11006227</t>
  </si>
  <si>
    <t>TEA:ODX TEA;BLACK;STD 189</t>
  </si>
  <si>
    <t>11006230</t>
  </si>
  <si>
    <t>TEA:ODX TEA;BLACK;STD DES</t>
  </si>
  <si>
    <t>11004362</t>
  </si>
  <si>
    <t>TEA:ODX TEA;BLACK;GRADE 2;PF II</t>
  </si>
  <si>
    <t>11006186</t>
  </si>
  <si>
    <t>Agro Hunian-Swakelola</t>
  </si>
  <si>
    <t>11006187</t>
  </si>
  <si>
    <t>Agro Parkir &amp; Tiket -Swakelola</t>
  </si>
  <si>
    <t>11006188</t>
  </si>
  <si>
    <t>Agro Resto - Swakelola</t>
  </si>
  <si>
    <t>11006189</t>
  </si>
  <si>
    <t>Agro Wahana -Swakelola</t>
  </si>
  <si>
    <t>11004563</t>
  </si>
  <si>
    <t>TBN KOS - NW - AV UTUH UKUR 1</t>
  </si>
  <si>
    <t>11004564</t>
  </si>
  <si>
    <t>TBN KOS - NW - AV UTUH UKUR 1S</t>
  </si>
  <si>
    <t>11004565</t>
  </si>
  <si>
    <t>TBN KOS - NW - AV UTUH UKUR 2</t>
  </si>
  <si>
    <t>11004567</t>
  </si>
  <si>
    <t>TBN KOS - NW - UTUH UKUR 1</t>
  </si>
  <si>
    <t>11004568</t>
  </si>
  <si>
    <t>TBN KOS - NW - UTUH UKUR 1S</t>
  </si>
  <si>
    <t>11004569</t>
  </si>
  <si>
    <t>TBN KOS - NW - UTUH UKUR 2</t>
  </si>
  <si>
    <t>11004571</t>
  </si>
  <si>
    <t>TBN TNG - NW - UTUH UKUR 1</t>
  </si>
  <si>
    <t>11004573</t>
  </si>
  <si>
    <t>TBN TNG - NW - UTUH UKUR 2</t>
  </si>
  <si>
    <t>11004593</t>
  </si>
  <si>
    <t>TBN TNG - NW - AV UTUH UKUR 2</t>
  </si>
  <si>
    <t>11004603</t>
  </si>
  <si>
    <t>TBN KAK - PW1 - UTUH UKUR 1</t>
  </si>
  <si>
    <t>11004604</t>
  </si>
  <si>
    <t>TBN KAK - PW1 - UTUH UKUR 1S</t>
  </si>
  <si>
    <t>11004605</t>
  </si>
  <si>
    <t>TBN KAK - PW1 - UTUH UKUR 2</t>
  </si>
  <si>
    <t>11004606</t>
  </si>
  <si>
    <t>TBN KAK - PW1 - AV UTUH UKUR 1</t>
  </si>
  <si>
    <t>11004607</t>
  </si>
  <si>
    <t>TBN KAK - PW1 - AV UTUH UKUR 1S</t>
  </si>
  <si>
    <t>11004608</t>
  </si>
  <si>
    <t>TBN KAK - PW1 - AV UTUH UKUR 2</t>
  </si>
  <si>
    <t>11004609</t>
  </si>
  <si>
    <t>TBN KAK - PW1 - AV PECAH UKUR 1</t>
  </si>
  <si>
    <t>11004610</t>
  </si>
  <si>
    <t>TBN KAK - PW1 - PECAH UKUR 1</t>
  </si>
  <si>
    <t>11004612</t>
  </si>
  <si>
    <t>TBN KAK - PW2 - UTUH UKUR 1</t>
  </si>
  <si>
    <t>11004613</t>
  </si>
  <si>
    <t>TBN KAK - PW2 - UTUH UKUR 1S</t>
  </si>
  <si>
    <t>11004614</t>
  </si>
  <si>
    <t>TBN KAK - PW2 - UTUH UKUR 2</t>
  </si>
  <si>
    <t>11004615</t>
  </si>
  <si>
    <t>TBN KAK - PW2 - AV UTUH UKUR 1</t>
  </si>
  <si>
    <t>11004616</t>
  </si>
  <si>
    <t>TBN KAK - PW2 - AV UTUH UKUR 1S</t>
  </si>
  <si>
    <t>11004617</t>
  </si>
  <si>
    <t>TBN KAK - PW2 - AV PECAH UKUR 1</t>
  </si>
  <si>
    <t>11004618</t>
  </si>
  <si>
    <t>TBN KAK - PW2 - PECAH UKUR 1</t>
  </si>
  <si>
    <t>11004619</t>
  </si>
  <si>
    <t>TBN KAK - PW2 - PECAH UKUR 1S</t>
  </si>
  <si>
    <t>11004620</t>
  </si>
  <si>
    <t>TBN KAK - PW3 - UTUH UKUR 1</t>
  </si>
  <si>
    <t>11004621</t>
  </si>
  <si>
    <t>TBN KAK - PW3 - UTUH UKUR 1S</t>
  </si>
  <si>
    <t>11004622</t>
  </si>
  <si>
    <t>TBN PW 02/AAAA BNS AV 1</t>
  </si>
  <si>
    <t>11004623</t>
  </si>
  <si>
    <t>TBN KAK - PW3 - AV PECAH UKUR 1</t>
  </si>
  <si>
    <t>11004624</t>
  </si>
  <si>
    <t>TBN KAK - PW3 - PECAH UKUR 1</t>
  </si>
  <si>
    <t>11004625</t>
  </si>
  <si>
    <t>TBN KAK - PW3 - PECAH UKUR 1S</t>
  </si>
  <si>
    <t>11004626</t>
  </si>
  <si>
    <t>TBN PW 02/AAAA BNS AV 2</t>
  </si>
  <si>
    <t>11004630</t>
  </si>
  <si>
    <t>VBN FILLER POL LOOSE LEAF</t>
  </si>
  <si>
    <t>11004637</t>
  </si>
  <si>
    <t>TBN KOS - LPW - UTUH UKUR 1</t>
  </si>
  <si>
    <t>11004638</t>
  </si>
  <si>
    <t>TBN KOS - LPW - UTUH UKUR 1S</t>
  </si>
  <si>
    <t>11004639</t>
  </si>
  <si>
    <t>TBN KOS - LPW - UTUH UKUR 2</t>
  </si>
  <si>
    <t>11004645</t>
  </si>
  <si>
    <t>TBN KOS - LPW - PECAH UKUR 1</t>
  </si>
  <si>
    <t>11004646</t>
  </si>
  <si>
    <t>TBN KOS - LPW - PECAH UKUR 1S</t>
  </si>
  <si>
    <t>11004665</t>
  </si>
  <si>
    <t>TBN KOS - NW - AV PECAH UKUR 1</t>
  </si>
  <si>
    <t>11004666</t>
  </si>
  <si>
    <t>TBN KOS - NW - AV PECAH UKUR 1S</t>
  </si>
  <si>
    <t>11004673</t>
  </si>
  <si>
    <t>TBN KOS - NW - PECAH UKUR 1</t>
  </si>
  <si>
    <t>11004674</t>
  </si>
  <si>
    <t>TBN KOS - NW - PECAH UKUR 1S</t>
  </si>
  <si>
    <t>11004679</t>
  </si>
  <si>
    <t>TBN KOS RFU I UKUR 1S/1</t>
  </si>
  <si>
    <t>11004744</t>
  </si>
  <si>
    <t>TBN KAK - NW - UTUH UKUR 1</t>
  </si>
  <si>
    <t>11004745</t>
  </si>
  <si>
    <t>TBN KAK - NW - UTUH UKUR 1S</t>
  </si>
  <si>
    <t>11004752</t>
  </si>
  <si>
    <t>TBN KAK - LPW - UTUH UKUR 1</t>
  </si>
  <si>
    <t>11004753</t>
  </si>
  <si>
    <t>TBN KAK - LPW - UTUH UKUR 1S</t>
  </si>
  <si>
    <t>11004754</t>
  </si>
  <si>
    <t>TBN KAK - LPW - UTUH UKUR 2</t>
  </si>
  <si>
    <t>11004760</t>
  </si>
  <si>
    <t>TBN KAK - LPW - PECAH UKUR 1</t>
  </si>
  <si>
    <t>11004761</t>
  </si>
  <si>
    <t>TBN KAK - LPW - PECAH UKUR 1S</t>
  </si>
  <si>
    <t>11004780</t>
  </si>
  <si>
    <t>TBN KAK - NW - AV UTUH UKUR 1</t>
  </si>
  <si>
    <t>11004781</t>
  </si>
  <si>
    <t>TBN KAK - NW - AV UTUH UKUR 1S</t>
  </si>
  <si>
    <t>11004782</t>
  </si>
  <si>
    <t>TBN KAK - NW - AV UTUH UKUR 2</t>
  </si>
  <si>
    <t>11004784</t>
  </si>
  <si>
    <t>TBN KAK - NW - AV PECAH UKUR 1</t>
  </si>
  <si>
    <t>11004785</t>
  </si>
  <si>
    <t>TBN KAK - NW - AV PECAH UKUR 1S</t>
  </si>
  <si>
    <t>11004796</t>
  </si>
  <si>
    <t>TBN KAK - NW - PECAH UKUR 1</t>
  </si>
  <si>
    <t>11004797</t>
  </si>
  <si>
    <t>TBN KAK - NW - PECAH UKUR 1S</t>
  </si>
  <si>
    <t>11004804</t>
  </si>
  <si>
    <t>TBN KAK - LPW - BACK SIDE DEK</t>
  </si>
  <si>
    <t>11004805</t>
  </si>
  <si>
    <t>TBN KAK - LPW - PENDEK NC</t>
  </si>
  <si>
    <t>11004806</t>
  </si>
  <si>
    <t>TBN KAK - LPW - PENDEK SC</t>
  </si>
  <si>
    <t>11004808</t>
  </si>
  <si>
    <t>TBN KAK RFU I UKUR 2</t>
  </si>
  <si>
    <t>11004825</t>
  </si>
  <si>
    <t>TBN KAK - PW1 - AV PECAH UKUR 2</t>
  </si>
  <si>
    <t>11004838</t>
  </si>
  <si>
    <t>TBN KAK - PW1 - PECAH UKUR 2</t>
  </si>
  <si>
    <t>11004845</t>
  </si>
  <si>
    <t>TBN KAK - PW2 - AV UTUH UKUR 2</t>
  </si>
  <si>
    <t>11004848</t>
  </si>
  <si>
    <t>TBN KAK - PW2 - AV PECAH UKUR 2</t>
  </si>
  <si>
    <t>11004853</t>
  </si>
  <si>
    <t>TBN KAK - PW2 - PECAH UKUR 2</t>
  </si>
  <si>
    <t>11004859</t>
  </si>
  <si>
    <t>TBN KAK - PW3 - UTUH UKUR 2</t>
  </si>
  <si>
    <t>11004861</t>
  </si>
  <si>
    <t>TBN KAK - PW3 - AV UTUH UKUR 1S</t>
  </si>
  <si>
    <t>11004862</t>
  </si>
  <si>
    <t>TBN KAK - PW3 - AV UTUH UKUR 2</t>
  </si>
  <si>
    <t>11004864</t>
  </si>
  <si>
    <t>TBN KAK - PW3 - AV PECAH UKUR 1S</t>
  </si>
  <si>
    <t>11004865</t>
  </si>
  <si>
    <t>TBN KAK - PW3 - AV PECAH UKUR 2</t>
  </si>
  <si>
    <t>11004870</t>
  </si>
  <si>
    <t>TBN KAK - PW3 - PECAH UKUR 2</t>
  </si>
  <si>
    <t>11004873</t>
  </si>
  <si>
    <t>KAK PW 4 UKUR 1</t>
  </si>
  <si>
    <t>11004874</t>
  </si>
  <si>
    <t>KAK PW 4 UKUR 1S</t>
  </si>
  <si>
    <t>11004875</t>
  </si>
  <si>
    <t>KAK PW 4 UKUR 2</t>
  </si>
  <si>
    <t>11004876</t>
  </si>
  <si>
    <t>KAK PW 4 AV UKUR 1S</t>
  </si>
  <si>
    <t>11004877</t>
  </si>
  <si>
    <t>KAK PW 4 AV PECAH UKUR 1</t>
  </si>
  <si>
    <t>11004878</t>
  </si>
  <si>
    <t>KAK PW 4 AV PECAH 2</t>
  </si>
  <si>
    <t>11004881</t>
  </si>
  <si>
    <t>KAK PW 4 PECAH UKUR 1</t>
  </si>
  <si>
    <t>11004883</t>
  </si>
  <si>
    <t>KAK PW 4 PECAH UKUR 2</t>
  </si>
  <si>
    <t>11004884</t>
  </si>
  <si>
    <t>TBN TNG - PW1 - UTUH UKUR 3</t>
  </si>
  <si>
    <t>11004885</t>
  </si>
  <si>
    <t>TBN TNG - PW1 - UTUH UKUR 3S</t>
  </si>
  <si>
    <t>11004886</t>
  </si>
  <si>
    <t>TBN TNG - PW1 - AV UTUH UKUR 3</t>
  </si>
  <si>
    <t>11004887</t>
  </si>
  <si>
    <t>TBN TNG - PW1 - AV UTUH UKUR 3S</t>
  </si>
  <si>
    <t>11004901</t>
  </si>
  <si>
    <t>GOOD FILLER</t>
  </si>
  <si>
    <t>11004903</t>
  </si>
  <si>
    <t>TBN - FILLER- GUR-GUR BIR DAN POLOKAN</t>
  </si>
  <si>
    <t>11004944</t>
  </si>
  <si>
    <t>TBN-FILLER-HANSTRIP ( HS )</t>
  </si>
  <si>
    <t>11005025</t>
  </si>
  <si>
    <t>VBN DAUN DKA -PW3 UTUH UKUR 2</t>
  </si>
  <si>
    <t>11005026</t>
  </si>
  <si>
    <t>VBN DAUN DKA -PW3 UTUH UKUR 2S</t>
  </si>
  <si>
    <t>11005068</t>
  </si>
  <si>
    <t>VBN DAUN DKA -PW2 UTUH UKUR 1</t>
  </si>
  <si>
    <t>11005071</t>
  </si>
  <si>
    <t>VBN DAUN DKA -PW2 UTUH UKUR 2S</t>
  </si>
  <si>
    <t>11005072</t>
  </si>
  <si>
    <t>VBN DAUN DKA -PW2 UTUH UKUR 3</t>
  </si>
  <si>
    <t>11005083</t>
  </si>
  <si>
    <t>VBN PW DKA III/AAA 1</t>
  </si>
  <si>
    <t>11005084</t>
  </si>
  <si>
    <t>VBN PW DKA III/AAA 2S</t>
  </si>
  <si>
    <t>11005086</t>
  </si>
  <si>
    <t>VBN DAUN DKA -PW1- IIIA UTUH UKUR 1</t>
  </si>
  <si>
    <t>11005089</t>
  </si>
  <si>
    <t>VBN DAUN DKA -PW1- IIIA UTUH UKUR 2S</t>
  </si>
  <si>
    <t>11005090</t>
  </si>
  <si>
    <t>VBN DAUN DKA -PW1- IIIA UTUH UKUR 3</t>
  </si>
  <si>
    <t>11005878</t>
  </si>
  <si>
    <t>VBN DKA-RFU</t>
  </si>
  <si>
    <t>11006178</t>
  </si>
  <si>
    <t>Pendapatan Sewa</t>
  </si>
  <si>
    <t>11003276</t>
  </si>
  <si>
    <t>RSS 1 SB 33</t>
  </si>
  <si>
    <t>11003277</t>
  </si>
  <si>
    <t>RSS 1 SB 35</t>
  </si>
  <si>
    <t>11003310</t>
  </si>
  <si>
    <t>KOPI - A/WP-1X</t>
  </si>
  <si>
    <t>11003311</t>
  </si>
  <si>
    <t>KOPI - A/WP-1M</t>
  </si>
  <si>
    <t>11003312</t>
  </si>
  <si>
    <t>KOPI - A/WP-1S</t>
  </si>
  <si>
    <t>11003313</t>
  </si>
  <si>
    <t>KOPI - A/WP-1 Peaberry</t>
  </si>
  <si>
    <t>11003323</t>
  </si>
  <si>
    <t>REGULER R/WP-1L</t>
  </si>
  <si>
    <t>11003324</t>
  </si>
  <si>
    <t>REGULER R/WP-1M</t>
  </si>
  <si>
    <t>11003325</t>
  </si>
  <si>
    <t>REGULER R/WP-1S</t>
  </si>
  <si>
    <t>11004375</t>
  </si>
  <si>
    <t>TEA:CTC TEA;BLACK;GRADE 3;BMC</t>
  </si>
  <si>
    <t>11004435</t>
  </si>
  <si>
    <t>HORTI R/WP-1M</t>
  </si>
  <si>
    <t>11004437</t>
  </si>
  <si>
    <t>HORTI R/WP-1L</t>
  </si>
  <si>
    <t>11004443</t>
  </si>
  <si>
    <t>HORTI R/WP-1S</t>
  </si>
  <si>
    <t>31000011</t>
  </si>
  <si>
    <t>BAHAN OLAH KARET</t>
  </si>
  <si>
    <t>11003278</t>
  </si>
  <si>
    <t>11003895</t>
  </si>
  <si>
    <t>RSS 1 SBC</t>
  </si>
  <si>
    <t>11003900</t>
  </si>
  <si>
    <t>SIR 3L</t>
  </si>
  <si>
    <t>11003903</t>
  </si>
  <si>
    <t>SIR 20</t>
  </si>
  <si>
    <t>11004368</t>
  </si>
  <si>
    <t>TEA:CTC TEA;BLACK;GRADE 1;BP 1</t>
  </si>
  <si>
    <t>31000010</t>
  </si>
  <si>
    <t>TBS (TANDAN BUAH SEGAR)</t>
  </si>
  <si>
    <t>11004016</t>
  </si>
  <si>
    <t>TEMBAKAU KUALITAS III - CHEWING</t>
  </si>
  <si>
    <t>11004290</t>
  </si>
  <si>
    <t>SUGAR,REFINED:GKP 1;ICUMSA 81-200IU</t>
  </si>
  <si>
    <t>11004310</t>
  </si>
  <si>
    <t>MOLASSES:1.3-1.5GR/ML;12500CPS</t>
  </si>
  <si>
    <t>21000001</t>
  </si>
  <si>
    <t>TETES MILIK PG</t>
  </si>
  <si>
    <t>11000046</t>
  </si>
  <si>
    <t>LATEKS PEKAT HIGH AMONIAK</t>
  </si>
  <si>
    <t>11000047</t>
  </si>
  <si>
    <t>SKIM LATEKS PEKAT</t>
  </si>
  <si>
    <t>11002457</t>
  </si>
  <si>
    <t>11003784</t>
  </si>
  <si>
    <t>BLOCK RUBBER</t>
  </si>
  <si>
    <t>11003849</t>
  </si>
  <si>
    <t>SILVER NEEDLE</t>
  </si>
  <si>
    <t>11003850</t>
  </si>
  <si>
    <t>SIR 10</t>
  </si>
  <si>
    <t>11004287</t>
  </si>
  <si>
    <t>TEA:ODX TEA;BLACK;GRADE 3;FLUFF</t>
  </si>
  <si>
    <t>11004288</t>
  </si>
  <si>
    <t>TEA:ODX TEA;BLACK;GRADE 3;BM</t>
  </si>
  <si>
    <t>11004289</t>
  </si>
  <si>
    <t>TEA:BAG;BLACK;GUNUNG MAS;46.25GR;25/BOX</t>
  </si>
  <si>
    <t>11004323</t>
  </si>
  <si>
    <t>TEA:BAG;BLACKCURRANT;WALINI;45GR;25/BOX</t>
  </si>
  <si>
    <t>11004347</t>
  </si>
  <si>
    <t>TEA:ODX TEA;BLACK;GRADE 1;OP</t>
  </si>
  <si>
    <t>11004356</t>
  </si>
  <si>
    <t>TEA:ODX TEA;BLACK;GRADE 1;BOP I SP</t>
  </si>
  <si>
    <t>11004367</t>
  </si>
  <si>
    <t>TEA:ODX TEA;BLACK;GRADE 2;DUST IV</t>
  </si>
  <si>
    <t>11004369</t>
  </si>
  <si>
    <t>TEA:CTC TEA;BLACK;GRADE 1;PF 1</t>
  </si>
  <si>
    <t>11004383</t>
  </si>
  <si>
    <t>TEA:BAG;BLACKCURRANT;WALINI;25/BOX;ALUM</t>
  </si>
  <si>
    <t>11004392</t>
  </si>
  <si>
    <t>TEA:BAG;BLACK;JASMINE;WALINI;24/MC</t>
  </si>
  <si>
    <t>11004393</t>
  </si>
  <si>
    <t>TEA:BAG;BLACK;LEMON;WALINI;1080GR;24/MC</t>
  </si>
  <si>
    <t>11004394</t>
  </si>
  <si>
    <t>TEA:BAG;BLACK;ORIGINAL;WALINI;24/MC</t>
  </si>
  <si>
    <t>11004395</t>
  </si>
  <si>
    <t>TEA:BAG;GREEN;ORIGINAL;WALINI;24/MC</t>
  </si>
  <si>
    <t>11004406</t>
  </si>
  <si>
    <t>TEA:BAG;BLACKCURRANT;NUSAKITA;48/MC</t>
  </si>
  <si>
    <t>11004407</t>
  </si>
  <si>
    <t>TEA:BAG;LEMON;NUSAKITA;48/MC</t>
  </si>
  <si>
    <t>11004412</t>
  </si>
  <si>
    <t>TEA:BAG;BLACK;ORIGINAL;PAS TEA;48/MC</t>
  </si>
  <si>
    <t>11004413</t>
  </si>
  <si>
    <t>TEA:BAG;BLACK;ORIGINAL;GOALPARA;18/MC</t>
  </si>
  <si>
    <t>11004414</t>
  </si>
  <si>
    <t>TEA:BAG;BLACK;VANILA;NUSAKITA;48/MC</t>
  </si>
  <si>
    <t>11004415</t>
  </si>
  <si>
    <t>EA:BAG;ENGLISHBREAKFAST;NUSAKITA;48/MC</t>
  </si>
  <si>
    <t>11004416</t>
  </si>
  <si>
    <t>TEA:POWDER;GREEN;GRADE 1;OOLONG</t>
  </si>
  <si>
    <t>11004417</t>
  </si>
  <si>
    <t>TEA:BAG;BLACK;LECI;WALINI;1080GR;24/MC</t>
  </si>
  <si>
    <t>11004418</t>
  </si>
  <si>
    <t>TEA:BAG;BLACK;BLACKCURRANT;WALINI;24/MC</t>
  </si>
  <si>
    <t>11004447</t>
  </si>
  <si>
    <t>TEA:POWDER;BLACK;GRADE 1;WALINI;1KG</t>
  </si>
  <si>
    <t>11004454</t>
  </si>
  <si>
    <t>TEA:BAG;BLACK;BLACKCURRANT;WALINI;180GR</t>
  </si>
  <si>
    <t>11004455</t>
  </si>
  <si>
    <t>TEA:BAG;BLACK;JASMINE;FANN;WALINI;180GR</t>
  </si>
  <si>
    <t>11004456</t>
  </si>
  <si>
    <t>TEA:BAG;BLACK;ORIGINAL;WALINI;180GR</t>
  </si>
  <si>
    <t>11004457</t>
  </si>
  <si>
    <t>TEA:BAG;BLACK;LEMON;FANN;WALINI;180GR</t>
  </si>
  <si>
    <t>11004458</t>
  </si>
  <si>
    <t>TEA:BAG;BLACK;LECI;FANN;WALINI;180GR</t>
  </si>
  <si>
    <t>11004462</t>
  </si>
  <si>
    <t>TEA:BAG;JASMINE;NDESO;50GR;25/BOX</t>
  </si>
  <si>
    <t>11004463</t>
  </si>
  <si>
    <t>TEA:BAG;BLACK;ORIGINAL;PGN;9GR;5/SCHT</t>
  </si>
  <si>
    <t>11004466</t>
  </si>
  <si>
    <t>MARGARINE:FORVITA;RAW;200GR</t>
  </si>
  <si>
    <t>11004467</t>
  </si>
  <si>
    <t>RICE,MILLED:IR64;WHITE;RAW</t>
  </si>
  <si>
    <t>11004477</t>
  </si>
  <si>
    <t>TEA:ODX TEA;BLACK;GRADE 2;FANN I</t>
  </si>
  <si>
    <t>11004478</t>
  </si>
  <si>
    <t>VEGETABLE OIL:PALM;LIQ;TROPICAL;1L</t>
  </si>
  <si>
    <t>11004480</t>
  </si>
  <si>
    <t>VEGETABLE OIL:PALM;LIQ;TROPICAL;2L</t>
  </si>
  <si>
    <t>11004481</t>
  </si>
  <si>
    <t>VEGETABLE OIL:PALM;LIQ;STD;NUSAKITA;1L</t>
  </si>
  <si>
    <t>11004482</t>
  </si>
  <si>
    <t>VEGETABLE OIL:PALM;LIQ;MYK KITA;1L</t>
  </si>
  <si>
    <t>11004483</t>
  </si>
  <si>
    <t>VEGETABLE OIL:PALM;LIQ;NUSAKITA;2L</t>
  </si>
  <si>
    <t>11004484</t>
  </si>
  <si>
    <t>SUGAR,REFINED:GKP 1;RAJAGULA;50KG</t>
  </si>
  <si>
    <t>11004485</t>
  </si>
  <si>
    <t>SUGAR,REFINED:GKP 1;RAJAGULA;1KG</t>
  </si>
  <si>
    <t>11004487</t>
  </si>
  <si>
    <t>SUGAR,REFINED:WHITE CRYSTAL;GKP 1;200GR</t>
  </si>
  <si>
    <t>11004493</t>
  </si>
  <si>
    <t>TEA:POWDER;BLACK;ENGLISHBREAKFAST;FANN</t>
  </si>
  <si>
    <t>11004494</t>
  </si>
  <si>
    <t>TEA:POWDER;BLACK;CHACUI;KAMPUNG;ALUM</t>
  </si>
  <si>
    <t>11004497</t>
  </si>
  <si>
    <t>VEGETABLE OIL:PALM;FRAISWEL;REFILL;2L</t>
  </si>
  <si>
    <t>11004499</t>
  </si>
  <si>
    <t>VEGETABLE OIL:PALM;LIQ;STD;FRAISWEL;2L</t>
  </si>
  <si>
    <t>11004501</t>
  </si>
  <si>
    <t>VEGETABLE OIL:PALM;LIQ;STD;FITRI;1.8L</t>
  </si>
  <si>
    <t>11004503</t>
  </si>
  <si>
    <t>VEGETABLE OIL:PALM;LIQ;STD;FITRI;450ML</t>
  </si>
  <si>
    <t>11004506</t>
  </si>
  <si>
    <t>VEGETABLE OIL:PALM;LIQ;STD;INL;900ML</t>
  </si>
  <si>
    <t>11004510</t>
  </si>
  <si>
    <t>VEGETABLE OIL:PALM;LIQ;STD;HEMART;1L</t>
  </si>
  <si>
    <t>11004517</t>
  </si>
  <si>
    <t>TEA:POWDER;BLACK;GRADE 1;BOP;OJI 21;BLD</t>
  </si>
  <si>
    <t>11004519</t>
  </si>
  <si>
    <t>TEA:BAG;JASMINE;GOALPARA;30GR;15/BOX</t>
  </si>
  <si>
    <t>11004520</t>
  </si>
  <si>
    <t>TEA:BAG;BLACK;GOALPARA;30GR;15/BOX</t>
  </si>
  <si>
    <t>11004532</t>
  </si>
  <si>
    <t>DETERGENT:DISHWASHING;LIQ;BASIL;200ML</t>
  </si>
  <si>
    <t>11004533</t>
  </si>
  <si>
    <t>DETERGENT:DISHWASHING;LIQ;GRNTEA;200ML</t>
  </si>
  <si>
    <t>11004548</t>
  </si>
  <si>
    <t>TEA:POWDER;BLACK;BOPF-80%;MALABAR;200GR</t>
  </si>
  <si>
    <t>11004557</t>
  </si>
  <si>
    <t>MARGARINE:FORVITA;Vit A;15KG</t>
  </si>
  <si>
    <t>11005975</t>
  </si>
  <si>
    <t>CUTTING</t>
  </si>
  <si>
    <t>11006011</t>
  </si>
  <si>
    <t>TC Wangi Goal 15TB/Dus (Pcs)-72/MC</t>
  </si>
  <si>
    <t>11006018</t>
  </si>
  <si>
    <t>TEH STD 102  BP 1</t>
  </si>
  <si>
    <t>11006019</t>
  </si>
  <si>
    <t>TEH STD 103  PF 1</t>
  </si>
  <si>
    <t>11006026</t>
  </si>
  <si>
    <t>TEH STD 201  OP</t>
  </si>
  <si>
    <t>11006028</t>
  </si>
  <si>
    <t>TEH STD 205  BOP I</t>
  </si>
  <si>
    <t>11006029</t>
  </si>
  <si>
    <t>TEH STD 206  BOP</t>
  </si>
  <si>
    <t>11006030</t>
  </si>
  <si>
    <t>TEH STD 207  BOPF</t>
  </si>
  <si>
    <t>11006031</t>
  </si>
  <si>
    <t>TEH STD 208  PF</t>
  </si>
  <si>
    <t>11006032</t>
  </si>
  <si>
    <t>TEH STD 209  DUST</t>
  </si>
  <si>
    <t>11006033</t>
  </si>
  <si>
    <t>TEH STD 210  BT Original</t>
  </si>
  <si>
    <t>11006035</t>
  </si>
  <si>
    <t>TEH STD 212  PF II</t>
  </si>
  <si>
    <t>11006039</t>
  </si>
  <si>
    <t>TEH STD 217  Fann II</t>
  </si>
  <si>
    <t>11006040</t>
  </si>
  <si>
    <t>TEH STD 218  BM</t>
  </si>
  <si>
    <t>11006043</t>
  </si>
  <si>
    <t>TEH STD 306  GUN POWDER</t>
  </si>
  <si>
    <t>11006044</t>
  </si>
  <si>
    <t>TEH STD 401  Silver Needle</t>
  </si>
  <si>
    <t>11006051</t>
  </si>
  <si>
    <t>Beras Merek A - 25 Kg/Krg (pcs)</t>
  </si>
  <si>
    <t>11006053</t>
  </si>
  <si>
    <t>TC Hijau Goalpara SKI 25TB/Dus</t>
  </si>
  <si>
    <t>11006054</t>
  </si>
  <si>
    <t>TC Hijau Superindo 365 25TB/Dus</t>
  </si>
  <si>
    <t>11006055</t>
  </si>
  <si>
    <t>TC Hijau Walini NA 25TB/Dus (Pcs)-48/MC</t>
  </si>
  <si>
    <t>11006056</t>
  </si>
  <si>
    <t>TC Hijau Walini AP 25TB/Dus (Pcs)-48MC</t>
  </si>
  <si>
    <t>11006057</t>
  </si>
  <si>
    <t>TC Hitam Goal 25TB/Dus (Pcs) - 48/MC</t>
  </si>
  <si>
    <t>11006058</t>
  </si>
  <si>
    <t>TC Hitam Goal 5TB/Sachet (Pcs)- 288/MC</t>
  </si>
  <si>
    <t>11006059</t>
  </si>
  <si>
    <t>TC Hitam Superindo 365 25TB/Dus</t>
  </si>
  <si>
    <t>11006060</t>
  </si>
  <si>
    <t>TC Hitam Walini AP 25TB/Dus (Pcs)-48/MC</t>
  </si>
  <si>
    <t>11006061</t>
  </si>
  <si>
    <t>TC Hitam Reg NA 25TB/Dus (Pcs)-48/MC</t>
  </si>
  <si>
    <t>11006062</t>
  </si>
  <si>
    <t>TC Wangi Superindo 365 25TB/Dus</t>
  </si>
  <si>
    <t>11006063</t>
  </si>
  <si>
    <t>TC Wangi Walini NA 25TB/Dus (Pcs)-48/MC</t>
  </si>
  <si>
    <t>11006064</t>
  </si>
  <si>
    <t>TC Wangi Walini AP 25TB/Dus (Pcs)-48/MC</t>
  </si>
  <si>
    <t>11006065</t>
  </si>
  <si>
    <t>TC Leci Walini NA 25TB/Dus (Pcs)-48/MC</t>
  </si>
  <si>
    <t>11006066</t>
  </si>
  <si>
    <t>TC Leci Walini AP 25TB/Dus (Pcs)-48/MC</t>
  </si>
  <si>
    <t>11006067</t>
  </si>
  <si>
    <t>TC Lemon Walini NA 25TB/Dus (Pcs)-48/MC</t>
  </si>
  <si>
    <t>11006068</t>
  </si>
  <si>
    <t>TC Lemon Walini AP 25TB/Dus (Pcs)-48/MC</t>
  </si>
  <si>
    <t>11006069</t>
  </si>
  <si>
    <t>TS Hijau Walini 50gr/Pouch -10/MC</t>
  </si>
  <si>
    <t>11006070</t>
  </si>
  <si>
    <t>TS Hitam Walini 50gr/Pouch -10/MC</t>
  </si>
  <si>
    <t>11006071</t>
  </si>
  <si>
    <t>TS BP1 Walini 200gr/Dus (Pcs) -48/MC</t>
  </si>
  <si>
    <t>11006072</t>
  </si>
  <si>
    <t>TS Hitam Goal 100 g/Metalize (Pcs)-72/MC</t>
  </si>
  <si>
    <t>11006073</t>
  </si>
  <si>
    <t>TS Hitam Goal 250g/Metalize (Pcs)-32/MC</t>
  </si>
  <si>
    <t>11006074</t>
  </si>
  <si>
    <t>TS Hitam Goal 50 g/Metalize (Pcs)-132/MC</t>
  </si>
  <si>
    <t>11006075</t>
  </si>
  <si>
    <t>TS Hitam Gn. Mas 250g/Bks (pcs)-60/MC</t>
  </si>
  <si>
    <t>11006076</t>
  </si>
  <si>
    <t>TS Hitam Gn. Mas 100g/Bal (Pcs)-150/MC</t>
  </si>
  <si>
    <t>11006077</t>
  </si>
  <si>
    <t>TS Hitam Gn. Mas 50g/Bks (Pcs)-280/MC</t>
  </si>
  <si>
    <t>11006078</t>
  </si>
  <si>
    <t>TS Putih Walini 50gr/Pouch -10/MC</t>
  </si>
  <si>
    <t>11006079</t>
  </si>
  <si>
    <t>TC Hitam Walini NA 25TB/Dus (Pcs)-48/MC</t>
  </si>
  <si>
    <t>11006080</t>
  </si>
  <si>
    <t>DETERGENT:DISHWASHING;LIQ;BASIL;600ML</t>
  </si>
  <si>
    <t>11006082</t>
  </si>
  <si>
    <t>DETERGENT:DISHWASHING;LIQ;BASIL;75ML</t>
  </si>
  <si>
    <t>11006083</t>
  </si>
  <si>
    <t>DETERGENT:DISHWASHING;LIQ;GRNTEA;75ML</t>
  </si>
  <si>
    <t>11006084</t>
  </si>
  <si>
    <t>DETERGENT:DISHWASHING;LIQ;GRNTEA;600ML</t>
  </si>
  <si>
    <t>11006092</t>
  </si>
  <si>
    <t>VEGETABLE OIL:PALM;LIQ;FRAISWEL;18L</t>
  </si>
  <si>
    <t>11006093</t>
  </si>
  <si>
    <t>TEA:BAG;BLACK;DUST 1;WALINI;180GR;100/PK</t>
  </si>
  <si>
    <t>11006094</t>
  </si>
  <si>
    <t>TEA:BAG;BLACK;PF;BONTEH;7.2GR</t>
  </si>
  <si>
    <t>11006095</t>
  </si>
  <si>
    <t>TEA:BAG;BLACK;PF;BONTEH;45GR;25/BOX</t>
  </si>
  <si>
    <t>11006096</t>
  </si>
  <si>
    <t>VEGETABLE OIL:PALM;LIQ;STD;FITRI;850ML</t>
  </si>
  <si>
    <t>11006098</t>
  </si>
  <si>
    <t>VEGETABLE OIL:PALM;LIQ;STD;RIZKI;1L</t>
  </si>
  <si>
    <t>11006099</t>
  </si>
  <si>
    <t>TEA:BAG;BLACK;DALES;BREAKFAST;25/BOX</t>
  </si>
  <si>
    <t>11006100</t>
  </si>
  <si>
    <t>TEA:BAG;GREEN;KONACHA;DALES;45GR;25/BOX</t>
  </si>
  <si>
    <t>11006101</t>
  </si>
  <si>
    <t>VEGETABLE OIL:PALM;LIQ;TROPICAL;500ML</t>
  </si>
  <si>
    <t>11006128</t>
  </si>
  <si>
    <t>TEA:BAG;BLACK;REGULER;WALINI;42.5GR</t>
  </si>
  <si>
    <t>11006139</t>
  </si>
  <si>
    <t>TEA:POWDER;GREEN;ORIGINAL;WALINI;180GR</t>
  </si>
  <si>
    <t>11006140</t>
  </si>
  <si>
    <t>TEA:POWDER;BLACK;JASMINE;WALINI;1000GR</t>
  </si>
  <si>
    <t>11006141</t>
  </si>
  <si>
    <t>TEA:POWDER;BLACK; LYCHEE;WALINI;180GR;</t>
  </si>
  <si>
    <t>11006142</t>
  </si>
  <si>
    <t>TEA:BAG;BLACK;JASMINE;WALINI;180GR</t>
  </si>
  <si>
    <t>11006143</t>
  </si>
  <si>
    <t>TEA:ODX TEA;BLACK;UNSORTED;FG</t>
  </si>
  <si>
    <t>11006148</t>
  </si>
  <si>
    <t>SYRUP:LIQUID;LYCHEE TEA;350ML</t>
  </si>
  <si>
    <t>11006172</t>
  </si>
  <si>
    <t>Bisnis Hospitality</t>
  </si>
  <si>
    <t>11006174</t>
  </si>
  <si>
    <t>Bidang Pertambangan</t>
  </si>
  <si>
    <t>11006177</t>
  </si>
  <si>
    <t>Peternakan &amp; Pertanian</t>
  </si>
  <si>
    <t>11006190</t>
  </si>
  <si>
    <t>TEA:POWDER;BLACK;PF;OJI 52;BLD</t>
  </si>
  <si>
    <t>11006194</t>
  </si>
  <si>
    <t>TEA:CTC TEA;BLACK;PFI-FANN;HALIMUN;BLD</t>
  </si>
  <si>
    <t>11006196</t>
  </si>
  <si>
    <t>TEA:BAG;BLACK;JASMINE;GUNUNG MAS;25/BOX</t>
  </si>
  <si>
    <t>11006197</t>
  </si>
  <si>
    <t>TEA:BAG;BLACK;PANDAN;GUNUNG MAS;25/BOX</t>
  </si>
  <si>
    <t>11006198</t>
  </si>
  <si>
    <t>TEA:POWDER;BLACK;BOP OJI 22;BLD</t>
  </si>
  <si>
    <t>11006228</t>
  </si>
  <si>
    <t>TEA:BULK;GREEN;JASMINE;FANN</t>
  </si>
  <si>
    <t>31000023</t>
  </si>
  <si>
    <t>PUCUK TEH</t>
  </si>
  <si>
    <t>31000025</t>
  </si>
  <si>
    <t>Lump</t>
  </si>
  <si>
    <t>11000000</t>
  </si>
  <si>
    <t>GULA KEMASAN 50 KG MILIK PG</t>
  </si>
  <si>
    <t>11000701</t>
  </si>
  <si>
    <t>KOPI BANARAN KEMASAN 25 GRAM + GULA</t>
  </si>
  <si>
    <t>11000702</t>
  </si>
  <si>
    <t>KOPI BANARAN KEMASAN 100 GRAM</t>
  </si>
  <si>
    <t>11000703</t>
  </si>
  <si>
    <t>KOPI BANARAN KEMASAN 250 GRAM</t>
  </si>
  <si>
    <t>11000704</t>
  </si>
  <si>
    <t>KOPI BANARAN CLASSIC 200 GRAM</t>
  </si>
  <si>
    <t>11000705</t>
  </si>
  <si>
    <t>KOPI BANARAN PREMIUM 120 GRAM</t>
  </si>
  <si>
    <t>11000709</t>
  </si>
  <si>
    <t>TEH CELUP KALIGUA 2 GRAM</t>
  </si>
  <si>
    <t>11000710</t>
  </si>
  <si>
    <t>TEH CELUP KALIGUA 50 GRAM</t>
  </si>
  <si>
    <t>11000711</t>
  </si>
  <si>
    <t>TEH SERBUK KALIGUA 100 GRAM</t>
  </si>
  <si>
    <t>11000713</t>
  </si>
  <si>
    <t>SYRUP PALA KEMASAN 630 ML</t>
  </si>
  <si>
    <t>11000714</t>
  </si>
  <si>
    <t>GULA 9 KEMASAN  1 KG</t>
  </si>
  <si>
    <t>11000716</t>
  </si>
  <si>
    <t>KOPI SANGRAI ARABIKA 100%</t>
  </si>
  <si>
    <t>11000717</t>
  </si>
  <si>
    <t>KOPI SANGRAI ROBUSTA 100 %</t>
  </si>
  <si>
    <t>11000718</t>
  </si>
  <si>
    <t>KOPI SANGRAI BANARAN BLEND A</t>
  </si>
  <si>
    <t>11000719</t>
  </si>
  <si>
    <t>KOPI SANGRAI BANARAN BLEND B</t>
  </si>
  <si>
    <t>11000720</t>
  </si>
  <si>
    <t>KOPI SANGRAI BANARAN BLEND C</t>
  </si>
  <si>
    <t>11000721</t>
  </si>
  <si>
    <t>KOPI SANGRAI BANARAN SUPER</t>
  </si>
  <si>
    <t>11000723</t>
  </si>
  <si>
    <t>KOPI SANGRAI BANARAN EKONOMI  2</t>
  </si>
  <si>
    <t>11000724</t>
  </si>
  <si>
    <t>KOPI BUBUK ARABIKA 100 %</t>
  </si>
  <si>
    <t>11000725</t>
  </si>
  <si>
    <t>KOPI BUBUK ROBUSTA 100 %</t>
  </si>
  <si>
    <t>11000727</t>
  </si>
  <si>
    <t>KOPI BUBUK BANARAN BLEND B</t>
  </si>
  <si>
    <t>11000731</t>
  </si>
  <si>
    <t>KOPI BUBUK BANARAN EKONOMI  2</t>
  </si>
  <si>
    <t>11002501</t>
  </si>
  <si>
    <t>TEH SERBUK KALIGUA 500 GR</t>
  </si>
  <si>
    <t>11003560</t>
  </si>
  <si>
    <t>KOPI ROASTED BLEND PATRA 500 GR</t>
  </si>
  <si>
    <t>11003578</t>
  </si>
  <si>
    <t>KOPI SACHET HOTEL PATRA</t>
  </si>
  <si>
    <t>11003579</t>
  </si>
  <si>
    <t>TEH SACHET HOTEL PATRA</t>
  </si>
  <si>
    <t>11003712</t>
  </si>
  <si>
    <t>GREEN BEAN BANARAN ROBUSTA</t>
  </si>
  <si>
    <t>11003714</t>
  </si>
  <si>
    <t>KOPI BUBUK PREMIUM 500 GR</t>
  </si>
  <si>
    <t>11003735</t>
  </si>
  <si>
    <t>11003906</t>
  </si>
  <si>
    <t>RSS 3</t>
  </si>
  <si>
    <t>11003907</t>
  </si>
  <si>
    <t>11003909</t>
  </si>
  <si>
    <t>RSS 4</t>
  </si>
  <si>
    <t>11003928</t>
  </si>
  <si>
    <t>A/WP - 1</t>
  </si>
  <si>
    <t>11003929</t>
  </si>
  <si>
    <t>KOPI - A/WP-LOKAL</t>
  </si>
  <si>
    <t>11003930</t>
  </si>
  <si>
    <t>R/WP - 1 M</t>
  </si>
  <si>
    <t>11003931</t>
  </si>
  <si>
    <t>R/WP - 1 S</t>
  </si>
  <si>
    <t>11003932</t>
  </si>
  <si>
    <t>R/WP - 4 L</t>
  </si>
  <si>
    <t>11003933</t>
  </si>
  <si>
    <t>R/WP - 4 M</t>
  </si>
  <si>
    <t>11003934</t>
  </si>
  <si>
    <t>R/WP - 4 S</t>
  </si>
  <si>
    <t>11003935</t>
  </si>
  <si>
    <t>KOPI - R/DP LOKAL</t>
  </si>
  <si>
    <t>11003936</t>
  </si>
  <si>
    <t>R/WP - 1 L</t>
  </si>
  <si>
    <t>11003937</t>
  </si>
  <si>
    <t>KOPI - R/WP LOKAL</t>
  </si>
  <si>
    <t>11003938</t>
  </si>
  <si>
    <t>R/DP - 1 L</t>
  </si>
  <si>
    <t>11003939</t>
  </si>
  <si>
    <t>R/DP - 1 S</t>
  </si>
  <si>
    <t>11003941</t>
  </si>
  <si>
    <t>R/DP - 4 L</t>
  </si>
  <si>
    <t>11003947</t>
  </si>
  <si>
    <t>A/DP - 1</t>
  </si>
  <si>
    <t>11003948</t>
  </si>
  <si>
    <t>KOPI - A/DP-LOKAL</t>
  </si>
  <si>
    <t>11004232</t>
  </si>
  <si>
    <t>KOPI BUBUK BANARAN BLEND C @ 500 GR</t>
  </si>
  <si>
    <t>11004248</t>
  </si>
  <si>
    <t>TEA:TIGA DJALA;BLK TEA;TEA BAG;25/BOX</t>
  </si>
  <si>
    <t>11004303</t>
  </si>
  <si>
    <t>SUGAR,REFINED:WHITE CRYSTAL;BANARAN;8GR</t>
  </si>
  <si>
    <t>11004452</t>
  </si>
  <si>
    <t>COFFEE:POWDER;ARABUSTA;NUSAKITA;200GR</t>
  </si>
  <si>
    <t>11004453</t>
  </si>
  <si>
    <t>COFFEE:POWDER;ROBUSTA;NUSAKITA;200GR</t>
  </si>
  <si>
    <t>11005973</t>
  </si>
  <si>
    <t>RSS 3 BB</t>
  </si>
  <si>
    <t>11005974</t>
  </si>
  <si>
    <t>RSS 4 BB</t>
  </si>
  <si>
    <t>11000001</t>
  </si>
  <si>
    <t>GULA UPS RITEL</t>
  </si>
  <si>
    <t>11004063</t>
  </si>
  <si>
    <t>11004629</t>
  </si>
  <si>
    <t>FILL DUA POLOKAN KUNINGMERAHBIRUMINYAK</t>
  </si>
  <si>
    <t>11004657</t>
  </si>
  <si>
    <t>TBN KOS - NW - AM UTUH UKUR 1</t>
  </si>
  <si>
    <t>11004904</t>
  </si>
  <si>
    <t>TBN FILLER GUR-GUR BIR - POLOKAN BLEND</t>
  </si>
  <si>
    <t>11004918</t>
  </si>
  <si>
    <t>TBN - FILLER- GUR-GUR-Z MERAH+BIRU BLEND</t>
  </si>
  <si>
    <t>11005027</t>
  </si>
  <si>
    <t>VBN DAUN DKA -PW1- IIIC UTUH UKUR 1</t>
  </si>
  <si>
    <t>11005044</t>
  </si>
  <si>
    <t>VBN DAUN DKA -LPW- MINUS UTUH UKUR 1</t>
  </si>
  <si>
    <t>11005108</t>
  </si>
  <si>
    <t>VBN DAUN DKA -PW1- IIIC UTUH UKUR 2S</t>
  </si>
  <si>
    <t>11005757</t>
  </si>
  <si>
    <t>VBN FILLER BIR LOOSE LEAF</t>
  </si>
  <si>
    <t>11005761</t>
  </si>
  <si>
    <t>TBN KOS/KAK/TNG FILLER LOOSELEAFBIR</t>
  </si>
  <si>
    <t>11005879</t>
  </si>
  <si>
    <t>VBN RFU DKA I</t>
  </si>
  <si>
    <t>21000005</t>
  </si>
  <si>
    <t>11001445</t>
  </si>
  <si>
    <t>TH BR CR 1X</t>
  </si>
  <si>
    <t>11002729</t>
  </si>
  <si>
    <t>11003282</t>
  </si>
  <si>
    <t>TH BR CR 2X</t>
  </si>
  <si>
    <t>11003283</t>
  </si>
  <si>
    <t>TH BR CR 3X</t>
  </si>
  <si>
    <t>11003284</t>
  </si>
  <si>
    <t>TH BR CR 3X HITAM</t>
  </si>
  <si>
    <t>11003293</t>
  </si>
  <si>
    <t>WHITE TEA</t>
  </si>
  <si>
    <t>11003294</t>
  </si>
  <si>
    <t>KAKAO - 1-AA-FC/W DB=20%</t>
  </si>
  <si>
    <t>11003295</t>
  </si>
  <si>
    <t>KAKAO - 1-AA-FC/W DB=60%</t>
  </si>
  <si>
    <t>11003296</t>
  </si>
  <si>
    <t>KAKAO - 1-Sa-FC/W</t>
  </si>
  <si>
    <t>11003298</t>
  </si>
  <si>
    <t>KAKAO - 1-Sc-FC/W</t>
  </si>
  <si>
    <t>11003300</t>
  </si>
  <si>
    <t>KAKAO - KEPEK-FC/W</t>
  </si>
  <si>
    <t>11003301</t>
  </si>
  <si>
    <t>KAKAO - BKH-FC/W</t>
  </si>
  <si>
    <t>11003303</t>
  </si>
  <si>
    <t>KAKAO - 1-B-BC/W</t>
  </si>
  <si>
    <t>11003306</t>
  </si>
  <si>
    <t>KAKAO - 1-Sc-BC/W</t>
  </si>
  <si>
    <t>11003308</t>
  </si>
  <si>
    <t>KAKAO - KEPEK-BC/W</t>
  </si>
  <si>
    <t>11003309</t>
  </si>
  <si>
    <t>KAKAO - BKH-BC/W</t>
  </si>
  <si>
    <t>11003315</t>
  </si>
  <si>
    <t>KOPI - A/WP-2</t>
  </si>
  <si>
    <t>11003329</t>
  </si>
  <si>
    <t>REGULER R/WP-4M</t>
  </si>
  <si>
    <t>11003336</t>
  </si>
  <si>
    <t>Log Sengon Fresh A0</t>
  </si>
  <si>
    <t>11003337</t>
  </si>
  <si>
    <t>Log Sengon Fresh A1</t>
  </si>
  <si>
    <t>11003338</t>
  </si>
  <si>
    <t>Log Sengon Fresh A2.1</t>
  </si>
  <si>
    <t>11003339</t>
  </si>
  <si>
    <t>Log Sengon Fresh A2.2</t>
  </si>
  <si>
    <t>11003340</t>
  </si>
  <si>
    <t>Log Sengon Fresh A3</t>
  </si>
  <si>
    <t>11003341</t>
  </si>
  <si>
    <t>Log Sengon Fresh A4</t>
  </si>
  <si>
    <t>11003342</t>
  </si>
  <si>
    <t>Log Sengon Fresh A5</t>
  </si>
  <si>
    <t>11003344</t>
  </si>
  <si>
    <t>Log Sengon Afkir</t>
  </si>
  <si>
    <t>11003348</t>
  </si>
  <si>
    <t>Log Jabon Fresh A0</t>
  </si>
  <si>
    <t>11003349</t>
  </si>
  <si>
    <t>Log Jabon Fresh A1</t>
  </si>
  <si>
    <t>11003350</t>
  </si>
  <si>
    <t>Log Jabon Fresh A2.1</t>
  </si>
  <si>
    <t>11003351</t>
  </si>
  <si>
    <t>Log Jabon Fresh A2.2</t>
  </si>
  <si>
    <t>11003352</t>
  </si>
  <si>
    <t>Log Jabon Fresh A3</t>
  </si>
  <si>
    <t>11003353</t>
  </si>
  <si>
    <t>Log Jabon Fresh A4</t>
  </si>
  <si>
    <t>11003354</t>
  </si>
  <si>
    <t>Log Jabon Fresh A5</t>
  </si>
  <si>
    <t>11003356</t>
  </si>
  <si>
    <t>Log Jabon Afkir</t>
  </si>
  <si>
    <t>11003359</t>
  </si>
  <si>
    <t>Log Mahoni Fresh A0</t>
  </si>
  <si>
    <t>11003360</t>
  </si>
  <si>
    <t>Log Mahoni Fresh A1</t>
  </si>
  <si>
    <t>11003361</t>
  </si>
  <si>
    <t>Log Mahoni Fresh A2.1</t>
  </si>
  <si>
    <t>11003362</t>
  </si>
  <si>
    <t>Log Mahoni Fresh A2.2</t>
  </si>
  <si>
    <t>11003363</t>
  </si>
  <si>
    <t>Log Mahoni Fresh A3</t>
  </si>
  <si>
    <t>11003364</t>
  </si>
  <si>
    <t>Log Mahoni Fresh A4</t>
  </si>
  <si>
    <t>11003367</t>
  </si>
  <si>
    <t>Log Mahoni Afkir</t>
  </si>
  <si>
    <t>11003370</t>
  </si>
  <si>
    <t>Log Balsa Fresh A0</t>
  </si>
  <si>
    <t>11003371</t>
  </si>
  <si>
    <t>Log Balsa Fresh A1</t>
  </si>
  <si>
    <t>11003372</t>
  </si>
  <si>
    <t>Log Balsa Fresh A2.1</t>
  </si>
  <si>
    <t>11003373</t>
  </si>
  <si>
    <t>Log Balsa Fresh A2.2</t>
  </si>
  <si>
    <t>11003374</t>
  </si>
  <si>
    <t>Log Balsa Fresh A3</t>
  </si>
  <si>
    <t>11003375</t>
  </si>
  <si>
    <t>Log Balsa Fresh A4</t>
  </si>
  <si>
    <t>11003378</t>
  </si>
  <si>
    <t>Log Balsa Afkir</t>
  </si>
  <si>
    <t>11003381</t>
  </si>
  <si>
    <t>Log Mindi Fresh A0</t>
  </si>
  <si>
    <t>11003382</t>
  </si>
  <si>
    <t>Log Mindi Fresh A1</t>
  </si>
  <si>
    <t>11003383</t>
  </si>
  <si>
    <t>Log Mindi Fresh A2.1</t>
  </si>
  <si>
    <t>11003384</t>
  </si>
  <si>
    <t>Log Mindi Fresh A2.2</t>
  </si>
  <si>
    <t>11003385</t>
  </si>
  <si>
    <t>Log Mindi Fresh A3</t>
  </si>
  <si>
    <t>11003390</t>
  </si>
  <si>
    <t>Log Gmelina Fresh A0</t>
  </si>
  <si>
    <t>11003391</t>
  </si>
  <si>
    <t>Log Gmelina Fresh A1</t>
  </si>
  <si>
    <t>11003392</t>
  </si>
  <si>
    <t>Log Gmelina Fresh A2.1</t>
  </si>
  <si>
    <t>11003393</t>
  </si>
  <si>
    <t>Log Gmelina Fresh A2.2</t>
  </si>
  <si>
    <t>11003394</t>
  </si>
  <si>
    <t>Log Gmelina Fresh A3</t>
  </si>
  <si>
    <t>11003395</t>
  </si>
  <si>
    <t>Log Gmelina Fresh A4</t>
  </si>
  <si>
    <t>11003398</t>
  </si>
  <si>
    <t>Log Gmelina Afkir</t>
  </si>
  <si>
    <t>11003435</t>
  </si>
  <si>
    <t>Log Karet Fresh A0</t>
  </si>
  <si>
    <t>11003436</t>
  </si>
  <si>
    <t>Log Karet Fresh A1</t>
  </si>
  <si>
    <t>11003437</t>
  </si>
  <si>
    <t>Log Karet Fresh A2.1</t>
  </si>
  <si>
    <t>11003438</t>
  </si>
  <si>
    <t>Log Karet Fresh A2.2</t>
  </si>
  <si>
    <t>11003439</t>
  </si>
  <si>
    <t>Log Karet Fresh A3</t>
  </si>
  <si>
    <t>11003443</t>
  </si>
  <si>
    <t>Log Karet Afkir</t>
  </si>
  <si>
    <t>11003450</t>
  </si>
  <si>
    <t>Bongkot Kayu</t>
  </si>
  <si>
    <t>11003455</t>
  </si>
  <si>
    <t>CENGKEH KUNCUP I</t>
  </si>
  <si>
    <t>11003456</t>
  </si>
  <si>
    <t>CENGKEH KUNCUP II</t>
  </si>
  <si>
    <t>11003457</t>
  </si>
  <si>
    <t>BIJI MATI CENGKEH</t>
  </si>
  <si>
    <t>11003458</t>
  </si>
  <si>
    <t>TANGKAI CENGKEH</t>
  </si>
  <si>
    <t>11003459</t>
  </si>
  <si>
    <t>Serbuk Cengkeh</t>
  </si>
  <si>
    <t>11003462</t>
  </si>
  <si>
    <t>Gula Kelapa Non Sulfit</t>
  </si>
  <si>
    <t>11003463</t>
  </si>
  <si>
    <t>Gula Kelapa Sulfit</t>
  </si>
  <si>
    <t>11003464</t>
  </si>
  <si>
    <t>Alpukat</t>
  </si>
  <si>
    <t>11003475</t>
  </si>
  <si>
    <t>Pepaya</t>
  </si>
  <si>
    <t>11003478</t>
  </si>
  <si>
    <t>Pisang</t>
  </si>
  <si>
    <t>11003480</t>
  </si>
  <si>
    <t>Makadamia</t>
  </si>
  <si>
    <t>11003486</t>
  </si>
  <si>
    <t>Buah Kelapa</t>
  </si>
  <si>
    <t>11003487</t>
  </si>
  <si>
    <t>Sirsak</t>
  </si>
  <si>
    <t>11003504</t>
  </si>
  <si>
    <t>KSU TEBU</t>
  </si>
  <si>
    <t>11003548</t>
  </si>
  <si>
    <t>Kayu Bakar Sengon Jadi</t>
  </si>
  <si>
    <t>11003549</t>
  </si>
  <si>
    <t>Kayu Bakar Jabon Jadi</t>
  </si>
  <si>
    <t>11003551</t>
  </si>
  <si>
    <t>Kayu Bakar Balsa Jadi</t>
  </si>
  <si>
    <t>11003558</t>
  </si>
  <si>
    <t>Kayu Bakar Karet Jadi</t>
  </si>
  <si>
    <t>11003573</t>
  </si>
  <si>
    <t>Bambu</t>
  </si>
  <si>
    <t>11003574</t>
  </si>
  <si>
    <t>Pohon Kelapa</t>
  </si>
  <si>
    <t>11003577</t>
  </si>
  <si>
    <t>Sekam / Kulit Kopi</t>
  </si>
  <si>
    <t>11003583</t>
  </si>
  <si>
    <t>Log Kayu Kembang Fresh A0</t>
  </si>
  <si>
    <t>11003584</t>
  </si>
  <si>
    <t>Log Kayu Kembang Fresh A1</t>
  </si>
  <si>
    <t>11003585</t>
  </si>
  <si>
    <t>Log Kayu Kembang Fresh A2.1</t>
  </si>
  <si>
    <t>11003586</t>
  </si>
  <si>
    <t>Log Kayu Kembang Fresh A2.2</t>
  </si>
  <si>
    <t>11003587</t>
  </si>
  <si>
    <t>Log Kayu Kembang Fresh A3</t>
  </si>
  <si>
    <t>11003588</t>
  </si>
  <si>
    <t>Log Kayu Kembang Fresh A4</t>
  </si>
  <si>
    <t>11003591</t>
  </si>
  <si>
    <t>Fee Penjualan Gula Kelapa</t>
  </si>
  <si>
    <t>11003592</t>
  </si>
  <si>
    <t>Daun Cengkeh</t>
  </si>
  <si>
    <t>11003594</t>
  </si>
  <si>
    <t>Log Sengon Tekik Fresh A0</t>
  </si>
  <si>
    <t>11003595</t>
  </si>
  <si>
    <t>Log Sengon Tekik Fresh A1</t>
  </si>
  <si>
    <t>11003596</t>
  </si>
  <si>
    <t>Log Sengon Tekik Fresh A2.1</t>
  </si>
  <si>
    <t>11003597</t>
  </si>
  <si>
    <t>Log Sengon Tekik Fresh A2.2</t>
  </si>
  <si>
    <t>11003598</t>
  </si>
  <si>
    <t>Log Sengon Tekik Fresh A3</t>
  </si>
  <si>
    <t>11003599</t>
  </si>
  <si>
    <t>Log Sengon Tekik Fresh A4</t>
  </si>
  <si>
    <t>11003619</t>
  </si>
  <si>
    <t>Log Randu Fresh A0</t>
  </si>
  <si>
    <t>11003620</t>
  </si>
  <si>
    <t>Log Randu Fresh A1</t>
  </si>
  <si>
    <t>11003621</t>
  </si>
  <si>
    <t>Log Randu Fresh A2.1</t>
  </si>
  <si>
    <t>11003622</t>
  </si>
  <si>
    <t>Log Randu Fresh A2.2</t>
  </si>
  <si>
    <t>11003623</t>
  </si>
  <si>
    <t>Log Randu Fresh A3</t>
  </si>
  <si>
    <t>11003624</t>
  </si>
  <si>
    <t>Log Randu Fresh A4</t>
  </si>
  <si>
    <t>11003734</t>
  </si>
  <si>
    <t>Polong Cengkeh</t>
  </si>
  <si>
    <t>11004215</t>
  </si>
  <si>
    <t>LOG SILVER OAKS FRESH A0</t>
  </si>
  <si>
    <t>11004216</t>
  </si>
  <si>
    <t>LOG SILVER OAKS FRESH A1</t>
  </si>
  <si>
    <t>11004217</t>
  </si>
  <si>
    <t>LOG SILVER OAKS FRESH A2.1</t>
  </si>
  <si>
    <t>11004218</t>
  </si>
  <si>
    <t>LOG SILVER OAKS FRESH A2.2</t>
  </si>
  <si>
    <t>11004219</t>
  </si>
  <si>
    <t>LOG SILVER OAKS FRESH A3</t>
  </si>
  <si>
    <t>11004220</t>
  </si>
  <si>
    <t>LOG SILVER OAKS FRESH A4</t>
  </si>
  <si>
    <t>11004275</t>
  </si>
  <si>
    <t>CLOVE OIL:CLO;EUGENOL 90%;YELLOW;SL</t>
  </si>
  <si>
    <t>11004391</t>
  </si>
  <si>
    <t>LOG,WOOD:PINUS;REJECTED</t>
  </si>
  <si>
    <t>11004427</t>
  </si>
  <si>
    <t>HORTI A/DP-LOKAL</t>
  </si>
  <si>
    <t>11004429</t>
  </si>
  <si>
    <t>HORTI A/WP-LOKAL</t>
  </si>
  <si>
    <t>11004436</t>
  </si>
  <si>
    <t>HORTI A/WP-1PB</t>
  </si>
  <si>
    <t>11004438</t>
  </si>
  <si>
    <t>HORTI A/WP-2</t>
  </si>
  <si>
    <t>11004439</t>
  </si>
  <si>
    <t>HORTI A/WP-1X</t>
  </si>
  <si>
    <t>11004440</t>
  </si>
  <si>
    <t>HORTI R/WP-4</t>
  </si>
  <si>
    <t>11004442</t>
  </si>
  <si>
    <t>HORTI A/WP-1M</t>
  </si>
  <si>
    <t>11004444</t>
  </si>
  <si>
    <t>HORTI A/WP-1S</t>
  </si>
  <si>
    <t>11004445</t>
  </si>
  <si>
    <t>HORTI R/WP-LOKAL</t>
  </si>
  <si>
    <t>11004446</t>
  </si>
  <si>
    <t>HORTI R/DP-LOKAL</t>
  </si>
  <si>
    <t>11006135</t>
  </si>
  <si>
    <t>LOG,WOOD:SENGON TEKIK;REJECTED</t>
  </si>
  <si>
    <t>11006179</t>
  </si>
  <si>
    <t>Bisnis Perkebunan</t>
  </si>
  <si>
    <t>31000133</t>
  </si>
  <si>
    <t>Kapuk Glondong</t>
  </si>
  <si>
    <t>40001402</t>
  </si>
  <si>
    <t>Kayu Bakar</t>
  </si>
  <si>
    <t>11000005</t>
  </si>
  <si>
    <t>PKO</t>
  </si>
  <si>
    <t>11000006</t>
  </si>
  <si>
    <t>PKM</t>
  </si>
  <si>
    <t>11003894</t>
  </si>
  <si>
    <t>CUTTING A BB</t>
  </si>
  <si>
    <t>11003899</t>
  </si>
  <si>
    <t>SIR 3WF SW</t>
  </si>
  <si>
    <t>11004468</t>
  </si>
  <si>
    <t>SUGAR,REFINED:WHITE CRYSTAL;NUSAKITA;1KG</t>
  </si>
  <si>
    <t>11003496</t>
  </si>
  <si>
    <t>Kopra</t>
  </si>
  <si>
    <t>11003992</t>
  </si>
  <si>
    <t>ANAK SAPI</t>
  </si>
  <si>
    <t>11003994</t>
  </si>
  <si>
    <t>ANAK SAPI JANTAN 1-2</t>
  </si>
  <si>
    <t>11003995</t>
  </si>
  <si>
    <t>ANAK SAPI DARA 1-2</t>
  </si>
  <si>
    <t>11003998</t>
  </si>
  <si>
    <t>SAPI PEJANTAN AFKIR</t>
  </si>
  <si>
    <t>11003999</t>
  </si>
  <si>
    <t>SAPI INDUK AFKIR</t>
  </si>
  <si>
    <t>11004062</t>
  </si>
  <si>
    <t>KELAPA KUPAS</t>
  </si>
  <si>
    <t>31000168</t>
  </si>
  <si>
    <t>KELAPA BUTIR</t>
  </si>
  <si>
    <t>14.GL Account</t>
  </si>
  <si>
    <t>42000054</t>
  </si>
  <si>
    <t>41100000</t>
  </si>
  <si>
    <t>42000030</t>
  </si>
  <si>
    <t>41200006</t>
  </si>
  <si>
    <t>41200001</t>
  </si>
  <si>
    <t>41900001</t>
  </si>
  <si>
    <t>41100006</t>
  </si>
  <si>
    <t>41100015</t>
  </si>
  <si>
    <t>41100024</t>
  </si>
  <si>
    <t>41100023</t>
  </si>
  <si>
    <t>41100027</t>
  </si>
  <si>
    <t>41100026</t>
  </si>
  <si>
    <t>41200011</t>
  </si>
  <si>
    <t>41900005</t>
  </si>
  <si>
    <t>41100025</t>
  </si>
  <si>
    <t>41100017</t>
  </si>
  <si>
    <t>41200016</t>
  </si>
  <si>
    <t>41200003</t>
  </si>
  <si>
    <t>41100021</t>
  </si>
  <si>
    <t>41300001</t>
  </si>
  <si>
    <t>41200017</t>
  </si>
  <si>
    <t>Material</t>
  </si>
  <si>
    <t>Material Description</t>
  </si>
  <si>
    <t>Kategori</t>
  </si>
  <si>
    <t>GL</t>
  </si>
  <si>
    <t>Tebu</t>
  </si>
  <si>
    <t>Gula</t>
  </si>
  <si>
    <t>Kelapa Sawit</t>
  </si>
  <si>
    <t>Kernel</t>
  </si>
  <si>
    <t>11000008</t>
  </si>
  <si>
    <t>CANGKANG (BAHAN BAKAR)</t>
  </si>
  <si>
    <t>Lainnya</t>
  </si>
  <si>
    <t>11000011</t>
  </si>
  <si>
    <t>ABU JANJANG/ BOILER</t>
  </si>
  <si>
    <t>11000012</t>
  </si>
  <si>
    <t>SIR 10 SWJP SES</t>
  </si>
  <si>
    <t>11000013</t>
  </si>
  <si>
    <t>SIR 20 SWJP SES</t>
  </si>
  <si>
    <t>11000014</t>
  </si>
  <si>
    <t>SIR 10 SWJP SEZ</t>
  </si>
  <si>
    <t>11000015</t>
  </si>
  <si>
    <t>SIR 20 SWJP SEZ</t>
  </si>
  <si>
    <t>11000031</t>
  </si>
  <si>
    <t>Kopi</t>
  </si>
  <si>
    <t>11000032</t>
  </si>
  <si>
    <t>KULIT TANDUK (SEKAM) KOPI</t>
  </si>
  <si>
    <t>Karet</t>
  </si>
  <si>
    <t>11000338</t>
  </si>
  <si>
    <t>RSS 1 BIG BALE WASA</t>
  </si>
  <si>
    <t>11000339</t>
  </si>
  <si>
    <t>RSS 2 BIG BALE WASA</t>
  </si>
  <si>
    <t>11000340</t>
  </si>
  <si>
    <t>RSS 3 BIG BALE WASA</t>
  </si>
  <si>
    <t>11000341</t>
  </si>
  <si>
    <t>RSS 4 BIG BALE WASA</t>
  </si>
  <si>
    <t>11000342</t>
  </si>
  <si>
    <t>CUTTING WASA</t>
  </si>
  <si>
    <t>11000343</t>
  </si>
  <si>
    <t>RSS 1 BIG BALE KAWU</t>
  </si>
  <si>
    <t>11000344</t>
  </si>
  <si>
    <t>RSS 2 BIG BALE KAWU</t>
  </si>
  <si>
    <t>11000345</t>
  </si>
  <si>
    <t>RSS 3 BIG BALE KAWU</t>
  </si>
  <si>
    <t>11000346</t>
  </si>
  <si>
    <t>RSS 4 BIG BALE KAWU</t>
  </si>
  <si>
    <t>11000347</t>
  </si>
  <si>
    <t>CUTTING KAWU</t>
  </si>
  <si>
    <t>11000348</t>
  </si>
  <si>
    <t>RSS 1 BIG BALE KRUT</t>
  </si>
  <si>
    <t>11000349</t>
  </si>
  <si>
    <t>RSS 2 BIG BALE KRUT</t>
  </si>
  <si>
    <t>11000350</t>
  </si>
  <si>
    <t>RSS 3 BIG BALE KRUT</t>
  </si>
  <si>
    <t>11000351</t>
  </si>
  <si>
    <t>RSS 4 BIG BALE KRUT</t>
  </si>
  <si>
    <t>11000352</t>
  </si>
  <si>
    <t>CUTTING KRUT</t>
  </si>
  <si>
    <t>11000353</t>
  </si>
  <si>
    <t>RSS 1 BIG BALE BLIM</t>
  </si>
  <si>
    <t>11000354</t>
  </si>
  <si>
    <t>RSS 2 BIG BALE BLIM</t>
  </si>
  <si>
    <t>11000355</t>
  </si>
  <si>
    <t>RSS 3 BIG BALE BLIM</t>
  </si>
  <si>
    <t>11000356</t>
  </si>
  <si>
    <t>RSS 4 BIG BALE BLIM</t>
  </si>
  <si>
    <t>11000357</t>
  </si>
  <si>
    <t>CUTTING BLIM</t>
  </si>
  <si>
    <t>11000363</t>
  </si>
  <si>
    <t>RSS 1 BIG BALE SUAH</t>
  </si>
  <si>
    <t>11000364</t>
  </si>
  <si>
    <t>RSS 2 BIG BALE SUAH</t>
  </si>
  <si>
    <t>11000365</t>
  </si>
  <si>
    <t>RSS 3 BIG BALE SUAH</t>
  </si>
  <si>
    <t>11000366</t>
  </si>
  <si>
    <t>RSS 4 BIG BALE SUAH</t>
  </si>
  <si>
    <t>11000367</t>
  </si>
  <si>
    <t>CUTTING SUAH</t>
  </si>
  <si>
    <t>11000368</t>
  </si>
  <si>
    <t>RSS 1 BIG BALE SKMI</t>
  </si>
  <si>
    <t>11000369</t>
  </si>
  <si>
    <t>RSS 2 BIG BALE SKMI</t>
  </si>
  <si>
    <t>11000370</t>
  </si>
  <si>
    <t>RSS 3 BIG BALE SKMI</t>
  </si>
  <si>
    <t>11000371</t>
  </si>
  <si>
    <t>RSS 4 BIG BALE SKMI</t>
  </si>
  <si>
    <t>11000372</t>
  </si>
  <si>
    <t>CUTTING SKMI</t>
  </si>
  <si>
    <t>11000373</t>
  </si>
  <si>
    <t>RSS 1 BIG BALE MEUH</t>
  </si>
  <si>
    <t>11000374</t>
  </si>
  <si>
    <t>RSS 2 BIG BALE MEUH</t>
  </si>
  <si>
    <t>11000375</t>
  </si>
  <si>
    <t>RSS 3 BIG BALE MEUH</t>
  </si>
  <si>
    <t>11000376</t>
  </si>
  <si>
    <t>RSS 4 BIG BALE MEUH</t>
  </si>
  <si>
    <t>11000377</t>
  </si>
  <si>
    <t>CUTTING MEUH</t>
  </si>
  <si>
    <t>11000378</t>
  </si>
  <si>
    <t>RSS 1 BIG BALE NOBO</t>
  </si>
  <si>
    <t>11000379</t>
  </si>
  <si>
    <t>RSS 2 BIG BALE NOBO</t>
  </si>
  <si>
    <t>11000380</t>
  </si>
  <si>
    <t>RSS 3 BIG BALE NOBO</t>
  </si>
  <si>
    <t>11000381</t>
  </si>
  <si>
    <t>RSS 4 BIG BALE NOBO</t>
  </si>
  <si>
    <t>11000382</t>
  </si>
  <si>
    <t>CUTTING NOBO</t>
  </si>
  <si>
    <t>11000383</t>
  </si>
  <si>
    <t>RSS 1 SMALL BALE</t>
  </si>
  <si>
    <t>RSS-I</t>
  </si>
  <si>
    <t>11000384</t>
  </si>
  <si>
    <t>RSS 2 SMALL BALE</t>
  </si>
  <si>
    <t>11000385</t>
  </si>
  <si>
    <t>RSS 3 SMALL BALE</t>
  </si>
  <si>
    <t>11000386</t>
  </si>
  <si>
    <t>RSS 4 SMALL BALE</t>
  </si>
  <si>
    <t>11000387</t>
  </si>
  <si>
    <t>RSS 1 BIG BALE GETS</t>
  </si>
  <si>
    <t>11000388</t>
  </si>
  <si>
    <t>RSS 2 BIG BALE GETS</t>
  </si>
  <si>
    <t>11000389</t>
  </si>
  <si>
    <t>RSS 3 BIG BALE GETS</t>
  </si>
  <si>
    <t>11000390</t>
  </si>
  <si>
    <t>RSS 4 BIG BALE GETS</t>
  </si>
  <si>
    <t>11000391</t>
  </si>
  <si>
    <t>CUTTING GETS</t>
  </si>
  <si>
    <t>11000392</t>
  </si>
  <si>
    <t>RSS 1 BIG BALE KEGA</t>
  </si>
  <si>
    <t>11000393</t>
  </si>
  <si>
    <t>RSS 2 BIG BALE KEGA</t>
  </si>
  <si>
    <t>11000394</t>
  </si>
  <si>
    <t>RSS 3 BIG BALE KEGA</t>
  </si>
  <si>
    <t>11000395</t>
  </si>
  <si>
    <t>RSS 4 BIG BALE KEGA</t>
  </si>
  <si>
    <t>11000396</t>
  </si>
  <si>
    <t>CUTTING KEGA</t>
  </si>
  <si>
    <t>11000397</t>
  </si>
  <si>
    <t>RSS 1 BIG BALE BANG</t>
  </si>
  <si>
    <t>11000398</t>
  </si>
  <si>
    <t>RSS 2 BIG BALE BANG</t>
  </si>
  <si>
    <t>11000399</t>
  </si>
  <si>
    <t>RSS 3 BIG BALE BANG</t>
  </si>
  <si>
    <t>11000400</t>
  </si>
  <si>
    <t>RSS 4 BIG BALE BANG</t>
  </si>
  <si>
    <t>11000401</t>
  </si>
  <si>
    <t>CUTTING BANG</t>
  </si>
  <si>
    <t>11000402</t>
  </si>
  <si>
    <t>TH BR CR 1X IX.WASA</t>
  </si>
  <si>
    <t>11000403</t>
  </si>
  <si>
    <t>TH BR CR 2X IX.WASA</t>
  </si>
  <si>
    <t>11000404</t>
  </si>
  <si>
    <t>TH BR CR 3X IX.WASA</t>
  </si>
  <si>
    <t>11000405</t>
  </si>
  <si>
    <t>TH BR CR 1X IX.KAWU</t>
  </si>
  <si>
    <t>11000406</t>
  </si>
  <si>
    <t>TH BR CR 2X IX.KAWU</t>
  </si>
  <si>
    <t>11000407</t>
  </si>
  <si>
    <t>TH BR CR 3X IX.KAWU</t>
  </si>
  <si>
    <t>11000408</t>
  </si>
  <si>
    <t>TH BR CR 1X IX.KRUT</t>
  </si>
  <si>
    <t>11000409</t>
  </si>
  <si>
    <t>TH BR CR 2X IX.KRUT</t>
  </si>
  <si>
    <t>11000410</t>
  </si>
  <si>
    <t>TH BR CR 3X IX.KRUT</t>
  </si>
  <si>
    <t>11000450</t>
  </si>
  <si>
    <t>TH BR CR 1X IX.SKMI</t>
  </si>
  <si>
    <t>11000451</t>
  </si>
  <si>
    <t>TH BR CR 2X IX.SKMI</t>
  </si>
  <si>
    <t>11000452</t>
  </si>
  <si>
    <t>TH BR CR 3X IX.SKMI</t>
  </si>
  <si>
    <t>11000453</t>
  </si>
  <si>
    <t>TH BR CR 1X IX.MEUH</t>
  </si>
  <si>
    <t>11000454</t>
  </si>
  <si>
    <t>TH BR CR 2X IX.MEUH</t>
  </si>
  <si>
    <t>11000455</t>
  </si>
  <si>
    <t>TH BR CR 3X IX.MEUH</t>
  </si>
  <si>
    <t>11000480</t>
  </si>
  <si>
    <t>TH BR CR 1X IX.SUAH</t>
  </si>
  <si>
    <t>11000481</t>
  </si>
  <si>
    <t>TH BR CR 2X IX.SUAH</t>
  </si>
  <si>
    <t>11000482</t>
  </si>
  <si>
    <t>TH BR CR 3X IX.SUAH</t>
  </si>
  <si>
    <t>11000489</t>
  </si>
  <si>
    <t>TH BR CR 1X IX.NOBO</t>
  </si>
  <si>
    <t>11000490</t>
  </si>
  <si>
    <t>TH BR CR 2X IX.NOBO</t>
  </si>
  <si>
    <t>11000491</t>
  </si>
  <si>
    <t>TH BR CR 3X IX.NOBO</t>
  </si>
  <si>
    <t>11000492</t>
  </si>
  <si>
    <t>TH BR CR 1X IX.GETS</t>
  </si>
  <si>
    <t>11000493</t>
  </si>
  <si>
    <t>TH BR CR 2X IX.GETS</t>
  </si>
  <si>
    <t>11000494</t>
  </si>
  <si>
    <t>TH BR CR 3X IX.GETS</t>
  </si>
  <si>
    <t>11000510</t>
  </si>
  <si>
    <t>TH BR CR 1X IX.BLIM</t>
  </si>
  <si>
    <t>11000511</t>
  </si>
  <si>
    <t>TH BR CR 2X IX.BLIM</t>
  </si>
  <si>
    <t>11000512</t>
  </si>
  <si>
    <t>TH BR CR 3X IX.BLIM</t>
  </si>
  <si>
    <t>11000528</t>
  </si>
  <si>
    <t>TH BR CR 1X IX.BTJM</t>
  </si>
  <si>
    <t>11000529</t>
  </si>
  <si>
    <t>TH BR CR 2X IX.BTJM</t>
  </si>
  <si>
    <t>11000530</t>
  </si>
  <si>
    <t>TH BR CR 3X IX.BTJM</t>
  </si>
  <si>
    <t>11000561</t>
  </si>
  <si>
    <t>TH BR CR 1X IX.KALO</t>
  </si>
  <si>
    <t>11000562</t>
  </si>
  <si>
    <t>TH BR CR 2X IX.KALO</t>
  </si>
  <si>
    <t>11000563</t>
  </si>
  <si>
    <t>TH BR CR 3X IX.KALO</t>
  </si>
  <si>
    <t>11000564</t>
  </si>
  <si>
    <t>TPC 1 BTJM</t>
  </si>
  <si>
    <t>11000565</t>
  </si>
  <si>
    <t>TPC 2 BTJM</t>
  </si>
  <si>
    <t>11000566</t>
  </si>
  <si>
    <t>TPC 3 BTJM</t>
  </si>
  <si>
    <t>11000567</t>
  </si>
  <si>
    <t>A/WP - 1 NGO</t>
  </si>
  <si>
    <t>Arabika</t>
  </si>
  <si>
    <t>11000568</t>
  </si>
  <si>
    <t>11000569</t>
  </si>
  <si>
    <t>A/DP - 1 NGO</t>
  </si>
  <si>
    <t>11000570</t>
  </si>
  <si>
    <t>A/DP - LOKAL NGO</t>
  </si>
  <si>
    <t>11000571</t>
  </si>
  <si>
    <t>R/WP - 1 L BANARAN</t>
  </si>
  <si>
    <t>Robusta</t>
  </si>
  <si>
    <t>11000572</t>
  </si>
  <si>
    <t>R/WP - 1 M BANARAN</t>
  </si>
  <si>
    <t>11000573</t>
  </si>
  <si>
    <t>R/WP - 1 S BANARAN</t>
  </si>
  <si>
    <t>11000574</t>
  </si>
  <si>
    <t>R/WP - 1 L BOJ</t>
  </si>
  <si>
    <t>11000575</t>
  </si>
  <si>
    <t>R/WP - 1 M BOJ</t>
  </si>
  <si>
    <t>11000576</t>
  </si>
  <si>
    <t>R/WP - 1 S BOJ</t>
  </si>
  <si>
    <t>11000577</t>
  </si>
  <si>
    <t>R/WP - 1 L NGO</t>
  </si>
  <si>
    <t>11000578</t>
  </si>
  <si>
    <t>R/WP - 1 M NGO</t>
  </si>
  <si>
    <t>11000579</t>
  </si>
  <si>
    <t>R/WP - 1 S NGO</t>
  </si>
  <si>
    <t>11000583</t>
  </si>
  <si>
    <t>R/WP - 4 L BANARAN</t>
  </si>
  <si>
    <t>11000584</t>
  </si>
  <si>
    <t>R/WP - 4 M BANARAN</t>
  </si>
  <si>
    <t>11000585</t>
  </si>
  <si>
    <t>R/WP - 4 S BANARAN</t>
  </si>
  <si>
    <t>11000586</t>
  </si>
  <si>
    <t>R/WP - 4 L BOJ</t>
  </si>
  <si>
    <t>11000587</t>
  </si>
  <si>
    <t>R/WP - 4 M BOJ</t>
  </si>
  <si>
    <t>11000588</t>
  </si>
  <si>
    <t>R/WP - 4 S BOJ</t>
  </si>
  <si>
    <t>11000589</t>
  </si>
  <si>
    <t>R/WP - 4 L NGO</t>
  </si>
  <si>
    <t>11000590</t>
  </si>
  <si>
    <t>R/WP - 4 M NGO</t>
  </si>
  <si>
    <t>11000591</t>
  </si>
  <si>
    <t>R/WP - 4 S NGO</t>
  </si>
  <si>
    <t>11000595</t>
  </si>
  <si>
    <t>R/WP - LOKAL BANARAN</t>
  </si>
  <si>
    <t>11000596</t>
  </si>
  <si>
    <t>R/WP - LOKAL BOJ</t>
  </si>
  <si>
    <t>11000597</t>
  </si>
  <si>
    <t>R/WP - LOKAL NGO</t>
  </si>
  <si>
    <t>11000599</t>
  </si>
  <si>
    <t>R/DP - 1 L BANARAN</t>
  </si>
  <si>
    <t>11000600</t>
  </si>
  <si>
    <t>R/DP - 1 S BANARAN</t>
  </si>
  <si>
    <t>11000601</t>
  </si>
  <si>
    <t>R/DP - 1 L BOJ</t>
  </si>
  <si>
    <t>11000602</t>
  </si>
  <si>
    <t>R/DP - 1 S BOJ</t>
  </si>
  <si>
    <t>11000603</t>
  </si>
  <si>
    <t>R/DP - 1 L NGO</t>
  </si>
  <si>
    <t>11000604</t>
  </si>
  <si>
    <t>R/DP - 1 S NGO</t>
  </si>
  <si>
    <t>11000607</t>
  </si>
  <si>
    <t>R/DP - 4 L BANARAN</t>
  </si>
  <si>
    <t>11000608</t>
  </si>
  <si>
    <t>R/DP - 4 S BANARAN</t>
  </si>
  <si>
    <t>11000609</t>
  </si>
  <si>
    <t>R/DP - 4 L BOJ</t>
  </si>
  <si>
    <t>11000610</t>
  </si>
  <si>
    <t>R/DP - 4 S BOJ</t>
  </si>
  <si>
    <t>11000611</t>
  </si>
  <si>
    <t>R/DP - 4 L NGO</t>
  </si>
  <si>
    <t>11000612</t>
  </si>
  <si>
    <t>R/DP - 4 S NGO</t>
  </si>
  <si>
    <t>11000615</t>
  </si>
  <si>
    <t>R/DP - LOKAL BANARAN</t>
  </si>
  <si>
    <t>11000616</t>
  </si>
  <si>
    <t>R/DP - LOKAL BOJ</t>
  </si>
  <si>
    <t>11000617</t>
  </si>
  <si>
    <t>R/DP - LOKAL NGO</t>
  </si>
  <si>
    <t>11000619</t>
  </si>
  <si>
    <t>R/WP - 1 L JOLLONG</t>
  </si>
  <si>
    <t>11000620</t>
  </si>
  <si>
    <t>R/WP - 1 M JOLLONG</t>
  </si>
  <si>
    <t>11000621</t>
  </si>
  <si>
    <t>R/WP - 1 S JOLLONG</t>
  </si>
  <si>
    <t>11000622</t>
  </si>
  <si>
    <t>R/WP - 4 L JOLLONG</t>
  </si>
  <si>
    <t>11000623</t>
  </si>
  <si>
    <t>R/WP - 4 M JOLLONG</t>
  </si>
  <si>
    <t>11000624</t>
  </si>
  <si>
    <t>R/WP - 4 S JOLLONG</t>
  </si>
  <si>
    <t>11000625</t>
  </si>
  <si>
    <t>R/WP - LOKAL JOLLONG</t>
  </si>
  <si>
    <t>11000626</t>
  </si>
  <si>
    <t>R/DP - 1 L JOLLONG</t>
  </si>
  <si>
    <t>11000627</t>
  </si>
  <si>
    <t>R/DP - 1 S JOLLONG</t>
  </si>
  <si>
    <t>11000628</t>
  </si>
  <si>
    <t>R/DP - 4 L JOLLONG</t>
  </si>
  <si>
    <t>11000629</t>
  </si>
  <si>
    <t>R/DP - 4 S JOLLONG</t>
  </si>
  <si>
    <t>11000630</t>
  </si>
  <si>
    <t>R/DP - LOKAL JOLLONG</t>
  </si>
  <si>
    <t>11000631</t>
  </si>
  <si>
    <t>BOP KAL</t>
  </si>
  <si>
    <t>11000632</t>
  </si>
  <si>
    <t>BOPF KAL</t>
  </si>
  <si>
    <t>11000633</t>
  </si>
  <si>
    <t>BP KAL</t>
  </si>
  <si>
    <t>11000634</t>
  </si>
  <si>
    <t>PF KAL</t>
  </si>
  <si>
    <t>11000635</t>
  </si>
  <si>
    <t>BT KAL</t>
  </si>
  <si>
    <t>11000636</t>
  </si>
  <si>
    <t>DUST KAL</t>
  </si>
  <si>
    <t>11000637</t>
  </si>
  <si>
    <t>BP II KAL</t>
  </si>
  <si>
    <t>11000638</t>
  </si>
  <si>
    <t>PF II KAL</t>
  </si>
  <si>
    <t>11000639</t>
  </si>
  <si>
    <t>FANN II KAL</t>
  </si>
  <si>
    <t>11000640</t>
  </si>
  <si>
    <t>DUST II KAL</t>
  </si>
  <si>
    <t>11000641</t>
  </si>
  <si>
    <t>DUST III KAL</t>
  </si>
  <si>
    <t>11000642</t>
  </si>
  <si>
    <t>BM KAL</t>
  </si>
  <si>
    <t>11000643</t>
  </si>
  <si>
    <t>KAWUL KAL</t>
  </si>
  <si>
    <t>Teh</t>
  </si>
  <si>
    <t>Ortodhoks</t>
  </si>
  <si>
    <t>11000644</t>
  </si>
  <si>
    <t>TGS KAL</t>
  </si>
  <si>
    <t>11000645</t>
  </si>
  <si>
    <t>BOP SEM</t>
  </si>
  <si>
    <t>11000646</t>
  </si>
  <si>
    <t>BOPF SEM</t>
  </si>
  <si>
    <t>11000647</t>
  </si>
  <si>
    <t>BP SEM</t>
  </si>
  <si>
    <t>11000648</t>
  </si>
  <si>
    <t>PF SEM</t>
  </si>
  <si>
    <t>11000649</t>
  </si>
  <si>
    <t>BT SEM</t>
  </si>
  <si>
    <t>11000650</t>
  </si>
  <si>
    <t>DUST SEM</t>
  </si>
  <si>
    <t>11000651</t>
  </si>
  <si>
    <t>BP II SEM</t>
  </si>
  <si>
    <t>11000652</t>
  </si>
  <si>
    <t>PF II SEM</t>
  </si>
  <si>
    <t>11000653</t>
  </si>
  <si>
    <t>FANN II SEM</t>
  </si>
  <si>
    <t>11000654</t>
  </si>
  <si>
    <t>DUST II SEM</t>
  </si>
  <si>
    <t>11000655</t>
  </si>
  <si>
    <t>DUST III SEM</t>
  </si>
  <si>
    <t>11000656</t>
  </si>
  <si>
    <t>BM SEM</t>
  </si>
  <si>
    <t>11000657</t>
  </si>
  <si>
    <t>KAWUL SEM</t>
  </si>
  <si>
    <t>11000658</t>
  </si>
  <si>
    <t>TGS SEM</t>
  </si>
  <si>
    <t>11000659</t>
  </si>
  <si>
    <t>BOP JOL</t>
  </si>
  <si>
    <t>11000660</t>
  </si>
  <si>
    <t>BOPF JOL</t>
  </si>
  <si>
    <t>11000661</t>
  </si>
  <si>
    <t>BP JOL</t>
  </si>
  <si>
    <t>11000662</t>
  </si>
  <si>
    <t>PF JOL</t>
  </si>
  <si>
    <t>11000663</t>
  </si>
  <si>
    <t>BT JOL</t>
  </si>
  <si>
    <t>11000664</t>
  </si>
  <si>
    <t>DUST JOL</t>
  </si>
  <si>
    <t>11000665</t>
  </si>
  <si>
    <t>BP II JOL</t>
  </si>
  <si>
    <t>11000666</t>
  </si>
  <si>
    <t>PF II JOL</t>
  </si>
  <si>
    <t>11000667</t>
  </si>
  <si>
    <t>FANN II JOL</t>
  </si>
  <si>
    <t>11000668</t>
  </si>
  <si>
    <t>DUST II JOL</t>
  </si>
  <si>
    <t>11000669</t>
  </si>
  <si>
    <t>DUST III JOL</t>
  </si>
  <si>
    <t>11000670</t>
  </si>
  <si>
    <t>BM JOL</t>
  </si>
  <si>
    <t>11000671</t>
  </si>
  <si>
    <t>KAWUL JOL</t>
  </si>
  <si>
    <t>11000672</t>
  </si>
  <si>
    <t>TGS JOL</t>
  </si>
  <si>
    <t>11000673</t>
  </si>
  <si>
    <t>RSS 1 BB III GPA</t>
  </si>
  <si>
    <t>11000674</t>
  </si>
  <si>
    <t>RSS 1 SB MB5 III GPA</t>
  </si>
  <si>
    <t>11000675</t>
  </si>
  <si>
    <t>RSS 1 SB SWJP III GPA</t>
  </si>
  <si>
    <t>11000676</t>
  </si>
  <si>
    <t>RSS 1 SBSW III GPA</t>
  </si>
  <si>
    <t>11000677</t>
  </si>
  <si>
    <t>RSS CUTTING BB III GPA</t>
  </si>
  <si>
    <t>11000678</t>
  </si>
  <si>
    <t>RSS 2 BB III GPA</t>
  </si>
  <si>
    <t>11000679</t>
  </si>
  <si>
    <t>RSS 3 BB III GPA</t>
  </si>
  <si>
    <t>11000680</t>
  </si>
  <si>
    <t>RSS 1 BB III RPT</t>
  </si>
  <si>
    <t>11000681</t>
  </si>
  <si>
    <t>RSS 2 BB III RPT</t>
  </si>
  <si>
    <t>11000682</t>
  </si>
  <si>
    <t>RSS 3 BB III RPT</t>
  </si>
  <si>
    <t>11000683</t>
  </si>
  <si>
    <t>RSS CUTTING BB III RPT</t>
  </si>
  <si>
    <t>11000684</t>
  </si>
  <si>
    <t>RSS 1 BB III SSL</t>
  </si>
  <si>
    <t>11000685</t>
  </si>
  <si>
    <t>RSS 2 BB III SSL</t>
  </si>
  <si>
    <t>11000686</t>
  </si>
  <si>
    <t>RSS 3 BB III SSL</t>
  </si>
  <si>
    <t>11000687</t>
  </si>
  <si>
    <t>RSS CUTTING BB III SSL</t>
  </si>
  <si>
    <t>11000688</t>
  </si>
  <si>
    <t>RSS 1 SBSW III BBY</t>
  </si>
  <si>
    <t>11000689</t>
  </si>
  <si>
    <t>RSS 1 SB SW/JP III BBY</t>
  </si>
  <si>
    <t>11000690</t>
  </si>
  <si>
    <t>RSS 1 SB MB5 III BBY</t>
  </si>
  <si>
    <t>11000691</t>
  </si>
  <si>
    <t>RSS 1 BB III BBY</t>
  </si>
  <si>
    <t>11000692</t>
  </si>
  <si>
    <t>RSS 2 BB III BBY</t>
  </si>
  <si>
    <t>11000693</t>
  </si>
  <si>
    <t>RSS 3 BB III BBY</t>
  </si>
  <si>
    <t>11000694</t>
  </si>
  <si>
    <t>RSS CUTTING BB III BBY</t>
  </si>
  <si>
    <t>11000695</t>
  </si>
  <si>
    <t>RSS 1 BB III SGI</t>
  </si>
  <si>
    <t>11000696</t>
  </si>
  <si>
    <t>RSS 2 BB III SGI</t>
  </si>
  <si>
    <t>11000697</t>
  </si>
  <si>
    <t>RSS 3 BB III SGI</t>
  </si>
  <si>
    <t>11000698</t>
  </si>
  <si>
    <t>RSS CUTTING BB III SGI</t>
  </si>
  <si>
    <t>11000699</t>
  </si>
  <si>
    <t>EX RUBBER TRAP</t>
  </si>
  <si>
    <t>11000700</t>
  </si>
  <si>
    <t>KOPI BANARAN KEMASAN 7 GRAM</t>
  </si>
  <si>
    <t>Hilir Lainya</t>
  </si>
  <si>
    <t>11000706</t>
  </si>
  <si>
    <t>KOPI BANARAN LUWAK 10 GRAM</t>
  </si>
  <si>
    <t>11000707</t>
  </si>
  <si>
    <t>KOPI BANARAN LUWAK 80 GRAM</t>
  </si>
  <si>
    <t>11000708</t>
  </si>
  <si>
    <t>KOPI BANARAN LUWAK 100 GRAM</t>
  </si>
  <si>
    <t>11000712</t>
  </si>
  <si>
    <t>TEH SERBUK SEMUGIH 40 GRAM</t>
  </si>
  <si>
    <t>11000726</t>
  </si>
  <si>
    <t>KOPI BUBUK BANARAN BLEND A</t>
  </si>
  <si>
    <t>11000732</t>
  </si>
  <si>
    <t>RSS 1 BB III HAG</t>
  </si>
  <si>
    <t>11000733</t>
  </si>
  <si>
    <t>RSS 2 BB III HAG</t>
  </si>
  <si>
    <t>11000734</t>
  </si>
  <si>
    <t>RSS 3 BB III HAG</t>
  </si>
  <si>
    <t>11000735</t>
  </si>
  <si>
    <t>RSS CUTTING BB III HAG</t>
  </si>
  <si>
    <t>11000736</t>
  </si>
  <si>
    <t>SIR 10 SW/JP SCS</t>
  </si>
  <si>
    <t>11000737</t>
  </si>
  <si>
    <t>SIR 20 SW/JP SBM</t>
  </si>
  <si>
    <t>11000738</t>
  </si>
  <si>
    <t>SERUM PRIMER</t>
  </si>
  <si>
    <t>11000739</t>
  </si>
  <si>
    <t>SERUM SEKUNDER</t>
  </si>
  <si>
    <t>11000740</t>
  </si>
  <si>
    <t>SEDIMEN</t>
  </si>
  <si>
    <t>11000741</t>
  </si>
  <si>
    <t>SLAB SERUM</t>
  </si>
  <si>
    <t>11000742</t>
  </si>
  <si>
    <t>BOP BAH BUTONG</t>
  </si>
  <si>
    <t>11000743</t>
  </si>
  <si>
    <t>BOP I BAH BUTONG</t>
  </si>
  <si>
    <t>11000744</t>
  </si>
  <si>
    <t>BOP.F BAH BUTONG</t>
  </si>
  <si>
    <t>11000745</t>
  </si>
  <si>
    <t>BP BAH BUTONG</t>
  </si>
  <si>
    <t>11000746</t>
  </si>
  <si>
    <t>BP II BAH BUTONG</t>
  </si>
  <si>
    <t>11000747</t>
  </si>
  <si>
    <t>BT BAH BUTONG</t>
  </si>
  <si>
    <t>11000748</t>
  </si>
  <si>
    <t>BT II BAH BUTONG</t>
  </si>
  <si>
    <t>11000749</t>
  </si>
  <si>
    <t>DUST I BAH BUTONG</t>
  </si>
  <si>
    <t>11000750</t>
  </si>
  <si>
    <t>DUST II BAH BUTONG</t>
  </si>
  <si>
    <t>11000751</t>
  </si>
  <si>
    <t>DUST III BAH BUTONG</t>
  </si>
  <si>
    <t>11000752</t>
  </si>
  <si>
    <t>DUST IV BAH BUTONG</t>
  </si>
  <si>
    <t>11000753</t>
  </si>
  <si>
    <t>PF BAH BUTONG</t>
  </si>
  <si>
    <t>11000754</t>
  </si>
  <si>
    <t>PF II BAH BUTONG</t>
  </si>
  <si>
    <t>11000755</t>
  </si>
  <si>
    <t>STD BAH BUTONG</t>
  </si>
  <si>
    <t>11000756</t>
  </si>
  <si>
    <t>FANN II BAH BUTONG</t>
  </si>
  <si>
    <t>11000757</t>
  </si>
  <si>
    <t>RBO BAH BUTONG</t>
  </si>
  <si>
    <t>11000758</t>
  </si>
  <si>
    <t>BOP TOBASARI</t>
  </si>
  <si>
    <t>11000759</t>
  </si>
  <si>
    <t>BOP I TOBASARI</t>
  </si>
  <si>
    <t>11000760</t>
  </si>
  <si>
    <t>BOP.F TOBASARI</t>
  </si>
  <si>
    <t>11000761</t>
  </si>
  <si>
    <t>BP TOBASARI</t>
  </si>
  <si>
    <t>11000762</t>
  </si>
  <si>
    <t>BP II TOBASARI</t>
  </si>
  <si>
    <t>11000763</t>
  </si>
  <si>
    <t>BT TOBASARI</t>
  </si>
  <si>
    <t>11000764</t>
  </si>
  <si>
    <t>BT II TOBASARI</t>
  </si>
  <si>
    <t>11000765</t>
  </si>
  <si>
    <t>DUST I TOBASARI</t>
  </si>
  <si>
    <t>11000766</t>
  </si>
  <si>
    <t>DUST II TOBASARI</t>
  </si>
  <si>
    <t>11000767</t>
  </si>
  <si>
    <t>DUST III TOBASARI</t>
  </si>
  <si>
    <t>11000768</t>
  </si>
  <si>
    <t>DUST IV TOBASARI</t>
  </si>
  <si>
    <t>11000769</t>
  </si>
  <si>
    <t>PF TOBASARI</t>
  </si>
  <si>
    <t>11000770</t>
  </si>
  <si>
    <t>PF II TOBASARI</t>
  </si>
  <si>
    <t>11000771</t>
  </si>
  <si>
    <t>STD TOBASARI</t>
  </si>
  <si>
    <t>11000772</t>
  </si>
  <si>
    <t>FANN II TOBASARI</t>
  </si>
  <si>
    <t>11000773</t>
  </si>
  <si>
    <t>RBO TOBASARI</t>
  </si>
  <si>
    <t>11000774</t>
  </si>
  <si>
    <t>SCRAP</t>
  </si>
  <si>
    <t>11000775</t>
  </si>
  <si>
    <t>GETAH CUCI TANGKI</t>
  </si>
  <si>
    <t>11000785</t>
  </si>
  <si>
    <t>TH BR CR 1X IX.JOLO</t>
  </si>
  <si>
    <t>11000786</t>
  </si>
  <si>
    <t>TH BR CR 2X IX.JOLO</t>
  </si>
  <si>
    <t>11000787</t>
  </si>
  <si>
    <t>TH BR CR 3X IX.JOLO</t>
  </si>
  <si>
    <t>11000791</t>
  </si>
  <si>
    <t>LATEKS PEKAT HIGH AMONIAK N9</t>
  </si>
  <si>
    <t>11000794</t>
  </si>
  <si>
    <t>TH BR CR 1X IX.BANG</t>
  </si>
  <si>
    <t>11000795</t>
  </si>
  <si>
    <t>TH BR CR 2X IX.BANG</t>
  </si>
  <si>
    <t>11000796</t>
  </si>
  <si>
    <t>TH BR CR 3X IX.BANG</t>
  </si>
  <si>
    <t>11002289</t>
  </si>
  <si>
    <t>TH BR CR 1X IX.BTJM/KALO</t>
  </si>
  <si>
    <t>11002290</t>
  </si>
  <si>
    <t>TH BR CR 2X IX.BTJM/KALO</t>
  </si>
  <si>
    <t>11002291</t>
  </si>
  <si>
    <t>TH BR CR 3X IX.BTJM/KALO</t>
  </si>
  <si>
    <t>11002292</t>
  </si>
  <si>
    <t>GREEN TEA</t>
  </si>
  <si>
    <t>11002293</t>
  </si>
  <si>
    <t>WASTE BAH BUTONG</t>
  </si>
  <si>
    <t>11002294</t>
  </si>
  <si>
    <t>WASTE TOBASARI</t>
  </si>
  <si>
    <t>11002300</t>
  </si>
  <si>
    <t>KOPI JOLLONG 250 Gr</t>
  </si>
  <si>
    <t>11002306</t>
  </si>
  <si>
    <t>Gula Kemasan 50 KG Ex Raw Sugar</t>
  </si>
  <si>
    <t>11002307</t>
  </si>
  <si>
    <t>Gula Kristal Putih 1</t>
  </si>
  <si>
    <t>11002400</t>
  </si>
  <si>
    <t>BOP I DAR</t>
  </si>
  <si>
    <t>11002401</t>
  </si>
  <si>
    <t>BOP I ARO</t>
  </si>
  <si>
    <t>11002402</t>
  </si>
  <si>
    <t>BOP DAR</t>
  </si>
  <si>
    <t>11002403</t>
  </si>
  <si>
    <t>BOP ARO</t>
  </si>
  <si>
    <t>11002404</t>
  </si>
  <si>
    <t>BOP GUT</t>
  </si>
  <si>
    <t>11002405</t>
  </si>
  <si>
    <t>BOPF DAR</t>
  </si>
  <si>
    <t>11002406</t>
  </si>
  <si>
    <t>BOPF ARO</t>
  </si>
  <si>
    <t>11002407</t>
  </si>
  <si>
    <t>BOPF GUT</t>
  </si>
  <si>
    <t>11002408</t>
  </si>
  <si>
    <t>PF DAR</t>
  </si>
  <si>
    <t>11002409</t>
  </si>
  <si>
    <t>PF ARO</t>
  </si>
  <si>
    <t>11002410</t>
  </si>
  <si>
    <t>PF GUT</t>
  </si>
  <si>
    <t>11002411</t>
  </si>
  <si>
    <t>DUST DAR</t>
  </si>
  <si>
    <t>11002412</t>
  </si>
  <si>
    <t>DUST ARO</t>
  </si>
  <si>
    <t>11002413</t>
  </si>
  <si>
    <t>DUST GUT</t>
  </si>
  <si>
    <t>11002414</t>
  </si>
  <si>
    <t>BP DAR</t>
  </si>
  <si>
    <t>11002415</t>
  </si>
  <si>
    <t>BP ARO</t>
  </si>
  <si>
    <t>11002416</t>
  </si>
  <si>
    <t>BP GUT</t>
  </si>
  <si>
    <t>11002417</t>
  </si>
  <si>
    <t>BT DAR</t>
  </si>
  <si>
    <t>11002418</t>
  </si>
  <si>
    <t>BT ARO</t>
  </si>
  <si>
    <t>11002419</t>
  </si>
  <si>
    <t>BT GUT</t>
  </si>
  <si>
    <t>11002420</t>
  </si>
  <si>
    <t>PF II DAR</t>
  </si>
  <si>
    <t>11002421</t>
  </si>
  <si>
    <t>PF II ARO</t>
  </si>
  <si>
    <t>11002422</t>
  </si>
  <si>
    <t>PF II GUT</t>
  </si>
  <si>
    <t>11002423</t>
  </si>
  <si>
    <t>DUST II DAR</t>
  </si>
  <si>
    <t>11002424</t>
  </si>
  <si>
    <t>DUST II ARO</t>
  </si>
  <si>
    <t>11002425</t>
  </si>
  <si>
    <t>DUST II GUT</t>
  </si>
  <si>
    <t>11002426</t>
  </si>
  <si>
    <t>BP II DAR</t>
  </si>
  <si>
    <t>11002427</t>
  </si>
  <si>
    <t>BP II ARO</t>
  </si>
  <si>
    <t>11002428</t>
  </si>
  <si>
    <t>BP II GUT</t>
  </si>
  <si>
    <t>11002429</t>
  </si>
  <si>
    <t>BT II DAR</t>
  </si>
  <si>
    <t>11002430</t>
  </si>
  <si>
    <t>BT II ARO</t>
  </si>
  <si>
    <t>11002431</t>
  </si>
  <si>
    <t>BT II GUT</t>
  </si>
  <si>
    <t>11002432</t>
  </si>
  <si>
    <t>DUST III DAR</t>
  </si>
  <si>
    <t>11002433</t>
  </si>
  <si>
    <t>DUST III ARO</t>
  </si>
  <si>
    <t>11002434</t>
  </si>
  <si>
    <t>FANN II DAR</t>
  </si>
  <si>
    <t>11002435</t>
  </si>
  <si>
    <t>FANN II ARO</t>
  </si>
  <si>
    <t>11002436</t>
  </si>
  <si>
    <t>FANN III DAR</t>
  </si>
  <si>
    <t>11002437</t>
  </si>
  <si>
    <t>FANN III ARO</t>
  </si>
  <si>
    <t>11002438</t>
  </si>
  <si>
    <t>FANN IV DAR</t>
  </si>
  <si>
    <t>11002439</t>
  </si>
  <si>
    <t>FANN IV ARO</t>
  </si>
  <si>
    <t>11002440</t>
  </si>
  <si>
    <t>FANN IV GUT</t>
  </si>
  <si>
    <t>11002441</t>
  </si>
  <si>
    <t>DUST IV DAR</t>
  </si>
  <si>
    <t>11002442</t>
  </si>
  <si>
    <t>DUST IV ARO</t>
  </si>
  <si>
    <t>11002443</t>
  </si>
  <si>
    <t>DUST IV GUT</t>
  </si>
  <si>
    <t>11002444</t>
  </si>
  <si>
    <t>BM DAR</t>
  </si>
  <si>
    <t>11002445</t>
  </si>
  <si>
    <t>BM ARO</t>
  </si>
  <si>
    <t>11002446</t>
  </si>
  <si>
    <t>BM GUT</t>
  </si>
  <si>
    <t>11002447</t>
  </si>
  <si>
    <t>PLUFF DAR</t>
  </si>
  <si>
    <t>11002448</t>
  </si>
  <si>
    <t>PLUFF ARO</t>
  </si>
  <si>
    <t>11002449</t>
  </si>
  <si>
    <t>PLUFF GUT</t>
  </si>
  <si>
    <t>11002450</t>
  </si>
  <si>
    <t>TEH CELUP 50 GR</t>
  </si>
  <si>
    <t>11002451</t>
  </si>
  <si>
    <t>TEH SEDUH 250 GR</t>
  </si>
  <si>
    <t>11002452</t>
  </si>
  <si>
    <t>TEH SEDUH 50 GR</t>
  </si>
  <si>
    <t>11002453</t>
  </si>
  <si>
    <t>TEH SEDUH 50 GR SP. BLEND</t>
  </si>
  <si>
    <t>11002454</t>
  </si>
  <si>
    <t>TEH SEDUH 500 GR RESTO</t>
  </si>
  <si>
    <t>11002455</t>
  </si>
  <si>
    <t>TEH CELUP 10 GR (SACHET)</t>
  </si>
  <si>
    <t>11002456</t>
  </si>
  <si>
    <t>TEH BOC</t>
  </si>
  <si>
    <t>11002460</t>
  </si>
  <si>
    <t>PF I ARO CTC</t>
  </si>
  <si>
    <t>11002461</t>
  </si>
  <si>
    <t>BPS ARO CTC</t>
  </si>
  <si>
    <t>11002462</t>
  </si>
  <si>
    <t>BP I ARO CTC</t>
  </si>
  <si>
    <t>11002463</t>
  </si>
  <si>
    <t>PD ARO CTC</t>
  </si>
  <si>
    <t>11002464</t>
  </si>
  <si>
    <t>DUST I ARO CTC</t>
  </si>
  <si>
    <t>11002465</t>
  </si>
  <si>
    <t>FANN ARO CTC</t>
  </si>
  <si>
    <t>11002466</t>
  </si>
  <si>
    <t>DUST II ARO CTC</t>
  </si>
  <si>
    <t>11002467</t>
  </si>
  <si>
    <t>TW ARO CTC</t>
  </si>
  <si>
    <t>11003279</t>
  </si>
  <si>
    <t>RSS 2</t>
  </si>
  <si>
    <t>RSS-II</t>
  </si>
  <si>
    <t>11003280</t>
  </si>
  <si>
    <t>RSS-III</t>
  </si>
  <si>
    <t>11003281</t>
  </si>
  <si>
    <t>Cutting</t>
  </si>
  <si>
    <t>11003285</t>
  </si>
  <si>
    <t>BP I</t>
  </si>
  <si>
    <t>11003286</t>
  </si>
  <si>
    <t>PF I</t>
  </si>
  <si>
    <t>11003287</t>
  </si>
  <si>
    <t>PD</t>
  </si>
  <si>
    <t>11003288</t>
  </si>
  <si>
    <t>DUST I</t>
  </si>
  <si>
    <t>11003289</t>
  </si>
  <si>
    <t>FANN</t>
  </si>
  <si>
    <t>11003290</t>
  </si>
  <si>
    <t>D2</t>
  </si>
  <si>
    <t>11003291</t>
  </si>
  <si>
    <t>TEA WASTE</t>
  </si>
  <si>
    <t>11003292</t>
  </si>
  <si>
    <t>TEH - PLUFF</t>
  </si>
  <si>
    <t>Kakao</t>
  </si>
  <si>
    <t>Edel</t>
  </si>
  <si>
    <t>11003297</t>
  </si>
  <si>
    <t>KAKAO - 1-Sb-FC/W</t>
  </si>
  <si>
    <t>11003299</t>
  </si>
  <si>
    <t>KAKAO - BP-FC/W</t>
  </si>
  <si>
    <t>11003302</t>
  </si>
  <si>
    <t>KAKAO - 1-A-BC/W</t>
  </si>
  <si>
    <t>Bulk</t>
  </si>
  <si>
    <t>11003304</t>
  </si>
  <si>
    <t>KAKAO - 1-Sa-BC/W</t>
  </si>
  <si>
    <t>11003305</t>
  </si>
  <si>
    <t>KAKAO - 1-Sb-BC/W</t>
  </si>
  <si>
    <t>11003307</t>
  </si>
  <si>
    <t>KAKAO - BP-BC/W</t>
  </si>
  <si>
    <t>11003314</t>
  </si>
  <si>
    <t>KOPI - A/WP-Luwak</t>
  </si>
  <si>
    <t>11003316</t>
  </si>
  <si>
    <t>KOPI - A/WP-Maragogype</t>
  </si>
  <si>
    <t>11003317</t>
  </si>
  <si>
    <t>KOPI - A/WP-PE</t>
  </si>
  <si>
    <t>11003318</t>
  </si>
  <si>
    <t>KOPI - A/WP-K</t>
  </si>
  <si>
    <t>11003319</t>
  </si>
  <si>
    <t>KOPI - A/WP-B</t>
  </si>
  <si>
    <t>11003320</t>
  </si>
  <si>
    <t>KOPI - A/WP-Gunung Blau</t>
  </si>
  <si>
    <t>11003321</t>
  </si>
  <si>
    <t>KOPI - A/DP-1</t>
  </si>
  <si>
    <t>11003322</t>
  </si>
  <si>
    <t>KOPI - A/DP-B</t>
  </si>
  <si>
    <t>11003326</t>
  </si>
  <si>
    <t>REGULER R/WP-1SS</t>
  </si>
  <si>
    <t>11003327</t>
  </si>
  <si>
    <t>REGULER R/WP-1PB</t>
  </si>
  <si>
    <t>11003328</t>
  </si>
  <si>
    <t>REGULER R/WP-4L</t>
  </si>
  <si>
    <t>11003330</t>
  </si>
  <si>
    <t>REGULER R/WP-4S</t>
  </si>
  <si>
    <t>11003331</t>
  </si>
  <si>
    <t>REGULER R/WP-K</t>
  </si>
  <si>
    <t>11003332</t>
  </si>
  <si>
    <t>REGULER R/WP-B</t>
  </si>
  <si>
    <t>11003333</t>
  </si>
  <si>
    <t>REGULER R/DP-1</t>
  </si>
  <si>
    <t>11003334</t>
  </si>
  <si>
    <t>REGULER R/DP-4</t>
  </si>
  <si>
    <t>11003335</t>
  </si>
  <si>
    <t>REGULER R/DP-B</t>
  </si>
  <si>
    <t>Kayu</t>
  </si>
  <si>
    <t>11003343</t>
  </si>
  <si>
    <t>Log Sengon Fresh A6</t>
  </si>
  <si>
    <t>11003345</t>
  </si>
  <si>
    <t>RST Sengon Fresh</t>
  </si>
  <si>
    <t>11003346</t>
  </si>
  <si>
    <t>RST Sengon Afkir</t>
  </si>
  <si>
    <t>11003347</t>
  </si>
  <si>
    <t>Veener Sengon</t>
  </si>
  <si>
    <t>11003355</t>
  </si>
  <si>
    <t>Log Jabon Fresh A6</t>
  </si>
  <si>
    <t>11003357</t>
  </si>
  <si>
    <t>RST Jabon Fresh</t>
  </si>
  <si>
    <t>11003358</t>
  </si>
  <si>
    <t>RST Jabon Afkir</t>
  </si>
  <si>
    <t>11003365</t>
  </si>
  <si>
    <t>Log Mahoni Fresh A5</t>
  </si>
  <si>
    <t>11003366</t>
  </si>
  <si>
    <t>Log Mahoni Fresh A6</t>
  </si>
  <si>
    <t>11003368</t>
  </si>
  <si>
    <t>RST Mahoni Fresh</t>
  </si>
  <si>
    <t>11003369</t>
  </si>
  <si>
    <t>RST Mahoni Afkir</t>
  </si>
  <si>
    <t>11003376</t>
  </si>
  <si>
    <t>Log Balsa Fresh A5</t>
  </si>
  <si>
    <t>11003377</t>
  </si>
  <si>
    <t>Log Balsa Fresh A6</t>
  </si>
  <si>
    <t>11003379</t>
  </si>
  <si>
    <t>RST Balsa Fresh</t>
  </si>
  <si>
    <t>11003380</t>
  </si>
  <si>
    <t>RST Balsa Afkir</t>
  </si>
  <si>
    <t>11003386</t>
  </si>
  <si>
    <t>Log Mindi Fresh A4</t>
  </si>
  <si>
    <t>11003387</t>
  </si>
  <si>
    <t>Log Mindi Fresh A5</t>
  </si>
  <si>
    <t>11003388</t>
  </si>
  <si>
    <t>Log Mindi Fresh A6</t>
  </si>
  <si>
    <t>11003389</t>
  </si>
  <si>
    <t>Log Mindi Afkir</t>
  </si>
  <si>
    <t>11003396</t>
  </si>
  <si>
    <t>Log Gmelina Fresh A5</t>
  </si>
  <si>
    <t>11003397</t>
  </si>
  <si>
    <t>Log Gmelina Fresh A6</t>
  </si>
  <si>
    <t>11003399</t>
  </si>
  <si>
    <t>Log Jati Fresh A0</t>
  </si>
  <si>
    <t>11003400</t>
  </si>
  <si>
    <t>Log Jati Fresh A1</t>
  </si>
  <si>
    <t>11003401</t>
  </si>
  <si>
    <t>Log Jati Fresh A2.1</t>
  </si>
  <si>
    <t>11003402</t>
  </si>
  <si>
    <t>Log Jati Fresh A2.2</t>
  </si>
  <si>
    <t>11003403</t>
  </si>
  <si>
    <t>Log Jati Fresh A3</t>
  </si>
  <si>
    <t>11003404</t>
  </si>
  <si>
    <t>Log Jati Fresh A4</t>
  </si>
  <si>
    <t>11003405</t>
  </si>
  <si>
    <t>Log Jati Fresh A5</t>
  </si>
  <si>
    <t>11003406</t>
  </si>
  <si>
    <t>Log Jati Fresh A6</t>
  </si>
  <si>
    <t>11003407</t>
  </si>
  <si>
    <t>Log Jati Afkir</t>
  </si>
  <si>
    <t>11003408</t>
  </si>
  <si>
    <t>Log Sungkai Fresh A0</t>
  </si>
  <si>
    <t>11003409</t>
  </si>
  <si>
    <t>Log Sungkai Fresh A1</t>
  </si>
  <si>
    <t>11003410</t>
  </si>
  <si>
    <t>Log Sungkai Fresh A2.1</t>
  </si>
  <si>
    <t>11003411</t>
  </si>
  <si>
    <t>Log Sungkai Fresh A2.2</t>
  </si>
  <si>
    <t>11003412</t>
  </si>
  <si>
    <t>Log Sungkai Fresh A3</t>
  </si>
  <si>
    <t>11003413</t>
  </si>
  <si>
    <t>Log Sungkai Fresh A4</t>
  </si>
  <si>
    <t>11003414</t>
  </si>
  <si>
    <t>Log Sungkai Fresh A5</t>
  </si>
  <si>
    <t>11003415</t>
  </si>
  <si>
    <t>Log Sungkai Fresh A6</t>
  </si>
  <si>
    <t>11003416</t>
  </si>
  <si>
    <t>Log Sungkai Afkir</t>
  </si>
  <si>
    <t>11003417</t>
  </si>
  <si>
    <t>Log Afrikana Fresh A0</t>
  </si>
  <si>
    <t>11003418</t>
  </si>
  <si>
    <t>Log Afrikana Fresh A1</t>
  </si>
  <si>
    <t>11003419</t>
  </si>
  <si>
    <t>Log Afrikana Fresh A2.1</t>
  </si>
  <si>
    <t>11003420</t>
  </si>
  <si>
    <t>Log Afrikana Fresh A2.2</t>
  </si>
  <si>
    <t>11003421</t>
  </si>
  <si>
    <t>Log Afrikana Fresh A3</t>
  </si>
  <si>
    <t>11003422</t>
  </si>
  <si>
    <t>Log Afrikana Fresh A4</t>
  </si>
  <si>
    <t>11003423</t>
  </si>
  <si>
    <t>Log Afrikana Fresh A5</t>
  </si>
  <si>
    <t>11003424</t>
  </si>
  <si>
    <t>Log Afrikana Fresh A6</t>
  </si>
  <si>
    <t>11003425</t>
  </si>
  <si>
    <t>Log Afrikana Afkir</t>
  </si>
  <si>
    <t>11003426</t>
  </si>
  <si>
    <t>Log Suren Fresh A0</t>
  </si>
  <si>
    <t>11003427</t>
  </si>
  <si>
    <t>Log Suren Fresh A1</t>
  </si>
  <si>
    <t>11003428</t>
  </si>
  <si>
    <t>Log Suren Fresh A2.1</t>
  </si>
  <si>
    <t>11003429</t>
  </si>
  <si>
    <t>Log Suren Fresh A2.2</t>
  </si>
  <si>
    <t>11003430</t>
  </si>
  <si>
    <t>Log Suren Fresh A3</t>
  </si>
  <si>
    <t>11003431</t>
  </si>
  <si>
    <t>Log Suren Fresh A4</t>
  </si>
  <si>
    <t>11003432</t>
  </si>
  <si>
    <t>Log Suren Fresh A5</t>
  </si>
  <si>
    <t>11003433</t>
  </si>
  <si>
    <t>Log Suren Fresh A6</t>
  </si>
  <si>
    <t>11003434</t>
  </si>
  <si>
    <t>Log Suren Afkir</t>
  </si>
  <si>
    <t>11003440</t>
  </si>
  <si>
    <t>Log Karet Fresh A4</t>
  </si>
  <si>
    <t>11003441</t>
  </si>
  <si>
    <t>Log Karet Fresh A5</t>
  </si>
  <si>
    <t>11003442</t>
  </si>
  <si>
    <t>Log Karet Fresh A6</t>
  </si>
  <si>
    <t>11003444</t>
  </si>
  <si>
    <t>Veneer Karet</t>
  </si>
  <si>
    <t>11003445</t>
  </si>
  <si>
    <t>Kayu Angsana</t>
  </si>
  <si>
    <t>Hortikultura</t>
  </si>
  <si>
    <t>11003449</t>
  </si>
  <si>
    <t>Polok Kayu</t>
  </si>
  <si>
    <t>11003451</t>
  </si>
  <si>
    <t>Rencek Kayu</t>
  </si>
  <si>
    <t>11003452</t>
  </si>
  <si>
    <t>Sebetan Kayu</t>
  </si>
  <si>
    <t>11003453</t>
  </si>
  <si>
    <t>Sepingan Kayu</t>
  </si>
  <si>
    <t>11003454</t>
  </si>
  <si>
    <t>Serbuk Kayu</t>
  </si>
  <si>
    <t>11003461</t>
  </si>
  <si>
    <t>Kapuk Odolan</t>
  </si>
  <si>
    <t>11003465</t>
  </si>
  <si>
    <t>Anggur</t>
  </si>
  <si>
    <t>11003466</t>
  </si>
  <si>
    <t>Buah Naga</t>
  </si>
  <si>
    <t>11003467</t>
  </si>
  <si>
    <t>Durian</t>
  </si>
  <si>
    <t>11003468</t>
  </si>
  <si>
    <t>Jambu Air</t>
  </si>
  <si>
    <t>11003469</t>
  </si>
  <si>
    <t>Jambu Biji</t>
  </si>
  <si>
    <t>11003470</t>
  </si>
  <si>
    <t>Jeruk</t>
  </si>
  <si>
    <t>11003471</t>
  </si>
  <si>
    <t>Mangga</t>
  </si>
  <si>
    <t>11003472</t>
  </si>
  <si>
    <t>Melon</t>
  </si>
  <si>
    <t>11003473</t>
  </si>
  <si>
    <t>Nanas</t>
  </si>
  <si>
    <t>11003474</t>
  </si>
  <si>
    <t>Merica</t>
  </si>
  <si>
    <t>11003476</t>
  </si>
  <si>
    <t>Padi</t>
  </si>
  <si>
    <t>11003477</t>
  </si>
  <si>
    <t>Petai</t>
  </si>
  <si>
    <t>11003479</t>
  </si>
  <si>
    <t>Rambutan</t>
  </si>
  <si>
    <t>11003481</t>
  </si>
  <si>
    <t>Kelengkeng</t>
  </si>
  <si>
    <t>11003482</t>
  </si>
  <si>
    <t>Kentang</t>
  </si>
  <si>
    <t>11003483</t>
  </si>
  <si>
    <t>Kacang Tanah</t>
  </si>
  <si>
    <t>11003484</t>
  </si>
  <si>
    <t>Jagung</t>
  </si>
  <si>
    <t>11003485</t>
  </si>
  <si>
    <t>Cabe</t>
  </si>
  <si>
    <t>11003488</t>
  </si>
  <si>
    <t>Strawberry</t>
  </si>
  <si>
    <t>11003489</t>
  </si>
  <si>
    <t>Ubi Jalar</t>
  </si>
  <si>
    <t>11003490</t>
  </si>
  <si>
    <t>Sayur</t>
  </si>
  <si>
    <t>11003491</t>
  </si>
  <si>
    <t>Kedawung</t>
  </si>
  <si>
    <t>11003492</t>
  </si>
  <si>
    <t>Madu</t>
  </si>
  <si>
    <t>11003493</t>
  </si>
  <si>
    <t>Minyak Cengkeh</t>
  </si>
  <si>
    <t>11003494</t>
  </si>
  <si>
    <t>Minyak Nilam</t>
  </si>
  <si>
    <t>11003495</t>
  </si>
  <si>
    <t>Sorgum</t>
  </si>
  <si>
    <t>11003497</t>
  </si>
  <si>
    <t>Keripik</t>
  </si>
  <si>
    <t>11003498</t>
  </si>
  <si>
    <t>Sale Pisang</t>
  </si>
  <si>
    <t>11003503</t>
  </si>
  <si>
    <t>Tetes</t>
  </si>
  <si>
    <t>11003505</t>
  </si>
  <si>
    <t>KOPI - A/WP-1X - Rakyat</t>
  </si>
  <si>
    <t>11003506</t>
  </si>
  <si>
    <t>KOPI - A/WP-1M - Rakyat</t>
  </si>
  <si>
    <t>11003507</t>
  </si>
  <si>
    <t>KOPI - A/WP-1S - Rakyat</t>
  </si>
  <si>
    <t>11003508</t>
  </si>
  <si>
    <t>KOPI - A/WP-1 Peaberry - Rakyat</t>
  </si>
  <si>
    <t>11003509</t>
  </si>
  <si>
    <t>KOPI - A/WP-2 - Rakyat</t>
  </si>
  <si>
    <t>11003510</t>
  </si>
  <si>
    <t>KOPI - A/WP-PE - Rakyat</t>
  </si>
  <si>
    <t>11003511</t>
  </si>
  <si>
    <t>KOPI - A/WP-K - Rakyat</t>
  </si>
  <si>
    <t>11003512</t>
  </si>
  <si>
    <t>KOPI - A/WP-B - Rakyat</t>
  </si>
  <si>
    <t>11003513</t>
  </si>
  <si>
    <t>RAKYAT R/WP-1L-Rakyat</t>
  </si>
  <si>
    <t>11003514</t>
  </si>
  <si>
    <t>RAKYAT R/WP-1M-Rakyat</t>
  </si>
  <si>
    <t>11003515</t>
  </si>
  <si>
    <t>RAKYAT R/WP-1S-Rakyat</t>
  </si>
  <si>
    <t>11003516</t>
  </si>
  <si>
    <t>RAKYAT R/WP-1SS-Rakyat</t>
  </si>
  <si>
    <t>11003517</t>
  </si>
  <si>
    <t>RAKYAT R/WP-1PB-Rakyat</t>
  </si>
  <si>
    <t>11003518</t>
  </si>
  <si>
    <t>RAKYAT R/WP-4L-Rakyat</t>
  </si>
  <si>
    <t>11003519</t>
  </si>
  <si>
    <t>RAKYAT R/WP-4M-Rakyat</t>
  </si>
  <si>
    <t>11003520</t>
  </si>
  <si>
    <t>RAKYAT R/WP-4S-Rakyat</t>
  </si>
  <si>
    <t>11003521</t>
  </si>
  <si>
    <t>RAKYAT R/WP-K-Rakyat</t>
  </si>
  <si>
    <t>11003522</t>
  </si>
  <si>
    <t>RAKYAT R/WP-B-Rakyat</t>
  </si>
  <si>
    <t>11003523</t>
  </si>
  <si>
    <t>RSS I SW/SB V SLI</t>
  </si>
  <si>
    <t>11003524</t>
  </si>
  <si>
    <t>RSS IV BB V SLI</t>
  </si>
  <si>
    <t>11003525</t>
  </si>
  <si>
    <t>Cutting BB V SLI</t>
  </si>
  <si>
    <t>11003550</t>
  </si>
  <si>
    <t>Kayu Bakar Mahoni Jadi</t>
  </si>
  <si>
    <t>11003552</t>
  </si>
  <si>
    <t>Kayu Bakar Mindi Jadi</t>
  </si>
  <si>
    <t>11003553</t>
  </si>
  <si>
    <t>Kayu Bakar Gmelina Jadi</t>
  </si>
  <si>
    <t>11003554</t>
  </si>
  <si>
    <t>Kayu Bakar Jati Jadi</t>
  </si>
  <si>
    <t>11003555</t>
  </si>
  <si>
    <t>Kayu Bakar Sungkai Jadi</t>
  </si>
  <si>
    <t>11003556</t>
  </si>
  <si>
    <t>Kayu Bakar Afrikana Jadi</t>
  </si>
  <si>
    <t>11003557</t>
  </si>
  <si>
    <t>Kayu Bakar Suren Jadi</t>
  </si>
  <si>
    <t>11003559</t>
  </si>
  <si>
    <t>KOPI BUBUK BLEND PATRA 500 GR</t>
  </si>
  <si>
    <t>11003566</t>
  </si>
  <si>
    <t>STEK WAGON (GLEDEKAN) KAP 500 KG)</t>
  </si>
  <si>
    <t>11003567</t>
  </si>
  <si>
    <t>SRING BED 120 cmx200 cm</t>
  </si>
  <si>
    <t>11003568</t>
  </si>
  <si>
    <t>SRING BED 200 cmx200 cm</t>
  </si>
  <si>
    <t>11003569</t>
  </si>
  <si>
    <t>TV 40" - DELETED -</t>
  </si>
  <si>
    <t>11003570</t>
  </si>
  <si>
    <t>TV 60" - DELETED -</t>
  </si>
  <si>
    <t>11003571</t>
  </si>
  <si>
    <t>MEJA KURSI</t>
  </si>
  <si>
    <t>11003572</t>
  </si>
  <si>
    <t>RSS I BB V SLI</t>
  </si>
  <si>
    <t>11003575</t>
  </si>
  <si>
    <t>KULIT KAYU MANIS</t>
  </si>
  <si>
    <t>11003576</t>
  </si>
  <si>
    <t>Kulit Kayu Kina</t>
  </si>
  <si>
    <t>11003580</t>
  </si>
  <si>
    <t>KOPI SACHET HOTEL INNA GROUP</t>
  </si>
  <si>
    <t>11003589</t>
  </si>
  <si>
    <t>Log Kayu Kembang Fresh A5</t>
  </si>
  <si>
    <t>11003590</t>
  </si>
  <si>
    <t>Log Kayu Kembang Fresh A6</t>
  </si>
  <si>
    <t>11003593</t>
  </si>
  <si>
    <t>Menir Kopi</t>
  </si>
  <si>
    <t>11003600</t>
  </si>
  <si>
    <t>Log Sengon Tekik Fresh A5</t>
  </si>
  <si>
    <t>11003601</t>
  </si>
  <si>
    <t>Log Sengon Tekik Fresh A6</t>
  </si>
  <si>
    <t>11003602</t>
  </si>
  <si>
    <t>Log Sengon Buto Fresh A0</t>
  </si>
  <si>
    <t>11003603</t>
  </si>
  <si>
    <t>Log Sengon Buto Fresh A1</t>
  </si>
  <si>
    <t>11003604</t>
  </si>
  <si>
    <t>Log Sengon Buto Fresh A2.1</t>
  </si>
  <si>
    <t>11003605</t>
  </si>
  <si>
    <t>Log Sengon Buto Fresh A2.2</t>
  </si>
  <si>
    <t>11003606</t>
  </si>
  <si>
    <t>Log Sengon Buto Fresh A3</t>
  </si>
  <si>
    <t>11003607</t>
  </si>
  <si>
    <t>Log Sengon Buto Fresh A4</t>
  </si>
  <si>
    <t>11003608</t>
  </si>
  <si>
    <t>Log Sengon Buto Fresh A5</t>
  </si>
  <si>
    <t>11003609</t>
  </si>
  <si>
    <t>Log Sengon Buto Fresh A6</t>
  </si>
  <si>
    <t>11003610</t>
  </si>
  <si>
    <t>Log Anggrung Fresh A0</t>
  </si>
  <si>
    <t>11003611</t>
  </si>
  <si>
    <t>Log Anggrung Fresh A1</t>
  </si>
  <si>
    <t>11003612</t>
  </si>
  <si>
    <t>Log Anggrung Fresh A2.1</t>
  </si>
  <si>
    <t>11003613</t>
  </si>
  <si>
    <t>Log Anggrung Fresh A2.2</t>
  </si>
  <si>
    <t>11003614</t>
  </si>
  <si>
    <t>Log Anggrung Fresh A3</t>
  </si>
  <si>
    <t>11003615</t>
  </si>
  <si>
    <t>Log Anggrung Fresh A4</t>
  </si>
  <si>
    <t>11003616</t>
  </si>
  <si>
    <t>Log Anggrung Fresh A5</t>
  </si>
  <si>
    <t>11003617</t>
  </si>
  <si>
    <t>Log Anggrung Fresh A6</t>
  </si>
  <si>
    <t>11003618</t>
  </si>
  <si>
    <t>Daun Kelapa</t>
  </si>
  <si>
    <t>11003625</t>
  </si>
  <si>
    <t>Log Randu Fresh A5</t>
  </si>
  <si>
    <t>11003626</t>
  </si>
  <si>
    <t>Log Randu Fresh A6</t>
  </si>
  <si>
    <t>11003627</t>
  </si>
  <si>
    <t>BIJI KOPI ARABIKA</t>
  </si>
  <si>
    <t>11003642</t>
  </si>
  <si>
    <t>FBOPF ARO LEAFY</t>
  </si>
  <si>
    <t>11003643</t>
  </si>
  <si>
    <t>FBOP ARO LEAFY</t>
  </si>
  <si>
    <t>11003644</t>
  </si>
  <si>
    <t>PEKOE ARO LEAFY</t>
  </si>
  <si>
    <t>11003645</t>
  </si>
  <si>
    <t>OP ARO LEAFY</t>
  </si>
  <si>
    <t>11003646</t>
  </si>
  <si>
    <t>OPA ARO LEAFY</t>
  </si>
  <si>
    <t>11003647</t>
  </si>
  <si>
    <t>BOP ARO LEAFY</t>
  </si>
  <si>
    <t>11003648</t>
  </si>
  <si>
    <t>BOPF ARO LEAFY</t>
  </si>
  <si>
    <t>11003649</t>
  </si>
  <si>
    <t>PF ARO LEAFY</t>
  </si>
  <si>
    <t>11003650</t>
  </si>
  <si>
    <t>DUST ARO LEAFY</t>
  </si>
  <si>
    <t>11003651</t>
  </si>
  <si>
    <t>BP ARO LEAFY</t>
  </si>
  <si>
    <t>11003652</t>
  </si>
  <si>
    <t>BT ARO LEAFY</t>
  </si>
  <si>
    <t>11003653</t>
  </si>
  <si>
    <t>BM ARO LEAFY</t>
  </si>
  <si>
    <t>11003654</t>
  </si>
  <si>
    <t>PLUFF ARO LEAFY</t>
  </si>
  <si>
    <t>11003655</t>
  </si>
  <si>
    <t>RTA</t>
  </si>
  <si>
    <t>11003656</t>
  </si>
  <si>
    <t>SAPI PO JANTAN</t>
  </si>
  <si>
    <t>11003657</t>
  </si>
  <si>
    <t>SAPI BALI JANTAN</t>
  </si>
  <si>
    <t>11003692</t>
  </si>
  <si>
    <t>Log Kayu Segawe Fresh A0</t>
  </si>
  <si>
    <t>11003693</t>
  </si>
  <si>
    <t>Log Kayu Segawe Fresh A1</t>
  </si>
  <si>
    <t>11003694</t>
  </si>
  <si>
    <t>Log Kayu Segawe Fresh A2.1</t>
  </si>
  <si>
    <t>11003695</t>
  </si>
  <si>
    <t>Log Kayu Segawe Fresh A2.2</t>
  </si>
  <si>
    <t>11003696</t>
  </si>
  <si>
    <t>Log Kayu Segawe Fresh A3</t>
  </si>
  <si>
    <t>11003697</t>
  </si>
  <si>
    <t>Log Kayu Segawe Fresh A4</t>
  </si>
  <si>
    <t>11003698</t>
  </si>
  <si>
    <t>Log Kayu Segawe Fresh A5</t>
  </si>
  <si>
    <t>11003699</t>
  </si>
  <si>
    <t>Log Kayu Segawe Fresh A6</t>
  </si>
  <si>
    <t>11003700</t>
  </si>
  <si>
    <t>Log Kayu sonokeling Fresh A0</t>
  </si>
  <si>
    <t>11003701</t>
  </si>
  <si>
    <t>Log Kayu sonokeling Fresh A1</t>
  </si>
  <si>
    <t>11003702</t>
  </si>
  <si>
    <t>Log Kayu sonokeling Fresh A2.1</t>
  </si>
  <si>
    <t>11003703</t>
  </si>
  <si>
    <t>Log Kayu sonokeling Fresh A2.2</t>
  </si>
  <si>
    <t>11003704</t>
  </si>
  <si>
    <t>Log Kayu sonokeling Fresh A3</t>
  </si>
  <si>
    <t>11003705</t>
  </si>
  <si>
    <t>Log Kayu sonokeling Fresh A4</t>
  </si>
  <si>
    <t>11003706</t>
  </si>
  <si>
    <t>Log Kayu sonokeling Fresh A5</t>
  </si>
  <si>
    <t>11003707</t>
  </si>
  <si>
    <t>Log Kayu sonokeling Fresh A6</t>
  </si>
  <si>
    <t>11003710</t>
  </si>
  <si>
    <t>Kayu Bakar Teh</t>
  </si>
  <si>
    <t>11003711</t>
  </si>
  <si>
    <t>Kubis</t>
  </si>
  <si>
    <t>11003713</t>
  </si>
  <si>
    <t>KOPI SANGRAI PREMIUM 500 GR</t>
  </si>
  <si>
    <t>11003715</t>
  </si>
  <si>
    <t>11003716</t>
  </si>
  <si>
    <t>GREEN BEAN BANARAN ARABIKA</t>
  </si>
  <si>
    <t>11003717</t>
  </si>
  <si>
    <t>Log Pulai Fresh A0</t>
  </si>
  <si>
    <t>11003718</t>
  </si>
  <si>
    <t>Log Pulai Fresh A1</t>
  </si>
  <si>
    <t>11003719</t>
  </si>
  <si>
    <t>Log Pulai Fresh A2.1</t>
  </si>
  <si>
    <t>11003720</t>
  </si>
  <si>
    <t>Log Pulai Fresh A2.2</t>
  </si>
  <si>
    <t>11003721</t>
  </si>
  <si>
    <t>Log Pulai Fresh A3</t>
  </si>
  <si>
    <t>11003722</t>
  </si>
  <si>
    <t>Log Pulai Fresh A4</t>
  </si>
  <si>
    <t>11003723</t>
  </si>
  <si>
    <t>Log Pulai Fresh A5</t>
  </si>
  <si>
    <t>11003724</t>
  </si>
  <si>
    <t>Log Pulai Fresh A6</t>
  </si>
  <si>
    <t>11003725</t>
  </si>
  <si>
    <t>Log Akasia Fresh A0</t>
  </si>
  <si>
    <t>11003726</t>
  </si>
  <si>
    <t>Log Akasia Fresh A1</t>
  </si>
  <si>
    <t>11003727</t>
  </si>
  <si>
    <t>Log Akasia Fresh A2.1</t>
  </si>
  <si>
    <t>11003728</t>
  </si>
  <si>
    <t>Log Akasia Fresh A2.2</t>
  </si>
  <si>
    <t>11003729</t>
  </si>
  <si>
    <t>Log Akasia Fresh A3</t>
  </si>
  <si>
    <t>11003730</t>
  </si>
  <si>
    <t>Log Akasia Fresh A4</t>
  </si>
  <si>
    <t>11003731</t>
  </si>
  <si>
    <t>Log Akasia Fresh A5</t>
  </si>
  <si>
    <t>11003732</t>
  </si>
  <si>
    <t>Log Akasia Fresh A6</t>
  </si>
  <si>
    <t>11003733</t>
  </si>
  <si>
    <t>Biji Pueraria Javanica (PJ)</t>
  </si>
  <si>
    <t>11003737</t>
  </si>
  <si>
    <t>LOG JOHAR FRESH A0</t>
  </si>
  <si>
    <t>11003738</t>
  </si>
  <si>
    <t>LOG JOHAR FRESH A1</t>
  </si>
  <si>
    <t>11003739</t>
  </si>
  <si>
    <t>LOG JOHAR FRESH A2.1</t>
  </si>
  <si>
    <t>11003740</t>
  </si>
  <si>
    <t>LOG JOHAR FRESH A2.2</t>
  </si>
  <si>
    <t>11003741</t>
  </si>
  <si>
    <t>LOG JOHAR FRESH A3</t>
  </si>
  <si>
    <t>11003742</t>
  </si>
  <si>
    <t>LOG JOHAR FRESH A4</t>
  </si>
  <si>
    <t>11003743</t>
  </si>
  <si>
    <t>LOG JOHAR FRESH A5</t>
  </si>
  <si>
    <t>11003744</t>
  </si>
  <si>
    <t>LOG JOHAR FRESH A6</t>
  </si>
  <si>
    <t>11003745</t>
  </si>
  <si>
    <t>LOG AKASIA AFKIR</t>
  </si>
  <si>
    <t>11003751</t>
  </si>
  <si>
    <t>BOP</t>
  </si>
  <si>
    <t>11003752</t>
  </si>
  <si>
    <t>BOP I</t>
  </si>
  <si>
    <t>11003753</t>
  </si>
  <si>
    <t>BOPF</t>
  </si>
  <si>
    <t>11003754</t>
  </si>
  <si>
    <t>BP</t>
  </si>
  <si>
    <t>11003755</t>
  </si>
  <si>
    <t>BP II</t>
  </si>
  <si>
    <t>11003756</t>
  </si>
  <si>
    <t>BT</t>
  </si>
  <si>
    <t>11003757</t>
  </si>
  <si>
    <t>BT II</t>
  </si>
  <si>
    <t>11003758</t>
  </si>
  <si>
    <t>11003759</t>
  </si>
  <si>
    <t>DUST II</t>
  </si>
  <si>
    <t>11003760</t>
  </si>
  <si>
    <t>DUST III</t>
  </si>
  <si>
    <t>11003761</t>
  </si>
  <si>
    <t>DUST IV</t>
  </si>
  <si>
    <t>11003762</t>
  </si>
  <si>
    <t>F II</t>
  </si>
  <si>
    <t>11003763</t>
  </si>
  <si>
    <t>PF</t>
  </si>
  <si>
    <t>11003764</t>
  </si>
  <si>
    <t>PF II</t>
  </si>
  <si>
    <t>11003765</t>
  </si>
  <si>
    <t>RBO</t>
  </si>
  <si>
    <t>11003766</t>
  </si>
  <si>
    <t>STD</t>
  </si>
  <si>
    <t>11003767</t>
  </si>
  <si>
    <t>WASTE A</t>
  </si>
  <si>
    <t>11003772</t>
  </si>
  <si>
    <t>11003773</t>
  </si>
  <si>
    <t>RSS 1</t>
  </si>
  <si>
    <t>11003774</t>
  </si>
  <si>
    <t>RSS 1 SB</t>
  </si>
  <si>
    <t>11003775</t>
  </si>
  <si>
    <t>11003776</t>
  </si>
  <si>
    <t>11003777</t>
  </si>
  <si>
    <t>11003778</t>
  </si>
  <si>
    <t>BM 2</t>
  </si>
  <si>
    <t>11003779</t>
  </si>
  <si>
    <t>PW DUST CTC</t>
  </si>
  <si>
    <t>11003781</t>
  </si>
  <si>
    <t>ARACHA</t>
  </si>
  <si>
    <t>11003782</t>
  </si>
  <si>
    <t>BANCHA</t>
  </si>
  <si>
    <t>11003783</t>
  </si>
  <si>
    <t>BELIMBING</t>
  </si>
  <si>
    <t>11003785</t>
  </si>
  <si>
    <t>11003786</t>
  </si>
  <si>
    <t>11003787</t>
  </si>
  <si>
    <t>BOP I A</t>
  </si>
  <si>
    <t>11003788</t>
  </si>
  <si>
    <t>BOP I SP</t>
  </si>
  <si>
    <t>11003789</t>
  </si>
  <si>
    <t>BOP OJIB</t>
  </si>
  <si>
    <t>11003790</t>
  </si>
  <si>
    <t>11003791</t>
  </si>
  <si>
    <t>11003792</t>
  </si>
  <si>
    <t>BP 1 BOLD</t>
  </si>
  <si>
    <t>11003793</t>
  </si>
  <si>
    <t>BP 1 GROFF</t>
  </si>
  <si>
    <t>11003794</t>
  </si>
  <si>
    <t>11003795</t>
  </si>
  <si>
    <t>11003796</t>
  </si>
  <si>
    <t>BT FIX</t>
  </si>
  <si>
    <t>11003797</t>
  </si>
  <si>
    <t>11003798</t>
  </si>
  <si>
    <t>CUN MEE</t>
  </si>
  <si>
    <t>11003799</t>
  </si>
  <si>
    <t>D 3</t>
  </si>
  <si>
    <t>11003800</t>
  </si>
  <si>
    <t>D II</t>
  </si>
  <si>
    <t>11003801</t>
  </si>
  <si>
    <t>D III</t>
  </si>
  <si>
    <t>11003802</t>
  </si>
  <si>
    <t>DUST</t>
  </si>
  <si>
    <t>11003803</t>
  </si>
  <si>
    <t>11003804</t>
  </si>
  <si>
    <t>FANN 50</t>
  </si>
  <si>
    <t>11003805</t>
  </si>
  <si>
    <t>FANN 55</t>
  </si>
  <si>
    <t>11003806</t>
  </si>
  <si>
    <t>FNGS 2</t>
  </si>
  <si>
    <t>11003807</t>
  </si>
  <si>
    <t>GREEN BEAN ARABIKA</t>
  </si>
  <si>
    <t>11003808</t>
  </si>
  <si>
    <t>GREEN BEAN ROBUSTA</t>
  </si>
  <si>
    <t>11003809</t>
  </si>
  <si>
    <t>GREEN BT</t>
  </si>
  <si>
    <t>11003810</t>
  </si>
  <si>
    <t>GROUND COFFE ARABIKA</t>
  </si>
  <si>
    <t>11003811</t>
  </si>
  <si>
    <t>GRINDED ROBUSTA</t>
  </si>
  <si>
    <t>11003812</t>
  </si>
  <si>
    <t>GRINDED ARABIKA</t>
  </si>
  <si>
    <t>11003813</t>
  </si>
  <si>
    <t>GROUND COFFE ROBUSTA</t>
  </si>
  <si>
    <t>11003814</t>
  </si>
  <si>
    <t>GUN POWDER</t>
  </si>
  <si>
    <t>11003815</t>
  </si>
  <si>
    <t>GUTTA PERCHA</t>
  </si>
  <si>
    <t>11003816</t>
  </si>
  <si>
    <t>HARD SKIN ARABIKA</t>
  </si>
  <si>
    <t>11003817</t>
  </si>
  <si>
    <t>HARD SKIN ROBUSTA</t>
  </si>
  <si>
    <t>11003818</t>
  </si>
  <si>
    <t>JIKENG</t>
  </si>
  <si>
    <t>11003819</t>
  </si>
  <si>
    <t>K3T (Kulit Kina Kering Tepung)</t>
  </si>
  <si>
    <t>11003820</t>
  </si>
  <si>
    <t>11003821</t>
  </si>
  <si>
    <t>KONACHA</t>
  </si>
  <si>
    <t>11003822</t>
  </si>
  <si>
    <t>LATEK PEKAT</t>
  </si>
  <si>
    <t>11003823</t>
  </si>
  <si>
    <t>MANGGIS</t>
  </si>
  <si>
    <t>11003824</t>
  </si>
  <si>
    <t>PEKO I</t>
  </si>
  <si>
    <t>11003825</t>
  </si>
  <si>
    <t>PEKO SUPER</t>
  </si>
  <si>
    <t>11003826</t>
  </si>
  <si>
    <t>PEKOE</t>
  </si>
  <si>
    <t>11003827</t>
  </si>
  <si>
    <t>PEKOE I</t>
  </si>
  <si>
    <t>11003828</t>
  </si>
  <si>
    <t>11003829</t>
  </si>
  <si>
    <t>11003830</t>
  </si>
  <si>
    <t>PF OJI30</t>
  </si>
  <si>
    <t>11003831</t>
  </si>
  <si>
    <t>PISANG AMBON</t>
  </si>
  <si>
    <t>11003832</t>
  </si>
  <si>
    <t>PISANG BARANGAN</t>
  </si>
  <si>
    <t>11003833</t>
  </si>
  <si>
    <t>PISANG CAVENDISK</t>
  </si>
  <si>
    <t>11003834</t>
  </si>
  <si>
    <t>PISANG KEPOK</t>
  </si>
  <si>
    <t>11003835</t>
  </si>
  <si>
    <t>PISANG KIRANA</t>
  </si>
  <si>
    <t>11003836</t>
  </si>
  <si>
    <t>PISANG RAJABULU</t>
  </si>
  <si>
    <t>11003837</t>
  </si>
  <si>
    <t>PS English Breakfast Walini Klasik</t>
  </si>
  <si>
    <t>11003838</t>
  </si>
  <si>
    <t>PS Hijau SC Walini Klasik - Paper Sachet</t>
  </si>
  <si>
    <t>11003839</t>
  </si>
  <si>
    <t>PS Jasmine SC Walini Klasik-Paper Sachet</t>
  </si>
  <si>
    <t>11003840</t>
  </si>
  <si>
    <t>PS Leci SC Walini Klasik - Paper Sachet</t>
  </si>
  <si>
    <t>11003841</t>
  </si>
  <si>
    <t>PS Lemon SC Walini Klasik - Paper Sachet</t>
  </si>
  <si>
    <t>11003842</t>
  </si>
  <si>
    <t>ROASTED BEAN ARABIKA</t>
  </si>
  <si>
    <t>11003843</t>
  </si>
  <si>
    <t>ROASTED BEAN ROBUSTA</t>
  </si>
  <si>
    <t>11003844</t>
  </si>
  <si>
    <t>11003846</t>
  </si>
  <si>
    <t>SAMPLE SILVER NEEDLE</t>
  </si>
  <si>
    <t>11003847</t>
  </si>
  <si>
    <t>SAMPLE WHITE PEONY 2 (WP 2)</t>
  </si>
  <si>
    <t>11003848</t>
  </si>
  <si>
    <t>SENCHA</t>
  </si>
  <si>
    <t>11003851</t>
  </si>
  <si>
    <t>STD 99</t>
  </si>
  <si>
    <t>11003852</t>
  </si>
  <si>
    <t>TC Hijau SC Goalpara - Dus</t>
  </si>
  <si>
    <t>11003853</t>
  </si>
  <si>
    <t>TC Hijau SC Super Indo 365 - Dus</t>
  </si>
  <si>
    <t>11003854</t>
  </si>
  <si>
    <t>TC Hijau Walini SC Klasik - Dus</t>
  </si>
  <si>
    <t>11003855</t>
  </si>
  <si>
    <t>TC Hijau Walini SC Klasik Amplop - Dus</t>
  </si>
  <si>
    <t>11003856</t>
  </si>
  <si>
    <t>TC Hitam SC Anugerah Alam - Plastik</t>
  </si>
  <si>
    <t>11003857</t>
  </si>
  <si>
    <t>TC Hitam SC Goalpara - Dus</t>
  </si>
  <si>
    <t>11003858</t>
  </si>
  <si>
    <t>TC Hitam SC Goalpara - Sachet</t>
  </si>
  <si>
    <t>11003859</t>
  </si>
  <si>
    <t>TC Hitam SC SP Gunung Mas - Dus</t>
  </si>
  <si>
    <t>11003860</t>
  </si>
  <si>
    <t>TC Hitam SC Super Indo 365 - Dus</t>
  </si>
  <si>
    <t>11003861</t>
  </si>
  <si>
    <t>TC Hitam Walini SC Klasik Amplop - Dus</t>
  </si>
  <si>
    <t>11003862</t>
  </si>
  <si>
    <t>TC Hitam Walini SC Reguler - Dus</t>
  </si>
  <si>
    <t>11003863</t>
  </si>
  <si>
    <t>TC Jasmine SC Super Indo 365 - Dus</t>
  </si>
  <si>
    <t>11003864</t>
  </si>
  <si>
    <t>TC Jasmine Walini SC Klasik - Dus</t>
  </si>
  <si>
    <t>11003865</t>
  </si>
  <si>
    <t>TC Jasmine Walini SC Klasik Amplop - Dus</t>
  </si>
  <si>
    <t>11003866</t>
  </si>
  <si>
    <t>TC Leci Walini SC Klasik - Dus</t>
  </si>
  <si>
    <t>11003867</t>
  </si>
  <si>
    <t>TC Leci Walini SC Klasik Amplop - Dus</t>
  </si>
  <si>
    <t>11003868</t>
  </si>
  <si>
    <t>TC Lemon Walini SC Klasik - Dus</t>
  </si>
  <si>
    <t>11003869</t>
  </si>
  <si>
    <t>TC Lemon Walini SC Klasik Amplop - Dus</t>
  </si>
  <si>
    <t>11003870</t>
  </si>
  <si>
    <t>Teh Hitam SC Netral - Plastik</t>
  </si>
  <si>
    <t>11003871</t>
  </si>
  <si>
    <t>Teh Seduh  PF 1</t>
  </si>
  <si>
    <t>11003872</t>
  </si>
  <si>
    <t>Teh Seduh Fann II</t>
  </si>
  <si>
    <t>11003873</t>
  </si>
  <si>
    <t>Teh Seduh Green Fann</t>
  </si>
  <si>
    <t>11003874</t>
  </si>
  <si>
    <t>Teh Seduh Konacha</t>
  </si>
  <si>
    <t>11003875</t>
  </si>
  <si>
    <t>TS Hijau - Paper Pouch</t>
  </si>
  <si>
    <t>11003876</t>
  </si>
  <si>
    <t>TS Hitam - Paper Pouch</t>
  </si>
  <si>
    <t>11003877</t>
  </si>
  <si>
    <t>TS Hitam BP 1 - Dus</t>
  </si>
  <si>
    <t>11003878</t>
  </si>
  <si>
    <t>TS Hitam Goalpara 100 g - Metalizing Bag</t>
  </si>
  <si>
    <t>11003879</t>
  </si>
  <si>
    <t>TS Hitam Goalpara 250 g - Metalizing Bag</t>
  </si>
  <si>
    <t>11003880</t>
  </si>
  <si>
    <t>TS Hitam Goalpara 50 g - Metalizing Bag</t>
  </si>
  <si>
    <t>11003881</t>
  </si>
  <si>
    <t>TS Hitam Gunung Mas 250 g - Alu paper</t>
  </si>
  <si>
    <t>11003882</t>
  </si>
  <si>
    <t>TS Hitam Gunung Mas 100 g - Alu Paper</t>
  </si>
  <si>
    <t>11003883</t>
  </si>
  <si>
    <t>TS Hitam Gunung Mas 50 g - Alu Paper</t>
  </si>
  <si>
    <t>11003884</t>
  </si>
  <si>
    <t>TS Ciater paper Craft 500 g</t>
  </si>
  <si>
    <t>11003885</t>
  </si>
  <si>
    <t>TS Lemon Instan Walini - Sachet</t>
  </si>
  <si>
    <t>11003886</t>
  </si>
  <si>
    <t>TS Putih - Paper Pouch</t>
  </si>
  <si>
    <t>11003887</t>
  </si>
  <si>
    <t>TS Susu Instan Walini - Sachet</t>
  </si>
  <si>
    <t>11003888</t>
  </si>
  <si>
    <t>TS White Tea 50 g - Box</t>
  </si>
  <si>
    <t>11003889</t>
  </si>
  <si>
    <t>WP 1 (Peony)</t>
  </si>
  <si>
    <t>11003890</t>
  </si>
  <si>
    <t>WP 2 (Peony)</t>
  </si>
  <si>
    <t>11003891</t>
  </si>
  <si>
    <t>WP 3 (Peony)</t>
  </si>
  <si>
    <t>11003892</t>
  </si>
  <si>
    <t>RSS 2 BB</t>
  </si>
  <si>
    <t>11003893</t>
  </si>
  <si>
    <t>11003896</t>
  </si>
  <si>
    <t>RSS 2 SBC</t>
  </si>
  <si>
    <t>11003897</t>
  </si>
  <si>
    <t>RSS 3 SBC</t>
  </si>
  <si>
    <t>11003898</t>
  </si>
  <si>
    <t>CUTTING A SBC</t>
  </si>
  <si>
    <t>11003901</t>
  </si>
  <si>
    <t>SIR 3WF</t>
  </si>
  <si>
    <t>11003902</t>
  </si>
  <si>
    <t>SIR 3WF FS</t>
  </si>
  <si>
    <t>11003904</t>
  </si>
  <si>
    <t>SIR 20 FS</t>
  </si>
  <si>
    <t>11003905</t>
  </si>
  <si>
    <t>11003908</t>
  </si>
  <si>
    <t>11003910</t>
  </si>
  <si>
    <t>11003911</t>
  </si>
  <si>
    <t>11003912</t>
  </si>
  <si>
    <t>11003913</t>
  </si>
  <si>
    <t>11003914</t>
  </si>
  <si>
    <t>11003915</t>
  </si>
  <si>
    <t>11003916</t>
  </si>
  <si>
    <t>11003917</t>
  </si>
  <si>
    <t>11003918</t>
  </si>
  <si>
    <t>FANN II</t>
  </si>
  <si>
    <t>11003919</t>
  </si>
  <si>
    <t>11003920</t>
  </si>
  <si>
    <t>11003921</t>
  </si>
  <si>
    <t>BM</t>
  </si>
  <si>
    <t>11003922</t>
  </si>
  <si>
    <t>FLUFF/ KAWUL</t>
  </si>
  <si>
    <t>11003923</t>
  </si>
  <si>
    <t>TGS</t>
  </si>
  <si>
    <t>11003924</t>
  </si>
  <si>
    <t>11003925</t>
  </si>
  <si>
    <t>11003926</t>
  </si>
  <si>
    <t>11003927</t>
  </si>
  <si>
    <t>11003940</t>
  </si>
  <si>
    <t>11003942</t>
  </si>
  <si>
    <t>R/DP - 4 S</t>
  </si>
  <si>
    <t>11003943</t>
  </si>
  <si>
    <t>11003944</t>
  </si>
  <si>
    <t>RSS 2 SB</t>
  </si>
  <si>
    <t>11003945</t>
  </si>
  <si>
    <t>RSS 3 SB</t>
  </si>
  <si>
    <t>11003946</t>
  </si>
  <si>
    <t>RSS 4 SB</t>
  </si>
  <si>
    <t>11003949</t>
  </si>
  <si>
    <t>TEH - FLUFF</t>
  </si>
  <si>
    <t>11003950</t>
  </si>
  <si>
    <t>Sampel WP 1 (Peony)</t>
  </si>
  <si>
    <t>11003951</t>
  </si>
  <si>
    <t>Sampel  WP 3 (Peony)</t>
  </si>
  <si>
    <t>11003952</t>
  </si>
  <si>
    <t>unsorted</t>
  </si>
  <si>
    <t>11003953</t>
  </si>
  <si>
    <t>TPC 1</t>
  </si>
  <si>
    <t>11003954</t>
  </si>
  <si>
    <t>TPC 2</t>
  </si>
  <si>
    <t>11003955</t>
  </si>
  <si>
    <t>TPC 3</t>
  </si>
  <si>
    <t>11003956</t>
  </si>
  <si>
    <t>FNGS</t>
  </si>
  <si>
    <t>11003957</t>
  </si>
  <si>
    <t>FLUFF</t>
  </si>
  <si>
    <t>11003958</t>
  </si>
  <si>
    <t>POWDER</t>
  </si>
  <si>
    <t>11003959</t>
  </si>
  <si>
    <t>RMIT</t>
  </si>
  <si>
    <t>11003962</t>
  </si>
  <si>
    <t>LOG BINING FRESH A0</t>
  </si>
  <si>
    <t>11003963</t>
  </si>
  <si>
    <t>LOG BINING FRESH A1</t>
  </si>
  <si>
    <t>11003964</t>
  </si>
  <si>
    <t>LOG BINING FRESH A2.1</t>
  </si>
  <si>
    <t>11003965</t>
  </si>
  <si>
    <t>LOG BINING FRESH A2.2</t>
  </si>
  <si>
    <t>11003966</t>
  </si>
  <si>
    <t>LOG BINING FRESH A3</t>
  </si>
  <si>
    <t>11003967</t>
  </si>
  <si>
    <t>LOG BINING FRESH A4</t>
  </si>
  <si>
    <t>11003968</t>
  </si>
  <si>
    <t>LOG BINING FRESH A5</t>
  </si>
  <si>
    <t>11003969</t>
  </si>
  <si>
    <t>LOG BINING FRESH A6</t>
  </si>
  <si>
    <t>11003970</t>
  </si>
  <si>
    <t>LOG KLOWANG FRESH A0</t>
  </si>
  <si>
    <t>11003971</t>
  </si>
  <si>
    <t>LOG KLOWANG FRESH A1</t>
  </si>
  <si>
    <t>11003972</t>
  </si>
  <si>
    <t>LOG KLOWANG FRESH A2.1</t>
  </si>
  <si>
    <t>11003973</t>
  </si>
  <si>
    <t>LOG KLOWANG FRESH A2.2</t>
  </si>
  <si>
    <t>11003974</t>
  </si>
  <si>
    <t>LOG KLOWANG FRESH A3</t>
  </si>
  <si>
    <t>11003975</t>
  </si>
  <si>
    <t>LOG KLOWANG FRESH A4</t>
  </si>
  <si>
    <t>11003976</t>
  </si>
  <si>
    <t>LOG KLOWANG FRESH A5</t>
  </si>
  <si>
    <t>11003977</t>
  </si>
  <si>
    <t>LOG KLOWANG FRESH A6</t>
  </si>
  <si>
    <t>11003978</t>
  </si>
  <si>
    <t>SALAK</t>
  </si>
  <si>
    <t>11003979</t>
  </si>
  <si>
    <t>NANGKA</t>
  </si>
  <si>
    <t>11003980</t>
  </si>
  <si>
    <t>LOG WARU FRESH A0</t>
  </si>
  <si>
    <t>11003981</t>
  </si>
  <si>
    <t>LOG WARU FRESH A1</t>
  </si>
  <si>
    <t>11003982</t>
  </si>
  <si>
    <t>LOG WARU FRESH A2.1</t>
  </si>
  <si>
    <t>11003983</t>
  </si>
  <si>
    <t>LOG WARU FRESH A2.2</t>
  </si>
  <si>
    <t>11003984</t>
  </si>
  <si>
    <t>LOG WARU FRESH A3</t>
  </si>
  <si>
    <t>11003985</t>
  </si>
  <si>
    <t>LOG WARU FRESH A4</t>
  </si>
  <si>
    <t>11003986</t>
  </si>
  <si>
    <t>LOG WARU FRESH A5</t>
  </si>
  <si>
    <t>11003987</t>
  </si>
  <si>
    <t>LOG WARU FRESH A6</t>
  </si>
  <si>
    <t>11003988</t>
  </si>
  <si>
    <t>OP A</t>
  </si>
  <si>
    <t>11003989</t>
  </si>
  <si>
    <t>OP S</t>
  </si>
  <si>
    <t>11003990</t>
  </si>
  <si>
    <t>OP</t>
  </si>
  <si>
    <t>11003991</t>
  </si>
  <si>
    <t>**NOT USED**</t>
  </si>
  <si>
    <t>11003996</t>
  </si>
  <si>
    <t>ANAK SAPI JANTAN 2-3</t>
  </si>
  <si>
    <t>11003997</t>
  </si>
  <si>
    <t>ANAK SAPI DARA 2-3</t>
  </si>
  <si>
    <t>11004000</t>
  </si>
  <si>
    <t>Blend Material</t>
  </si>
  <si>
    <t>11004001</t>
  </si>
  <si>
    <t>WASTE B</t>
  </si>
  <si>
    <t>11004003</t>
  </si>
  <si>
    <t>PS. Walini Klasik Hitam</t>
  </si>
  <si>
    <t>11004004</t>
  </si>
  <si>
    <t>TS BM JASMINE</t>
  </si>
  <si>
    <t>11004005</t>
  </si>
  <si>
    <t>TC Mint Walini DC-Dus</t>
  </si>
  <si>
    <t>11004006</t>
  </si>
  <si>
    <t>GREEN BEAN ARABIKA HONEY</t>
  </si>
  <si>
    <t>11004007</t>
  </si>
  <si>
    <t>GREEN BEAN ROBUSTA HONEY</t>
  </si>
  <si>
    <t>11004008</t>
  </si>
  <si>
    <t>TEH BP1 WALINI MINIATUR 200 GRAM</t>
  </si>
  <si>
    <t>11004009</t>
  </si>
  <si>
    <t>TEH CELUP HITAM WANGI</t>
  </si>
  <si>
    <t>11004010</t>
  </si>
  <si>
    <t>CUP LUMP</t>
  </si>
  <si>
    <t>11004011</t>
  </si>
  <si>
    <t>SLAB</t>
  </si>
  <si>
    <t>11004012</t>
  </si>
  <si>
    <t>TEMBAKAU KUALITAS I</t>
  </si>
  <si>
    <t>Tembakau</t>
  </si>
  <si>
    <t>11004013</t>
  </si>
  <si>
    <t>Tembakau Kualitas II-NIS</t>
  </si>
  <si>
    <t>11004014</t>
  </si>
  <si>
    <t>TEMBAKAU KUALITAS II - SUS-DEK</t>
  </si>
  <si>
    <t>11004015</t>
  </si>
  <si>
    <t>TEMBAKAU KUALITAS III - FILLER</t>
  </si>
  <si>
    <t>11004017</t>
  </si>
  <si>
    <t>ANAK KUDA</t>
  </si>
  <si>
    <t>11004018</t>
  </si>
  <si>
    <t>ANAK KUDA JANTAN 1-2</t>
  </si>
  <si>
    <t>11004019</t>
  </si>
  <si>
    <t>ANAK KUDA DARA 1-2</t>
  </si>
  <si>
    <t>11004020</t>
  </si>
  <si>
    <t>ANAK KUDA JANTAN 2-3</t>
  </si>
  <si>
    <t>11004021</t>
  </si>
  <si>
    <t>ANAK KUDA DARA 2-3</t>
  </si>
  <si>
    <t>11004022</t>
  </si>
  <si>
    <t>KUDA PEJANTAN AFKIR</t>
  </si>
  <si>
    <t>11004023</t>
  </si>
  <si>
    <t>KUDA INDUK AFKIR</t>
  </si>
  <si>
    <t>11004024</t>
  </si>
  <si>
    <t>BOPI SP UTZ</t>
  </si>
  <si>
    <t>11004025</t>
  </si>
  <si>
    <t>BOP 360</t>
  </si>
  <si>
    <t>11004027</t>
  </si>
  <si>
    <t>Limbah CR</t>
  </si>
  <si>
    <t>11004028</t>
  </si>
  <si>
    <t>TC Hijau Walini DC - Dus</t>
  </si>
  <si>
    <t>11004029</t>
  </si>
  <si>
    <t>TC Hitam Walini SC Klasik - Dus</t>
  </si>
  <si>
    <t>11004030</t>
  </si>
  <si>
    <t>PS Hitam Sheraton - Paper Sachet</t>
  </si>
  <si>
    <t>11004031</t>
  </si>
  <si>
    <t>PS Jahe Sheraton - Paper Sachet</t>
  </si>
  <si>
    <t>11004032</t>
  </si>
  <si>
    <t>PS Lemon Sheraton - Paper Sachet</t>
  </si>
  <si>
    <t>11004033</t>
  </si>
  <si>
    <t>PS Blackcurrant Sheraton - Paper Sachet</t>
  </si>
  <si>
    <t>11004034</t>
  </si>
  <si>
    <t>PS Hijau Le Grandeur - Paper Sachet</t>
  </si>
  <si>
    <t>11004035</t>
  </si>
  <si>
    <t>PS Hijau Bird - Paper Sachet</t>
  </si>
  <si>
    <t>11004036</t>
  </si>
  <si>
    <t>PS Hitam Intercontinental - Paper Sachet</t>
  </si>
  <si>
    <t>11004037</t>
  </si>
  <si>
    <t>PS Hitam Crowne Plaza Jakarta</t>
  </si>
  <si>
    <t>11004038</t>
  </si>
  <si>
    <t>PS Wangi Crowne Plaza Jakarta</t>
  </si>
  <si>
    <t>11004039</t>
  </si>
  <si>
    <t>TC Earl Grey Walini</t>
  </si>
  <si>
    <t>11004040</t>
  </si>
  <si>
    <t>PS Hitam Panghegar - Paper Sachet</t>
  </si>
  <si>
    <t>11004041</t>
  </si>
  <si>
    <t>PS Hitam Lingga - Paper Sachet</t>
  </si>
  <si>
    <t>11004042</t>
  </si>
  <si>
    <t>PS Jahe Walini Reguler - Paper Sachet</t>
  </si>
  <si>
    <t>11004043</t>
  </si>
  <si>
    <t>PS Earl Grey Walini Reguler-Paper Sachet</t>
  </si>
  <si>
    <t>11004044</t>
  </si>
  <si>
    <t>PS Hitam De Java - Paper Sachet</t>
  </si>
  <si>
    <t>11004045</t>
  </si>
  <si>
    <t>TC Hitam SC Meize - Amplop</t>
  </si>
  <si>
    <t>11004046</t>
  </si>
  <si>
    <t>TS White Tea 10 g - Bungkus</t>
  </si>
  <si>
    <t>11004047</t>
  </si>
  <si>
    <t>TS White Tea 25 g - Composit</t>
  </si>
  <si>
    <t>11004048</t>
  </si>
  <si>
    <t>TS 4 Dus Walini Exclusive - Bambu Box</t>
  </si>
  <si>
    <t>11004049</t>
  </si>
  <si>
    <t>TS Lemon Instan - Dus</t>
  </si>
  <si>
    <t>11004050</t>
  </si>
  <si>
    <t>TC Hitam Goalpara SC IHT 6 TB - Sachet</t>
  </si>
  <si>
    <t>11004051</t>
  </si>
  <si>
    <t>PS Hitam Goalpara SC IHT - Paper Sachet</t>
  </si>
  <si>
    <t>11004052</t>
  </si>
  <si>
    <t>TS Hitam Goalpara 50 g IHT - Bungkus</t>
  </si>
  <si>
    <t>11004053</t>
  </si>
  <si>
    <t>TS Hitam Gunung Mas 250 g-Captive Market</t>
  </si>
  <si>
    <t>11004054</t>
  </si>
  <si>
    <t>TS Hitam Gunung Mas 100 g-Captive Market</t>
  </si>
  <si>
    <t>11004055</t>
  </si>
  <si>
    <t>TC Kayumanis SC Syam Kautsar - Alu Paper</t>
  </si>
  <si>
    <t>11004056</t>
  </si>
  <si>
    <t>TC Manggo Syam Kautsar - Alu Paper</t>
  </si>
  <si>
    <t>11004057</t>
  </si>
  <si>
    <t>STD CAN3</t>
  </si>
  <si>
    <t>11004058</t>
  </si>
  <si>
    <t>STD CAN5</t>
  </si>
  <si>
    <t>11004059</t>
  </si>
  <si>
    <t>BOP I S</t>
  </si>
  <si>
    <t>11004060</t>
  </si>
  <si>
    <t>TS HIJAU GUN POWDER</t>
  </si>
  <si>
    <t>11004064</t>
  </si>
  <si>
    <t>TETES KURASAN</t>
  </si>
  <si>
    <t>11004065</t>
  </si>
  <si>
    <t>TETES EX RAW SUGAR</t>
  </si>
  <si>
    <t>11004066</t>
  </si>
  <si>
    <t>MINYAK PALA</t>
  </si>
  <si>
    <t>11004075</t>
  </si>
  <si>
    <t>Minyak Sawit Asam Tinggi</t>
  </si>
  <si>
    <t>11004085</t>
  </si>
  <si>
    <t>TS Lemon DPE-Bungkus</t>
  </si>
  <si>
    <t>11004088</t>
  </si>
  <si>
    <t>TS Hitam Gunung Mas 100 g x 150 bks</t>
  </si>
  <si>
    <t>11004089</t>
  </si>
  <si>
    <t>PF OJI</t>
  </si>
  <si>
    <t>11004092</t>
  </si>
  <si>
    <t>STD 360</t>
  </si>
  <si>
    <t>11004095</t>
  </si>
  <si>
    <t>TEH SEDUH 250 GR RESTO</t>
  </si>
  <si>
    <t>11004098</t>
  </si>
  <si>
    <t>TC Hitam Walini - Dus</t>
  </si>
  <si>
    <t>11004099</t>
  </si>
  <si>
    <t>TC Jahe Walini - Dus</t>
  </si>
  <si>
    <t>11004100</t>
  </si>
  <si>
    <t>TC Lemon Walini -Dus</t>
  </si>
  <si>
    <t>11004101</t>
  </si>
  <si>
    <t>TC Hijau Walini -Dus</t>
  </si>
  <si>
    <t>11004102</t>
  </si>
  <si>
    <t>TC Mint Walini -Dus</t>
  </si>
  <si>
    <t>11004103</t>
  </si>
  <si>
    <t>TC Leci Walini -Dus</t>
  </si>
  <si>
    <t>11004104</t>
  </si>
  <si>
    <t>TC Apel Walini -Dus</t>
  </si>
  <si>
    <t>11004105</t>
  </si>
  <si>
    <t>TC Kayu Manis Walini -Dus</t>
  </si>
  <si>
    <t>11004106</t>
  </si>
  <si>
    <t>TC Blackcurrant Walini -Dus</t>
  </si>
  <si>
    <t>11004107</t>
  </si>
  <si>
    <t>TC Wangi Walini -Dus</t>
  </si>
  <si>
    <t>11004108</t>
  </si>
  <si>
    <t>PS Hitam Walini Reguler</t>
  </si>
  <si>
    <t>11004109</t>
  </si>
  <si>
    <t>PS Hijau Walini Reguler</t>
  </si>
  <si>
    <t>11004110</t>
  </si>
  <si>
    <t>PS Lemon Walini Reguler</t>
  </si>
  <si>
    <t>11004111</t>
  </si>
  <si>
    <t>PS Blackcurrent Walini Reguler</t>
  </si>
  <si>
    <t>11004112</t>
  </si>
  <si>
    <t>PS Mint Walini Reguler</t>
  </si>
  <si>
    <t>11004113</t>
  </si>
  <si>
    <t>PS Leci Walini Reguler</t>
  </si>
  <si>
    <t>11004114</t>
  </si>
  <si>
    <t>PS Kayumanis Walini Reguler</t>
  </si>
  <si>
    <t>11004115</t>
  </si>
  <si>
    <t>PS Apel Walini Reguler</t>
  </si>
  <si>
    <t>11004116</t>
  </si>
  <si>
    <t>PS Wangi Walini Reguler</t>
  </si>
  <si>
    <t>11004117</t>
  </si>
  <si>
    <t>PS Vanilla Walini Reguler</t>
  </si>
  <si>
    <t>11004118</t>
  </si>
  <si>
    <t>PS English Breakfast walini</t>
  </si>
  <si>
    <t>11004119</t>
  </si>
  <si>
    <t>TS Susu Instan - Dus</t>
  </si>
  <si>
    <t>11004120</t>
  </si>
  <si>
    <t>TC TB5 Walini Hitam</t>
  </si>
  <si>
    <t>11004123</t>
  </si>
  <si>
    <t>TC Goalpara 30's Hitam</t>
  </si>
  <si>
    <t>11004124</t>
  </si>
  <si>
    <t>TS Goalpara Hitam 50g x 240</t>
  </si>
  <si>
    <t>11004125</t>
  </si>
  <si>
    <t>TS Goalpara Hitam 100g x 120</t>
  </si>
  <si>
    <t>11004126</t>
  </si>
  <si>
    <t>TS Goalpara Hitam 250g x 48</t>
  </si>
  <si>
    <t>11004127</t>
  </si>
  <si>
    <t>LOG ANGSANA FRESH A0</t>
  </si>
  <si>
    <t>11004128</t>
  </si>
  <si>
    <t>LOG ANGSANA FRESH A1</t>
  </si>
  <si>
    <t>11004129</t>
  </si>
  <si>
    <t>LOG ANGSANA FRESH A2.1</t>
  </si>
  <si>
    <t>11004130</t>
  </si>
  <si>
    <t>LOG ANGSANA FRESH A2.2</t>
  </si>
  <si>
    <t>11004131</t>
  </si>
  <si>
    <t>LOG ANGSANA FRESH A3</t>
  </si>
  <si>
    <t>11004132</t>
  </si>
  <si>
    <t>LOG ANGSANA FRESH A4</t>
  </si>
  <si>
    <t>11004133</t>
  </si>
  <si>
    <t>LOG ANGSANA FRESH A5</t>
  </si>
  <si>
    <t>11004134</t>
  </si>
  <si>
    <t>LOG ANGSANA FRESH A6</t>
  </si>
  <si>
    <t>11004136</t>
  </si>
  <si>
    <t>TC Hitam Walini 30's HOLDING</t>
  </si>
  <si>
    <t>11004138</t>
  </si>
  <si>
    <t>TS Hitam Walini 100g HOLDING</t>
  </si>
  <si>
    <t>11004140</t>
  </si>
  <si>
    <t>TC Walini Jasmine Holding 100's</t>
  </si>
  <si>
    <t>11004144</t>
  </si>
  <si>
    <t>LOG Trembesi FRESH A0</t>
  </si>
  <si>
    <t>11004145</t>
  </si>
  <si>
    <t>LOG Trembesi FRESH A1</t>
  </si>
  <si>
    <t>11004146</t>
  </si>
  <si>
    <t>LOG Trembesi FRESH A2.1</t>
  </si>
  <si>
    <t>11004147</t>
  </si>
  <si>
    <t>LOG Trembesi FRESH A2.2</t>
  </si>
  <si>
    <t>11004148</t>
  </si>
  <si>
    <t>LOG Trembesi FRESH A3</t>
  </si>
  <si>
    <t>11004149</t>
  </si>
  <si>
    <t>LOG Trembesi FRESH A4</t>
  </si>
  <si>
    <t>11004150</t>
  </si>
  <si>
    <t>LOG Trembesi FRESH A5</t>
  </si>
  <si>
    <t>11004151</t>
  </si>
  <si>
    <t>LOG Trembesi FRESH A6</t>
  </si>
  <si>
    <t>11004169</t>
  </si>
  <si>
    <t>11004170</t>
  </si>
  <si>
    <t>POWDER OP</t>
  </si>
  <si>
    <t>11004171</t>
  </si>
  <si>
    <t>SM OP</t>
  </si>
  <si>
    <t>11004172</t>
  </si>
  <si>
    <t>ROT</t>
  </si>
  <si>
    <t>11004181</t>
  </si>
  <si>
    <t>STD 005</t>
  </si>
  <si>
    <t>11004184</t>
  </si>
  <si>
    <t>STD 505</t>
  </si>
  <si>
    <t>11004185</t>
  </si>
  <si>
    <t>BLACK TEA LOOSE</t>
  </si>
  <si>
    <t>11004188</t>
  </si>
  <si>
    <t>KOPI HITAM BUBUK SACHET 8 GR WALINI</t>
  </si>
  <si>
    <t>11004189</t>
  </si>
  <si>
    <t>KOPI HITAM BUBUK SACHET 6.5 GR WALINI</t>
  </si>
  <si>
    <t>11004221</t>
  </si>
  <si>
    <t>LOG SILVER OAKS FRESH A5</t>
  </si>
  <si>
    <t>11004222</t>
  </si>
  <si>
    <t>LOG SILVER OAKS FRESH A6</t>
  </si>
  <si>
    <t>11004224</t>
  </si>
  <si>
    <t>TS Malabar BOPF Hitam Paper Craft 500gr</t>
  </si>
  <si>
    <t>11004225</t>
  </si>
  <si>
    <t>TS Sukawana BP1 Paper Craft 500gr</t>
  </si>
  <si>
    <t>11004226</t>
  </si>
  <si>
    <t>TS Rancabali BOPF Hitam Paper Craft 500g</t>
  </si>
  <si>
    <t>11004227</t>
  </si>
  <si>
    <t>TS Dayeuhmanggung BOPF Hitam 500gr</t>
  </si>
  <si>
    <t>11004228</t>
  </si>
  <si>
    <t>TS Dayeuhmanggung BOP Hitam 500gr</t>
  </si>
  <si>
    <t>11004231</t>
  </si>
  <si>
    <t>GULA WALINI NON KEMASAN</t>
  </si>
  <si>
    <t>11004234</t>
  </si>
  <si>
    <t>GULA WALINI KEMASAN 1 KG</t>
  </si>
  <si>
    <t>11004240</t>
  </si>
  <si>
    <t>TH</t>
  </si>
  <si>
    <t>11004241</t>
  </si>
  <si>
    <t>PS</t>
  </si>
  <si>
    <t>11004243</t>
  </si>
  <si>
    <t>TEA:SOUR SALLY,BLK TEA;BRWED TEA</t>
  </si>
  <si>
    <t>11004244</t>
  </si>
  <si>
    <t>TEA:GOALPARA;BLK TEA;TEA BAG;25/BOX</t>
  </si>
  <si>
    <t>11004245</t>
  </si>
  <si>
    <t>TEA:RCBALI-WALINI,BLK TEA;BRWED TEA;500G</t>
  </si>
  <si>
    <t>11004246</t>
  </si>
  <si>
    <t>STALK,CORN:HARVEST 40 HR;TO ANIMAL FEED</t>
  </si>
  <si>
    <t>11004249</t>
  </si>
  <si>
    <t>LOG,WOOD:SILVER OAKS;REJECTED</t>
  </si>
  <si>
    <t>11004250</t>
  </si>
  <si>
    <t>LOG,WOOD:WARU;REJECTED</t>
  </si>
  <si>
    <t>11004251</t>
  </si>
  <si>
    <t>TEA:MALABAR BOPF,BLK TEA;BRWED TEA;100G</t>
  </si>
  <si>
    <t>11004253</t>
  </si>
  <si>
    <t>LOG,WOOD:KEMBANG;REJECTED</t>
  </si>
  <si>
    <t>11004262</t>
  </si>
  <si>
    <t>TEA:CIATER BOPF,BLK TEA;BRWED TEA;200G</t>
  </si>
  <si>
    <t>11004263</t>
  </si>
  <si>
    <t>TEA:CIATER BOPF,BLK TEA;BRWED TEA;100G</t>
  </si>
  <si>
    <t>11004264</t>
  </si>
  <si>
    <t>TEA:TEH NDESO PRM;BLK TEA;TEA BAG;2GR</t>
  </si>
  <si>
    <t>11004265</t>
  </si>
  <si>
    <t>RUBBER SHEET:RSS-4;BB;113KG</t>
  </si>
  <si>
    <t>11004266</t>
  </si>
  <si>
    <t>TEA:KEDAI KUPIE LON;BP1;BLK;BRWED;1KG</t>
  </si>
  <si>
    <t>11004267</t>
  </si>
  <si>
    <t>STD Dust</t>
  </si>
  <si>
    <t>11004268</t>
  </si>
  <si>
    <t>LOG,WOOD:JOHAR;REJECTED</t>
  </si>
  <si>
    <t>11004270</t>
  </si>
  <si>
    <t>CRUMB RUBBER:SIR-10 SBM;SW-JP;1260KG</t>
  </si>
  <si>
    <t>11004271</t>
  </si>
  <si>
    <t>NOT USED</t>
  </si>
  <si>
    <t>11004273</t>
  </si>
  <si>
    <t>COFFEE:POWDER;ROBUSTA;BANARAN JEERA;15GR</t>
  </si>
  <si>
    <t>11004274</t>
  </si>
  <si>
    <t>COFFEE:MIX;3IN1;BANARAN JEERA;25GR</t>
  </si>
  <si>
    <t>11004276</t>
  </si>
  <si>
    <t>COFFEE:MIX;2IN1;BANARAN JEERA;25GR</t>
  </si>
  <si>
    <t>11004277</t>
  </si>
  <si>
    <t>LOG,WOOD:GAHARU;FRESH;A5</t>
  </si>
  <si>
    <t>11004278</t>
  </si>
  <si>
    <t>LOG,WOOD:GAHARU;FRESH;A6</t>
  </si>
  <si>
    <t>11004279</t>
  </si>
  <si>
    <t>LOG,WOOD:GAHARU;FRESH;A4</t>
  </si>
  <si>
    <t>11004280</t>
  </si>
  <si>
    <t>LOG,WOOD:GAHARU;FRESH;A3</t>
  </si>
  <si>
    <t>11004281</t>
  </si>
  <si>
    <t>LOG,WOOD:GAHARU;FRESH;A2.2</t>
  </si>
  <si>
    <t>11004282</t>
  </si>
  <si>
    <t>LOG,WOOD:GAHARU;FRESH;A2.1</t>
  </si>
  <si>
    <t>11004283</t>
  </si>
  <si>
    <t>LOG,WOOD:GAHARU;FRESH;A1</t>
  </si>
  <si>
    <t>11004284</t>
  </si>
  <si>
    <t>LOG,WOOD:GAHARU;FRESH;A0</t>
  </si>
  <si>
    <t>11004291</t>
  </si>
  <si>
    <t>LOG,WOOD:SONOKELING;REJECTED</t>
  </si>
  <si>
    <t>11004292</t>
  </si>
  <si>
    <t>11004293</t>
  </si>
  <si>
    <t>VEGETABLE OIL:PALM;LIQUID;STD;WALINI;1L</t>
  </si>
  <si>
    <t>11004294</t>
  </si>
  <si>
    <t>VEGETABLE OIL:PALM;LIQUID;STD;WALINI;2L</t>
  </si>
  <si>
    <t>11004295</t>
  </si>
  <si>
    <t>SUGAR,REFINED:WHITE CRYSTAL;WALINI;1KG</t>
  </si>
  <si>
    <t>11004296</t>
  </si>
  <si>
    <t>COFFEE:POWDER;ROBUSTA;WALINI;165GR</t>
  </si>
  <si>
    <t>11004297</t>
  </si>
  <si>
    <t>TEA:BAG;BLACK;WALINI;54GR;25/BOX</t>
  </si>
  <si>
    <t>11004298</t>
  </si>
  <si>
    <t>TEA:LEAF;BLACK;WALINI;100GR</t>
  </si>
  <si>
    <t>11004299</t>
  </si>
  <si>
    <t>COFFEE:POWDER;ROBUSTA;WET;SOFT;MEDIUM</t>
  </si>
  <si>
    <t>11004300</t>
  </si>
  <si>
    <t>SUGAR,REFINED:WHITE CRYSTAL;WALINI;8GR</t>
  </si>
  <si>
    <t>11004301</t>
  </si>
  <si>
    <t>COFFEE:POWDER;ROBUSTA;WALINI;8GR</t>
  </si>
  <si>
    <t>11004302</t>
  </si>
  <si>
    <t>TEA:BAG;BLACK;WALINI;1.8GR</t>
  </si>
  <si>
    <t>11004304</t>
  </si>
  <si>
    <t>VEGETABLE OIL:PALM;LIQUID;STD;VIPCO;1L</t>
  </si>
  <si>
    <t>11004305</t>
  </si>
  <si>
    <t>VEGETABLE OIL:PALM;LIQUID;STD;VIPCO;2L</t>
  </si>
  <si>
    <t>11004306</t>
  </si>
  <si>
    <t>VEGETABLE OIL:PALM;LIQUID;STD;RESTO;1L</t>
  </si>
  <si>
    <t>11004307</t>
  </si>
  <si>
    <t>VEGETABLE OIL:PALM;LIQUID;STD;RESTO;2L</t>
  </si>
  <si>
    <t>11004308</t>
  </si>
  <si>
    <t>SUGAR,REFINED:WHITE CRYSTAL;189;1KG</t>
  </si>
  <si>
    <t>11004309</t>
  </si>
  <si>
    <t>LOG,WOOD:SENGON BUTO;REJECTED</t>
  </si>
  <si>
    <t>11004311</t>
  </si>
  <si>
    <t>TEA:BAG;BLACK;LECI;WALINI;90GR;50/PACK</t>
  </si>
  <si>
    <t>11004312</t>
  </si>
  <si>
    <t>LOG,WOOD:PINUS;FRESH;A4;40-49CM</t>
  </si>
  <si>
    <t>11004313</t>
  </si>
  <si>
    <t>LOG,WOOD:PINUS;FRESH;A3;30-39CM</t>
  </si>
  <si>
    <t>11004314</t>
  </si>
  <si>
    <t>LOG,WOOD:PINUS;FRESH;A2.2;25-29CM</t>
  </si>
  <si>
    <t>11004315</t>
  </si>
  <si>
    <t>LOG,WOOD:PINUS;FRESH;A2.1;20-24CM</t>
  </si>
  <si>
    <t>11004316</t>
  </si>
  <si>
    <t>LOG,WOOD:PINUS;FRESH;A1;16-19CM</t>
  </si>
  <si>
    <t>11004317</t>
  </si>
  <si>
    <t>LOG,WOOD:PINUS;FRESH;A0;10-15CM</t>
  </si>
  <si>
    <t>11004318</t>
  </si>
  <si>
    <t>COFFEE:POWDER;KERINCI;ARABICA;WET;MEDIUM</t>
  </si>
  <si>
    <t>11004319</t>
  </si>
  <si>
    <t>RUBBER SHEET:RSS-1;SB-MB5;1200KG;SGI</t>
  </si>
  <si>
    <t>11004320</t>
  </si>
  <si>
    <t>RUBBER SHEET:RSS-1;SB-SWJP;1260KG;SGI</t>
  </si>
  <si>
    <t>11004321</t>
  </si>
  <si>
    <t>RUBBER SHEET:RSS-1;SB-SW;1200KG;SGI</t>
  </si>
  <si>
    <t>11004322</t>
  </si>
  <si>
    <t>COFFEE:POWDER;ARABICA;ROYAL ARO;250GR</t>
  </si>
  <si>
    <t>11004324</t>
  </si>
  <si>
    <t>TEA:LEAF;KAYU ARO;WHITE TEA EYELASH;25GR</t>
  </si>
  <si>
    <t>11004325</t>
  </si>
  <si>
    <t>LOG,WOOD:MANTENG;FRESH;A6;60-69CM</t>
  </si>
  <si>
    <t>11004326</t>
  </si>
  <si>
    <t>LOG,WOOD:MANTENG;FRESH;A5;50-59CM</t>
  </si>
  <si>
    <t>11004327</t>
  </si>
  <si>
    <t>LOG,WOOD:MANTENG;FRESH;A4;40-49CM</t>
  </si>
  <si>
    <t>11004328</t>
  </si>
  <si>
    <t>LOG,WOOD:MANTENG;FRESH;A3;30-39CM</t>
  </si>
  <si>
    <t>11004329</t>
  </si>
  <si>
    <t>LOG,WOOD:MANTENG;FRESH;A2.2;25-29CM</t>
  </si>
  <si>
    <t>11004330</t>
  </si>
  <si>
    <t>LOG,WOOD:MANTENG;FRESH;A2.1;20-24CM</t>
  </si>
  <si>
    <t>11004331</t>
  </si>
  <si>
    <t>LOG,WOOD:MANTENG;FRESH;A1;16-19CM</t>
  </si>
  <si>
    <t>11004332</t>
  </si>
  <si>
    <t>LOG,WOOD:MANTENG;FRESH;A0;10-15CM</t>
  </si>
  <si>
    <t>11004333</t>
  </si>
  <si>
    <t>TEA:LEAF;WHITE;GRADE 1;KAYU ARO;SORTED</t>
  </si>
  <si>
    <t>11004334</t>
  </si>
  <si>
    <t>BEANS,GREEN:A/DP;ARABICA LUWAK</t>
  </si>
  <si>
    <t>11004335</t>
  </si>
  <si>
    <t>BEANS,GREEN:R/DP;ROBUSTA LUWAK</t>
  </si>
  <si>
    <t>11004336</t>
  </si>
  <si>
    <t>TEA:BAG;BLACK;KAYU ARO;50GR;25/BOX</t>
  </si>
  <si>
    <t>11004337</t>
  </si>
  <si>
    <t>TEA:ODX TEA;BLACK;STD 85 JAVA D4;PW DUST</t>
  </si>
  <si>
    <t>11004338</t>
  </si>
  <si>
    <t>TEA:ODX TEA;BLACK;STD 45;BT;SPC</t>
  </si>
  <si>
    <t>11004339</t>
  </si>
  <si>
    <t>LOG,WOOD:TREMBESI;REJECTED</t>
  </si>
  <si>
    <t>11004340</t>
  </si>
  <si>
    <t>TEA:ODX TEA;BLACK;GRADE 1;OP I</t>
  </si>
  <si>
    <t>11004341</t>
  </si>
  <si>
    <t>11004342</t>
  </si>
  <si>
    <t>11004343</t>
  </si>
  <si>
    <t>11004344</t>
  </si>
  <si>
    <t>11004345</t>
  </si>
  <si>
    <t>11004346</t>
  </si>
  <si>
    <t>TEA:ODX TEA;BLACK;GRADE 1;OP A</t>
  </si>
  <si>
    <t>11004349</t>
  </si>
  <si>
    <t>TEA:ODX TEA;BLACK;GRADE 1;FBOP</t>
  </si>
  <si>
    <t>11004350</t>
  </si>
  <si>
    <t>TEA:ODX TEA;BLACK;GRADE 1;FBOPF I</t>
  </si>
  <si>
    <t>11004351</t>
  </si>
  <si>
    <t>TEA:ODX TEA;BLACK;GRADE 1;FBOPF</t>
  </si>
  <si>
    <t>11004352</t>
  </si>
  <si>
    <t>TEA:ODX TEA;BLACK;GRADE 1;BOP I A</t>
  </si>
  <si>
    <t>11004353</t>
  </si>
  <si>
    <t>TEA:ODX TEA;BLACK;GRADE 1;PEKOE/BS</t>
  </si>
  <si>
    <t>11004354</t>
  </si>
  <si>
    <t>TEA:ODX TEA;BLACK;GRADE 1;PEKOE I/FF</t>
  </si>
  <si>
    <t>11004364</t>
  </si>
  <si>
    <t>TEA:ODX TEA;BLACK;GRADE 2;BT II</t>
  </si>
  <si>
    <t>11004376</t>
  </si>
  <si>
    <t>TEA:CTC TEA;BLACK;GRADE 3;FLUFF</t>
  </si>
  <si>
    <t>11004377</t>
  </si>
  <si>
    <t>TEA:ODX TEA;BLACK;GRADE 2;BP II</t>
  </si>
  <si>
    <t>11004378</t>
  </si>
  <si>
    <t>TEA:CTC TEA;BLACK;STD D1;DUST I;SPC</t>
  </si>
  <si>
    <t>11004384</t>
  </si>
  <si>
    <t>TEA:BULK;BLACK;ORIGINAL;BULK RITEL;SPC</t>
  </si>
  <si>
    <t>11004385</t>
  </si>
  <si>
    <t>TEA:ODX TEA;BLACK;GRADE 3;B-1</t>
  </si>
  <si>
    <t>11004386</t>
  </si>
  <si>
    <t>TEA:BAG;BLACK;NATURA;WALINI;50GR;25/BOX</t>
  </si>
  <si>
    <t>11004387</t>
  </si>
  <si>
    <t>LOG,WOOD:KAYU SEGAWE;REJECTED</t>
  </si>
  <si>
    <t>11004388</t>
  </si>
  <si>
    <t>TEA:ODX TEA;BLACK;GRADE 1;PF-A</t>
  </si>
  <si>
    <t>11004389</t>
  </si>
  <si>
    <t>11004390</t>
  </si>
  <si>
    <t>TEA:ODX TEA;BLACK;GRADE 1;BT-S</t>
  </si>
  <si>
    <t>11004396</t>
  </si>
  <si>
    <t>TEA:BAG;BLACK;TOBASARI;45GR;25/BOX</t>
  </si>
  <si>
    <t>11004397</t>
  </si>
  <si>
    <t>TEA:BAG;BLACK;GRADE 1;BUTONG;45GR;25/BOX</t>
  </si>
  <si>
    <t>11004398</t>
  </si>
  <si>
    <t>TEA:LEAF;BLACK;GRADE 2;TOBASARI;100GR</t>
  </si>
  <si>
    <t>11004399</t>
  </si>
  <si>
    <t>TEA:LEAF;BLACK;GRADE 1;BUTONG;250GR</t>
  </si>
  <si>
    <t>11004400</t>
  </si>
  <si>
    <t>TEA:LEAF;BLACK;GRADE 1;BUTONG;100GR</t>
  </si>
  <si>
    <t>11004401</t>
  </si>
  <si>
    <t>TEA:LEAF;BLACK;GRADE 2;TOBASARI;250GR</t>
  </si>
  <si>
    <t>11004402</t>
  </si>
  <si>
    <t>TEA:LEAF;BLACK;KAYU ARO RESTO;1KG</t>
  </si>
  <si>
    <t>11004403</t>
  </si>
  <si>
    <t>TEA:LEAF;BLACK;BT-65%;RED VELVET;200GR</t>
  </si>
  <si>
    <t>11004404</t>
  </si>
  <si>
    <t>TEA:LEAF;BLACK;BP-80%;DIAMOND;200GR</t>
  </si>
  <si>
    <t>11004405</t>
  </si>
  <si>
    <t>TEA:LEAF;BLACK;BOPF-60%;GOLDEN;200GR</t>
  </si>
  <si>
    <t>11004408</t>
  </si>
  <si>
    <t>TEA:LEAF;LEAF;UNSORTED;TOBASARI</t>
  </si>
  <si>
    <t>11004410</t>
  </si>
  <si>
    <t>GULA KEMASAN IMPORT</t>
  </si>
  <si>
    <t>11004411</t>
  </si>
  <si>
    <t>11004419</t>
  </si>
  <si>
    <t>COFFEE:ORIGIN;ROBUSTA;WET;MEDIUM;LIGHT</t>
  </si>
  <si>
    <t>11004420</t>
  </si>
  <si>
    <t>TEA:ODX TEA;BLACK;GRADE 1;BT-L;KAYU ARO</t>
  </si>
  <si>
    <t>11004421</t>
  </si>
  <si>
    <t>COFFEE:ORIGIN;ROBUSTA;DRY;MEDIUM;LIGHT</t>
  </si>
  <si>
    <t>11004422</t>
  </si>
  <si>
    <t>COFFEE:ORIGIN;ARABICA;DRY;MEDIUM;MEDIUM</t>
  </si>
  <si>
    <t>11004423</t>
  </si>
  <si>
    <t>COFFEE:ORIGIN;ARABICA;WET;MEDIUM;MEDIUM</t>
  </si>
  <si>
    <t>11004424</t>
  </si>
  <si>
    <t>COFFEE:ORIGIN;ROBUSTA;WET;LIGHT;MEDIUM</t>
  </si>
  <si>
    <t>11004425</t>
  </si>
  <si>
    <t>COFFEE:ORIGIN;ARABICA;DRY;MEDIUM;12-13%</t>
  </si>
  <si>
    <t>11004426</t>
  </si>
  <si>
    <t>COFFEE:ORIGIN;ARABICA;WET;MEDIUM;45-50%</t>
  </si>
  <si>
    <t>11004428</t>
  </si>
  <si>
    <t>COFFEE:BEAN;ROBUSTA;WET;MEDIUM;LIGHT</t>
  </si>
  <si>
    <t>11004430</t>
  </si>
  <si>
    <t>COFFEE:BEAN;ROBUSTA;DRY;MEDIUM;LIGHT</t>
  </si>
  <si>
    <t>11004431</t>
  </si>
  <si>
    <t>COFFEE:UNSORTED;ARABICA;WET;MEDIUM</t>
  </si>
  <si>
    <t>11004432</t>
  </si>
  <si>
    <t>COFFEE:SORTED;ROBUSTA;DRY;MEDIUM;LIGHT</t>
  </si>
  <si>
    <t>11004433</t>
  </si>
  <si>
    <t>COFFEE:BEAN;ROBUSTA;DRY;MEDIUM;12-13%</t>
  </si>
  <si>
    <t>11004434</t>
  </si>
  <si>
    <t>COFFEE:BEAN;ARABICA;DRY;MEDIUM;LOK</t>
  </si>
  <si>
    <t>11004441</t>
  </si>
  <si>
    <t>COFFEE:BEAN;ROBUSTA;WET;MEDIUM;RWPB</t>
  </si>
  <si>
    <t>11004448</t>
  </si>
  <si>
    <t>TEA:POWDER;BLACK;GRADE 1;WALINI;50GR</t>
  </si>
  <si>
    <t>11004449</t>
  </si>
  <si>
    <t>TEA:POWDER;GREEN;GRADE 1;WALINI;50GR</t>
  </si>
  <si>
    <t>11004450</t>
  </si>
  <si>
    <t>TEA:POWDER;WHITE;GRADE 1;WALINI;50GR</t>
  </si>
  <si>
    <t>11004451</t>
  </si>
  <si>
    <t>TEA:POWDER;BLACK;JASMINE;GOALPARA;1KG</t>
  </si>
  <si>
    <t>11004459</t>
  </si>
  <si>
    <t>TEA:SILVER NEEDLE;WHITE;GRADE 1;LEAFY</t>
  </si>
  <si>
    <t>11004460</t>
  </si>
  <si>
    <t>TEA:CTC TEA;BLACK;STD D1;KAYU ARO</t>
  </si>
  <si>
    <t>11004461</t>
  </si>
  <si>
    <t>TEA:ODX TEA;BLACK;STD 100;PW DUST;SPC</t>
  </si>
  <si>
    <t>11004464</t>
  </si>
  <si>
    <t>TEA:BAG;BLACKCURRANT;TEHMU;50GR;25/BOX</t>
  </si>
  <si>
    <t>11004465</t>
  </si>
  <si>
    <t>SUGAR,REFINED:GKP 1;ICUMSA 201-300IU</t>
  </si>
  <si>
    <t>11004469</t>
  </si>
  <si>
    <t>SUGAR,REFINED:WHITE CRYSTAL;NUSAKITA;8GR</t>
  </si>
  <si>
    <t>11004470</t>
  </si>
  <si>
    <t>SUGAR,REFINED:WHITE CRYSTAL;GUPALAS;1KG</t>
  </si>
  <si>
    <t>11004471</t>
  </si>
  <si>
    <t>SUGAR,REFINED:WHITE CRYSTAL;GUPALAS;8GR</t>
  </si>
  <si>
    <t>11004472</t>
  </si>
  <si>
    <t>SUGAR,REFINED:WHITE CRYSTAL;GOLLATA;1KG</t>
  </si>
  <si>
    <t>11004473</t>
  </si>
  <si>
    <t>SUGAR,REFINED:WHITE CRYSTAL;GOLLATA;8GR</t>
  </si>
  <si>
    <t>11004474</t>
  </si>
  <si>
    <t>SUGAR,REFINED:GKP 1;DASAMANIS;1KG</t>
  </si>
  <si>
    <t>11004475</t>
  </si>
  <si>
    <t>SUGAR,REFINED:GKP 1;DASAMANIS;8GR</t>
  </si>
  <si>
    <t>11004476</t>
  </si>
  <si>
    <t>SUGAR,REFINED:WHITE CRYSTAL;BANARAN;1KG</t>
  </si>
  <si>
    <t>11004479</t>
  </si>
  <si>
    <t>VEGETABLE OIL:PALM;LIQ;MYK KITA;2L</t>
  </si>
  <si>
    <t>11004486</t>
  </si>
  <si>
    <t>SUGAR,REFINED:WHITE CRYSTAL;GKP 1;500GR</t>
  </si>
  <si>
    <t>11004492</t>
  </si>
  <si>
    <t>TEA:POWDER;BLACK;BOP I;ARAH COFFEE;ALUM</t>
  </si>
  <si>
    <t>11004495</t>
  </si>
  <si>
    <t>VEGETABLE OIL:PALM;LIQ;HEMART;REFILL;2L</t>
  </si>
  <si>
    <t>11004496</t>
  </si>
  <si>
    <t>VEGETABLE OIL:PALM;FRAISWEL;REFILL;1L</t>
  </si>
  <si>
    <t>11004498</t>
  </si>
  <si>
    <t>VEGETABLE OIL:PALM;LIQ;STD;FRAISWEL;1L</t>
  </si>
  <si>
    <t>11004500</t>
  </si>
  <si>
    <t>VEGETABLE OIL:PALM;LIQ;STD;FITRI;900ML</t>
  </si>
  <si>
    <t>11004502</t>
  </si>
  <si>
    <t>VEGETABLE OIL:PALM;LIQ;STD;FITRI;1L</t>
  </si>
  <si>
    <t>11004504</t>
  </si>
  <si>
    <t>VEGETABLE OIL:PALM;LIQ;STD;SALVACO;1L</t>
  </si>
  <si>
    <t>11004505</t>
  </si>
  <si>
    <t>VEGETABLE OIL:PALM;LIQ;STD;SALVACO;2L</t>
  </si>
  <si>
    <t>11004507</t>
  </si>
  <si>
    <t>VEGETABLE OIL:PALM;LIQ;STD;INL;1.8L</t>
  </si>
  <si>
    <t>11004508</t>
  </si>
  <si>
    <t>VEGETABLE OIL:PALM;TROPICAL;REFILL;1L</t>
  </si>
  <si>
    <t>11004509</t>
  </si>
  <si>
    <t>VEGETABLE OIL:PALM;TROPICAL;REFILL;2L</t>
  </si>
  <si>
    <t>11004511</t>
  </si>
  <si>
    <t>VEGETABLE OIL:PALM;LIQ;STD;HEMART;2L</t>
  </si>
  <si>
    <t>11004512</t>
  </si>
  <si>
    <t>VEGETABLE OIL:PALM;LIQ;HEMART;REFILL;1L</t>
  </si>
  <si>
    <t>11004513</t>
  </si>
  <si>
    <t>VEGETABLE OIL:PALM;LIQ;STD;FITRI;2L</t>
  </si>
  <si>
    <t>11004514</t>
  </si>
  <si>
    <t>TEA:POWDER;BLACK;STD.188;FANN III</t>
  </si>
  <si>
    <t>11004516</t>
  </si>
  <si>
    <t>FERTILIZER;PHC NVIII</t>
  </si>
  <si>
    <t>11004518</t>
  </si>
  <si>
    <t>TEA:POWDER;BLACK;GRADE 1;PF;OJI 51;BLD</t>
  </si>
  <si>
    <t>11004521</t>
  </si>
  <si>
    <t>SOYBEAN:GREEN;BALURAN;LOCL;11%</t>
  </si>
  <si>
    <t>11004522</t>
  </si>
  <si>
    <t>SOYBEAN:YELLOWISH;BALURAN;REG;11%</t>
  </si>
  <si>
    <t>11004523</t>
  </si>
  <si>
    <t>SOYBEAN:YELLOWISH;BALURAN;STD;SORTED;11%</t>
  </si>
  <si>
    <t>11004524</t>
  </si>
  <si>
    <t>TEA:LEAF;WHITE;GRADE 1;25GR</t>
  </si>
  <si>
    <t>11004539</t>
  </si>
  <si>
    <t>VEGETABLE OIL:LEMONGRASS;LIQ;STD</t>
  </si>
  <si>
    <t>11004540</t>
  </si>
  <si>
    <t>TEA:POWDER;BLACK;GUNUNG MAS;100GR;CRAFT</t>
  </si>
  <si>
    <t>11004541</t>
  </si>
  <si>
    <t>TEA:POWDER;BLACK;GUNUNG MAS;200GR;CRAFT</t>
  </si>
  <si>
    <t>11004542</t>
  </si>
  <si>
    <t>TEA:POWDER;BLACK;GUNUNG MAS;500GR;CRAFT</t>
  </si>
  <si>
    <t>11004543</t>
  </si>
  <si>
    <t>TEA:POWDER;BLACK;BP I;RANCABALI;500GR</t>
  </si>
  <si>
    <t>11004544</t>
  </si>
  <si>
    <t>TEA:POWDER;BLACK;BP 1;RANCABALI;100GR</t>
  </si>
  <si>
    <t>11004545</t>
  </si>
  <si>
    <t>TEA:POWDER;BLACK;BP 1;RANCABALI;200GR</t>
  </si>
  <si>
    <t>11004546</t>
  </si>
  <si>
    <t>TEA:POWDER;BLACK;BOPF-80%;MALABAR;100GR</t>
  </si>
  <si>
    <t>11004547</t>
  </si>
  <si>
    <t>TEA:POWDER;BLACK;BOPF-80%;MALABAR;500GR</t>
  </si>
  <si>
    <t>11004550</t>
  </si>
  <si>
    <t>TEA:POWDER;WHITE;WALINI;BRW;19.2GR</t>
  </si>
  <si>
    <t>11004551</t>
  </si>
  <si>
    <t>TEA:POWDER;WHITE;WALINI;LEAV;20GR</t>
  </si>
  <si>
    <t>11004552</t>
  </si>
  <si>
    <t>TEA:POWDER;GREEN;WALINI;BRZ;16.8GR</t>
  </si>
  <si>
    <t>11004553</t>
  </si>
  <si>
    <t>TEA:POWDER;WHITE;WALINI;SPR;35.2GR</t>
  </si>
  <si>
    <t>11004554</t>
  </si>
  <si>
    <t>TEA:POWDER;BLACK;SEDEP;CRAFT;500GR</t>
  </si>
  <si>
    <t>11004555</t>
  </si>
  <si>
    <t>TEA:POWDER;BLACK;SEDEP;CRAFT;200GR</t>
  </si>
  <si>
    <t>11004556</t>
  </si>
  <si>
    <t>TEA:POWDER;BLACK;SEDEP;CRAFT;100GR</t>
  </si>
  <si>
    <t>11004558</t>
  </si>
  <si>
    <t>TBN NW</t>
  </si>
  <si>
    <t>11004559</t>
  </si>
  <si>
    <t>TBN LPW</t>
  </si>
  <si>
    <t>11004560</t>
  </si>
  <si>
    <t>TBN PW</t>
  </si>
  <si>
    <t>11004561</t>
  </si>
  <si>
    <t>TBN RFU</t>
  </si>
  <si>
    <t>11004562</t>
  </si>
  <si>
    <t>TBN FILLER</t>
  </si>
  <si>
    <t>11004566</t>
  </si>
  <si>
    <t>TBN KOS - NW - AV UTUH UKUR 2S</t>
  </si>
  <si>
    <t>11004570</t>
  </si>
  <si>
    <t>TBN KOS - NW - UTUH UKUR 2S</t>
  </si>
  <si>
    <t>11004572</t>
  </si>
  <si>
    <t>TBN TNG - NW - UTUH UKUR 1S</t>
  </si>
  <si>
    <t>11004574</t>
  </si>
  <si>
    <t>TBN TNG - NW - UTUH UKUR 2S</t>
  </si>
  <si>
    <t>11004575</t>
  </si>
  <si>
    <t>TBN TNG - NW - AE UTUH UKUR 1</t>
  </si>
  <si>
    <t>11004576</t>
  </si>
  <si>
    <t>TBN TNG - NW - AE UTUH UKUR 1S</t>
  </si>
  <si>
    <t>11004577</t>
  </si>
  <si>
    <t>TBN TNG - NW - AE UTUH UKUR 2</t>
  </si>
  <si>
    <t>11004578</t>
  </si>
  <si>
    <t>TBN TNG - NW - AE UTUH UKUR 2S</t>
  </si>
  <si>
    <t>11004579</t>
  </si>
  <si>
    <t>TBN TNG - NW - AE PECAH UKUR 1</t>
  </si>
  <si>
    <t>11004580</t>
  </si>
  <si>
    <t>TBN TNG - NW - AE PECAH UKUR 1S</t>
  </si>
  <si>
    <t>11004581</t>
  </si>
  <si>
    <t>TBN TNG - NW - AE PECAH UKUR 2</t>
  </si>
  <si>
    <t>11004582</t>
  </si>
  <si>
    <t>TBN TNG - NW - AE PECAH UKUR 2S</t>
  </si>
  <si>
    <t>11004583</t>
  </si>
  <si>
    <t>TBN TNG - NW - AM UTUH UKUR 1</t>
  </si>
  <si>
    <t>11004584</t>
  </si>
  <si>
    <t>TBN TNG - NW - AM UTUH UKUR 1S</t>
  </si>
  <si>
    <t>11004585</t>
  </si>
  <si>
    <t>TBN TNG - NW - AM UTUH UKUR 2</t>
  </si>
  <si>
    <t>11004586</t>
  </si>
  <si>
    <t>TBN TNG - NW - AM UTUH UKUR 2S</t>
  </si>
  <si>
    <t>11004587</t>
  </si>
  <si>
    <t>TBN TNG - NW - AM PECAH UKUR 1</t>
  </si>
  <si>
    <t>11004588</t>
  </si>
  <si>
    <t>TBN TNG - NW - AM PECAH UKUR 1S</t>
  </si>
  <si>
    <t>11004589</t>
  </si>
  <si>
    <t>TBN TNG - NW - AM PECAH UKUR 2</t>
  </si>
  <si>
    <t>11004590</t>
  </si>
  <si>
    <t>TBN TNG - NW - AM PECAH UKUR 2S</t>
  </si>
  <si>
    <t>11004591</t>
  </si>
  <si>
    <t>TBN TNG - NW - AV UTUH UKUR 1</t>
  </si>
  <si>
    <t>11004592</t>
  </si>
  <si>
    <t>TBN TNG - NW - AV UTUH UKUR 1S</t>
  </si>
  <si>
    <t>11004594</t>
  </si>
  <si>
    <t>TBN TNG - NW - AV UTUH UKUR 2S</t>
  </si>
  <si>
    <t>11004595</t>
  </si>
  <si>
    <t>TBN TNG - NW - AV PECAH UKUR 1</t>
  </si>
  <si>
    <t>11004596</t>
  </si>
  <si>
    <t>TBN TNG - NW - AV PECAH UKUR 1S</t>
  </si>
  <si>
    <t>11004597</t>
  </si>
  <si>
    <t>TBN TNG - NW - AV PECAH UKUR 2</t>
  </si>
  <si>
    <t>11004598</t>
  </si>
  <si>
    <t>TBN TNG - NW - AV PECAH UKUR 2S</t>
  </si>
  <si>
    <t>11004599</t>
  </si>
  <si>
    <t>TBN TNG - NW - PECAH UKUR 1</t>
  </si>
  <si>
    <t>11004600</t>
  </si>
  <si>
    <t>TBN TNG - NW - PECAH UKUR 1S</t>
  </si>
  <si>
    <t>11004601</t>
  </si>
  <si>
    <t>TBN TNG - NW - PECAH UKUR 2</t>
  </si>
  <si>
    <t>11004602</t>
  </si>
  <si>
    <t>TBN TNG - NW - PECAH UKUR 2S</t>
  </si>
  <si>
    <t>11004611</t>
  </si>
  <si>
    <t>TBN KAK - PW1 - PECAH UKUR 1S</t>
  </si>
  <si>
    <t>11004627</t>
  </si>
  <si>
    <t>PW TNG UKUR 3</t>
  </si>
  <si>
    <t>11004628</t>
  </si>
  <si>
    <t>PW TNG UKUR 3S</t>
  </si>
  <si>
    <t>11004631</t>
  </si>
  <si>
    <t>NO FILLER</t>
  </si>
  <si>
    <t>11004632</t>
  </si>
  <si>
    <t>NO OMBLAD</t>
  </si>
  <si>
    <t>11004633</t>
  </si>
  <si>
    <t>TBN KOS - LPW - UTUH (-) UKUR 1</t>
  </si>
  <si>
    <t>11004634</t>
  </si>
  <si>
    <t>TBN KOS - LPW - UTUH (-) UKUR 1S</t>
  </si>
  <si>
    <t>11004635</t>
  </si>
  <si>
    <t>TBN KOS - LPW - UTUH (-) UKUR 2</t>
  </si>
  <si>
    <t>11004636</t>
  </si>
  <si>
    <t>TBN KOS - LPW - UTUH (-) UKUR 2S</t>
  </si>
  <si>
    <t>11004640</t>
  </si>
  <si>
    <t>TBN KOS - LPW - UTUH UKUR 2S</t>
  </si>
  <si>
    <t>11004641</t>
  </si>
  <si>
    <t>TBN KOS - LPW- PECAH (-) UKUR 1</t>
  </si>
  <si>
    <t>11004642</t>
  </si>
  <si>
    <t>TBN KOS - LPW- PECAH (-) UKUR 1S</t>
  </si>
  <si>
    <t>11004643</t>
  </si>
  <si>
    <t>TBN KOS - LPW- PECAH (-) UKUR 2</t>
  </si>
  <si>
    <t>11004644</t>
  </si>
  <si>
    <t>TBN KOS - LPW- PECAH (-) UKUR 2S</t>
  </si>
  <si>
    <t>11004647</t>
  </si>
  <si>
    <t>TBN KOS - LPW - PECAH UKUR 2</t>
  </si>
  <si>
    <t>11004648</t>
  </si>
  <si>
    <t>TBN KOS - LPW - PECAH UKUR 2S</t>
  </si>
  <si>
    <t>11004649</t>
  </si>
  <si>
    <t>TBN KOS - NW - AE UTUH UKUR 1</t>
  </si>
  <si>
    <t>11004650</t>
  </si>
  <si>
    <t>TBN KOS - NW - AE UTUH UKUR 1S</t>
  </si>
  <si>
    <t>11004651</t>
  </si>
  <si>
    <t>TBN KOS - NW - AE UTUH UKUR 2</t>
  </si>
  <si>
    <t>11004652</t>
  </si>
  <si>
    <t>TBN KOS - NW - AE UTUH UKUR 2S</t>
  </si>
  <si>
    <t>11004653</t>
  </si>
  <si>
    <t>TBN KOS - NW - AE PECAH UKUR 1</t>
  </si>
  <si>
    <t>11004654</t>
  </si>
  <si>
    <t>TBN KOS - NW - AE PECAH UKUR 1S</t>
  </si>
  <si>
    <t>11004655</t>
  </si>
  <si>
    <t>TBN KOS - NW - AE PECAH UKUR 2</t>
  </si>
  <si>
    <t>11004656</t>
  </si>
  <si>
    <t>TBN KOS - NW - AE PECAH UKUR 2S</t>
  </si>
  <si>
    <t>11004658</t>
  </si>
  <si>
    <t>TBN KOS - NW - AM UTUH UKUR 1S</t>
  </si>
  <si>
    <t>11004659</t>
  </si>
  <si>
    <t>TBN KOS - NW - AM UTUH UKUR 2</t>
  </si>
  <si>
    <t>11004660</t>
  </si>
  <si>
    <t>TBN KOS - NW - AM UTUH UKUR 2S</t>
  </si>
  <si>
    <t>11004661</t>
  </si>
  <si>
    <t>TBN KOS - NW - AM PECAH UKUR 1</t>
  </si>
  <si>
    <t>11004662</t>
  </si>
  <si>
    <t>TBN KOS - NW - AM PECAH UKUR 1S</t>
  </si>
  <si>
    <t>11004663</t>
  </si>
  <si>
    <t>TBN KOS - NW - AM PECAH UKUR 2</t>
  </si>
  <si>
    <t>11004664</t>
  </si>
  <si>
    <t>TBN KOS - NW - AM PECAH UKUR 2S</t>
  </si>
  <si>
    <t>11004667</t>
  </si>
  <si>
    <t>TBN KOS - NW - AV PECAH UKUR 2</t>
  </si>
  <si>
    <t>11004668</t>
  </si>
  <si>
    <t>TBN KOS - NW - AV PECAH UKUR 2S</t>
  </si>
  <si>
    <t>11004669</t>
  </si>
  <si>
    <t>TBN KOS - NW - RSL UTUH UKUR 1</t>
  </si>
  <si>
    <t>11004670</t>
  </si>
  <si>
    <t>TBN KOS - NW - RSL UTUH UKUR 1S</t>
  </si>
  <si>
    <t>11004671</t>
  </si>
  <si>
    <t>TBN KOS - NW - RSL UTUH UKUR 2</t>
  </si>
  <si>
    <t>11004672</t>
  </si>
  <si>
    <t>TBN KOS - NW - RSL UTUH UKUR 2S</t>
  </si>
  <si>
    <t>11004675</t>
  </si>
  <si>
    <t>TBN KOS - NW - PECAH UKUR 2</t>
  </si>
  <si>
    <t>11004676</t>
  </si>
  <si>
    <t>TBN KOS - NW - PECAH UKUR 2S</t>
  </si>
  <si>
    <t>11004677</t>
  </si>
  <si>
    <t>TBN KOS - LPW - PENDEK NC</t>
  </si>
  <si>
    <t>11004678</t>
  </si>
  <si>
    <t>TBN KOS - LPW - PENDEK SC</t>
  </si>
  <si>
    <t>11004680</t>
  </si>
  <si>
    <t>TBN KOS RFU I UKUR 2</t>
  </si>
  <si>
    <t>11004681</t>
  </si>
  <si>
    <t>TBN KOS RFU II UKUR 1S/1</t>
  </si>
  <si>
    <t>11004682</t>
  </si>
  <si>
    <t>TBN KOS RFU II UKUR 2</t>
  </si>
  <si>
    <t>11004683</t>
  </si>
  <si>
    <t>01/A BNS (+) 1</t>
  </si>
  <si>
    <t>11004684</t>
  </si>
  <si>
    <t>01/A BNS (+) 2</t>
  </si>
  <si>
    <t>11004685</t>
  </si>
  <si>
    <t>01/A BNS (+)1S</t>
  </si>
  <si>
    <t>11004686</t>
  </si>
  <si>
    <t>01/A BNS 1</t>
  </si>
  <si>
    <t>11004687</t>
  </si>
  <si>
    <t>01/A BNS 1S</t>
  </si>
  <si>
    <t>11004688</t>
  </si>
  <si>
    <t>01/A BNS 2</t>
  </si>
  <si>
    <t>11004689</t>
  </si>
  <si>
    <t>TBN KOS - PW1 - UTUH UKUR 3</t>
  </si>
  <si>
    <t>11004690</t>
  </si>
  <si>
    <t>01/A BNS AV (+) 1</t>
  </si>
  <si>
    <t>11004691</t>
  </si>
  <si>
    <t>01/A BNS AV (+) 1S</t>
  </si>
  <si>
    <t>11004692</t>
  </si>
  <si>
    <t>01/A BNS AV (+) 2</t>
  </si>
  <si>
    <t>11004693</t>
  </si>
  <si>
    <t>01/A BNS AV 1</t>
  </si>
  <si>
    <t>11004694</t>
  </si>
  <si>
    <t>01/A BNS AV 1S</t>
  </si>
  <si>
    <t>11004695</t>
  </si>
  <si>
    <t>01/A BNS AV 2</t>
  </si>
  <si>
    <t>11004696</t>
  </si>
  <si>
    <t>TBN KOS - PW1 - AV UTUH UKUR 3</t>
  </si>
  <si>
    <t>11004697</t>
  </si>
  <si>
    <t>01/A BNS AV Y 1</t>
  </si>
  <si>
    <t>11004698</t>
  </si>
  <si>
    <t>01/A BNS AV Y 1S</t>
  </si>
  <si>
    <t>11004699</t>
  </si>
  <si>
    <t>01/A BNS AV Y 2</t>
  </si>
  <si>
    <t>11004700</t>
  </si>
  <si>
    <t>01/A BNS AV Y(+)1</t>
  </si>
  <si>
    <t>11004701</t>
  </si>
  <si>
    <t>01/A BNS AV Y(+)1S</t>
  </si>
  <si>
    <t>11004702</t>
  </si>
  <si>
    <t>01/A BNS AV Y(+)2</t>
  </si>
  <si>
    <t>11004703</t>
  </si>
  <si>
    <t>01/A BNS Y (+) 1</t>
  </si>
  <si>
    <t>11004704</t>
  </si>
  <si>
    <t>01/A BNS Y (+) 1S</t>
  </si>
  <si>
    <t>11004705</t>
  </si>
  <si>
    <t>01/A BNS Y (+) 2</t>
  </si>
  <si>
    <t>11004706</t>
  </si>
  <si>
    <t>01/A BNS Y 1</t>
  </si>
  <si>
    <t>11004707</t>
  </si>
  <si>
    <t>01/A BNS Y 1S</t>
  </si>
  <si>
    <t>11004708</t>
  </si>
  <si>
    <t>01/A BNS Y 2</t>
  </si>
  <si>
    <t>11004709</t>
  </si>
  <si>
    <t>01/AA BNS 1</t>
  </si>
  <si>
    <t>11004710</t>
  </si>
  <si>
    <t>01/AA BNS 1S</t>
  </si>
  <si>
    <t>11004711</t>
  </si>
  <si>
    <t>01/AA BNS 2</t>
  </si>
  <si>
    <t>11004712</t>
  </si>
  <si>
    <t>01/AA BNS AV 1</t>
  </si>
  <si>
    <t>11004713</t>
  </si>
  <si>
    <t>01/AA BNS AV 1S</t>
  </si>
  <si>
    <t>11004714</t>
  </si>
  <si>
    <t>01/AA BNS AV 2</t>
  </si>
  <si>
    <t>11004715</t>
  </si>
  <si>
    <t>01/AA BNS AV Y 1</t>
  </si>
  <si>
    <t>11004716</t>
  </si>
  <si>
    <t>01/AA BNS AV Y 1S</t>
  </si>
  <si>
    <t>11004717</t>
  </si>
  <si>
    <t>01/AA BNS AV Y 2</t>
  </si>
  <si>
    <t>11004718</t>
  </si>
  <si>
    <t>01/AA BNS Y 1</t>
  </si>
  <si>
    <t>11004719</t>
  </si>
  <si>
    <t>01/AA BNS Y 1S</t>
  </si>
  <si>
    <t>11004720</t>
  </si>
  <si>
    <t>01/AA BNS Y 2</t>
  </si>
  <si>
    <t>11004721</t>
  </si>
  <si>
    <t>01/AAA BNS 1</t>
  </si>
  <si>
    <t>11004722</t>
  </si>
  <si>
    <t>01/AAA BNS 1S</t>
  </si>
  <si>
    <t>11004723</t>
  </si>
  <si>
    <t>01/AAA BNS 2</t>
  </si>
  <si>
    <t>11004724</t>
  </si>
  <si>
    <t>01/AAA BNS AV 1</t>
  </si>
  <si>
    <t>11004725</t>
  </si>
  <si>
    <t>01/AAA BNS AV 1S</t>
  </si>
  <si>
    <t>11004726</t>
  </si>
  <si>
    <t>01/AAA BNS AV 2</t>
  </si>
  <si>
    <t>11004727</t>
  </si>
  <si>
    <t>01/AAA BNS AV Y 1</t>
  </si>
  <si>
    <t>11004728</t>
  </si>
  <si>
    <t>01/AAA BNS AV Y 1S</t>
  </si>
  <si>
    <t>11004729</t>
  </si>
  <si>
    <t>01/AAA BNS AV Y 2</t>
  </si>
  <si>
    <t>11004730</t>
  </si>
  <si>
    <t>01/AAA BNS Y 1</t>
  </si>
  <si>
    <t>11004731</t>
  </si>
  <si>
    <t>01/AAA BNS Y 1S</t>
  </si>
  <si>
    <t>11004732</t>
  </si>
  <si>
    <t>01/AAA BNS Y 2</t>
  </si>
  <si>
    <t>11004733</t>
  </si>
  <si>
    <t>01/AAAA BNS 1</t>
  </si>
  <si>
    <t>11004734</t>
  </si>
  <si>
    <t>01/AAAA BNS 1S</t>
  </si>
  <si>
    <t>11004735</t>
  </si>
  <si>
    <t>01/AAAA BNS 2</t>
  </si>
  <si>
    <t>11004736</t>
  </si>
  <si>
    <t>01/AAAA BNS AV 1</t>
  </si>
  <si>
    <t>11004737</t>
  </si>
  <si>
    <t>01/AAAA BNS AV 1S</t>
  </si>
  <si>
    <t>11004738</t>
  </si>
  <si>
    <t>01/AAAA BNS AV 2</t>
  </si>
  <si>
    <t>11004739</t>
  </si>
  <si>
    <t>01/AAAA BNS AV Y 1S</t>
  </si>
  <si>
    <t>11004740</t>
  </si>
  <si>
    <t>01/AAAA BNS AV Y 2</t>
  </si>
  <si>
    <t>11004741</t>
  </si>
  <si>
    <t>01/AAAA BNS Y 1</t>
  </si>
  <si>
    <t>11004742</t>
  </si>
  <si>
    <t>01/AAAA BNS Y 1S</t>
  </si>
  <si>
    <t>11004743</t>
  </si>
  <si>
    <t>01/AAAA BNS Y 2</t>
  </si>
  <si>
    <t>11004746</t>
  </si>
  <si>
    <t>TBN KAK - NW - UTUH UKUR 2</t>
  </si>
  <si>
    <t>11004747</t>
  </si>
  <si>
    <t>TBN KAK - NW - UTUH UKUR 2S</t>
  </si>
  <si>
    <t>11004748</t>
  </si>
  <si>
    <t>TBN KAK - LPW - UTUH (-) UKUR 1</t>
  </si>
  <si>
    <t>11004749</t>
  </si>
  <si>
    <t>TBN KAK - LPW - UTUH (-) UKUR 1S</t>
  </si>
  <si>
    <t>11004750</t>
  </si>
  <si>
    <t>TBN KAK - LPW - UTUH (-) UKUR 2</t>
  </si>
  <si>
    <t>11004751</t>
  </si>
  <si>
    <t>TBN KAK - LPW - UTUH (-) UKUR 2S</t>
  </si>
  <si>
    <t>11004755</t>
  </si>
  <si>
    <t>TBN KAK - LPW - UTUH UKUR 2S</t>
  </si>
  <si>
    <t>11004756</t>
  </si>
  <si>
    <t>TBN KAK - LPW - PECAH (-) UKUR 1</t>
  </si>
  <si>
    <t>11004757</t>
  </si>
  <si>
    <t>TBN KAK - LPW - PECAH (-) UKUR 1S</t>
  </si>
  <si>
    <t>11004758</t>
  </si>
  <si>
    <t>TBN KAK - LPW - PECAH (-) UKUR 2</t>
  </si>
  <si>
    <t>11004759</t>
  </si>
  <si>
    <t>TBN KAK - LPW - PECAH (-) UKUR 2S</t>
  </si>
  <si>
    <t>11004762</t>
  </si>
  <si>
    <t>TBN KAK - LPW - PECAH UKUR 2</t>
  </si>
  <si>
    <t>11004763</t>
  </si>
  <si>
    <t>TBN KAK - LPW - PECAH UKUR 2S</t>
  </si>
  <si>
    <t>11004764</t>
  </si>
  <si>
    <t>TBN KAK - NW - AE UTUH UKUR 1</t>
  </si>
  <si>
    <t>11004765</t>
  </si>
  <si>
    <t>TBN KAK - NW - AE UTUH UKUR 1S</t>
  </si>
  <si>
    <t>11004766</t>
  </si>
  <si>
    <t>TBN KAK - NW - AE UTUH UKUR 2</t>
  </si>
  <si>
    <t>11004767</t>
  </si>
  <si>
    <t>TBN KAK - NW - AE UTUH UKUR 2S</t>
  </si>
  <si>
    <t>11004768</t>
  </si>
  <si>
    <t>TBN KAK - NW - AE PECAH UKUR 1</t>
  </si>
  <si>
    <t>11004769</t>
  </si>
  <si>
    <t>TBN KAK - NW - AE PECAH UKUR 1S</t>
  </si>
  <si>
    <t>11004770</t>
  </si>
  <si>
    <t>TBN KAK - NW - AE PECAH UKUR 2</t>
  </si>
  <si>
    <t>11004771</t>
  </si>
  <si>
    <t>TBN KAK - NW - AE PECAH UKUR 2S</t>
  </si>
  <si>
    <t>11004772</t>
  </si>
  <si>
    <t>TBN KAK - NW - AM UTUH UKUR 1</t>
  </si>
  <si>
    <t>11004773</t>
  </si>
  <si>
    <t>TBN KAK - NW - AM UTUH UKUR 1S</t>
  </si>
  <si>
    <t>11004774</t>
  </si>
  <si>
    <t>TBN KAK - NW - AM UTUH UKUR 2</t>
  </si>
  <si>
    <t>11004775</t>
  </si>
  <si>
    <t>TBN KAK - NW - AM UTUH UKUR 2S</t>
  </si>
  <si>
    <t>11004776</t>
  </si>
  <si>
    <t>TBN KAK - NW - AM PECAH UKUR 1</t>
  </si>
  <si>
    <t>11004777</t>
  </si>
  <si>
    <t>TBN KAK - NW - AM PECAH UKUR 1S</t>
  </si>
  <si>
    <t>11004778</t>
  </si>
  <si>
    <t>TBN KAK - NW - AM PECAH UKUR 2</t>
  </si>
  <si>
    <t>11004779</t>
  </si>
  <si>
    <t>TBN KAK - NW - AM PECAH UKUR 2S</t>
  </si>
  <si>
    <t>11004783</t>
  </si>
  <si>
    <t>TBN KAK - NW - AV UTUH UKUR 2S</t>
  </si>
  <si>
    <t>11004786</t>
  </si>
  <si>
    <t>TBN KAK - NW - AV PECAH UKUR 2</t>
  </si>
  <si>
    <t>11004787</t>
  </si>
  <si>
    <t>TBN KAK - NW - AV PECAH UKUR 2S</t>
  </si>
  <si>
    <t>11004788</t>
  </si>
  <si>
    <t>TBN KAK - NW - AV PECAH2 UKUR 1</t>
  </si>
  <si>
    <t>11004789</t>
  </si>
  <si>
    <t>TBN KAK - NW - AV PECAH2 UKUR 1S</t>
  </si>
  <si>
    <t>11004790</t>
  </si>
  <si>
    <t>TBN KAK - NW - AV PECAH2 UKUR 2</t>
  </si>
  <si>
    <t>11004791</t>
  </si>
  <si>
    <t>TBN KAK - NW - AV PECAH2 UKUR 2S</t>
  </si>
  <si>
    <t>11004792</t>
  </si>
  <si>
    <t>TBN KAK - NW - RSL UTUH UKUR 1</t>
  </si>
  <si>
    <t>11004793</t>
  </si>
  <si>
    <t>TBN KAK - NW - RSL UTUH UKUR 1S</t>
  </si>
  <si>
    <t>11004794</t>
  </si>
  <si>
    <t>TBN KAK - NW - RSL UTUH UKUR 2</t>
  </si>
  <si>
    <t>11004795</t>
  </si>
  <si>
    <t>TBN KAK - NW - RSL UTUH UKUR 2S</t>
  </si>
  <si>
    <t>11004798</t>
  </si>
  <si>
    <t>TBN KAK - NW - PECAH UKUR 2</t>
  </si>
  <si>
    <t>11004799</t>
  </si>
  <si>
    <t>TBN KAK - NW - PECAH UKUR 2S</t>
  </si>
  <si>
    <t>11004800</t>
  </si>
  <si>
    <t>TBN KAK - NW - PECAH2 UKUR 1</t>
  </si>
  <si>
    <t>11004801</t>
  </si>
  <si>
    <t>TBN KAK - NW - PECAH2 UKUR 1S</t>
  </si>
  <si>
    <t>11004802</t>
  </si>
  <si>
    <t>TBN KAK - NW - PECAH2 UKUR 2</t>
  </si>
  <si>
    <t>11004803</t>
  </si>
  <si>
    <t>TBN KAK - NW - PECAH2 UKUR 2S</t>
  </si>
  <si>
    <t>11004807</t>
  </si>
  <si>
    <t>TBN KAK RFU I UKUR 1S/1</t>
  </si>
  <si>
    <t>11004809</t>
  </si>
  <si>
    <t>TBN DAUN KAK READY FOR USE II UKUR 1-KTR</t>
  </si>
  <si>
    <t>11004810</t>
  </si>
  <si>
    <t>TBN KAK RFU II UKUR 1S/1</t>
  </si>
  <si>
    <t>11004811</t>
  </si>
  <si>
    <t>TBN KAK RFU II UKUR 2</t>
  </si>
  <si>
    <t>11004812</t>
  </si>
  <si>
    <t>KAK READY FOR USE B UKUR 1S/1</t>
  </si>
  <si>
    <t>11004813</t>
  </si>
  <si>
    <t>TBN DAUN KAK READY FOR USE IV UKUR 2-KTR</t>
  </si>
  <si>
    <t>11004814</t>
  </si>
  <si>
    <t>TBN KAK - PW - UTUH (+) UKUR 1</t>
  </si>
  <si>
    <t>11004815</t>
  </si>
  <si>
    <t>TBN KAK - PW - UTUH (+) UKUR 2</t>
  </si>
  <si>
    <t>11004816</t>
  </si>
  <si>
    <t>TBN KAK - PW - UTUH (+) UKUR 1S</t>
  </si>
  <si>
    <t>11004817</t>
  </si>
  <si>
    <t>TBN KAK - PW - UTUH (+) UKUR 2S</t>
  </si>
  <si>
    <t>11004818</t>
  </si>
  <si>
    <t>TBN KAK - PW1 - UTUH UKUR 2S</t>
  </si>
  <si>
    <t>11004819</t>
  </si>
  <si>
    <t>TBN KAK - PW - AV UTUH (+) UKUR 1</t>
  </si>
  <si>
    <t>11004820</t>
  </si>
  <si>
    <t>TBN KAK - PW - AV UTUH (+) UKUR 1S</t>
  </si>
  <si>
    <t>11004821</t>
  </si>
  <si>
    <t>TBN KAK - PW - AV UTUH (+) UKUR 2</t>
  </si>
  <si>
    <t>11004822</t>
  </si>
  <si>
    <t>TBN KAK - PW - AV UTUH (+) UKUR 2S</t>
  </si>
  <si>
    <t>11004823</t>
  </si>
  <si>
    <t>TBN KAK - PW1 - AV UTUH UKUR 2S</t>
  </si>
  <si>
    <t>11004824</t>
  </si>
  <si>
    <t>TBN KAK - PW1 - AV PECAH UKUR 1S</t>
  </si>
  <si>
    <t>11004826</t>
  </si>
  <si>
    <t>TBN KAK - PW1 - AV PECAH UKUR 2S</t>
  </si>
  <si>
    <t>11004827</t>
  </si>
  <si>
    <t>TBN KAK - PW - AV PECAH (+) UKUR 1</t>
  </si>
  <si>
    <t>11004828</t>
  </si>
  <si>
    <t>TBN KAK - PW - AV PECAH (+) UKUR 1S</t>
  </si>
  <si>
    <t>11004829</t>
  </si>
  <si>
    <t>TBN KAK - PW - AV PECAH (+) UKUR 2</t>
  </si>
  <si>
    <t>11004830</t>
  </si>
  <si>
    <t>TBN KAK - PW - AV PECAH (+) UKUR 2S</t>
  </si>
  <si>
    <t>11004831</t>
  </si>
  <si>
    <t>TBN KAK - PW1 - AV PECAH-PECAH UKUR 1</t>
  </si>
  <si>
    <t>11004832</t>
  </si>
  <si>
    <t>TBN KAK - PW1 - AV PECAH-PECAH UKUR 1S</t>
  </si>
  <si>
    <t>11004833</t>
  </si>
  <si>
    <t>TBN KAK - PW1 - AV PECAH-PECAH UKUR 2</t>
  </si>
  <si>
    <t>11004834</t>
  </si>
  <si>
    <t>TBN KAK - PW - PECAH (+) UKUR 1</t>
  </si>
  <si>
    <t>11004835</t>
  </si>
  <si>
    <t>TBN KAK - PW - PECAH (+) UKUR 1S</t>
  </si>
  <si>
    <t>11004836</t>
  </si>
  <si>
    <t>TBN KAK - PW - PECAH (+) UKUR 2</t>
  </si>
  <si>
    <t>11004837</t>
  </si>
  <si>
    <t>TBN KAK - PW - PECAH (+) UKUR 2S</t>
  </si>
  <si>
    <t>11004839</t>
  </si>
  <si>
    <t>TBN KAK - PW1 - PECAH UKUR 2S</t>
  </si>
  <si>
    <t>11004840</t>
  </si>
  <si>
    <t>TBN KAK - PW1 - PECAH-PECAH UKUR 1</t>
  </si>
  <si>
    <t>11004841</t>
  </si>
  <si>
    <t>TBN KAK - PW1 - PECAH-PECAH UKUR 1S</t>
  </si>
  <si>
    <t>11004842</t>
  </si>
  <si>
    <t>TBN KAK - PW1 - PECAH-PECAH UKUR 2</t>
  </si>
  <si>
    <t>11004843</t>
  </si>
  <si>
    <t>TBN KAK - PW2 - UTUH UKUR 2S</t>
  </si>
  <si>
    <t>11004844</t>
  </si>
  <si>
    <t>TBN DAUN KAK- PW AA - PECAH AV UKUR</t>
  </si>
  <si>
    <t>11004846</t>
  </si>
  <si>
    <t>TBN KAK - PW2 - AV UTUH UKUR 2S</t>
  </si>
  <si>
    <t>11004847</t>
  </si>
  <si>
    <t>TBN KAK - PW2 - AV PECAH UKUR 1S</t>
  </si>
  <si>
    <t>11004849</t>
  </si>
  <si>
    <t>TBN KAK - PW2 - AV PECAH UKUR 2S</t>
  </si>
  <si>
    <t>11004850</t>
  </si>
  <si>
    <t>TBN KAK - PW2 - AV PECAH-PECAH UKUR 1</t>
  </si>
  <si>
    <t>11004851</t>
  </si>
  <si>
    <t>TBN KAK - PW2 - AV PECAH-PECAH UKUR 1S</t>
  </si>
  <si>
    <t>11004852</t>
  </si>
  <si>
    <t>TBN KAK - PW2 - AV PECAH-PECAH UKUR 2</t>
  </si>
  <si>
    <t>11004854</t>
  </si>
  <si>
    <t>TBN KAK - PW2 - PECAH UKUR 2S</t>
  </si>
  <si>
    <t>11004855</t>
  </si>
  <si>
    <t>TBN DAUN KAK- PW AA - PECAH UKUR 3+</t>
  </si>
  <si>
    <t>11004856</t>
  </si>
  <si>
    <t>TBN KAK - PW2 - PECAH-PECAH UKUR 1</t>
  </si>
  <si>
    <t>11004857</t>
  </si>
  <si>
    <t>TBN KAK - PW2 - PECAH-PECAH UKUR 1S</t>
  </si>
  <si>
    <t>11004858</t>
  </si>
  <si>
    <t>TBN KAK - PW2 - PECAH-PECAH UKUR 2</t>
  </si>
  <si>
    <t>11004860</t>
  </si>
  <si>
    <t>TBN KAK - PW3 - UTUH UKUR 2S</t>
  </si>
  <si>
    <t>11004863</t>
  </si>
  <si>
    <t>TBN KAK - PW3 - AV UTUH UKUR 2S</t>
  </si>
  <si>
    <t>11004866</t>
  </si>
  <si>
    <t>TBN KAK - PW3 - AV PECAH UKUR 2S</t>
  </si>
  <si>
    <t>11004867</t>
  </si>
  <si>
    <t>TBN DAUN KAK- PW AAA-PECAH AV UKUR 3+</t>
  </si>
  <si>
    <t>11004868</t>
  </si>
  <si>
    <t>TBN DAUN KAK- PW AAAA - PECAH AV UKUR 3</t>
  </si>
  <si>
    <t>11004869</t>
  </si>
  <si>
    <t>TBN DAUN KAK-PW AAAA - PECAH AV UKUR 3+</t>
  </si>
  <si>
    <t>11004871</t>
  </si>
  <si>
    <t>TBN KAK - PW3 - PECAH UKUR 2S</t>
  </si>
  <si>
    <t>11004872</t>
  </si>
  <si>
    <t>TBN DAUN KAK- PW AAA - PECAH UKUR 3</t>
  </si>
  <si>
    <t>11004879</t>
  </si>
  <si>
    <t>TBN PW 02/AAAA BNS AV Y 1</t>
  </si>
  <si>
    <t>11004880</t>
  </si>
  <si>
    <t>TBN PW 02/AAAA BNS AV Y 1S</t>
  </si>
  <si>
    <t>11004882</t>
  </si>
  <si>
    <t>KAK PW 4 PECAH UKUR 1S</t>
  </si>
  <si>
    <t>11004888</t>
  </si>
  <si>
    <t>TBN DAUN TNG- PW - PECAH AV UKUR 3S</t>
  </si>
  <si>
    <t>11004889</t>
  </si>
  <si>
    <t>TBN DAUN TNG- PW - PECAH UKUR 3S</t>
  </si>
  <si>
    <t>11004890</t>
  </si>
  <si>
    <t>TBN TNG - PW2 - AV UTUH UKUR 3</t>
  </si>
  <si>
    <t>11004891</t>
  </si>
  <si>
    <t>TBN TNG - PW2 - AV UTUH UKUR 3S</t>
  </si>
  <si>
    <t>11004892</t>
  </si>
  <si>
    <t>FIK FILLER GUR-GUR BIR DAN POLOKAN</t>
  </si>
  <si>
    <t>11004893</t>
  </si>
  <si>
    <t>FIK FILLER GUR-GUR-Z MERAH+BIRU BLEND</t>
  </si>
  <si>
    <t>11004894</t>
  </si>
  <si>
    <t>FIK FILLER GUR-GUR - Z BIRU</t>
  </si>
  <si>
    <t>11004895</t>
  </si>
  <si>
    <t>FIK FILLER GUR-GUR - Z KUNING</t>
  </si>
  <si>
    <t>11004896</t>
  </si>
  <si>
    <t>FIK FILLER GUR-GUR - Z MERAH</t>
  </si>
  <si>
    <t>11004897</t>
  </si>
  <si>
    <t>FIK FILLER GUR-GUR - Z MINYAK</t>
  </si>
  <si>
    <t>11004898</t>
  </si>
  <si>
    <t>FIK FILLER GUR-GUR - ZZZ</t>
  </si>
  <si>
    <t>11004899</t>
  </si>
  <si>
    <t>FIK FILLER GUR-GUR BIR</t>
  </si>
  <si>
    <t>11004900</t>
  </si>
  <si>
    <t>FIK FILLER GUR-GUR POLOKAN</t>
  </si>
  <si>
    <t>11004902</t>
  </si>
  <si>
    <t>VBN FILLER GUR-GUR BIR DAN POLOKAN</t>
  </si>
  <si>
    <t>11004905</t>
  </si>
  <si>
    <t>TBN FILLER GUR-GUR BIR - POLOKAN ZZ</t>
  </si>
  <si>
    <t>11004906</t>
  </si>
  <si>
    <t>BESNO FILLER GUR-GUR BIR - POLOKAN ZZ</t>
  </si>
  <si>
    <t>11004907</t>
  </si>
  <si>
    <t>TBN FILLER GUR-GUR BIR - POLOKAN ZZZ</t>
  </si>
  <si>
    <t>11004908</t>
  </si>
  <si>
    <t>BESNO FILLER GUR-GUR BIR - POLOKAN ZZZ</t>
  </si>
  <si>
    <t>11004909</t>
  </si>
  <si>
    <t>BESNO - FILLER- GUR-GUR BIR DAN POLOKAN</t>
  </si>
  <si>
    <t>11004910</t>
  </si>
  <si>
    <t>BESNO FILLER GUR-GUR BIR - POLOKAN BLEND</t>
  </si>
  <si>
    <t>11004911</t>
  </si>
  <si>
    <t>VBN FILLER GUR-GUR BIR</t>
  </si>
  <si>
    <t>11004912</t>
  </si>
  <si>
    <t>BESNO FILLER GUR-GUR BIR</t>
  </si>
  <si>
    <t>11004913</t>
  </si>
  <si>
    <t>TBN FILLER GUR-GUR BIR</t>
  </si>
  <si>
    <t>11004914</t>
  </si>
  <si>
    <t>VBN FILLER GUR-GUR POLOKAN</t>
  </si>
  <si>
    <t>11004915</t>
  </si>
  <si>
    <t>TBN - FILLER- GUR-GUR POLOKAN</t>
  </si>
  <si>
    <t>11004916</t>
  </si>
  <si>
    <t>TBN - FILLER - GUR-GUR - BIR Z BIRU</t>
  </si>
  <si>
    <t>11004917</t>
  </si>
  <si>
    <t>TBN - FILLER - GUR-GUR BIR -ZK</t>
  </si>
  <si>
    <t>11004919</t>
  </si>
  <si>
    <t>BESNO-FILLER-GUR-GUR-Z MERAH+BIRU BLEND</t>
  </si>
  <si>
    <t>11004920</t>
  </si>
  <si>
    <t>VBN FILLER GUR-GUR - Z BIRU</t>
  </si>
  <si>
    <t>11004921</t>
  </si>
  <si>
    <t>VBN FILLER GUR-GUR - Z KUNING</t>
  </si>
  <si>
    <t>11004922</t>
  </si>
  <si>
    <t>VBN FILLER GUR-GUR - Z MERAH</t>
  </si>
  <si>
    <t>11004923</t>
  </si>
  <si>
    <t>VBN FILLER GUR-GUR - Z MINYAK</t>
  </si>
  <si>
    <t>11004924</t>
  </si>
  <si>
    <t>VBN FILLER GUR-GUR - ZZZ</t>
  </si>
  <si>
    <t>11004925</t>
  </si>
  <si>
    <t>VBN FILLER GUR-GUR-Z MERAH+BIRU BLEND</t>
  </si>
  <si>
    <t>11004926</t>
  </si>
  <si>
    <t>TBN - FILLER- GUR-GUR - Z BIRU</t>
  </si>
  <si>
    <t>11004927</t>
  </si>
  <si>
    <t>TBN - FILLER- GUR-GUR - Z KUNING</t>
  </si>
  <si>
    <t>11004928</t>
  </si>
  <si>
    <t>TBN - FILLER- GUR-GUR - Z MERAH</t>
  </si>
  <si>
    <t>11004929</t>
  </si>
  <si>
    <t>TBN - FILLER- GUR-GUR - Z MINYAK</t>
  </si>
  <si>
    <t>11004930</t>
  </si>
  <si>
    <t>TBN - FILLER- GUR-GUR - ZZ</t>
  </si>
  <si>
    <t>11004931</t>
  </si>
  <si>
    <t>TBN - FILLER- GUR-GUR - ZZZ</t>
  </si>
  <si>
    <t>11004932</t>
  </si>
  <si>
    <t>FIK FILLER HANDSTRIP BIR</t>
  </si>
  <si>
    <t>11004933</t>
  </si>
  <si>
    <t>FIK FILLER HANDSTRIP POLOKAN</t>
  </si>
  <si>
    <t>11004934</t>
  </si>
  <si>
    <t>BESNO 2015</t>
  </si>
  <si>
    <t>11004935</t>
  </si>
  <si>
    <t>VBN DKA - PW BSD</t>
  </si>
  <si>
    <t>11004936</t>
  </si>
  <si>
    <t>VBN DKP - PW BSD</t>
  </si>
  <si>
    <t>11004937</t>
  </si>
  <si>
    <t>VBN DMP - PW BSD</t>
  </si>
  <si>
    <t>11004938</t>
  </si>
  <si>
    <t>FIK FILLER CHEWING A</t>
  </si>
  <si>
    <t>11004939</t>
  </si>
  <si>
    <t>FIK FILLER CHEWING B</t>
  </si>
  <si>
    <t>11004940</t>
  </si>
  <si>
    <t>FIK FILLER CHEWING C</t>
  </si>
  <si>
    <t>11004941</t>
  </si>
  <si>
    <t>TBN - FILLER- CHEWING A</t>
  </si>
  <si>
    <t>11004942</t>
  </si>
  <si>
    <t>TBN - FILLER- CHEWING B</t>
  </si>
  <si>
    <t>11004943</t>
  </si>
  <si>
    <t>TBN - FILLER- CHEWING C</t>
  </si>
  <si>
    <t>11004945</t>
  </si>
  <si>
    <t>VBN NW</t>
  </si>
  <si>
    <t>11004946</t>
  </si>
  <si>
    <t>VBN LPW</t>
  </si>
  <si>
    <t>11004947</t>
  </si>
  <si>
    <t>VBN PW</t>
  </si>
  <si>
    <t>11004948</t>
  </si>
  <si>
    <t>VBN RFU</t>
  </si>
  <si>
    <t>11004949</t>
  </si>
  <si>
    <t>VBN FILLER</t>
  </si>
  <si>
    <t>11004950</t>
  </si>
  <si>
    <t>VORSTNO DAUN DKA-DEKBLAD I-I-UTUH UKUR1</t>
  </si>
  <si>
    <t>11004951</t>
  </si>
  <si>
    <t>VORSTNO DAUN DKA-DEKBLAD I-I-UTUH UKUR2</t>
  </si>
  <si>
    <t>11004952</t>
  </si>
  <si>
    <t>VORSTNO DKA-DEKBLAD I-I-UTUH UKUR2S</t>
  </si>
  <si>
    <t>11004953</t>
  </si>
  <si>
    <t>VORSTNO DKA-DEKBLAD I-ID-UTUH UKUR1</t>
  </si>
  <si>
    <t>11004954</t>
  </si>
  <si>
    <t>VORSTNO DKA-DEKBLAD I-ID-UTUH UKUR2</t>
  </si>
  <si>
    <t>11004955</t>
  </si>
  <si>
    <t>VORSTNO DKA-DEKBLAD I- ID-UTUHUKUR2S</t>
  </si>
  <si>
    <t>11004956</t>
  </si>
  <si>
    <t>VORSTNO DKA-DEKBLAD I-II-UTUH UKUR1</t>
  </si>
  <si>
    <t>11004957</t>
  </si>
  <si>
    <t>VORSTNO DKA-DEKBLAD I-II-UTUH UKUR2</t>
  </si>
  <si>
    <t>11004958</t>
  </si>
  <si>
    <t>VORSTNO DKA-DEKBLAD I- II-UTUHUKUR2S</t>
  </si>
  <si>
    <t>11004959</t>
  </si>
  <si>
    <t>VORSTNO DKA-DEKBLAD I- IID-UTUHUKUR1</t>
  </si>
  <si>
    <t>11004960</t>
  </si>
  <si>
    <t>VORSTNO DKA-DEKBLAD I- IID-UTUHUKUR2</t>
  </si>
  <si>
    <t>11004961</t>
  </si>
  <si>
    <t>VORSTNO DKA-DEKBLAD I- IID-UTUHUKUR2S</t>
  </si>
  <si>
    <t>11004962</t>
  </si>
  <si>
    <t>VORSTNO DKA-DEKBLAD I- IIS-UTUHUKUR1</t>
  </si>
  <si>
    <t>11004963</t>
  </si>
  <si>
    <t>VORSTNO DKA-DEKBLAD I- IIS-UTUHUKUR2</t>
  </si>
  <si>
    <t>11004964</t>
  </si>
  <si>
    <t>VORSTNO DKA-DEKBLAD I- IIS-UTUHUKUR2S</t>
  </si>
  <si>
    <t>11004965</t>
  </si>
  <si>
    <t>VORSTNO DKA-DEKBLAD I-IS-UTUH UKUR1</t>
  </si>
  <si>
    <t>11004966</t>
  </si>
  <si>
    <t>VORSTNO DKA-DEKBLAD I-IS-UTUH UKUR2</t>
  </si>
  <si>
    <t>11004967</t>
  </si>
  <si>
    <t>VORSTNO DKA-DEKBLAD I- IS-UTUHUKUR2S</t>
  </si>
  <si>
    <t>11004968</t>
  </si>
  <si>
    <t>VORSTNO DKA-DEKBLAD II-TT-UTUHUKUR1</t>
  </si>
  <si>
    <t>11004969</t>
  </si>
  <si>
    <t>VORSTNO DKA-DEKBLAD II-TT-UTUHUKUR2</t>
  </si>
  <si>
    <t>11004970</t>
  </si>
  <si>
    <t>VORSTNO DKA-DEKBLAD II-TT-UTUHUKUR2S</t>
  </si>
  <si>
    <t>11004971</t>
  </si>
  <si>
    <t>VORSTNO DKA-DEKBLAD II-TTD-UTUHUKUR1</t>
  </si>
  <si>
    <t>11004972</t>
  </si>
  <si>
    <t>VORSTNO DKA-DEKBLAD II-TTD-UTUHUKUR2</t>
  </si>
  <si>
    <t>11004973</t>
  </si>
  <si>
    <t>VORSTNO DKA-DEKBLAD II-TTD-UTUH UKUR2S</t>
  </si>
  <si>
    <t>11004974</t>
  </si>
  <si>
    <t>VORSTNO DKA-DEKBLAD II-TTS-UTUHUKUR1</t>
  </si>
  <si>
    <t>11004975</t>
  </si>
  <si>
    <t>VORSTNO DKA-DEKBLAD II-TTS-UTUHUKUR2</t>
  </si>
  <si>
    <t>11004976</t>
  </si>
  <si>
    <t>VORSTNO DKA-DEKBLAD II-TTS-UTUHUKUR2S</t>
  </si>
  <si>
    <t>11004977</t>
  </si>
  <si>
    <t>VORSTNO DKP-DEKBLAD I-I-UTUH UKUR 1</t>
  </si>
  <si>
    <t>11004978</t>
  </si>
  <si>
    <t>VORSTNO DKP-DEKBLAD I-I-UTUH UKUR 2</t>
  </si>
  <si>
    <t>11004979</t>
  </si>
  <si>
    <t>VORSTNO DKP-DEKBLAD I-I-UTUH UKUR2S</t>
  </si>
  <si>
    <t>11004980</t>
  </si>
  <si>
    <t>VORSTNO DKP-DEKBLAD I-ID-UTUH UKUR1</t>
  </si>
  <si>
    <t>11004981</t>
  </si>
  <si>
    <t>VORSTNO DKP-DEKBLAD I-ID-UTUH UKUR2</t>
  </si>
  <si>
    <t>11004982</t>
  </si>
  <si>
    <t>VORSTNO DKP-DEKBLAD I- ID-UTUHUKUR2S</t>
  </si>
  <si>
    <t>11004983</t>
  </si>
  <si>
    <t>VORSTNO DKP-DEKBLAD I-II-UTUH UKUR1</t>
  </si>
  <si>
    <t>11004984</t>
  </si>
  <si>
    <t>VORSTNO DKP-DEKBLAD I-II-UTUH UKUR2</t>
  </si>
  <si>
    <t>11004985</t>
  </si>
  <si>
    <t>VORSTNO DKP-DEKBLAD I-II-UTUHUKUR2S</t>
  </si>
  <si>
    <t>11004986</t>
  </si>
  <si>
    <t>VORSTNO DKP-DEKBLAD I- IID-UTUHUKUR1</t>
  </si>
  <si>
    <t>11004987</t>
  </si>
  <si>
    <t>VORSTNO DKP-DEKBLAD I- IID-UTUHUKUR2</t>
  </si>
  <si>
    <t>11004988</t>
  </si>
  <si>
    <t>VORSTNO DKP-DEKBLAD I- IID-UTUHUKUR2S</t>
  </si>
  <si>
    <t>11004989</t>
  </si>
  <si>
    <t>VORSTNO DKP-DEKBLAD I- IIS-UTUHUKUR1</t>
  </si>
  <si>
    <t>11004990</t>
  </si>
  <si>
    <t>VORSTNO DKP-DEKBLAD I- IIS-UTUHUKUR2</t>
  </si>
  <si>
    <t>11004991</t>
  </si>
  <si>
    <t>VORSTNO DKP-DEKBLAD I- IIS-UTUHUKUR2S</t>
  </si>
  <si>
    <t>11004992</t>
  </si>
  <si>
    <t>VORSTNO DKP-DEKBLAD I-IS-UTUH UKUR1</t>
  </si>
  <si>
    <t>11004993</t>
  </si>
  <si>
    <t>VORSTNO DKP-DEKBLAD I-IS-UTUH UKUR2</t>
  </si>
  <si>
    <t>11004994</t>
  </si>
  <si>
    <t>VORSTNO DKP-DEKBLAD I- IS-UTUHUKUR2S</t>
  </si>
  <si>
    <t>11004995</t>
  </si>
  <si>
    <t>VORSTNO DKP-DEKBLAD II-TT-UTUHUKUR1</t>
  </si>
  <si>
    <t>11004996</t>
  </si>
  <si>
    <t>VORSTNO DKP-DEKBLAD II-TT-UTUHUKUR2</t>
  </si>
  <si>
    <t>11004997</t>
  </si>
  <si>
    <t>VORSTNO DKP-DEKBLAD II-TT-UTUHUKUR2S</t>
  </si>
  <si>
    <t>11004998</t>
  </si>
  <si>
    <t>VORSTNO DKP-DEKBLAD II-TTD-UTUHUKUR1</t>
  </si>
  <si>
    <t>11004999</t>
  </si>
  <si>
    <t>VORSTNO DKP-DEKBLAD II-TTD-UTUHUKUR2</t>
  </si>
  <si>
    <t>11005000</t>
  </si>
  <si>
    <t>VORSTNO DKP-DEKBLAD II-TTD-UTUHUKUR2S</t>
  </si>
  <si>
    <t>11005001</t>
  </si>
  <si>
    <t>VORSTNO DKP-DEKBLAD II-TTS-UTUHUKUR1</t>
  </si>
  <si>
    <t>11005002</t>
  </si>
  <si>
    <t>VORSTNO DKP-DEKBLAD II-TTS-UTUHUKUR2</t>
  </si>
  <si>
    <t>11005003</t>
  </si>
  <si>
    <t>VORSTNO DKP-DEKBLAD II-TTS-UTUHUKUR2S</t>
  </si>
  <si>
    <t>11005004</t>
  </si>
  <si>
    <t>VORSTNO DMP-DEKBLAD II-I-UTUH UKUR1</t>
  </si>
  <si>
    <t>11005005</t>
  </si>
  <si>
    <t>VORSTNO DMP-DEKBLAD II-I-UTUH UKUR2</t>
  </si>
  <si>
    <t>11005006</t>
  </si>
  <si>
    <t>VORSTNO DMP-DEKBLAD II-I-UTUHUKUR2S</t>
  </si>
  <si>
    <t>11005007</t>
  </si>
  <si>
    <t>VORSTNO DMP-DEKBLAD II-ID-UTUHUKUR1</t>
  </si>
  <si>
    <t>11005008</t>
  </si>
  <si>
    <t>VORSTNO DMP-DEKBLAD II-ID-UTUHUKUR2</t>
  </si>
  <si>
    <t>11005009</t>
  </si>
  <si>
    <t>VORSTNO DMP-DEKBLAD II-ID-UTUH UKUR 2S</t>
  </si>
  <si>
    <t>11005010</t>
  </si>
  <si>
    <t>VORSTNO DMP-DEKBLAD II-II-UTUHUKUR1</t>
  </si>
  <si>
    <t>11005011</t>
  </si>
  <si>
    <t>VORSTNO DMP-DEKBLAD II-II-UTUHUKUR2</t>
  </si>
  <si>
    <t>11005012</t>
  </si>
  <si>
    <t>VORSTNO DMP-DEKBLAD II-II-UTUHUKUR2S</t>
  </si>
  <si>
    <t>11005013</t>
  </si>
  <si>
    <t>VORSTNO DMP-DEKBLAD II-IID-UTUH UKUR 1</t>
  </si>
  <si>
    <t>11005014</t>
  </si>
  <si>
    <t>VORSTNO DMP-DEKBLAD II-IID-UTUH UKUR 2</t>
  </si>
  <si>
    <t>11005015</t>
  </si>
  <si>
    <t>VORSTNO DMP-DEKBLAD II-IID-UTUH UKUR 2S</t>
  </si>
  <si>
    <t>11005016</t>
  </si>
  <si>
    <t>VORSTNO DMP-DEKBLAD II-IIS-UTUHUKUR1</t>
  </si>
  <si>
    <t>11005017</t>
  </si>
  <si>
    <t>VORSTNO DMP-DEKBLAD II-IIS-UTUHUKUR2</t>
  </si>
  <si>
    <t>11005018</t>
  </si>
  <si>
    <t>VORSTNO DMP-DEKBLAD II-IIS-UTUH UKUR2S</t>
  </si>
  <si>
    <t>11005019</t>
  </si>
  <si>
    <t>VORSTNO DMP-DEKBLAD II-IS-UTUHUKUR1</t>
  </si>
  <si>
    <t>11005020</t>
  </si>
  <si>
    <t>VORSTNO DMP-DEKBLAD II-IS-UTUHUKUR2</t>
  </si>
  <si>
    <t>11005021</t>
  </si>
  <si>
    <t>VORSTNO DMP-DEKBLAD II-IS-UTUHUKUR2S</t>
  </si>
  <si>
    <t>11005022</t>
  </si>
  <si>
    <t>VORSTNO DAUN DKA -HANDSTRIP-BIR</t>
  </si>
  <si>
    <t>11005023</t>
  </si>
  <si>
    <t>VORSTNO DAUN DKA -HANDSTRIP-POLOKAN</t>
  </si>
  <si>
    <t>11005024</t>
  </si>
  <si>
    <t>VBN DAUN DKA -PW3 UTUH UKUR 1</t>
  </si>
  <si>
    <t>11005028</t>
  </si>
  <si>
    <t>VBN DAUN DKA -NW- IA UTUH UKUR 1</t>
  </si>
  <si>
    <t>11005029</t>
  </si>
  <si>
    <t>VBN DAUN DKA -NW- IA UTUH UKUR 1S</t>
  </si>
  <si>
    <t>11005030</t>
  </si>
  <si>
    <t>VBN DAUN DKA -NW- IA UTUH UKUR 2</t>
  </si>
  <si>
    <t>11005031</t>
  </si>
  <si>
    <t>VBN DAUN DKA -NW- IA UTUH UKUR 2S</t>
  </si>
  <si>
    <t>11005032</t>
  </si>
  <si>
    <t>VBN DAUN DKA -NW- IA PECAH UKUR 1</t>
  </si>
  <si>
    <t>11005033</t>
  </si>
  <si>
    <t>VBN DAUN DKA -NW- IA PECAH UKUR 1S</t>
  </si>
  <si>
    <t>11005034</t>
  </si>
  <si>
    <t>VBN DAUN DKA -NW- IA PECAH UKUR 2</t>
  </si>
  <si>
    <t>11005035</t>
  </si>
  <si>
    <t>VBN DAUN DKA -NW- IA PECAH UKUR 2S</t>
  </si>
  <si>
    <t>11005036</t>
  </si>
  <si>
    <t>VBN DAUN DKA -NW- IB UTUH UKUR 1</t>
  </si>
  <si>
    <t>11005037</t>
  </si>
  <si>
    <t>VBN DAUN DKA -NW- IB UTUH UKUR 1S</t>
  </si>
  <si>
    <t>11005038</t>
  </si>
  <si>
    <t>VBN DAUN DKA -NW- IB UTUH UKUR 2</t>
  </si>
  <si>
    <t>11005039</t>
  </si>
  <si>
    <t>VBN DAUN DKA -NW- IB UTUH UKUR 2S</t>
  </si>
  <si>
    <t>11005040</t>
  </si>
  <si>
    <t>VBN DAUN DKA -NW- IB PECAH UKUR 1</t>
  </si>
  <si>
    <t>11005041</t>
  </si>
  <si>
    <t>VBN DAUN DKA -NW- IB PECAH UKUR 1S</t>
  </si>
  <si>
    <t>11005042</t>
  </si>
  <si>
    <t>VBN DAUN DKA -NW- IB PECAH UKUR 2</t>
  </si>
  <si>
    <t>11005043</t>
  </si>
  <si>
    <t>VBN DAUN DKA -NW- IB PECAH UKUR 2S</t>
  </si>
  <si>
    <t>11005045</t>
  </si>
  <si>
    <t>VBN DAUN DKA -LPW- MINUS UTUH UKUR 1S</t>
  </si>
  <si>
    <t>11005046</t>
  </si>
  <si>
    <t>VBN DAUN DKA -LPW- MINUS UTUH UKUR 2</t>
  </si>
  <si>
    <t>11005047</t>
  </si>
  <si>
    <t>VBN DAUN DKA -LPW- MINUS UTUH UKUR 2S</t>
  </si>
  <si>
    <t>11005048</t>
  </si>
  <si>
    <t>VBN DAUN DKA -LPW- MINUS PECAH UKUR 1</t>
  </si>
  <si>
    <t>11005049</t>
  </si>
  <si>
    <t>VBN DAUN DKA -LPW- MINUS PECAH UKUR 1S</t>
  </si>
  <si>
    <t>11005050</t>
  </si>
  <si>
    <t>VBN DAUN DKA -LPW- MINUS PECAH UKUR 2</t>
  </si>
  <si>
    <t>11005051</t>
  </si>
  <si>
    <t>VBN DAUN DKA -LPW- MINUS PECAH UKUR 2S</t>
  </si>
  <si>
    <t>11005052</t>
  </si>
  <si>
    <t>VBN DAUN DKA -LPW- IIA UTUH UKUR 1</t>
  </si>
  <si>
    <t>11005053</t>
  </si>
  <si>
    <t>VBN DAUN DKA -LPW- IIA UTUH UKUR 1S</t>
  </si>
  <si>
    <t>11005054</t>
  </si>
  <si>
    <t>VBN DAUN DKA -LPW- IIA UTUH UKUR 2</t>
  </si>
  <si>
    <t>11005055</t>
  </si>
  <si>
    <t>VBN DAUN DKA -LPW- IIA UTUH UKUR 2S</t>
  </si>
  <si>
    <t>11005056</t>
  </si>
  <si>
    <t>VBN DAUN DKA -LPW- IIA PECAH UKUR 1</t>
  </si>
  <si>
    <t>11005057</t>
  </si>
  <si>
    <t>VBN DAUN DKA -LPW- IIA PECAH UKUR 1S</t>
  </si>
  <si>
    <t>11005058</t>
  </si>
  <si>
    <t>VBN DAUN DKA -LPW- IIA PECAH UKUR 2</t>
  </si>
  <si>
    <t>11005059</t>
  </si>
  <si>
    <t>VBN DAUN DKA -LPW- IIA PECAH UKUR 2S</t>
  </si>
  <si>
    <t>11005060</t>
  </si>
  <si>
    <t>VBN DAUN DKA -LPW- IIB UTUH UKUR 1</t>
  </si>
  <si>
    <t>11005061</t>
  </si>
  <si>
    <t>VBN DAUN DKA -LPW- IIB UTUH UKUR 1S</t>
  </si>
  <si>
    <t>11005062</t>
  </si>
  <si>
    <t>VBN DAUN DKA -LPW- IIB UTUH UKUR 2</t>
  </si>
  <si>
    <t>11005063</t>
  </si>
  <si>
    <t>VBN DAUN DKA -LPW- IIB UTUH UKUR 2S</t>
  </si>
  <si>
    <t>11005064</t>
  </si>
  <si>
    <t>VBN DAUN DKA -LPW- IIB PECAH UKUR 1</t>
  </si>
  <si>
    <t>11005065</t>
  </si>
  <si>
    <t>VBN DAUN DKA -LPW- IIB PECAH UKUR 1S</t>
  </si>
  <si>
    <t>11005066</t>
  </si>
  <si>
    <t>VBN DAUN DKA -LPW- IIB PECAH UKUR 2</t>
  </si>
  <si>
    <t>11005067</t>
  </si>
  <si>
    <t>VBN DAUN DKA -LPW- IIB PECAH UKUR 2S</t>
  </si>
  <si>
    <t>11005069</t>
  </si>
  <si>
    <t>VBN DAUN DKA -PW2 UTUH UKUR 1S</t>
  </si>
  <si>
    <t>11005070</t>
  </si>
  <si>
    <t>VBN DAUN DKA -PW2 UTUH UKUR 2</t>
  </si>
  <si>
    <t>11005073</t>
  </si>
  <si>
    <t>VBN DAUN DKA -PW2 PECAH UKUR 1</t>
  </si>
  <si>
    <t>11005074</t>
  </si>
  <si>
    <t>VBN DAUN DKA -PW2 PECAH UKUR 1S</t>
  </si>
  <si>
    <t>11005075</t>
  </si>
  <si>
    <t>VBN DAUN DKA -PW2 PECAH UKUR 2</t>
  </si>
  <si>
    <t>11005076</t>
  </si>
  <si>
    <t>VBN DAUN DKA -PW2 PECAH UKUR 2S</t>
  </si>
  <si>
    <t>11005077</t>
  </si>
  <si>
    <t>VBN DAUN DKA -PW2 PECAH UKUR 3</t>
  </si>
  <si>
    <t>11005078</t>
  </si>
  <si>
    <t>VBN DAUN DKA -PW3 UTUH UKUR 1S</t>
  </si>
  <si>
    <t>11005079</t>
  </si>
  <si>
    <t>VBN DAUN DKA -PW3 PECAH UKUR 1</t>
  </si>
  <si>
    <t>11005080</t>
  </si>
  <si>
    <t>VBN DAUN DKA -PW3 PECAH UKUR 1S</t>
  </si>
  <si>
    <t>11005081</t>
  </si>
  <si>
    <t>VBN DAUN DKA -PW3 PECAH UKUR 2</t>
  </si>
  <si>
    <t>11005082</t>
  </si>
  <si>
    <t>VBN DAUN DKA -PW3 PECAH UKUR 2S</t>
  </si>
  <si>
    <t>11005085</t>
  </si>
  <si>
    <t>VBN PW DKA III/AAA R 1</t>
  </si>
  <si>
    <t>11005087</t>
  </si>
  <si>
    <t>VBN DAUN DKA -PW1- IIIA UTUH UKUR 1S</t>
  </si>
  <si>
    <t>11005088</t>
  </si>
  <si>
    <t>VBN DAUN DKA -PW1- IIIA UTUH UKUR 2</t>
  </si>
  <si>
    <t>11005091</t>
  </si>
  <si>
    <t>VBN DAUN DKA -PW1- IIIA PECAH UKUR 1</t>
  </si>
  <si>
    <t>11005092</t>
  </si>
  <si>
    <t>VBN DAUN DKA -PW1- IIIA PECAH UKUR 1S</t>
  </si>
  <si>
    <t>11005093</t>
  </si>
  <si>
    <t>VBN DAUN DKA -PW1- IIIA PECAH UKUR 2</t>
  </si>
  <si>
    <t>11005094</t>
  </si>
  <si>
    <t>VBN DAUN DKA -PW1- IIIA PECAH UKUR 2S</t>
  </si>
  <si>
    <t>11005095</t>
  </si>
  <si>
    <t>VBN DAUN DKA -PW1- IIIA PECAH UKUR 3</t>
  </si>
  <si>
    <t>11005096</t>
  </si>
  <si>
    <t>VBN DAUN DKA -PW1- IIIB UTUH UKUR 1</t>
  </si>
  <si>
    <t>11005097</t>
  </si>
  <si>
    <t>VBN DAUN DKA -PW1- IIIB UTUH UKUR 1S</t>
  </si>
  <si>
    <t>11005098</t>
  </si>
  <si>
    <t>VBN DAUN DKA -PW1- IIIB UTUH UKUR 2</t>
  </si>
  <si>
    <t>11005099</t>
  </si>
  <si>
    <t>VBN DAUN DKA -PW1- IIIB UTUH UKUR 2S</t>
  </si>
  <si>
    <t>11005100</t>
  </si>
  <si>
    <t>VBN DAUN DKA -PW1- IIIB UTUH UKUR 3</t>
  </si>
  <si>
    <t>11005101</t>
  </si>
  <si>
    <t>VBN DAUN DKA -PW1- IIIB PECAH UKUR 1</t>
  </si>
  <si>
    <t>11005102</t>
  </si>
  <si>
    <t>VBN DAUN DKA -PW1- IIIB PECAH UKUR 1S</t>
  </si>
  <si>
    <t>11005103</t>
  </si>
  <si>
    <t>VBN DAUN DKA -PW1- IIIB PECAH UKUR 2</t>
  </si>
  <si>
    <t>11005104</t>
  </si>
  <si>
    <t>VBN DAUN DKA -PW1- IIIB PECAH UKUR 2S</t>
  </si>
  <si>
    <t>11005105</t>
  </si>
  <si>
    <t>VBN DAUN DKA -PW1- IIIB PECAH UKUR 3</t>
  </si>
  <si>
    <t>11005106</t>
  </si>
  <si>
    <t>VBN DAUN DKA -PW1- IIIC UTUH UKUR 1S</t>
  </si>
  <si>
    <t>11005107</t>
  </si>
  <si>
    <t>VBN DAUN DKA -PW1- IIIC UTUH UKUR 2</t>
  </si>
  <si>
    <t>11005109</t>
  </si>
  <si>
    <t>VBN DAUN DKA -PW1- IIIC UTUH UKUR 3</t>
  </si>
  <si>
    <t>11005110</t>
  </si>
  <si>
    <t>VBN DAUN DKA -PW1- IIIC PECAH UKUR 1</t>
  </si>
  <si>
    <t>11005111</t>
  </si>
  <si>
    <t>VBN DAUN DKA -PW1- IIIC PECAH UKUR 1S</t>
  </si>
  <si>
    <t>11005112</t>
  </si>
  <si>
    <t>VBN DAUN DKA -PW1- IIIC PECAH UKUR 2</t>
  </si>
  <si>
    <t>11005113</t>
  </si>
  <si>
    <t>VBN DAUN DKA -PW1- IIIC PECAH UKUR 2S</t>
  </si>
  <si>
    <t>11005114</t>
  </si>
  <si>
    <t>VBN DAUN DKA -PW1- IIIC PECAH UKUR 3</t>
  </si>
  <si>
    <t>11005115</t>
  </si>
  <si>
    <t>VORSTNO DKA -FILLER LOOSE LEAF II-BIR</t>
  </si>
  <si>
    <t>11005116</t>
  </si>
  <si>
    <t>VORSTNO DKA-FILLER LOOSE LEAF II-POLOKAN</t>
  </si>
  <si>
    <t>11005117</t>
  </si>
  <si>
    <t>VORSTNO DKA-FILLER LOOSE LEAF I-BIR</t>
  </si>
  <si>
    <t>11005118</t>
  </si>
  <si>
    <t>VORSTNO DKA -FILLER LOOSE LEAF I-POLOKAN</t>
  </si>
  <si>
    <t>11005119</t>
  </si>
  <si>
    <t>VORSTNO DKA -FILLER LOOSE LEAF III-BIR</t>
  </si>
  <si>
    <t>11005120</t>
  </si>
  <si>
    <t>VORSTNO DKA-FILLER LOOSE LEAFIII-POLOKAN</t>
  </si>
  <si>
    <t>11005121</t>
  </si>
  <si>
    <t>VORSTNO DAUN DKP -HANDSTRIP-BIR</t>
  </si>
  <si>
    <t>11005122</t>
  </si>
  <si>
    <t>VORSTNO DAUN DKP -HANDSTRIP-POLOKAN</t>
  </si>
  <si>
    <t>11005123</t>
  </si>
  <si>
    <t>VBN DAUN DKP -NW- IA UTUH UKUR 1</t>
  </si>
  <si>
    <t>11005124</t>
  </si>
  <si>
    <t>VBN DAUN DKP -NW- IA UTUH UKUR 1S</t>
  </si>
  <si>
    <t>11005125</t>
  </si>
  <si>
    <t>VBN DAUN DKP -NW- IA UTUH UKUR 2</t>
  </si>
  <si>
    <t>11005126</t>
  </si>
  <si>
    <t>VBN DAUN DKP -NW- IA UTUH UKUR 2S</t>
  </si>
  <si>
    <t>11005127</t>
  </si>
  <si>
    <t>VBN DAUN DKP -NW- IA PECAH UKUR 1</t>
  </si>
  <si>
    <t>11005128</t>
  </si>
  <si>
    <t>VBN DAUN DKP -NW- IA PECAH UKUR 1S</t>
  </si>
  <si>
    <t>11005129</t>
  </si>
  <si>
    <t>VBN DAUN DKP -NW- IA PECAH UKUR 2</t>
  </si>
  <si>
    <t>11005130</t>
  </si>
  <si>
    <t>VBN DAUN DKP -NW- IA PECAH UKUR 2S</t>
  </si>
  <si>
    <t>11005131</t>
  </si>
  <si>
    <t>VBN DAUN DKP -NW- IB UTUH UKUR 1</t>
  </si>
  <si>
    <t>11005132</t>
  </si>
  <si>
    <t>VBN DAUN DKP -NW- IB UTUH UKUR 1S</t>
  </si>
  <si>
    <t>11005133</t>
  </si>
  <si>
    <t>VBN DAUN DKP -NW- IB UTUH UKUR 2</t>
  </si>
  <si>
    <t>11005134</t>
  </si>
  <si>
    <t>VBN DAUN DKP -NW- IB UTUH UKUR 2S</t>
  </si>
  <si>
    <t>11005135</t>
  </si>
  <si>
    <t>VBN DAUN DKP -NW- IB PECAH UKUR 1</t>
  </si>
  <si>
    <t>11005136</t>
  </si>
  <si>
    <t>VBN DAUN DKP -NW- IB PECAH UKUR 1S</t>
  </si>
  <si>
    <t>11005137</t>
  </si>
  <si>
    <t>VBN DAUN DKP -NW- IB PECAH UKUR 2</t>
  </si>
  <si>
    <t>11005138</t>
  </si>
  <si>
    <t>VBN DAUN DKP -NW- IB PECAH UKUR 2S</t>
  </si>
  <si>
    <t>11005139</t>
  </si>
  <si>
    <t>VBN DAUN DKP -LPW- MINUS UTUH UKUR 1</t>
  </si>
  <si>
    <t>11005140</t>
  </si>
  <si>
    <t>VBN DAUN DKP -LPW- MINUS UTUH UKUR 1S</t>
  </si>
  <si>
    <t>11005141</t>
  </si>
  <si>
    <t>VBN DAUN DKP -LPW- MINUS UTUH UKUR 2</t>
  </si>
  <si>
    <t>11005142</t>
  </si>
  <si>
    <t>VBN DAUN DKP -LPW- MINUS UTUH UKUR 2S</t>
  </si>
  <si>
    <t>11005143</t>
  </si>
  <si>
    <t>VBN DAUN DKP -LPW- MINUS PECAH UKUR 1</t>
  </si>
  <si>
    <t>11005144</t>
  </si>
  <si>
    <t>VBN DAUN DKP -LPW- MINUS PECAH UKUR 1S</t>
  </si>
  <si>
    <t>11005145</t>
  </si>
  <si>
    <t>VBN DAUN DKP -LPW- MINUS PECAH UKUR 2</t>
  </si>
  <si>
    <t>11005146</t>
  </si>
  <si>
    <t>VBN DAUN DKP -LPW- MINUS PECAH UKUR 2S</t>
  </si>
  <si>
    <t>11005147</t>
  </si>
  <si>
    <t>VBN DAUN DKP -LPW- IIA UTUH UKUR 1</t>
  </si>
  <si>
    <t>11005148</t>
  </si>
  <si>
    <t>VBN DAUN DKP -LPW- IIA UTUH UKUR 1S</t>
  </si>
  <si>
    <t>11005149</t>
  </si>
  <si>
    <t>VBN DAUN DKP -LPW- IIA UTUH UKUR 2</t>
  </si>
  <si>
    <t>11005150</t>
  </si>
  <si>
    <t>VBN DAUN DKP -LPW- IIA UTUH UKUR 2S</t>
  </si>
  <si>
    <t>11005151</t>
  </si>
  <si>
    <t>VBN DAUN DKP -LPW- IIA PECAH UKUR 1</t>
  </si>
  <si>
    <t>11005152</t>
  </si>
  <si>
    <t>VBN DAUN DKP -LPW- IIA PECAH UKUR 1S</t>
  </si>
  <si>
    <t>11005153</t>
  </si>
  <si>
    <t>VBN DAUN DKP -LPW- IIA PECAH UKUR 2</t>
  </si>
  <si>
    <t>11005154</t>
  </si>
  <si>
    <t>VBN DAUN DKP -LPW- IIA PECAH UKUR 2S</t>
  </si>
  <si>
    <t>11005155</t>
  </si>
  <si>
    <t>VBN DAUN DKP -LPW- IIB UTUH UKUR 1</t>
  </si>
  <si>
    <t>11005156</t>
  </si>
  <si>
    <t>VBN DAUN DKP -LPW- IIB UTUH UKUR 1S</t>
  </si>
  <si>
    <t>11005157</t>
  </si>
  <si>
    <t>VBN DAUN DKP -LPW- IIB UTUH UKUR 2</t>
  </si>
  <si>
    <t>11005158</t>
  </si>
  <si>
    <t>VBN DAUN DKP -LPW- IIB UTUH UKUR 2S</t>
  </si>
  <si>
    <t>11005159</t>
  </si>
  <si>
    <t>VBN DAUN DKP -LPW- IIB PECAH UKUR 1</t>
  </si>
  <si>
    <t>11005160</t>
  </si>
  <si>
    <t>VBN DAUN DKP -LPW- IIB PECAH UKUR 1S</t>
  </si>
  <si>
    <t>11005161</t>
  </si>
  <si>
    <t>VBN DAUN DKP -LPW- IIB PECAH UKUR 2</t>
  </si>
  <si>
    <t>11005162</t>
  </si>
  <si>
    <t>VBN DAUN DKP -LPW- IIB PECAH UKUR 2S</t>
  </si>
  <si>
    <t>11005163</t>
  </si>
  <si>
    <t>VBN DAUN DKP -PW2 UTUH UKUR 1</t>
  </si>
  <si>
    <t>11005164</t>
  </si>
  <si>
    <t>VBN DAUN DKP -PW2 UTUH UKUR 1S</t>
  </si>
  <si>
    <t>11005165</t>
  </si>
  <si>
    <t>VBN DAUN DKP -PW2 UTUH UKUR 2</t>
  </si>
  <si>
    <t>11005166</t>
  </si>
  <si>
    <t>VBN DAUN DKP -PW2 UTUH UKUR 2S</t>
  </si>
  <si>
    <t>11005167</t>
  </si>
  <si>
    <t>VBN DAUN DKP -PW2 UTUH UKUR 3</t>
  </si>
  <si>
    <t>11005168</t>
  </si>
  <si>
    <t>VBN DAUN DKP -PW2 PECAH UKUR 1</t>
  </si>
  <si>
    <t>11005169</t>
  </si>
  <si>
    <t>VBN DAUN DKP -PW2 PECAH UKUR 1S</t>
  </si>
  <si>
    <t>11005170</t>
  </si>
  <si>
    <t>VBN DAUN DKP -PW2 PECAH UKUR 2</t>
  </si>
  <si>
    <t>11005171</t>
  </si>
  <si>
    <t>VBN DAUN DKP -PW2 PECAH UKUR 2S</t>
  </si>
  <si>
    <t>11005172</t>
  </si>
  <si>
    <t>VBN DAUN DKP -PW2 PECAH UKUR 3</t>
  </si>
  <si>
    <t>11005173</t>
  </si>
  <si>
    <t>VBN DAUN DKP -PW3 UTUH UKUR 1</t>
  </si>
  <si>
    <t>11005174</t>
  </si>
  <si>
    <t>VBN DAUN DKP -PW3 UTUH UKUR 1S</t>
  </si>
  <si>
    <t>11005175</t>
  </si>
  <si>
    <t>VBN DAUN DKP -PW3 UTUH UKUR 2</t>
  </si>
  <si>
    <t>11005176</t>
  </si>
  <si>
    <t>VBN DAUN DKP -PW3 UTUH UKUR 2S</t>
  </si>
  <si>
    <t>11005177</t>
  </si>
  <si>
    <t>VBN DAUN DKP -PW3 PECAH UKUR 1</t>
  </si>
  <si>
    <t>11005178</t>
  </si>
  <si>
    <t>VBN DAUN DKP -PW3 PECAH UKUR 1S</t>
  </si>
  <si>
    <t>11005179</t>
  </si>
  <si>
    <t>VBN DAUN DKP -PW3 PECAH UKUR 2</t>
  </si>
  <si>
    <t>11005180</t>
  </si>
  <si>
    <t>VBN DAUN DKP -PW3 PECAH UKUR 2S</t>
  </si>
  <si>
    <t>11005181</t>
  </si>
  <si>
    <t>VBN DAUN DKP -PW1- IIIA UTUH UKUR 1</t>
  </si>
  <si>
    <t>11005182</t>
  </si>
  <si>
    <t>VBN DAUN DKP -PW1- IIIA UTUH UKUR 1S</t>
  </si>
  <si>
    <t>11005183</t>
  </si>
  <si>
    <t>VBN DAUN DKP -PW1- IIIA UTUH UKUR 2</t>
  </si>
  <si>
    <t>11005184</t>
  </si>
  <si>
    <t>VBN DAUN DKP -PW1- IIIA UTUH UKUR 2S</t>
  </si>
  <si>
    <t>11005185</t>
  </si>
  <si>
    <t>VBN DAUN DKP -PW1- IIIA UTUH UKUR 3</t>
  </si>
  <si>
    <t>11005186</t>
  </si>
  <si>
    <t>VBN DAUN DKP -PW1- IIIA PECAH UKUR 1</t>
  </si>
  <si>
    <t>11005187</t>
  </si>
  <si>
    <t>VBN DAUN DKP -PW1- IIIA PECAH UKUR 1S</t>
  </si>
  <si>
    <t>11005188</t>
  </si>
  <si>
    <t>VBN DAUN DKP -PW1- IIIA PECAH UKUR 2</t>
  </si>
  <si>
    <t>11005189</t>
  </si>
  <si>
    <t>VBN DAUN DKP -PW1- IIIA PECAH UKUR 2S</t>
  </si>
  <si>
    <t>11005190</t>
  </si>
  <si>
    <t>VBN DAUN DKP -PW1- IIIA PECAH UKUR 3</t>
  </si>
  <si>
    <t>11005191</t>
  </si>
  <si>
    <t>VBN DAUN DKP -PW1- IIIB UTUH UKUR 1</t>
  </si>
  <si>
    <t>11005192</t>
  </si>
  <si>
    <t>VBN DAUN DKP -PW1- IIIB UTUH UKUR 1S</t>
  </si>
  <si>
    <t>11005193</t>
  </si>
  <si>
    <t>VBN DAUN DKP -PW1- IIIB UTUH UKUR 2</t>
  </si>
  <si>
    <t>11005194</t>
  </si>
  <si>
    <t>VBN DAUN DKP -PW1- IIIB UTUH UKUR 2S</t>
  </si>
  <si>
    <t>11005195</t>
  </si>
  <si>
    <t>VBN DAUN DKP -PW1- IIIB UTUH UKUR 3</t>
  </si>
  <si>
    <t>11005196</t>
  </si>
  <si>
    <t>VBN DAUN DKP -PW1- IIIB PECAH UKUR 1</t>
  </si>
  <si>
    <t>11005197</t>
  </si>
  <si>
    <t>VBN DAUN DKP -PW1- IIIB PECAH UKUR 1S</t>
  </si>
  <si>
    <t>11005198</t>
  </si>
  <si>
    <t>VBN DAUN DKP -PW1- IIIB PECAH UKUR 2</t>
  </si>
  <si>
    <t>11005199</t>
  </si>
  <si>
    <t>VBN DAUN DKP -PW1- IIIB PECAH UKUR 2S</t>
  </si>
  <si>
    <t>11005200</t>
  </si>
  <si>
    <t>VBN DAUN DKP -PW1- IIIB PECAH UKUR 3</t>
  </si>
  <si>
    <t>11005201</t>
  </si>
  <si>
    <t>VBN DAUN DKP -PW1- IIIC UTUH UKUR 1</t>
  </si>
  <si>
    <t>11005202</t>
  </si>
  <si>
    <t>VBN DAUN DKP -PW1- IIIC UTUH UKUR 1S</t>
  </si>
  <si>
    <t>11005203</t>
  </si>
  <si>
    <t>VBN DAUN DKP -PW1- IIIC UTUH UKUR 2</t>
  </si>
  <si>
    <t>11005204</t>
  </si>
  <si>
    <t>VBN DAUN DKP -PW1- IIIC UTUH UKUR 2S</t>
  </si>
  <si>
    <t>11005205</t>
  </si>
  <si>
    <t>VBN DAUN DKP -PW1- IIIC UTUH UKUR 3</t>
  </si>
  <si>
    <t>11005206</t>
  </si>
  <si>
    <t>VBN DAUN DKP -PW1- IIIC PECAH UKUR 1</t>
  </si>
  <si>
    <t>11005207</t>
  </si>
  <si>
    <t>VBN DAUN DKP -PW1- IIIC PECAH UKUR 1S</t>
  </si>
  <si>
    <t>11005208</t>
  </si>
  <si>
    <t>VBN DAUN DKP -PW1- IIIC PECAH UKUR 2</t>
  </si>
  <si>
    <t>11005209</t>
  </si>
  <si>
    <t>VBN DAUN DKP -PW1- IIIC PECAH UKUR 2S</t>
  </si>
  <si>
    <t>11005210</t>
  </si>
  <si>
    <t>VBN DAUN DKP -PW1- IIIC PECAH UKUR 3</t>
  </si>
  <si>
    <t>11005211</t>
  </si>
  <si>
    <t>VORSTNO DKP -FILLER LOOSE LEAF II-BIR</t>
  </si>
  <si>
    <t>11005212</t>
  </si>
  <si>
    <t>VORSTNO DKP-FILLER LOOSE LEAF II-POLOKAN</t>
  </si>
  <si>
    <t>11005213</t>
  </si>
  <si>
    <t>VORSTNO DKP-FILLER LOOSE LEAF I-BIR</t>
  </si>
  <si>
    <t>11005214</t>
  </si>
  <si>
    <t>VORSTNO DKP -FILLER LOOSE LEAF I-POLOKAN</t>
  </si>
  <si>
    <t>11005215</t>
  </si>
  <si>
    <t>VORSTNO DKP -FILLER LOOSE LEAF III-BIR</t>
  </si>
  <si>
    <t>11005216</t>
  </si>
  <si>
    <t>VORSTNO DKP-FILLER LOOSE LEAFIII-POLOKAN</t>
  </si>
  <si>
    <t>11005217</t>
  </si>
  <si>
    <t>VORSTNO DAUN DMP -HANDSTRIP-BIR</t>
  </si>
  <si>
    <t>11005218</t>
  </si>
  <si>
    <t>VORSTNO DAUN DMP -HANDSTRIP-POLOKAN</t>
  </si>
  <si>
    <t>11005219</t>
  </si>
  <si>
    <t>VBN DAUN DMP -NW- IA UTUH UKUR 1</t>
  </si>
  <si>
    <t>11005220</t>
  </si>
  <si>
    <t>VBN DAUN DMP -NW- IA UTUH UKUR 1S</t>
  </si>
  <si>
    <t>11005221</t>
  </si>
  <si>
    <t>VBN DAUN DMP -NW- IA UTUH UKUR 2</t>
  </si>
  <si>
    <t>11005222</t>
  </si>
  <si>
    <t>VBN DAUN DMP -NW- IA UTUH UKUR 2S</t>
  </si>
  <si>
    <t>11005223</t>
  </si>
  <si>
    <t>VBN DAUN DMP -NW- IA PECAH UKUR 1</t>
  </si>
  <si>
    <t>11005224</t>
  </si>
  <si>
    <t>VBN DAUN DMP -NW- IA PECAH UKUR 1S</t>
  </si>
  <si>
    <t>11005225</t>
  </si>
  <si>
    <t>VBN DAUN DMP -NW- IA PECAH UKUR 2</t>
  </si>
  <si>
    <t>11005226</t>
  </si>
  <si>
    <t>VBN DAUN DMP -NW- IA PECAH UKUR 2S</t>
  </si>
  <si>
    <t>11005227</t>
  </si>
  <si>
    <t>VBN DAUN DMP -NW- IB UTUH UKUR 1</t>
  </si>
  <si>
    <t>11005228</t>
  </si>
  <si>
    <t>VBN DAUN DMP -NW- IB UTUH UKUR 1S</t>
  </si>
  <si>
    <t>11005229</t>
  </si>
  <si>
    <t>VBN DAUN DMP -NW- IB UTUH UKUR 2</t>
  </si>
  <si>
    <t>11005230</t>
  </si>
  <si>
    <t>VBN DAUN DMP -NW- IB UTUH UKUR 2S</t>
  </si>
  <si>
    <t>11005231</t>
  </si>
  <si>
    <t>VBN DAUN DMP -NW- IB PECAH UKUR 1</t>
  </si>
  <si>
    <t>11005232</t>
  </si>
  <si>
    <t>VBN DAUN DMP -NW- IB PECAH UKUR 1S</t>
  </si>
  <si>
    <t>11005233</t>
  </si>
  <si>
    <t>VBN DAUN DMP -NW- IB PECAH UKUR 2</t>
  </si>
  <si>
    <t>11005234</t>
  </si>
  <si>
    <t>VBN DAUN DMP -NW- IB PECAH UKUR 2S</t>
  </si>
  <si>
    <t>11005235</t>
  </si>
  <si>
    <t>VBN DAUN DMP -LPW- MINUS UTUH UKUR 1</t>
  </si>
  <si>
    <t>11005236</t>
  </si>
  <si>
    <t>VBN DAUN DMP -LPW- MINUS UTUH UKUR 1S</t>
  </si>
  <si>
    <t>11005237</t>
  </si>
  <si>
    <t>VBN DAUN DMP -LPW- MINUS UTUH UKUR 2</t>
  </si>
  <si>
    <t>11005238</t>
  </si>
  <si>
    <t>VBN DAUN DMP -LPW- MINUS UTUH UKUR 2S</t>
  </si>
  <si>
    <t>11005239</t>
  </si>
  <si>
    <t>VBN DAUN DMP -LPW- MINUS PECAH UKUR 1</t>
  </si>
  <si>
    <t>11005240</t>
  </si>
  <si>
    <t>VBN DAUN DMP -LPW- MINUS PECAH UKUR 1S</t>
  </si>
  <si>
    <t>11005241</t>
  </si>
  <si>
    <t>VBN DAUN DMP -LPW- MINUS PECAH UKUR 2</t>
  </si>
  <si>
    <t>11005242</t>
  </si>
  <si>
    <t>VBN DAUN DMP -LPW- MINUS PECAH UKUR 2S</t>
  </si>
  <si>
    <t>11005243</t>
  </si>
  <si>
    <t>VBN DAUN DMP -LPW- IIA UTUH UKUR 1</t>
  </si>
  <si>
    <t>11005244</t>
  </si>
  <si>
    <t>VBN DAUN DMP -LPW- IIA UTUH UKUR 1S</t>
  </si>
  <si>
    <t>11005245</t>
  </si>
  <si>
    <t>VBN DAUN DMP -LPW- IIA UTUH UKUR 2</t>
  </si>
  <si>
    <t>11005246</t>
  </si>
  <si>
    <t>VBN DAUN DMP -LPW- IIA UTUH UKUR 2S</t>
  </si>
  <si>
    <t>11005247</t>
  </si>
  <si>
    <t>VBN DAUN DMP -LPW- IIA PECAH UKUR 1</t>
  </si>
  <si>
    <t>11005248</t>
  </si>
  <si>
    <t>VBN DAUN DMP -LPW- IIA PECAH UKUR 1S</t>
  </si>
  <si>
    <t>11005249</t>
  </si>
  <si>
    <t>VBN DAUN DMP -LPW- IIA PECAH UKUR 2</t>
  </si>
  <si>
    <t>11005250</t>
  </si>
  <si>
    <t>VBN DAUN DMP -LPW- IIA PECAH UKUR 2S</t>
  </si>
  <si>
    <t>11005251</t>
  </si>
  <si>
    <t>VBN DAUN DMP -LPW- IIB UTUH UKUR 1</t>
  </si>
  <si>
    <t>11005252</t>
  </si>
  <si>
    <t>VBN DAUN DMP -LPW- IIB UTUH UKUR 1S</t>
  </si>
  <si>
    <t>11005253</t>
  </si>
  <si>
    <t>VBN DAUN DMP -LPW- IIB UTUH UKUR 2</t>
  </si>
  <si>
    <t>11005254</t>
  </si>
  <si>
    <t>VBN DAUN DMP -LPW- IIB UTUH UKUR 2S</t>
  </si>
  <si>
    <t>11005255</t>
  </si>
  <si>
    <t>VBN DAUN DMP -LPW- IIB PECAH UKUR 1</t>
  </si>
  <si>
    <t>11005256</t>
  </si>
  <si>
    <t>VBN DAUN DMP -LPW- IIB PECAH UKUR 1S</t>
  </si>
  <si>
    <t>11005257</t>
  </si>
  <si>
    <t>VBN DAUN DMP -LPW- IIB PECAH UKUR 2</t>
  </si>
  <si>
    <t>11005258</t>
  </si>
  <si>
    <t>VBN DAUN DMP -LPW- IIB PECAH UKUR 2S</t>
  </si>
  <si>
    <t>11005259</t>
  </si>
  <si>
    <t>VBN DAUN DMP -PW2 UTUH UKUR 1</t>
  </si>
  <si>
    <t>11005260</t>
  </si>
  <si>
    <t>VBN DAUN DMP -PW2 UTUH UKUR 1S</t>
  </si>
  <si>
    <t>11005261</t>
  </si>
  <si>
    <t>VBN DAUN DMP -PW2 UTUH UKUR 2</t>
  </si>
  <si>
    <t>11005262</t>
  </si>
  <si>
    <t>VBN DAUN DMP -PW2 UTUH UKUR 2S</t>
  </si>
  <si>
    <t>11005263</t>
  </si>
  <si>
    <t>VBN DAUN DMP -PW2 UTUH UKUR 3</t>
  </si>
  <si>
    <t>11005264</t>
  </si>
  <si>
    <t>VBN DAUN DMP -PW2 PECAH UKUR 1</t>
  </si>
  <si>
    <t>11005265</t>
  </si>
  <si>
    <t>VBN DAUN DMP -PW2 PECAH UKUR 1S</t>
  </si>
  <si>
    <t>11005266</t>
  </si>
  <si>
    <t>VBN DAUN DMP -PW2 PECAH UKUR 2</t>
  </si>
  <si>
    <t>11005267</t>
  </si>
  <si>
    <t>VBN DAUN DMP -PW2 PECAH UKUR 2S</t>
  </si>
  <si>
    <t>11005268</t>
  </si>
  <si>
    <t>VBN DAUN DMP -PW2 PECAH UKUR 3</t>
  </si>
  <si>
    <t>11005269</t>
  </si>
  <si>
    <t>VBN DAUN DMP -PW3 UTUH UKUR 1</t>
  </si>
  <si>
    <t>11005270</t>
  </si>
  <si>
    <t>VBN DAUN DMP -PW3 UTUH UKUR 1S</t>
  </si>
  <si>
    <t>11005271</t>
  </si>
  <si>
    <t>VBN DAUN DMP -PW3 UTUH UKUR 2</t>
  </si>
  <si>
    <t>11005272</t>
  </si>
  <si>
    <t>VBN DAUN DMP -PW3 UTUH UKUR 2S</t>
  </si>
  <si>
    <t>11005273</t>
  </si>
  <si>
    <t>VBN DAUN DMP -PW3 PECAH UKUR 1</t>
  </si>
  <si>
    <t>11005274</t>
  </si>
  <si>
    <t>VBN DAUN DMP -PW3 PECAH UKUR 1S</t>
  </si>
  <si>
    <t>11005275</t>
  </si>
  <si>
    <t>VBN DAUN DMP -PW3 PECAH UKUR 2</t>
  </si>
  <si>
    <t>11005276</t>
  </si>
  <si>
    <t>VBN DAUN DMP -PW3 PECAH UKUR 2S</t>
  </si>
  <si>
    <t>11005277</t>
  </si>
  <si>
    <t>VBN PW DMP III/AAA 2S</t>
  </si>
  <si>
    <t>11005278</t>
  </si>
  <si>
    <t>VBN PW DMP III/AAA 1</t>
  </si>
  <si>
    <t>11005279</t>
  </si>
  <si>
    <t>VBN PW DMP III/AAA R 1</t>
  </si>
  <si>
    <t>11005280</t>
  </si>
  <si>
    <t>VBN DAUN DMP -PW1- IIIA UTUH UKUR 1</t>
  </si>
  <si>
    <t>11005281</t>
  </si>
  <si>
    <t>VBN DAUN DMP -PW1- IIIA UTUH UKUR 1S</t>
  </si>
  <si>
    <t>11005282</t>
  </si>
  <si>
    <t>VBN DAUN DMP -PW1- IIIA UTUH UKUR 2</t>
  </si>
  <si>
    <t>11005283</t>
  </si>
  <si>
    <t>VBN DAUN DMP -PW1- IIIA UTUH UKUR 2S</t>
  </si>
  <si>
    <t>11005284</t>
  </si>
  <si>
    <t>VBN DAUN DMP -PW1- IIIA UTUH UKUR 3</t>
  </si>
  <si>
    <t>11005285</t>
  </si>
  <si>
    <t>VBN DAUN DMP -PW1- IIIA PECAH UKUR 1</t>
  </si>
  <si>
    <t>11005286</t>
  </si>
  <si>
    <t>VBN DAUN DMP -PW1- IIIA PECAH UKUR 1S</t>
  </si>
  <si>
    <t>11005287</t>
  </si>
  <si>
    <t>VBN DAUN DMP -PW1- IIIA PECAH UKUR 2</t>
  </si>
  <si>
    <t>11005288</t>
  </si>
  <si>
    <t>VBN DAUN DMP -PW1- IIIA PECAH UKUR 2S</t>
  </si>
  <si>
    <t>11005289</t>
  </si>
  <si>
    <t>VBN DAUN DMP -PW1- IIIA PECAH UKUR 3</t>
  </si>
  <si>
    <t>11005290</t>
  </si>
  <si>
    <t>VBN DAUN DMP -PW1- IIIB UTUH UKUR 1</t>
  </si>
  <si>
    <t>11005291</t>
  </si>
  <si>
    <t>VBN DAUN DMP -PW1- IIIB UTUH UKUR 1S</t>
  </si>
  <si>
    <t>11005292</t>
  </si>
  <si>
    <t>VBN DAUN DMP -PW1- IIIB UTUH UKUR 2</t>
  </si>
  <si>
    <t>11005293</t>
  </si>
  <si>
    <t>VBN DAUN DMP -PW1- IIIB UTUH UKUR 2S</t>
  </si>
  <si>
    <t>11005294</t>
  </si>
  <si>
    <t>VBN DAUN DMP -PW1- IIIB UTUH UKUR 3</t>
  </si>
  <si>
    <t>11005295</t>
  </si>
  <si>
    <t>VBN DAUN DMP -PW1- IIIB PECAH UKUR 1</t>
  </si>
  <si>
    <t>11005296</t>
  </si>
  <si>
    <t>VBN DAUN DMP -PW1- IIIB PECAH UKUR 1S</t>
  </si>
  <si>
    <t>11005297</t>
  </si>
  <si>
    <t>VBN DAUN DMP -PW1- IIIB PECAH UKUR 2</t>
  </si>
  <si>
    <t>11005298</t>
  </si>
  <si>
    <t>VBN DAUN DMP -PW1- IIIB PECAH UKUR 2S</t>
  </si>
  <si>
    <t>11005299</t>
  </si>
  <si>
    <t>VBN DAUN DMP -PW1- IIIB PECAH UKUR 3</t>
  </si>
  <si>
    <t>11005300</t>
  </si>
  <si>
    <t>VBN DAUN DMP -PW1- IIIC UTUH UKUR 1</t>
  </si>
  <si>
    <t>11005301</t>
  </si>
  <si>
    <t>VBN DAUN DMP -PW1- IIIC UTUH UKUR 1S</t>
  </si>
  <si>
    <t>11005302</t>
  </si>
  <si>
    <t>VBN DAUN DMP -PW1- IIIC UTUH UKUR 2</t>
  </si>
  <si>
    <t>11005303</t>
  </si>
  <si>
    <t>VBN DAUN DMP -PW1- IIIC UTUH UKUR 2S</t>
  </si>
  <si>
    <t>11005304</t>
  </si>
  <si>
    <t>VBN DAUN DMP -PW1- IIIC UTUH UKUR 3</t>
  </si>
  <si>
    <t>11005305</t>
  </si>
  <si>
    <t>VBN DAUN DMP -PW1- IIIC PECAH UKUR 1</t>
  </si>
  <si>
    <t>11005306</t>
  </si>
  <si>
    <t>VBN DAUN DMP -PW1- IIIC PECAH UKUR 1S</t>
  </si>
  <si>
    <t>11005307</t>
  </si>
  <si>
    <t>VBN DAUN DMP -PW1- IIIC PECAH UKUR 2</t>
  </si>
  <si>
    <t>11005308</t>
  </si>
  <si>
    <t>VBN DAUN DMP -PW1- IIIC PECAH UKUR 2S</t>
  </si>
  <si>
    <t>11005309</t>
  </si>
  <si>
    <t>VBN DAUN DMP -PW1- IIIC PECAH UKUR 3</t>
  </si>
  <si>
    <t>11005310</t>
  </si>
  <si>
    <t>VORSTNO DMP -FILLER LOOSE LEAF II-BIR</t>
  </si>
  <si>
    <t>11005311</t>
  </si>
  <si>
    <t>VORSTNO DMP-FILLER LOOSE LEAF II-POLOKAN</t>
  </si>
  <si>
    <t>11005312</t>
  </si>
  <si>
    <t>VORSTNO DMP-FILLER LOOSE LEAF I-BIR</t>
  </si>
  <si>
    <t>11005313</t>
  </si>
  <si>
    <t>VORSTNO DMP -FILLER LOOSE LEAF I-POLOKAN</t>
  </si>
  <si>
    <t>11005314</t>
  </si>
  <si>
    <t>VORSTNO DMP -FILLER LOOSE LEAF III-BIR</t>
  </si>
  <si>
    <t>11005315</t>
  </si>
  <si>
    <t>VORSTNO DMP-FILLER LOOSE LEAFIII-POLOKAN</t>
  </si>
  <si>
    <t>11005316</t>
  </si>
  <si>
    <t>VORSTNO DAUN DP -HANDSTRIP-BIR</t>
  </si>
  <si>
    <t>11005317</t>
  </si>
  <si>
    <t>VORSTNO DAUN DP -HANDSTRIP-POLOKAN</t>
  </si>
  <si>
    <t>11005318</t>
  </si>
  <si>
    <t>VORSTNO DP-FILLER LOOSE LEAF II-BIR</t>
  </si>
  <si>
    <t>11005319</t>
  </si>
  <si>
    <t>VORSTNO DP -FILLER LOOSE LEAF II-POLOKAN</t>
  </si>
  <si>
    <t>11005320</t>
  </si>
  <si>
    <t>VORSTNO DAUN DP-FILLER LOOSE LEAF I-BIR</t>
  </si>
  <si>
    <t>11005321</t>
  </si>
  <si>
    <t>VORSTNO DP -FILLER LOOSE LEAF I-POLOKAN</t>
  </si>
  <si>
    <t>11005322</t>
  </si>
  <si>
    <t>VORSTNO DP -FILLER LOOSE LEAF III-BIR</t>
  </si>
  <si>
    <t>11005323</t>
  </si>
  <si>
    <t>VORSTNO DP-FILLER LOOSE LEAF III-POLOKAN</t>
  </si>
  <si>
    <t>11005324</t>
  </si>
  <si>
    <t>FIK BND 2015</t>
  </si>
  <si>
    <t>11005325</t>
  </si>
  <si>
    <t>FIK FILLER</t>
  </si>
  <si>
    <t>11005326</t>
  </si>
  <si>
    <t>FIK - FILLER- LONG STRIP</t>
  </si>
  <si>
    <t>11005327</t>
  </si>
  <si>
    <t>FIK LPW</t>
  </si>
  <si>
    <t>11005328</t>
  </si>
  <si>
    <t>FIK NW</t>
  </si>
  <si>
    <t>11005329</t>
  </si>
  <si>
    <t>FIK PW</t>
  </si>
  <si>
    <t>11005330</t>
  </si>
  <si>
    <t>FIK RFU</t>
  </si>
  <si>
    <t>11005331</t>
  </si>
  <si>
    <t>OMBLAD UKUR 1</t>
  </si>
  <si>
    <t>11005332</t>
  </si>
  <si>
    <t>OMBLAD UKUR 1S</t>
  </si>
  <si>
    <t>11005333</t>
  </si>
  <si>
    <t>OMBLAD UKUR 2</t>
  </si>
  <si>
    <t>11005334</t>
  </si>
  <si>
    <t>OMBLAD A UKUR 1</t>
  </si>
  <si>
    <t>11005335</t>
  </si>
  <si>
    <t>OMBLAD A UKUR 1S</t>
  </si>
  <si>
    <t>11005336</t>
  </si>
  <si>
    <t>OMBLAD A UKUR 2</t>
  </si>
  <si>
    <t>11005337</t>
  </si>
  <si>
    <t>OMBLAD AM UKUR 1</t>
  </si>
  <si>
    <t>11005338</t>
  </si>
  <si>
    <t>OMBLAD AM UKUR 1S</t>
  </si>
  <si>
    <t>11005339</t>
  </si>
  <si>
    <t>OMBLAD AM UKUR 2</t>
  </si>
  <si>
    <t>11005340</t>
  </si>
  <si>
    <t>OMBLAD PECAH UKUR 1</t>
  </si>
  <si>
    <t>11005341</t>
  </si>
  <si>
    <t>OMBLAD PECAH UKUR 1S</t>
  </si>
  <si>
    <t>11005342</t>
  </si>
  <si>
    <t>OMBLAD PECAH UKUR 2</t>
  </si>
  <si>
    <t>11005343</t>
  </si>
  <si>
    <t>VBN - FILLER- LONG STRIP</t>
  </si>
  <si>
    <t>11005344</t>
  </si>
  <si>
    <t>VBN FILLER HANDSTRIP BIR</t>
  </si>
  <si>
    <t>11005345</t>
  </si>
  <si>
    <t>TBN - FILLER- HANDSTRIP BIR</t>
  </si>
  <si>
    <t>11005346</t>
  </si>
  <si>
    <t>VBN FILLER HANDSTRIP POLOKAN</t>
  </si>
  <si>
    <t>11005347</t>
  </si>
  <si>
    <t>TBN - FILLER- HANDSTRIP POLOKAN</t>
  </si>
  <si>
    <t>11005348</t>
  </si>
  <si>
    <t>FILLER BESNO HST Z KMBO</t>
  </si>
  <si>
    <t>11005349</t>
  </si>
  <si>
    <t>FIK DAUN KAK-NW IA- UTUH UKUR 1</t>
  </si>
  <si>
    <t>11005350</t>
  </si>
  <si>
    <t>FIK DAUN KAK-NW IA- UTUH UKUR 1S</t>
  </si>
  <si>
    <t>11005351</t>
  </si>
  <si>
    <t>FIK DAUN KAK-NW IA- UTUH UKUR 2</t>
  </si>
  <si>
    <t>11005352</t>
  </si>
  <si>
    <t>FIK DAUN KAK-NW IA- UTUH UKUR 2S</t>
  </si>
  <si>
    <t>11005353</t>
  </si>
  <si>
    <t>FIK DAUN KAK-NW IA- PECAH UKUR 1</t>
  </si>
  <si>
    <t>11005354</t>
  </si>
  <si>
    <t>FIK DAUN KAK-NW IA- PECAH UKUR 1S</t>
  </si>
  <si>
    <t>11005355</t>
  </si>
  <si>
    <t>FIK DAUN KAK-NW IA- PECAH UKUR 2</t>
  </si>
  <si>
    <t>11005356</t>
  </si>
  <si>
    <t>FIK DAUN KAK-NW IA- PECAH UKUR 2S</t>
  </si>
  <si>
    <t>11005357</t>
  </si>
  <si>
    <t>FIK DAUN KOS-NW IA- UTUH UKUR 1</t>
  </si>
  <si>
    <t>11005358</t>
  </si>
  <si>
    <t>FIK DAUN KOS-NW IA- UTUH UKUR 1S</t>
  </si>
  <si>
    <t>11005359</t>
  </si>
  <si>
    <t>FIK DAUN KOS-NW IA- UTUH UKUR 2</t>
  </si>
  <si>
    <t>11005360</t>
  </si>
  <si>
    <t>FIK DAUN KOS-NW IA- UTUH UKUR 2S</t>
  </si>
  <si>
    <t>11005361</t>
  </si>
  <si>
    <t>FIK DAUN KOS-NW IA- PECAH UKUR 1</t>
  </si>
  <si>
    <t>11005362</t>
  </si>
  <si>
    <t>FIK DAUN KOS-NW IA- PECAH UKUR 1S</t>
  </si>
  <si>
    <t>11005363</t>
  </si>
  <si>
    <t>FIK DAUN KOS-NW IA- PECAH UKUR 2</t>
  </si>
  <si>
    <t>11005364</t>
  </si>
  <si>
    <t>FIK DAUN KOS-NW IA- PECAH UKUR 2S</t>
  </si>
  <si>
    <t>11005365</t>
  </si>
  <si>
    <t>FIK DAUN TENG-NW IA- UTUH UKUR 1</t>
  </si>
  <si>
    <t>11005366</t>
  </si>
  <si>
    <t>FIK DAUN TENG-NW IA- UTUH UKUR 1S</t>
  </si>
  <si>
    <t>11005367</t>
  </si>
  <si>
    <t>FIK DAUN TENG-NW IA- UTUH UKUR 2</t>
  </si>
  <si>
    <t>11005368</t>
  </si>
  <si>
    <t>FIK DAUN TENG-NW IA- UTUH UKUR 2S</t>
  </si>
  <si>
    <t>11005369</t>
  </si>
  <si>
    <t>FIK DAUN TENG-NW IA- PECAH UKUR 1</t>
  </si>
  <si>
    <t>11005370</t>
  </si>
  <si>
    <t>FIK DAUN TENG-NW IA- PECAH UKUR 1S</t>
  </si>
  <si>
    <t>11005371</t>
  </si>
  <si>
    <t>FIK DAUN TENG-NW IA- PECAH UKUR 2</t>
  </si>
  <si>
    <t>11005372</t>
  </si>
  <si>
    <t>FIK DAUN TENG-NW IA- PECAH UKUR 2S</t>
  </si>
  <si>
    <t>11005373</t>
  </si>
  <si>
    <t>FIK DAUN KAK-NW IB- UTUH UKUR 1</t>
  </si>
  <si>
    <t>11005374</t>
  </si>
  <si>
    <t>FIK DAUN KAK-NW IB- UTUH UKUR 1S</t>
  </si>
  <si>
    <t>11005375</t>
  </si>
  <si>
    <t>FIK DAUN KAK-NW IB- UTUH UKUR 2</t>
  </si>
  <si>
    <t>11005376</t>
  </si>
  <si>
    <t>FIK DAUN KAK-NW IB- UTUH UKUR 2S</t>
  </si>
  <si>
    <t>11005377</t>
  </si>
  <si>
    <t>FIK DAUN KAK-NW IB- PECAH UKUR 1</t>
  </si>
  <si>
    <t>11005378</t>
  </si>
  <si>
    <t>FIK DAUN KAK-NW IB- PECAH UKUR 1S</t>
  </si>
  <si>
    <t>11005379</t>
  </si>
  <si>
    <t>FIK DAUN KAK-NW IB- PECAH UKUR 2</t>
  </si>
  <si>
    <t>11005380</t>
  </si>
  <si>
    <t>FIK DAUN KAK-NW IB- PECAH UKUR 2S</t>
  </si>
  <si>
    <t>11005381</t>
  </si>
  <si>
    <t>FIK DAUN KOS-NW IB- UTUH UKUR 1</t>
  </si>
  <si>
    <t>11005382</t>
  </si>
  <si>
    <t>FIK DAUN KOS-NW IB- UTUH UKUR 1S</t>
  </si>
  <si>
    <t>11005383</t>
  </si>
  <si>
    <t>FIK DAUN KOS-NW IB- UTUH UKUR 2</t>
  </si>
  <si>
    <t>11005384</t>
  </si>
  <si>
    <t>FIK DAUN KOS-NW IB- UTUH UKUR 2S</t>
  </si>
  <si>
    <t>11005385</t>
  </si>
  <si>
    <t>FIK DAUN KOS-NW IB- PECAH UKUR 1</t>
  </si>
  <si>
    <t>11005386</t>
  </si>
  <si>
    <t>FIK DAUN KOS-NW IB- PECAH UKUR 1S</t>
  </si>
  <si>
    <t>11005387</t>
  </si>
  <si>
    <t>FIK DAUN KOS-NW IB- PECAH UKUR 2</t>
  </si>
  <si>
    <t>11005388</t>
  </si>
  <si>
    <t>FIK DAUN KOS-NW IB- PECAH UKUR 2S</t>
  </si>
  <si>
    <t>11005389</t>
  </si>
  <si>
    <t>FIK DAUN TENG-NW IB- UTUH UKUR 1</t>
  </si>
  <si>
    <t>11005390</t>
  </si>
  <si>
    <t>FIK DAUN TENG-NW IB- UTUH UKUR 1S</t>
  </si>
  <si>
    <t>11005391</t>
  </si>
  <si>
    <t>FIK DAUN TENG-NW IB- UTUH UKUR 2</t>
  </si>
  <si>
    <t>11005392</t>
  </si>
  <si>
    <t>FIK DAUN TENG-NW IB- UTUH UKUR 2S</t>
  </si>
  <si>
    <t>11005393</t>
  </si>
  <si>
    <t>FIK DAUN TENG-NW IB- PECAH UKUR 1</t>
  </si>
  <si>
    <t>11005394</t>
  </si>
  <si>
    <t>FIK DAUN TENG-NW IB- PECAH UKUR 1S</t>
  </si>
  <si>
    <t>11005395</t>
  </si>
  <si>
    <t>FIK DAUN TENG-NW IB- PECAH UKUR 2</t>
  </si>
  <si>
    <t>11005396</t>
  </si>
  <si>
    <t>FIK DAUN TENG-NW IB- PECAH UKUR 2S</t>
  </si>
  <si>
    <t>11005397</t>
  </si>
  <si>
    <t>FIK DAUN KAK-LPW MINUS UTUH UKUR 1</t>
  </si>
  <si>
    <t>11005398</t>
  </si>
  <si>
    <t>FIK DAUN KAK-LPW MINUS UTUH UKUR 1S</t>
  </si>
  <si>
    <t>11005399</t>
  </si>
  <si>
    <t>FIK DAUN KAK-LPW MINUS UTUH UKUR 2</t>
  </si>
  <si>
    <t>11005400</t>
  </si>
  <si>
    <t>FIK DAUN KAK-LPW MINUS UTUH UKUR 2S</t>
  </si>
  <si>
    <t>11005401</t>
  </si>
  <si>
    <t>FIK DAUN KAK-LPW MINUS PECAH UKUR 1</t>
  </si>
  <si>
    <t>11005402</t>
  </si>
  <si>
    <t>FIK DAUN KAK-LPW MINUS PECAH UKUR 1S</t>
  </si>
  <si>
    <t>11005403</t>
  </si>
  <si>
    <t>FIK DAUN KAK-LPW MINUS PECAH UKUR 2</t>
  </si>
  <si>
    <t>11005404</t>
  </si>
  <si>
    <t>FIK DAUN KAK-LPW MINUS PECAH UKUR 2S</t>
  </si>
  <si>
    <t>11005405</t>
  </si>
  <si>
    <t>FIK DAUN KOS-LPW MINUS UTUH UKUR 1</t>
  </si>
  <si>
    <t>11005406</t>
  </si>
  <si>
    <t>FIK DAUN KOS-LPW MINUS UTUH UKUR 1S</t>
  </si>
  <si>
    <t>11005407</t>
  </si>
  <si>
    <t>FIK DAUN KOS-LPW MINUS UTUH UKUR 2</t>
  </si>
  <si>
    <t>11005408</t>
  </si>
  <si>
    <t>FIK DAUN KOS-LPW MINUS UTUH UKUR 2S</t>
  </si>
  <si>
    <t>11005409</t>
  </si>
  <si>
    <t>FIK DAUN KOS-LPW MINUS PECAH UKUR 1</t>
  </si>
  <si>
    <t>11005410</t>
  </si>
  <si>
    <t>FIK DAUN KOS-LPW MINUS PECAH UKUR 1S</t>
  </si>
  <si>
    <t>11005411</t>
  </si>
  <si>
    <t>FIK DAUN KOS-LPW MINUS PECAH UKUR 2</t>
  </si>
  <si>
    <t>11005412</t>
  </si>
  <si>
    <t>FIK DAUN KOS-LPW MINUS PECAH UKUR 2S</t>
  </si>
  <si>
    <t>11005413</t>
  </si>
  <si>
    <t>FIK DAUN TENG-LPW MINUS UTUH UKUR 1</t>
  </si>
  <si>
    <t>11005414</t>
  </si>
  <si>
    <t>FIK DAUN TENG-LPW MINUS UTUH UKUR 1S</t>
  </si>
  <si>
    <t>11005415</t>
  </si>
  <si>
    <t>FIK DAUN TENG-LPW MINUS UTUH UKUR 2</t>
  </si>
  <si>
    <t>11005416</t>
  </si>
  <si>
    <t>FIK DAUN TENG-LPW MINUS UTUH UKUR 2S</t>
  </si>
  <si>
    <t>11005417</t>
  </si>
  <si>
    <t>FIK DAUN TENG-LPW MINUS PECAH UKUR 1</t>
  </si>
  <si>
    <t>11005418</t>
  </si>
  <si>
    <t>FIK DAUN TENG-LPW MINUS PECAH UKUR 1S</t>
  </si>
  <si>
    <t>11005419</t>
  </si>
  <si>
    <t>FIK DAUN TENG-LPW MINUS PECAH UKUR 2</t>
  </si>
  <si>
    <t>11005420</t>
  </si>
  <si>
    <t>FIK DAUN TENG-LPW MINUS PECAH UKUR 2S</t>
  </si>
  <si>
    <t>11005421</t>
  </si>
  <si>
    <t>FIK DAUN KAK-LPW IIA- UTUH UKUR 1</t>
  </si>
  <si>
    <t>11005422</t>
  </si>
  <si>
    <t>FIK DAUN KAK-LPW IIA- UTUH UKUR 1S</t>
  </si>
  <si>
    <t>11005423</t>
  </si>
  <si>
    <t>FIK DAUN KAK-LPW IIA- UTUH UKUR 2</t>
  </si>
  <si>
    <t>11005424</t>
  </si>
  <si>
    <t>FIK DAUN KAK-LPW IIA- UTUH UKUR 2S</t>
  </si>
  <si>
    <t>11005425</t>
  </si>
  <si>
    <t>FIK DAUN KAK-LPW IIA- PECAH UKUR 1</t>
  </si>
  <si>
    <t>11005426</t>
  </si>
  <si>
    <t>FIK DAUN KAK-LPW IIA- PECAH UKUR 1S</t>
  </si>
  <si>
    <t>11005427</t>
  </si>
  <si>
    <t>FIK DAUN KAK-LPW IIA- PECAH UKUR 2</t>
  </si>
  <si>
    <t>11005428</t>
  </si>
  <si>
    <t>FIK DAUN KAK-LPW IIA- PECAH UKUR 2S</t>
  </si>
  <si>
    <t>11005429</t>
  </si>
  <si>
    <t>FIK DAUN KOS-LPW IIA- UTUH UKUR 1</t>
  </si>
  <si>
    <t>11005430</t>
  </si>
  <si>
    <t>FIK DAUN KOS-LPW IIA- UTUH UKUR 1S</t>
  </si>
  <si>
    <t>11005431</t>
  </si>
  <si>
    <t>FIK DAUN KOS-LPW IIA- UTUH UKUR 2</t>
  </si>
  <si>
    <t>11005432</t>
  </si>
  <si>
    <t>FIK DAUN KOS-LPW IIA- UTUH UKUR 2S</t>
  </si>
  <si>
    <t>11005433</t>
  </si>
  <si>
    <t>FIK DAUN KOS-LPW IIA- PECAH UKUR 1</t>
  </si>
  <si>
    <t>11005434</t>
  </si>
  <si>
    <t>FIK DAUN KOS-LPW IIA- PECAH UKUR 1S</t>
  </si>
  <si>
    <t>11005435</t>
  </si>
  <si>
    <t>FIK DAUN KOS-LPW IIA- PECAH UKUR 2</t>
  </si>
  <si>
    <t>11005436</t>
  </si>
  <si>
    <t>FIK DAUN KOS-LPW IIA- PECAH UKUR 2S</t>
  </si>
  <si>
    <t>11005437</t>
  </si>
  <si>
    <t>FIK DAUN TENG-LPW IIA- UTUH UKUR 1</t>
  </si>
  <si>
    <t>11005438</t>
  </si>
  <si>
    <t>FIK DAUN TENG-LPW IIA- UTUH UKUR 1S</t>
  </si>
  <si>
    <t>11005439</t>
  </si>
  <si>
    <t>FIK DAUN TENG-LPW IIA- UTUH UKUR 2</t>
  </si>
  <si>
    <t>11005440</t>
  </si>
  <si>
    <t>FIK DAUN TENG-LPW IIA- UTUH UKUR 2S</t>
  </si>
  <si>
    <t>11005441</t>
  </si>
  <si>
    <t>FIK DAUN TENG-LPW IIA- PECAH UKUR 1</t>
  </si>
  <si>
    <t>11005442</t>
  </si>
  <si>
    <t>FIK DAUN TENG-LPW IIA- PECAH UKUR 1S</t>
  </si>
  <si>
    <t>11005443</t>
  </si>
  <si>
    <t>FIK DAUN TENG-LPW IIA- PECAH UKUR 2</t>
  </si>
  <si>
    <t>11005444</t>
  </si>
  <si>
    <t>FIK DAUN TENG-LPW IIA- PECAH UKUR 2S</t>
  </si>
  <si>
    <t>11005445</t>
  </si>
  <si>
    <t>FIK DAUN KAK-LPW IIB- UTUH UKUR 1</t>
  </si>
  <si>
    <t>11005446</t>
  </si>
  <si>
    <t>FIK DAUN KAK-LPW IIB- UTUH UKUR 1S</t>
  </si>
  <si>
    <t>11005447</t>
  </si>
  <si>
    <t>FIK DAUN KAK-LPW IIB- UTUH UKUR 2</t>
  </si>
  <si>
    <t>11005448</t>
  </si>
  <si>
    <t>FIK DAUN KAK-LPW IIB- UTUH UKUR 2S</t>
  </si>
  <si>
    <t>11005449</t>
  </si>
  <si>
    <t>FIK DAUN KAK-LPW IIB- PECAH UKUR 1</t>
  </si>
  <si>
    <t>11005450</t>
  </si>
  <si>
    <t>FIK DAUN KAK-LPW IIB- PECAH UKUR 1S</t>
  </si>
  <si>
    <t>11005451</t>
  </si>
  <si>
    <t>FIK DAUN KAK-LPW IIB- PECAH UKUR 2</t>
  </si>
  <si>
    <t>11005452</t>
  </si>
  <si>
    <t>FIK DAUN KAK-LPW IIB- PECAH UKUR 2S</t>
  </si>
  <si>
    <t>11005453</t>
  </si>
  <si>
    <t>FIK DAUN KOS-LPW IIB- UTUH UKUR 1</t>
  </si>
  <si>
    <t>11005454</t>
  </si>
  <si>
    <t>FIK DAUN KOS-LPW IIB- UTUH UKUR 1S</t>
  </si>
  <si>
    <t>11005455</t>
  </si>
  <si>
    <t>FIK DAUN KOS-LPW IIB- UTUH UKUR 2</t>
  </si>
  <si>
    <t>11005456</t>
  </si>
  <si>
    <t>FIK DAUN KOS-LPW IIB- UTUH UKUR 2S</t>
  </si>
  <si>
    <t>11005457</t>
  </si>
  <si>
    <t>FIK DAUN KOS-LPW IIB- PECAH UKUR 1</t>
  </si>
  <si>
    <t>11005458</t>
  </si>
  <si>
    <t>FIK DAUN KOS-LPW IIB- PECAH UKUR 1S</t>
  </si>
  <si>
    <t>11005459</t>
  </si>
  <si>
    <t>FIK DAUN KOS-LPW IIB- PECAH UKUR 2</t>
  </si>
  <si>
    <t>11005460</t>
  </si>
  <si>
    <t>FIK DAUN KOS-LPW IIB- PECAH UKUR 2S</t>
  </si>
  <si>
    <t>11005461</t>
  </si>
  <si>
    <t>FIK DAUN TENG-LPW IIB- UTUH UKUR 1</t>
  </si>
  <si>
    <t>11005462</t>
  </si>
  <si>
    <t>FIK DAUN TENG-LPW IIB- UTUH UKUR 1S</t>
  </si>
  <si>
    <t>11005463</t>
  </si>
  <si>
    <t>FIK DAUN TENG-LPW IIB- UTUH UKUR 2</t>
  </si>
  <si>
    <t>11005464</t>
  </si>
  <si>
    <t>FIK DAUN TENG-LPW IIB- UTUH UKUR 2S</t>
  </si>
  <si>
    <t>11005465</t>
  </si>
  <si>
    <t>FIK DAUN TENG-LPW IIB- PECAH UKUR 1</t>
  </si>
  <si>
    <t>11005466</t>
  </si>
  <si>
    <t>FIK DAUN TENG-LPW IIB- PECAH UKUR 1S</t>
  </si>
  <si>
    <t>11005467</t>
  </si>
  <si>
    <t>FIK DAUN TENG-LPW IIB- PECAH UKUR 2</t>
  </si>
  <si>
    <t>11005468</t>
  </si>
  <si>
    <t>FIK DAUN TENG-LPW IIB- PECAH UKUR 2S</t>
  </si>
  <si>
    <t>11005469</t>
  </si>
  <si>
    <t>FIK DAUN KAK-PW2- UTUH UKUR 1</t>
  </si>
  <si>
    <t>11005470</t>
  </si>
  <si>
    <t>FIK DAUN KAK-PW2- UTUH UKUR 1S</t>
  </si>
  <si>
    <t>11005471</t>
  </si>
  <si>
    <t>FIK DAUN KAK-PW2- UTUH UKUR 2</t>
  </si>
  <si>
    <t>11005472</t>
  </si>
  <si>
    <t>FIK DAUN KAK-PW2- UTUH UKUR 2S</t>
  </si>
  <si>
    <t>11005473</t>
  </si>
  <si>
    <t>FIK DAUN KAK-PW2- UTUH UKUR 3S</t>
  </si>
  <si>
    <t>11005474</t>
  </si>
  <si>
    <t>FIK DAUN KAK-PW2- PECAH UKUR 1</t>
  </si>
  <si>
    <t>11005475</t>
  </si>
  <si>
    <t>FIK DAUN KAK-PW2- PECAH UKUR R 1S</t>
  </si>
  <si>
    <t>11005476</t>
  </si>
  <si>
    <t>FIK DAUN KAK-PW2- PECAH UKUR 2</t>
  </si>
  <si>
    <t>11005477</t>
  </si>
  <si>
    <t>FIK DAUN KAK-PW2- PECAH UKUR 2S</t>
  </si>
  <si>
    <t>11005478</t>
  </si>
  <si>
    <t>FIK DAUN KAK-PW2- PECAH UKUR 3S</t>
  </si>
  <si>
    <t>11005479</t>
  </si>
  <si>
    <t>FIK DAUN KOS-PW2- UTUH UKUR 1</t>
  </si>
  <si>
    <t>11005480</t>
  </si>
  <si>
    <t>FIK DAUN KOS-PW2- UTUH UKUR 1S</t>
  </si>
  <si>
    <t>11005481</t>
  </si>
  <si>
    <t>FIK DAUN KOS-PW2- UTUH UKUR 2</t>
  </si>
  <si>
    <t>11005482</t>
  </si>
  <si>
    <t>FIK DAUN KOS-PW2- UTUH UKUR 2S</t>
  </si>
  <si>
    <t>11005483</t>
  </si>
  <si>
    <t>FIK DAUN KOS-PW2- UTUH UKUR 3S</t>
  </si>
  <si>
    <t>11005484</t>
  </si>
  <si>
    <t>FIK DAUN KOS-PW2- PECAH UKUR 1</t>
  </si>
  <si>
    <t>11005485</t>
  </si>
  <si>
    <t>FIK DAUN KOS-PW2- PECAH UKUR R 1S</t>
  </si>
  <si>
    <t>11005486</t>
  </si>
  <si>
    <t>FIK DAUN KOS-PW2- PECAH UKUR 2</t>
  </si>
  <si>
    <t>11005487</t>
  </si>
  <si>
    <t>FIK DAUN KOS-PW2- PECAH UKUR 2S</t>
  </si>
  <si>
    <t>11005488</t>
  </si>
  <si>
    <t>FIK DAUN KOS-PW2- PECAH UKUR 3S</t>
  </si>
  <si>
    <t>11005489</t>
  </si>
  <si>
    <t>FIK DAUN TENG-PW2- UTUH UKUR 1</t>
  </si>
  <si>
    <t>11005490</t>
  </si>
  <si>
    <t>FIK DAUN TENG-PW2- UTUH UKUR 1S</t>
  </si>
  <si>
    <t>11005491</t>
  </si>
  <si>
    <t>FIK DAUN TENG-PW2- UTUH UKUR 2</t>
  </si>
  <si>
    <t>11005492</t>
  </si>
  <si>
    <t>FIK DAUN TENG-PW2- UTUH UKUR 2S</t>
  </si>
  <si>
    <t>11005493</t>
  </si>
  <si>
    <t>FIK DAUN TENG-PW2- UTUH UKUR 3S</t>
  </si>
  <si>
    <t>11005494</t>
  </si>
  <si>
    <t>FIK DAUN TENG-PW2- PECAH UKUR 1</t>
  </si>
  <si>
    <t>11005495</t>
  </si>
  <si>
    <t>FIK DAUN TENG-PW2- PECAH UKUR R 1S</t>
  </si>
  <si>
    <t>11005496</t>
  </si>
  <si>
    <t>FIK DAUN TENG-PW2- PECAH UKUR 2</t>
  </si>
  <si>
    <t>11005497</t>
  </si>
  <si>
    <t>FIK DAUN TENG-PW2- PECAH UKUR 2S</t>
  </si>
  <si>
    <t>11005498</t>
  </si>
  <si>
    <t>FIK DAUN TENG-PW2- PECAH UKUR 3S</t>
  </si>
  <si>
    <t>11005499</t>
  </si>
  <si>
    <t>FIK DAUN KAK-PW3- UTUH UKUR 1</t>
  </si>
  <si>
    <t>11005500</t>
  </si>
  <si>
    <t>FIK DAUN KAK-PW3- UTUH UKUR 1S</t>
  </si>
  <si>
    <t>11005501</t>
  </si>
  <si>
    <t>FIK DAUN KAK-PW3- UTUH UKUR 2</t>
  </si>
  <si>
    <t>11005502</t>
  </si>
  <si>
    <t>FIK DAUN KAK-PW3- UTUH UKUR 2S</t>
  </si>
  <si>
    <t>11005503</t>
  </si>
  <si>
    <t>FIK DAUN KAK-PW3- UTUH UKUR 3S</t>
  </si>
  <si>
    <t>11005504</t>
  </si>
  <si>
    <t>FIK DAUN KAK-PW3- PECAH UKUR 1</t>
  </si>
  <si>
    <t>11005505</t>
  </si>
  <si>
    <t>FIK DAUN KAK-PW3- PECAH UKUR R 1S</t>
  </si>
  <si>
    <t>11005506</t>
  </si>
  <si>
    <t>FIK DAUN KAK-PW3- PECAH UKUR 2</t>
  </si>
  <si>
    <t>11005507</t>
  </si>
  <si>
    <t>FIK DAUN KAK-PW3- PECAH UKUR 2S</t>
  </si>
  <si>
    <t>11005508</t>
  </si>
  <si>
    <t>FIK DAUN KAK-PW3- PECAH UKUR 3S</t>
  </si>
  <si>
    <t>11005509</t>
  </si>
  <si>
    <t>FIK DAUN KOS-PW3- UTUH UKUR 1</t>
  </si>
  <si>
    <t>11005510</t>
  </si>
  <si>
    <t>FIK DAUN KOS-PW3- UTUH UKUR 1S</t>
  </si>
  <si>
    <t>11005511</t>
  </si>
  <si>
    <t>FIK DAUN KOS-PW3- UTUH UKUR 2</t>
  </si>
  <si>
    <t>11005512</t>
  </si>
  <si>
    <t>FIK DAUN KOS-PW3- UTUH UKUR 2S</t>
  </si>
  <si>
    <t>11005513</t>
  </si>
  <si>
    <t>FIK DAUN KOS-PW3- UTUH UKUR 3S</t>
  </si>
  <si>
    <t>11005514</t>
  </si>
  <si>
    <t>FIK DAUN KOS-PW3- PECAH UKUR 1</t>
  </si>
  <si>
    <t>11005515</t>
  </si>
  <si>
    <t>FIK DAUN KOS-PW3- PECAH UKUR R 1S</t>
  </si>
  <si>
    <t>11005516</t>
  </si>
  <si>
    <t>FIK DAUN KOS-PW3- PECAH UKUR 2</t>
  </si>
  <si>
    <t>11005517</t>
  </si>
  <si>
    <t>FIK DAUN KOS-PW3- PECAH UKUR 2S</t>
  </si>
  <si>
    <t>11005518</t>
  </si>
  <si>
    <t>FIK DAUN KOS-PW3- PECAH UKUR 3S</t>
  </si>
  <si>
    <t>11005519</t>
  </si>
  <si>
    <t>FIK DAUN TENG-PW3- UTUH UKUR 1</t>
  </si>
  <si>
    <t>11005520</t>
  </si>
  <si>
    <t>FIK DAUN TENG-PW3- UTUH UKUR 1S</t>
  </si>
  <si>
    <t>11005521</t>
  </si>
  <si>
    <t>FIK DAUN TENG-PW3- UTUH UKUR 2</t>
  </si>
  <si>
    <t>11005522</t>
  </si>
  <si>
    <t>FIK DAUN TENG-PW3- UTUH UKUR 2S</t>
  </si>
  <si>
    <t>11005523</t>
  </si>
  <si>
    <t>FIK DAUN TENG-PW3- UTUH UKUR 3S</t>
  </si>
  <si>
    <t>11005524</t>
  </si>
  <si>
    <t>FIK DAUN TENG-PW3- PECAH UKUR 1</t>
  </si>
  <si>
    <t>11005525</t>
  </si>
  <si>
    <t>FIK DAUN TENG-PW3- PECAH UKUR R 1S</t>
  </si>
  <si>
    <t>11005526</t>
  </si>
  <si>
    <t>FIK DAUN TENG-PW3- PECAH UKUR 2</t>
  </si>
  <si>
    <t>11005527</t>
  </si>
  <si>
    <t>FIK DAUN TENG-PW3- PECAH UKUR 2S</t>
  </si>
  <si>
    <t>11005528</t>
  </si>
  <si>
    <t>FIK DAUN TENG-PW3- PECAH UKUR 3S</t>
  </si>
  <si>
    <t>11005529</t>
  </si>
  <si>
    <t>FIK PW III/AAA KAK 1</t>
  </si>
  <si>
    <t>11005530</t>
  </si>
  <si>
    <t>FIK PW III/AAA KAK 2S</t>
  </si>
  <si>
    <t>11005531</t>
  </si>
  <si>
    <t>FIK PW III/AAA KAK R 1</t>
  </si>
  <si>
    <t>11005532</t>
  </si>
  <si>
    <t>FIK PW III/AAA KAK R 2S</t>
  </si>
  <si>
    <t>11005533</t>
  </si>
  <si>
    <t>FIK DAUN KAK-PWA1- UTUH UKUR 1</t>
  </si>
  <si>
    <t>11005534</t>
  </si>
  <si>
    <t>FIK DAUN KAK-PW1- PECAH UKUR 1</t>
  </si>
  <si>
    <t>11005535</t>
  </si>
  <si>
    <t>FIK DAUN KAK-PWA1- UTUH UKUR 1S</t>
  </si>
  <si>
    <t>11005536</t>
  </si>
  <si>
    <t>FIK DAUN KAK-PWA1- UTUH UKUR 2</t>
  </si>
  <si>
    <t>11005537</t>
  </si>
  <si>
    <t>FIK DAUN KAK-PW1- PECAH UKUR 2</t>
  </si>
  <si>
    <t>11005538</t>
  </si>
  <si>
    <t>FIK DAUN KAK-PWA1- UTUH UKUR 2S</t>
  </si>
  <si>
    <t>11005539</t>
  </si>
  <si>
    <t>FIK DAUN KAK-PW1- PECAH UKUR 2S</t>
  </si>
  <si>
    <t>11005540</t>
  </si>
  <si>
    <t>FIK DAUN KAK-PWA1- UTUH UKUR 3S</t>
  </si>
  <si>
    <t>11005541</t>
  </si>
  <si>
    <t>FIK DAUN KAK-PWA1- PECAH UKUR 1</t>
  </si>
  <si>
    <t>11005542</t>
  </si>
  <si>
    <t>FIK DAUN KAK-PWA1- PECAH UKUR R 1S</t>
  </si>
  <si>
    <t>11005543</t>
  </si>
  <si>
    <t>FIK DAUN KAK-PWA1- PECAH UKUR 2</t>
  </si>
  <si>
    <t>11005544</t>
  </si>
  <si>
    <t>FIK DAUN KAK-PWA1- PECAH UKUR 2S</t>
  </si>
  <si>
    <t>11005545</t>
  </si>
  <si>
    <t>FIK DAUN KAK-PWA1- PECAH UKUR 3S</t>
  </si>
  <si>
    <t>11005546</t>
  </si>
  <si>
    <t>FIK DAUN KOS-PWA1- UTUH UKUR 1</t>
  </si>
  <si>
    <t>11005547</t>
  </si>
  <si>
    <t>FIK DAUN KOS-PWA1- UTUH UKUR 1S</t>
  </si>
  <si>
    <t>11005548</t>
  </si>
  <si>
    <t>FIK DAUN KOS-PWA1- UTUH UKUR 2</t>
  </si>
  <si>
    <t>11005549</t>
  </si>
  <si>
    <t>FIK DAUN KOS-PWA1- UTUH UKUR 2S</t>
  </si>
  <si>
    <t>11005550</t>
  </si>
  <si>
    <t>FIK DAUN KOS-PWA1- UTUH UKUR 3S</t>
  </si>
  <si>
    <t>11005551</t>
  </si>
  <si>
    <t>FIK DAUN KOS-PWA1- PECAH UKUR 1</t>
  </si>
  <si>
    <t>11005552</t>
  </si>
  <si>
    <t>FIK DAUN KOS-PWA1- PECAH UKUR R 1S</t>
  </si>
  <si>
    <t>11005553</t>
  </si>
  <si>
    <t>FIK DAUN KOS-PWA1- PECAH UKUR 2</t>
  </si>
  <si>
    <t>11005554</t>
  </si>
  <si>
    <t>FIK DAUN KOS-PWA1- PECAH UKUR 2S</t>
  </si>
  <si>
    <t>11005555</t>
  </si>
  <si>
    <t>FIK DAUN KOS-PWA1- PECAH UKUR 3S</t>
  </si>
  <si>
    <t>11005556</t>
  </si>
  <si>
    <t>FIK DAUN TENG-PWA1- UTUH UKUR 1</t>
  </si>
  <si>
    <t>11005557</t>
  </si>
  <si>
    <t>FIK DAUN TENG-PWA1- UTUH UKUR 1S</t>
  </si>
  <si>
    <t>11005558</t>
  </si>
  <si>
    <t>FIK DAUN TENG-PWA1- UTUH UKUR 2</t>
  </si>
  <si>
    <t>11005559</t>
  </si>
  <si>
    <t>FIK DAUN TENG-PWA1- UTUH UKUR 2S</t>
  </si>
  <si>
    <t>11005560</t>
  </si>
  <si>
    <t>FIK DAUN TENG-PWA1- UTUH UKUR 3S</t>
  </si>
  <si>
    <t>11005561</t>
  </si>
  <si>
    <t>FIK DAUN TENG-PWA1- PECAH UKUR 1</t>
  </si>
  <si>
    <t>11005562</t>
  </si>
  <si>
    <t>FIK DAUN TENG-PWA1- PECAH UKUR R 1S</t>
  </si>
  <si>
    <t>11005563</t>
  </si>
  <si>
    <t>FIK DAUN TENG-PWA1- PECAH UKUR 2</t>
  </si>
  <si>
    <t>11005564</t>
  </si>
  <si>
    <t>FIK DAUN TENG-PWA1- PECAH UKUR 2S</t>
  </si>
  <si>
    <t>11005565</t>
  </si>
  <si>
    <t>FIK DAUN TENG-PWA1- PECAH UKUR 3S</t>
  </si>
  <si>
    <t>11005566</t>
  </si>
  <si>
    <t>FIK DAUN KAK-PWB1- UTUH UKUR 1</t>
  </si>
  <si>
    <t>11005567</t>
  </si>
  <si>
    <t>FIK DAUN KAK-PWB1- UTUH UKUR 1S</t>
  </si>
  <si>
    <t>11005568</t>
  </si>
  <si>
    <t>FIK DAUN KAK-PWB1- UTUH UKUR 2</t>
  </si>
  <si>
    <t>11005569</t>
  </si>
  <si>
    <t>FIK DAUN KAK-PWB1- UTUH UKUR 2S</t>
  </si>
  <si>
    <t>11005570</t>
  </si>
  <si>
    <t>FIK DAUN KAK-PWB1- UTUH UKUR 3S</t>
  </si>
  <si>
    <t>11005571</t>
  </si>
  <si>
    <t>FIK DAUN KAK-PWB1- PECAH UKUR 1</t>
  </si>
  <si>
    <t>11005572</t>
  </si>
  <si>
    <t>FIK DAUN KAK-PWB1- PECAH UKUR R 1S</t>
  </si>
  <si>
    <t>11005573</t>
  </si>
  <si>
    <t>FIK DAUN KAK-PWB1- PECAH UKUR 2</t>
  </si>
  <si>
    <t>11005574</t>
  </si>
  <si>
    <t>FIK DAUN KAK-PWB1- PECAH UKUR 2S</t>
  </si>
  <si>
    <t>11005575</t>
  </si>
  <si>
    <t>FIK DAUN KAK-PWB1- PECAH UKUR 3S</t>
  </si>
  <si>
    <t>11005576</t>
  </si>
  <si>
    <t>FIK DAUN KOS-PWB1- UTUH UKUR 1</t>
  </si>
  <si>
    <t>11005577</t>
  </si>
  <si>
    <t>FIK DAUN KOS-PWB1- UTUH UKUR 1S</t>
  </si>
  <si>
    <t>11005578</t>
  </si>
  <si>
    <t>FIK DAUN KOS-PWB1- UTUH UKUR 2</t>
  </si>
  <si>
    <t>11005579</t>
  </si>
  <si>
    <t>FIK DAUN KOS-PWB1- UTUH UKUR 2S</t>
  </si>
  <si>
    <t>11005580</t>
  </si>
  <si>
    <t>FIK DAUN KOS-PWB1- UTUH UKUR 3S</t>
  </si>
  <si>
    <t>11005581</t>
  </si>
  <si>
    <t>FIK DAUN KOS-PWB1- PECAH UKUR 1</t>
  </si>
  <si>
    <t>11005582</t>
  </si>
  <si>
    <t>FIK DAUN KOS-PWB1- PECAH UKUR R 1S</t>
  </si>
  <si>
    <t>11005583</t>
  </si>
  <si>
    <t>FIK DAUN KOS-PWB1- PECAH UKUR 2</t>
  </si>
  <si>
    <t>11005584</t>
  </si>
  <si>
    <t>FIK DAUN KOS-PWB1- PECAH UKUR 2S</t>
  </si>
  <si>
    <t>11005585</t>
  </si>
  <si>
    <t>FIK DAUN KOS-PWB1- PECAH UKUR 3S</t>
  </si>
  <si>
    <t>11005586</t>
  </si>
  <si>
    <t>FIK DAUN TENG-PWB1- UTUH UKUR 1</t>
  </si>
  <si>
    <t>11005587</t>
  </si>
  <si>
    <t>FIK DAUN TENG-PWB1- UTUH UKUR 1S</t>
  </si>
  <si>
    <t>11005588</t>
  </si>
  <si>
    <t>FIK DAUN TENG-PWB1- UTUH UKUR 2</t>
  </si>
  <si>
    <t>11005589</t>
  </si>
  <si>
    <t>FIK DAUN TENG-PWB1- UTUH UKUR 2S</t>
  </si>
  <si>
    <t>11005590</t>
  </si>
  <si>
    <t>FIK DAUN TENG-PWB1- UTUH UKUR 3S</t>
  </si>
  <si>
    <t>11005591</t>
  </si>
  <si>
    <t>FIK DAUN TENG-PWB1- PECAH UKUR 1</t>
  </si>
  <si>
    <t>11005592</t>
  </si>
  <si>
    <t>FIK DAUN TENG-PWB1- PECAH UKUR R 1S</t>
  </si>
  <si>
    <t>11005593</t>
  </si>
  <si>
    <t>FIK DAUN TENG-PWB1- PECAH UKUR 2</t>
  </si>
  <si>
    <t>11005594</t>
  </si>
  <si>
    <t>FIK DAUN TENG-PWB1- PECAH UKUR 2S</t>
  </si>
  <si>
    <t>11005595</t>
  </si>
  <si>
    <t>FIK DAUN TENG-PWB1- PECAH UKUR 3S</t>
  </si>
  <si>
    <t>11005596</t>
  </si>
  <si>
    <t>BESNO KAK-DEKBLAD II-HS II/A-UTUH UKUR 1</t>
  </si>
  <si>
    <t>11005597</t>
  </si>
  <si>
    <t>BESNO KAK-DEKBLAD II-HS II/A-PECAH UKUR1</t>
  </si>
  <si>
    <t>11005598</t>
  </si>
  <si>
    <t>BESNO KAK-DEKBLAD II-HS II/A-UTUH UKUR 2</t>
  </si>
  <si>
    <t>11005599</t>
  </si>
  <si>
    <t>BESNO KAK-DEKBLAD II-HS II/A-PECAH UKUR2</t>
  </si>
  <si>
    <t>11005600</t>
  </si>
  <si>
    <t>BESNO KAK-DEKBLAD II-HSII/A AM-UTUHUKUR1</t>
  </si>
  <si>
    <t>11005601</t>
  </si>
  <si>
    <t>BESNO KAK-DEKBLAD I-HSIA-UTUH UKUR1</t>
  </si>
  <si>
    <t>11005602</t>
  </si>
  <si>
    <t>BESNO KAK-DEKBLAD I-HS IA-PECAHUKUR1</t>
  </si>
  <si>
    <t>11005603</t>
  </si>
  <si>
    <t>BESNO KAK-DEKBLAD I-HSIA-UTUH UKUR2</t>
  </si>
  <si>
    <t>11005604</t>
  </si>
  <si>
    <t>BESNO KAK-DEKBLAD I-HS IA-PECAHUKUR2</t>
  </si>
  <si>
    <t>11005605</t>
  </si>
  <si>
    <t>BESNO KAK-DEKBLAD I-HS IAM-UTUHUKUR1</t>
  </si>
  <si>
    <t>11005606</t>
  </si>
  <si>
    <t>BESNO KAK-DEKBLAD I-HS IAM-PECAHUKUR1</t>
  </si>
  <si>
    <t>11005607</t>
  </si>
  <si>
    <t>BESNO KAK-DEKBLAD I-HS IAM-UTUHUKUR2</t>
  </si>
  <si>
    <t>11005608</t>
  </si>
  <si>
    <t>BESNO KAK-DEKBLAD I-HS IAM-PECAHUKUR2</t>
  </si>
  <si>
    <t>11005609</t>
  </si>
  <si>
    <t>BESNO KAK-DEKBLAD I-HSII-UTUH UKUR1</t>
  </si>
  <si>
    <t>11005610</t>
  </si>
  <si>
    <t>BESNO KAK-DEKBLAD I-HS II-PECAHUKUR1</t>
  </si>
  <si>
    <t>11005611</t>
  </si>
  <si>
    <t>BESNO KAK-DEKBLAD I-HSII-UTUH UKUR2</t>
  </si>
  <si>
    <t>11005612</t>
  </si>
  <si>
    <t>BESNO KAK-DEKBLAD I-HS II-PECAHUKUR2</t>
  </si>
  <si>
    <t>11005613</t>
  </si>
  <si>
    <t>BESNO KAK-DEKBLAD I-HS IIA-UTUHUKUR1</t>
  </si>
  <si>
    <t>11005614</t>
  </si>
  <si>
    <t>BESNO KAK-DEKBLAD I-HS IIA-PECAHUKUR1</t>
  </si>
  <si>
    <t>11005615</t>
  </si>
  <si>
    <t>BESNO KAK-DEKBLAD I-HS IIA-UTUHUKUR2</t>
  </si>
  <si>
    <t>11005616</t>
  </si>
  <si>
    <t>BESNO KAK-DEKBLAD I-HS IIA-PECAHUKUR2</t>
  </si>
  <si>
    <t>11005617</t>
  </si>
  <si>
    <t>BESNO KAK-DEKBLAD I-HSI-UTUH UKUR 2</t>
  </si>
  <si>
    <t>11005618</t>
  </si>
  <si>
    <t>BESNO KAK-DEKBLAD I-HSI-PECAH UKUR2</t>
  </si>
  <si>
    <t>11005619</t>
  </si>
  <si>
    <t>BESNO KAK-DEKBLAD I-HSI-UTUH UKUR 1</t>
  </si>
  <si>
    <t>11005620</t>
  </si>
  <si>
    <t>BESNO KAK-DEKBLAD I-HSI-PECAH UKUR1</t>
  </si>
  <si>
    <t>11005621</t>
  </si>
  <si>
    <t>BESNO KAK-DEKBLAD I-HS IIAM-UTUHUKUR1</t>
  </si>
  <si>
    <t>11005622</t>
  </si>
  <si>
    <t>BESNO KAK-DEKBLAD I-HS IIAM-PECAH UKUR 1</t>
  </si>
  <si>
    <t>11005623</t>
  </si>
  <si>
    <t>BESNO KAK-DEKBLAD I-HS IIAM-UTUHUKUR2</t>
  </si>
  <si>
    <t>11005624</t>
  </si>
  <si>
    <t>BESNO KAK-DEKBLAD I-HS IIAM-PECAH UKUR 2</t>
  </si>
  <si>
    <t>11005625</t>
  </si>
  <si>
    <t>BESNO DAUN KAK -HANDSTRIP-BIR</t>
  </si>
  <si>
    <t>11005626</t>
  </si>
  <si>
    <t>BESNO DAUN KAK -HANDSTRIP-POLOKAN</t>
  </si>
  <si>
    <t>11005627</t>
  </si>
  <si>
    <t>BESNO KAK-OMBLAD I- UTUH UKUR 1</t>
  </si>
  <si>
    <t>11005628</t>
  </si>
  <si>
    <t>BESNO KAK-OMBLAD I- UTUH UKUR 2</t>
  </si>
  <si>
    <t>11005629</t>
  </si>
  <si>
    <t>BESNO KAK-OMBLAD I- II- UTUH UKUR 1</t>
  </si>
  <si>
    <t>11005630</t>
  </si>
  <si>
    <t>BESNO KAK-OMBLAD I- II-PECAH UKUR 1</t>
  </si>
  <si>
    <t>11005631</t>
  </si>
  <si>
    <t>BESNO KAK-OMBLAD I- II- UTUH UKUR 2</t>
  </si>
  <si>
    <t>11005632</t>
  </si>
  <si>
    <t>BESNO KAK-OMBLAD I- II-PECAH UKUR 2</t>
  </si>
  <si>
    <t>11005633</t>
  </si>
  <si>
    <t>BESNO KAK-OMBLAD II- UTUH UKUR 3</t>
  </si>
  <si>
    <t>11005634</t>
  </si>
  <si>
    <t>BESNO KAK-OMBLAD II- UTUH UKUR 3S</t>
  </si>
  <si>
    <t>11005635</t>
  </si>
  <si>
    <t>BESNO KAK-OMBLAD II-II/A-UTUH UKUR1</t>
  </si>
  <si>
    <t>11005636</t>
  </si>
  <si>
    <t>BESNO KAK-OMBLAD II-II/A-PECAHUKUR1</t>
  </si>
  <si>
    <t>11005637</t>
  </si>
  <si>
    <t>BESNO KAK-OMBLAD II-II/A-UTUH UKUR2</t>
  </si>
  <si>
    <t>11005638</t>
  </si>
  <si>
    <t>BESNO KAK-OMBLAD II-II/A-PECAHUKUR2</t>
  </si>
  <si>
    <t>11005639</t>
  </si>
  <si>
    <t>BESNO KAK-OMBLAD II-II/A-UTUHUKUR3S</t>
  </si>
  <si>
    <t>11005640</t>
  </si>
  <si>
    <t>BESNO KAK-OMBLAD II-II/A AM- UTUH UKUR 1</t>
  </si>
  <si>
    <t>11005641</t>
  </si>
  <si>
    <t>BESNO KAK-OMBLAD II/A AM-PECAHUKUR1</t>
  </si>
  <si>
    <t>11005642</t>
  </si>
  <si>
    <t>BESNO KAK-OMBLAD II-II/A AM- UTUH UKUR 2</t>
  </si>
  <si>
    <t>11005643</t>
  </si>
  <si>
    <t>BESNO KAK-OMBLAD II/A AM-PECAHUKUR2</t>
  </si>
  <si>
    <t>11005644</t>
  </si>
  <si>
    <t>BESNO KAK-OMBLAD II-II/A AM-UTUH UKUR 3S</t>
  </si>
  <si>
    <t>11005645</t>
  </si>
  <si>
    <t>BESNO KAK-OMBLAD I-IIA- UTUH UKUR 1</t>
  </si>
  <si>
    <t>11005646</t>
  </si>
  <si>
    <t>BESNO KAK-OMBLAD I-IIA-PECAH UKUR 1</t>
  </si>
  <si>
    <t>11005647</t>
  </si>
  <si>
    <t>BESNO KAK-OMBLAD I-IIA- UTUH UKUR 2</t>
  </si>
  <si>
    <t>11005648</t>
  </si>
  <si>
    <t>BESNO KAK-OMBLAD I-IIA-PECAH UKUR 2</t>
  </si>
  <si>
    <t>11005649</t>
  </si>
  <si>
    <t>BESNO KAK-OMBLAD I-IIA-PECAH UKUR 3S Y</t>
  </si>
  <si>
    <t>11005650</t>
  </si>
  <si>
    <t>BESNO KAK-OMBLAD I-IIAM-UTUH UKUR 1</t>
  </si>
  <si>
    <t>11005651</t>
  </si>
  <si>
    <t>BESNO KAK-OMBLAD I-IIAM-PECAH UKUR1</t>
  </si>
  <si>
    <t>11005652</t>
  </si>
  <si>
    <t>BESNO KAK-OMBLAD I-IIAM-UTUH UKUR 2</t>
  </si>
  <si>
    <t>11005653</t>
  </si>
  <si>
    <t>BESNO KAK-OMBLAD I-IIAM-PECAH UKUR2</t>
  </si>
  <si>
    <t>11005654</t>
  </si>
  <si>
    <t>BESNO KAK-OMBLAD I-IIAM-UTUH UKUR 3</t>
  </si>
  <si>
    <t>11005655</t>
  </si>
  <si>
    <t>BESNO KAK-OMBLAD IIAM- UTUH UKUR 3S</t>
  </si>
  <si>
    <t>11005656</t>
  </si>
  <si>
    <t>BESNO KAK-OMBLAD I-IIAM-PECAH UKUR 3S Y</t>
  </si>
  <si>
    <t>11005657</t>
  </si>
  <si>
    <t>BESNO KAK-OMBLAD III-IIB-UTUH UKUR1</t>
  </si>
  <si>
    <t>11005658</t>
  </si>
  <si>
    <t>BESNO KAK-OMBLAD III-IIB-UTUH UKUR2</t>
  </si>
  <si>
    <t>11005659</t>
  </si>
  <si>
    <t>BESNO KAK-OMBLAD III-IIB-UTUH UKUR3</t>
  </si>
  <si>
    <t>11005660</t>
  </si>
  <si>
    <t>BESNO KAK-OMBLAD III-IIB-UTUHUKUR3S</t>
  </si>
  <si>
    <t>11005661</t>
  </si>
  <si>
    <t>BESNO KAK-OMBLAD III-IIB-UTUH UKUR4</t>
  </si>
  <si>
    <t>11005662</t>
  </si>
  <si>
    <t>BESNO KAK-OMBLAD III-IIB AM- UTUH UKUR 1</t>
  </si>
  <si>
    <t>11005663</t>
  </si>
  <si>
    <t>BESNO KAK-OMBLAD III-IIB AM- UTUH UKUR 2</t>
  </si>
  <si>
    <t>11005664</t>
  </si>
  <si>
    <t>BESNO KAK-OMBLAD III-IIB AM- UTUH UKUR 3</t>
  </si>
  <si>
    <t>11005665</t>
  </si>
  <si>
    <t>BESNO KAK-OMBLAD III-IIB AM-UTUH UKUR 3S</t>
  </si>
  <si>
    <t>11005666</t>
  </si>
  <si>
    <t>BESNO KAK-OMBLAD III-IIB AM- UTUH UKUR 4</t>
  </si>
  <si>
    <t>11005667</t>
  </si>
  <si>
    <t>BESNO DAUN KAK-FILLER LOOSE LEAF II-BIR</t>
  </si>
  <si>
    <t>11005668</t>
  </si>
  <si>
    <t>BESNO KAK -FILLER LOOSE LEAF II-POLOKAN</t>
  </si>
  <si>
    <t>11005669</t>
  </si>
  <si>
    <t>BESNO KAK -FILLER LOOSE LEAF I-BIR</t>
  </si>
  <si>
    <t>11005670</t>
  </si>
  <si>
    <t>BESNO KAK-FILLER LOOSE LEAF I-PLKN</t>
  </si>
  <si>
    <t>11005671</t>
  </si>
  <si>
    <t>BESNO KAK-FILLER LOOSE LEAF III-BIR</t>
  </si>
  <si>
    <t>11005672</t>
  </si>
  <si>
    <t>BESNO KAK -FILLER LOOSE LEAF III-POLOKAN</t>
  </si>
  <si>
    <t>11005673</t>
  </si>
  <si>
    <t>BESNO KAK-DEKBLAD II-HSII/AAM-PECAHUKUR1</t>
  </si>
  <si>
    <t>11005674</t>
  </si>
  <si>
    <t>BESNO KAK-DEKBLAD II-HSII/A AM-UTUHUKUR2</t>
  </si>
  <si>
    <t>11005675</t>
  </si>
  <si>
    <t>BESNO KAK-DEKBLAD II-HSII/AAM-PECAHUKUR2</t>
  </si>
  <si>
    <t>11005676</t>
  </si>
  <si>
    <t>BESNO KOS-DEKBLAD II-HS II/A-UTUH UKUR 1</t>
  </si>
  <si>
    <t>11005677</t>
  </si>
  <si>
    <t>BESNO KOS-DEKBLAD II-HS II/A-PECAH UKUR1</t>
  </si>
  <si>
    <t>11005678</t>
  </si>
  <si>
    <t>BESNO KOS-DEKBLAD II-HS II/A-UTUH UKUR 2</t>
  </si>
  <si>
    <t>11005679</t>
  </si>
  <si>
    <t>BESNO KOS-DEKBLAD II-HS II/A-PECAH UKUR2</t>
  </si>
  <si>
    <t>11005680</t>
  </si>
  <si>
    <t>BESNO KOS-DEKBLAD II-HSII/A AM-UTUHUKUR1</t>
  </si>
  <si>
    <t>11005681</t>
  </si>
  <si>
    <t>BESNO KOS-DEKBLAD I-HSIA-UTUH UKUR1</t>
  </si>
  <si>
    <t>11005682</t>
  </si>
  <si>
    <t>BESNO KOS-DEKBLAD I-HS IA-PECAHUKUR1</t>
  </si>
  <si>
    <t>11005683</t>
  </si>
  <si>
    <t>BESNO KOS-DEKBLAD I-HSIA-UTUH UKUR2</t>
  </si>
  <si>
    <t>11005684</t>
  </si>
  <si>
    <t>BESNO KOS-DEKBLAD I-HS IA-PECAHUKUR2</t>
  </si>
  <si>
    <t>11005685</t>
  </si>
  <si>
    <t>BESNO KOS-DEKBLAD I-HS IAM-UTUHUKUR1</t>
  </si>
  <si>
    <t>11005686</t>
  </si>
  <si>
    <t>BESNO KOS-DEKBLAD I-HS IAM-PECAHUKUR1</t>
  </si>
  <si>
    <t>11005687</t>
  </si>
  <si>
    <t>BESNO KOS-DEKBLAD I-HS I AM-UTUH UKUR 2</t>
  </si>
  <si>
    <t>11005688</t>
  </si>
  <si>
    <t>BESNO KOS-DEKBLAD I-HS IAM-PECAHUKUR2</t>
  </si>
  <si>
    <t>11005689</t>
  </si>
  <si>
    <t>BESNO KOS-DEKBLAD I-HSII-UTUH UKUR1</t>
  </si>
  <si>
    <t>11005690</t>
  </si>
  <si>
    <t>BESNO KOS-DEKBLAD I-HS II-PECAHUKUR1</t>
  </si>
  <si>
    <t>11005691</t>
  </si>
  <si>
    <t>BESNO KOS-DEKBLAD I-HSII-UTUH UKUR2</t>
  </si>
  <si>
    <t>11005692</t>
  </si>
  <si>
    <t>BESNO KOS-DEKBLAD I-HS II-PECAHUKUR2</t>
  </si>
  <si>
    <t>11005693</t>
  </si>
  <si>
    <t>BESNO KOS-DEKBLAD I-HS IIA-UTUHUKUR1</t>
  </si>
  <si>
    <t>11005694</t>
  </si>
  <si>
    <t>BESNO KOS-DEKBLAD I-HS IIA-PECAHUKUR1</t>
  </si>
  <si>
    <t>11005695</t>
  </si>
  <si>
    <t>BESNO KOS-DEKBLAD I-HS IIA-UTUHUKUR2</t>
  </si>
  <si>
    <t>11005696</t>
  </si>
  <si>
    <t>BESNO KOS-DEKBLAD I-HS IIA-PECAHUKUR2</t>
  </si>
  <si>
    <t>11005697</t>
  </si>
  <si>
    <t>BESNO KOS-DEKBLAD I-HSI-UTUH UKUR 2</t>
  </si>
  <si>
    <t>11005698</t>
  </si>
  <si>
    <t>BESNO KOS-DEKBLAD I-HSI-PECAH UKUR2</t>
  </si>
  <si>
    <t>11005699</t>
  </si>
  <si>
    <t>BESNO KOS-DEKBLAD I-HSI-UTUH UKUR 1</t>
  </si>
  <si>
    <t>11005700</t>
  </si>
  <si>
    <t>BESNO KOS-DEKBLAD I-HSI-PECAH UKUR1</t>
  </si>
  <si>
    <t>11005701</t>
  </si>
  <si>
    <t>BESNO KOS-DEKBLAD I-HS IIAM-UTUHUKUR1</t>
  </si>
  <si>
    <t>11005702</t>
  </si>
  <si>
    <t>BESNO KOS-DEKBLAD I-HS IIAM-PECAH UKUR 1</t>
  </si>
  <si>
    <t>11005703</t>
  </si>
  <si>
    <t>BESNO KOS-DEKBLAD I-HS IIAM-UTUHUKUR2</t>
  </si>
  <si>
    <t>11005704</t>
  </si>
  <si>
    <t>BESNO KOS-DEKBLAD I-HS IIAM-PECAH UKUR 2</t>
  </si>
  <si>
    <t>11005705</t>
  </si>
  <si>
    <t>BESNO DAUN KOS -HANDSTRIP-BIR</t>
  </si>
  <si>
    <t>11005706</t>
  </si>
  <si>
    <t>BESNO DAUN KOS -HANDSTRIP-POLOKAN</t>
  </si>
  <si>
    <t>11005707</t>
  </si>
  <si>
    <t>BESNO KOS-OMBLAD I- UTUH UKUR 1</t>
  </si>
  <si>
    <t>11005708</t>
  </si>
  <si>
    <t>BESNO KOS-OMBLAD I-PECAH UKUR 1</t>
  </si>
  <si>
    <t>11005709</t>
  </si>
  <si>
    <t>BESNO KOS-OMBLAD I- UTUH UKUR 2</t>
  </si>
  <si>
    <t>11005710</t>
  </si>
  <si>
    <t>BESNO KOS-OMBLAD IAM-UTUH UKUR 1</t>
  </si>
  <si>
    <t>11005711</t>
  </si>
  <si>
    <t>BESNO KOS-OMBLAD I- II- UTUH UKUR 1</t>
  </si>
  <si>
    <t>11005712</t>
  </si>
  <si>
    <t>BESNO KOS-OMBLAD I- II-PECAH UKUR 1</t>
  </si>
  <si>
    <t>11005713</t>
  </si>
  <si>
    <t>BESNO KOS-OMBLAD I- II- UTUH UKUR 2</t>
  </si>
  <si>
    <t>11005714</t>
  </si>
  <si>
    <t>BESNO KOS-OMBLAD I- II-PECAH UKUR 2</t>
  </si>
  <si>
    <t>11005715</t>
  </si>
  <si>
    <t>BESNO KOS-OMBLAD II- UTUH UKUR 3</t>
  </si>
  <si>
    <t>11005716</t>
  </si>
  <si>
    <t>BESNO KOS-OMBLAD II- UTUH UKUR 3S</t>
  </si>
  <si>
    <t>11005717</t>
  </si>
  <si>
    <t>BESNO KOS-OMBLAD II-II/A-UTUH UKUR1</t>
  </si>
  <si>
    <t>11005718</t>
  </si>
  <si>
    <t>BESNO KOS-OMBLAD II-II/A-PECAHUKUR1</t>
  </si>
  <si>
    <t>11005719</t>
  </si>
  <si>
    <t>BESNO KOS-OMBLAD II-II/A-UTUH UKUR2</t>
  </si>
  <si>
    <t>11005720</t>
  </si>
  <si>
    <t>BESNO KOS-OMBLAD II-II/A-PECAHUKUR2</t>
  </si>
  <si>
    <t>11005721</t>
  </si>
  <si>
    <t>BESNO KOS-OMBLAD II-II/A-UTUHUKUR3S</t>
  </si>
  <si>
    <t>11005722</t>
  </si>
  <si>
    <t>BESNO KOS-OMBLAD II-II/A AM- UTUH UKUR 1</t>
  </si>
  <si>
    <t>11005723</t>
  </si>
  <si>
    <t>BESNO KOS-OMBLAD II/A AM-PECAHUKUR1</t>
  </si>
  <si>
    <t>11005724</t>
  </si>
  <si>
    <t>BESNO KOS-OMBLAD II-II/A AM- UTUH UKUR 2</t>
  </si>
  <si>
    <t>11005725</t>
  </si>
  <si>
    <t>BESNO KOS-OMBLAD II/A AM-PECAHUKUR2</t>
  </si>
  <si>
    <t>11005726</t>
  </si>
  <si>
    <t>BESNO KOS-OMBLAD II-II/A AM-UTUH UKUR 3S</t>
  </si>
  <si>
    <t>11005727</t>
  </si>
  <si>
    <t>BESNO KOS-OMBLAD I-IIA- UTUH UKUR 1</t>
  </si>
  <si>
    <t>11005728</t>
  </si>
  <si>
    <t>BESNO KOS-OMBLAD I-IIA-PECAH UKUR 1</t>
  </si>
  <si>
    <t>11005729</t>
  </si>
  <si>
    <t>BESNO KOS-OMBLAD I-IIA- UTUH UKUR 2</t>
  </si>
  <si>
    <t>11005730</t>
  </si>
  <si>
    <t>BESNO KOS-OMBLAD I-IIA-PECAH UKUR 2</t>
  </si>
  <si>
    <t>11005731</t>
  </si>
  <si>
    <t>BESNO KOS-OMBLAD IIA- UTUH UKUR 3</t>
  </si>
  <si>
    <t>11005732</t>
  </si>
  <si>
    <t>BESNO KOS-OMBLAD I-IIAM-UTUH UKUR 1</t>
  </si>
  <si>
    <t>11005733</t>
  </si>
  <si>
    <t>BESNO KOS-OMBLAD I-IIAM-PECAH UKUR1</t>
  </si>
  <si>
    <t>11005734</t>
  </si>
  <si>
    <t>BESNO KOS-OMBLAD I-IIAM-UTUH UKUR 2</t>
  </si>
  <si>
    <t>11005735</t>
  </si>
  <si>
    <t>BESNO KOS-OMBLAD I-IIAM-PECAH UKUR2</t>
  </si>
  <si>
    <t>11005736</t>
  </si>
  <si>
    <t>BESNO KOS-OMBLAD IIAM- UTUH UKUR 3</t>
  </si>
  <si>
    <t>11005737</t>
  </si>
  <si>
    <t>BESNO KOS-OMBLAD III-IIB-UTUH UKUR1</t>
  </si>
  <si>
    <t>11005738</t>
  </si>
  <si>
    <t>BESNO KOS-OMBLAD III-IIB-UTUH UKUR2</t>
  </si>
  <si>
    <t>11005739</t>
  </si>
  <si>
    <t>BESNO KOS-OMBLAD III-IIB-UTUH UKUR3</t>
  </si>
  <si>
    <t>11005740</t>
  </si>
  <si>
    <t>BESNO KOS-OMBLAD III-IIB-UTUHUKUR3S</t>
  </si>
  <si>
    <t>11005741</t>
  </si>
  <si>
    <t>BESNO KOS-OMBLAD III-IIB-UTUH UKUR4</t>
  </si>
  <si>
    <t>11005742</t>
  </si>
  <si>
    <t>BESNO KOS-OMBLAD III-IIB AM- UTUH UKUR 1</t>
  </si>
  <si>
    <t>11005743</t>
  </si>
  <si>
    <t>BESNO KOS-OMBLAD III-IIB AM- UTUH UKUR 2</t>
  </si>
  <si>
    <t>11005744</t>
  </si>
  <si>
    <t>BESNO KOS-OMBLAD III-IIB AM- UTUH UKUR 3</t>
  </si>
  <si>
    <t>11005745</t>
  </si>
  <si>
    <t>BESNO KOS-OMBLAD III-IIB AM-UTUH UKUR 3S</t>
  </si>
  <si>
    <t>11005746</t>
  </si>
  <si>
    <t>BESNO KOS-OMBLAD III-IIB AM- UTUH UKUR 4</t>
  </si>
  <si>
    <t>11005747</t>
  </si>
  <si>
    <t>BESNO DAUN KOS-FILLER LOOSE LEAF II-BIR</t>
  </si>
  <si>
    <t>11005748</t>
  </si>
  <si>
    <t>BESNO KOS -FILLER LOOSE LEAF II-POLOKAN</t>
  </si>
  <si>
    <t>11005749</t>
  </si>
  <si>
    <t>BESNO KOS -FILLER LOOSE LEAF I-BIR</t>
  </si>
  <si>
    <t>11005750</t>
  </si>
  <si>
    <t>BESNO KOS-FILLER LOOSE LEAF I-PLKN</t>
  </si>
  <si>
    <t>11005751</t>
  </si>
  <si>
    <t>BESNO KOS-FILLER LOOSE LEAF III-BIR</t>
  </si>
  <si>
    <t>11005752</t>
  </si>
  <si>
    <t>BESNO KOS -FILLER LOOSE LEAF III-POLOKAN</t>
  </si>
  <si>
    <t>11005753</t>
  </si>
  <si>
    <t>BESNO KOS-DEKBLAD II-HSII/AAM-PECAHUKUR1</t>
  </si>
  <si>
    <t>11005754</t>
  </si>
  <si>
    <t>BESNO KOS-DEKBLAD II-HSII/A AM-UTUHUKUR2</t>
  </si>
  <si>
    <t>11005755</t>
  </si>
  <si>
    <t>BESNO KOS-DEKBLAD II-HSII/AAM-PECAHUKUR2</t>
  </si>
  <si>
    <t>11005756</t>
  </si>
  <si>
    <t>FIK FILLER LONG STRIP</t>
  </si>
  <si>
    <t>11005758</t>
  </si>
  <si>
    <t>FIK FILLER BIR LOOSE LEAF</t>
  </si>
  <si>
    <t>11005759</t>
  </si>
  <si>
    <t>FIK FILLER POL LOOSE LEAF</t>
  </si>
  <si>
    <t>11005760</t>
  </si>
  <si>
    <t>VBN FILLER LONG STRIP</t>
  </si>
  <si>
    <t>11005762</t>
  </si>
  <si>
    <t>KAKAO LOKAL-IA</t>
  </si>
  <si>
    <t>11005763</t>
  </si>
  <si>
    <t>KAKAO LOKAL-IB</t>
  </si>
  <si>
    <t>11005764</t>
  </si>
  <si>
    <t>KAKAO LOKAL-IIA</t>
  </si>
  <si>
    <t>11005765</t>
  </si>
  <si>
    <t>KAKAO LOKAL-IIB</t>
  </si>
  <si>
    <t>11005766</t>
  </si>
  <si>
    <t>TBN - FILLER- LONG STRIP</t>
  </si>
  <si>
    <t>11005767</t>
  </si>
  <si>
    <t>VBN -NW-NATURAL LIGHT UTUH UKUR 1 MERAH</t>
  </si>
  <si>
    <t>11005768</t>
  </si>
  <si>
    <t>VBN -NW-NATURAL LIGHT UTUH UKUR 1</t>
  </si>
  <si>
    <t>11005769</t>
  </si>
  <si>
    <t>VBN -NW-NATURAL LIGHT UTUH UKUR 2</t>
  </si>
  <si>
    <t>11005770</t>
  </si>
  <si>
    <t>NO DEKBLAD</t>
  </si>
  <si>
    <t>11005771</t>
  </si>
  <si>
    <t>VORSTNO DKA-OMBLAD III-P-UTUH UKUR1</t>
  </si>
  <si>
    <t>11005772</t>
  </si>
  <si>
    <t>VORSTNO DKA-OMBLAD III-P-UTUH UKUR2</t>
  </si>
  <si>
    <t>11005773</t>
  </si>
  <si>
    <t>VORSTNO DKA-OMBLAD III- P-UTUH UKUR 2S</t>
  </si>
  <si>
    <t>11005774</t>
  </si>
  <si>
    <t>VORSTNO DKA-OMBLAD III- PD-UTUH UKUR 1</t>
  </si>
  <si>
    <t>11005775</t>
  </si>
  <si>
    <t>VORSTNO DKA-OMBLAD III- PD-UTUH UKUR 2</t>
  </si>
  <si>
    <t>11005776</t>
  </si>
  <si>
    <t>VORSTNO DKA-OMBLAD III- PD-UTUH UKUR 2S</t>
  </si>
  <si>
    <t>11005777</t>
  </si>
  <si>
    <t>VORSTNO DKA-OMBLAD III- PO-UTUH UKUR 1</t>
  </si>
  <si>
    <t>11005778</t>
  </si>
  <si>
    <t>VORSTNO DKA-OMBLAD III- PO-UTUH UKUR 2</t>
  </si>
  <si>
    <t>11005779</t>
  </si>
  <si>
    <t>VORSTNO DKA-OMBLAD III- PO-UTUH UKUR 2S</t>
  </si>
  <si>
    <t>11005780</t>
  </si>
  <si>
    <t>VORSTNO DKA-OMBLAD III- POD-UTUH UKUR 1</t>
  </si>
  <si>
    <t>11005781</t>
  </si>
  <si>
    <t>VORSTNO DKA-OMBLAD III- POD-UTUH UKUR 2</t>
  </si>
  <si>
    <t>11005782</t>
  </si>
  <si>
    <t>VORSTNO DKA-OMBLAD III- POD-UTUH UKUR 2S</t>
  </si>
  <si>
    <t>11005783</t>
  </si>
  <si>
    <t>VORSTNO DKA-OMBLAD III- POS-UTUH UKUR 1</t>
  </si>
  <si>
    <t>11005784</t>
  </si>
  <si>
    <t>VORSTNO DKA-OMBLAD III- POS-UTUH UKUR 2</t>
  </si>
  <si>
    <t>11005785</t>
  </si>
  <si>
    <t>VORSTNO DKA-OMBLAD III- POS-UTUH UKUR 2S</t>
  </si>
  <si>
    <t>11005786</t>
  </si>
  <si>
    <t>VORSTNO DKA-OMBLAD II-PP-UTUH UKUR1</t>
  </si>
  <si>
    <t>11005787</t>
  </si>
  <si>
    <t>VORSTNO DKA-OMBLAD II-PP-UTUH UKUR2</t>
  </si>
  <si>
    <t>11005788</t>
  </si>
  <si>
    <t>VORSTNO DKA-OMBLAD II- PP-UTUH UKUR 2S</t>
  </si>
  <si>
    <t>11005789</t>
  </si>
  <si>
    <t>VORSTNO DKA-OMBLAD II- PPD-UTUH UKUR 1</t>
  </si>
  <si>
    <t>11005790</t>
  </si>
  <si>
    <t>VORSTNO DKA-OMBLAD II- PPD-UTUH UKUR 2</t>
  </si>
  <si>
    <t>11005791</t>
  </si>
  <si>
    <t>VORSTNO DKA-OMBLAD II- PPD-UTUH UKUR 2S</t>
  </si>
  <si>
    <t>11005792</t>
  </si>
  <si>
    <t>VORSTNO DKA-OMBLAD II- PPS-UTUH UKUR 1</t>
  </si>
  <si>
    <t>11005793</t>
  </si>
  <si>
    <t>VORSTNO DKA-OMBLAD II- PPS-UTUH UKUR 2</t>
  </si>
  <si>
    <t>11005794</t>
  </si>
  <si>
    <t>VORSTNO DKA-OMBLAD II- PPS-UTUH UKUR 2S</t>
  </si>
  <si>
    <t>11005795</t>
  </si>
  <si>
    <t>VORSTNO DKA-OMBLAD III- PS-UTUH UKUR 1</t>
  </si>
  <si>
    <t>11005796</t>
  </si>
  <si>
    <t>VORSTNO DKA-OMBLAD III- PS-UTUH UKUR 2</t>
  </si>
  <si>
    <t>11005797</t>
  </si>
  <si>
    <t>VORSTNO DKA-OMBLAD III- PS-UTUH UKUR 2S</t>
  </si>
  <si>
    <t>11005798</t>
  </si>
  <si>
    <t>VORSTNO DKA-OMBLAD I- T-UTUH UKUR 1</t>
  </si>
  <si>
    <t>11005799</t>
  </si>
  <si>
    <t>VORSTNO DKA-OMBLAD I- T-UTUH UKUR 2</t>
  </si>
  <si>
    <t>11005800</t>
  </si>
  <si>
    <t>VORSTNO DKA-OMBLAD I-T-UTUH UKUR 2S</t>
  </si>
  <si>
    <t>11005801</t>
  </si>
  <si>
    <t>VORSTNO DKA-OMBLAD I-TD-UTUH UKUR 1</t>
  </si>
  <si>
    <t>11005802</t>
  </si>
  <si>
    <t>VORSTNO DKA-OMBLAD I-TD-UTUH UKUR 2</t>
  </si>
  <si>
    <t>11005803</t>
  </si>
  <si>
    <t>VORSTNO DKA-OMBLAD I-TD-UTUH UKUR2S</t>
  </si>
  <si>
    <t>11005804</t>
  </si>
  <si>
    <t>VORSTNO DKA-OMBLAD I-TS-UTUH UKUR 1</t>
  </si>
  <si>
    <t>11005805</t>
  </si>
  <si>
    <t>VORSTNO DKA-OMBLAD I-TS-UTUH UKUR 2</t>
  </si>
  <si>
    <t>11005806</t>
  </si>
  <si>
    <t>VORSTNO DKA-OMBLAD I-TS-UTUH UKUR2S</t>
  </si>
  <si>
    <t>11005807</t>
  </si>
  <si>
    <t>VORSTNO DKP-OMBLAD III-P-UTUH UKUR1</t>
  </si>
  <si>
    <t>11005808</t>
  </si>
  <si>
    <t>VORSTNO DKP-OMBLAD III-P-UTUH UKUR2</t>
  </si>
  <si>
    <t>11005809</t>
  </si>
  <si>
    <t>VORSTNO DKP-OMBLAD III- P-UTUH UKUR 2S</t>
  </si>
  <si>
    <t>11005810</t>
  </si>
  <si>
    <t>VORSTNO DKP-OMBLAD III- PD-UTUH UKUR 1</t>
  </si>
  <si>
    <t>11005811</t>
  </si>
  <si>
    <t>VORSTNO DKP-OMBLAD III- PD-UTUH UKUR 2</t>
  </si>
  <si>
    <t>11005812</t>
  </si>
  <si>
    <t>VORSTNO DKP-OMBLAD III- PD-UTUH UKUR 2S</t>
  </si>
  <si>
    <t>11005813</t>
  </si>
  <si>
    <t>VORSTNO DKP-OMBLAD III- PO-UTUH UKUR 1</t>
  </si>
  <si>
    <t>11005814</t>
  </si>
  <si>
    <t>VORSTNO DKP-OMBLAD III- PO-UTUH UKUR 2</t>
  </si>
  <si>
    <t>11005815</t>
  </si>
  <si>
    <t>VORSTNO DKP-OMBLAD III- PO-UTUH UKUR 2S</t>
  </si>
  <si>
    <t>11005816</t>
  </si>
  <si>
    <t>VORSTNO DKP-OMBLAD III- POD-UTUH UKUR 1</t>
  </si>
  <si>
    <t>11005817</t>
  </si>
  <si>
    <t>VORSTNO DKP-OMBLAD III- POD-UTUH UKUR 2</t>
  </si>
  <si>
    <t>11005818</t>
  </si>
  <si>
    <t>VORSTNO DKP-OMBLAD III- POD-UTUH UKUR 2S</t>
  </si>
  <si>
    <t>11005819</t>
  </si>
  <si>
    <t>VORSTNO DKP-OMBLAD III- POS-UTUH UKUR 1</t>
  </si>
  <si>
    <t>11005820</t>
  </si>
  <si>
    <t>VORSTNO DKP-OMBLAD III- POS-UTUH UKUR 2</t>
  </si>
  <si>
    <t>11005821</t>
  </si>
  <si>
    <t>VORSTNO DKP-OMBLAD III- POS-UTUH UKUR 2S</t>
  </si>
  <si>
    <t>11005822</t>
  </si>
  <si>
    <t>VORSTNO DKP-OMBLAD II-PP-UTUH UKUR1</t>
  </si>
  <si>
    <t>11005823</t>
  </si>
  <si>
    <t>VORSTNO DKP-OMBLAD II-PP-UTUH UKUR2</t>
  </si>
  <si>
    <t>11005824</t>
  </si>
  <si>
    <t>VORSTNO DKP-OMBLAD II- PP-UTUH UKUR 2S</t>
  </si>
  <si>
    <t>11005825</t>
  </si>
  <si>
    <t>VORSTNO DKP-OMBLAD II- PPD-UTUH UKUR 1</t>
  </si>
  <si>
    <t>11005826</t>
  </si>
  <si>
    <t>VORSTNO DKP-OMBLAD II- PPD-UTUH UKUR 2</t>
  </si>
  <si>
    <t>11005827</t>
  </si>
  <si>
    <t>VORSTNO DKP-OMBLAD II- PPD-UTUH UKUR 2S</t>
  </si>
  <si>
    <t>11005828</t>
  </si>
  <si>
    <t>VORSTNO DKP-OMBLAD II- PPS-UTUH UKUR 1</t>
  </si>
  <si>
    <t>11005829</t>
  </si>
  <si>
    <t>VORSTNO DKP-OMBLAD II- PPS-UTUH UKUR 2</t>
  </si>
  <si>
    <t>11005830</t>
  </si>
  <si>
    <t>VORSTNO DKP-OMBLAD II- PPS-UTUH UKUR 2S</t>
  </si>
  <si>
    <t>11005831</t>
  </si>
  <si>
    <t>VORSTNO DKP-OMBLAD III- PS-UTUH UKUR 1</t>
  </si>
  <si>
    <t>11005832</t>
  </si>
  <si>
    <t>VORSTNO DKP-OMBLAD III- PS-UTUH UKUR 2</t>
  </si>
  <si>
    <t>11005833</t>
  </si>
  <si>
    <t>VORSTNO DKP-OMBLAD III- PS-UTUH UKUR 2S</t>
  </si>
  <si>
    <t>11005834</t>
  </si>
  <si>
    <t>VORSTNO DKP-OMBLAD I- T-UTUH UKUR 1</t>
  </si>
  <si>
    <t>11005835</t>
  </si>
  <si>
    <t>VORSTNO DKP-OMBLAD I- T-UTUH UKUR 2</t>
  </si>
  <si>
    <t>11005836</t>
  </si>
  <si>
    <t>VORSTNO DKP-OMBLAD I-T-UTUH UKUR 2S</t>
  </si>
  <si>
    <t>11005837</t>
  </si>
  <si>
    <t>VORSTNO DAUN DKP-OMBLAD I-TD-UTUH UKUR1</t>
  </si>
  <si>
    <t>11005838</t>
  </si>
  <si>
    <t>VORSTNO DAUN DKP-OMBLAD I-TD-UTUH UKUR2</t>
  </si>
  <si>
    <t>11005839</t>
  </si>
  <si>
    <t>VORSTNO DKP-OMBLAD I-TD-UTUH UKUR2S</t>
  </si>
  <si>
    <t>11005840</t>
  </si>
  <si>
    <t>VORSTNO DAUN DKP-OMBLAD I-TS-UTUH UKUR1</t>
  </si>
  <si>
    <t>11005841</t>
  </si>
  <si>
    <t>VORSTNO DAUN DKP-OMBLAD I-TS-UTUH UKUR2</t>
  </si>
  <si>
    <t>11005842</t>
  </si>
  <si>
    <t>VORSTNO DKP-OMBLAD I-TS-UTUH UKUR2S</t>
  </si>
  <si>
    <t>11005843</t>
  </si>
  <si>
    <t>VORSTNO DMP-OMBLAD III-P-UTUH UKUR1</t>
  </si>
  <si>
    <t>11005844</t>
  </si>
  <si>
    <t>VORSTNO DMP-OMBLAD III-P-UTUH UKUR2</t>
  </si>
  <si>
    <t>11005845</t>
  </si>
  <si>
    <t>VORSTNO DMP-OMBLAD III- P-UTUH UKUR 2S</t>
  </si>
  <si>
    <t>11005846</t>
  </si>
  <si>
    <t>VORSTNO DMP-OMBLAD III- PD-UTUH UKUR 1</t>
  </si>
  <si>
    <t>11005847</t>
  </si>
  <si>
    <t>VORSTNO DMP-OMBLAD III- PD-UTUH UKUR 2</t>
  </si>
  <si>
    <t>11005848</t>
  </si>
  <si>
    <t>VORSTNO DMP-OMBLAD III- PD-UTUH UKUR 2S</t>
  </si>
  <si>
    <t>11005849</t>
  </si>
  <si>
    <t>VORSTNO DMP-OMBLAD III- PO-UTUH UKUR 1</t>
  </si>
  <si>
    <t>11005850</t>
  </si>
  <si>
    <t>VORSTNO DMP-OMBLAD III- PO-UTUH UKUR 2</t>
  </si>
  <si>
    <t>11005851</t>
  </si>
  <si>
    <t>VORSTNO DMP-OMBLAD III- PO-UTUH UKUR 2S</t>
  </si>
  <si>
    <t>11005852</t>
  </si>
  <si>
    <t>VORSTNO DMP-OMBLAD III- POD-UTUH UKUR 1</t>
  </si>
  <si>
    <t>11005853</t>
  </si>
  <si>
    <t>VORSTNO DMP-OMBLAD III- POD-UTUH UKUR 2</t>
  </si>
  <si>
    <t>11005854</t>
  </si>
  <si>
    <t>VORSTNO DMP-OMBLAD III- POD-UTUH UKUR 2S</t>
  </si>
  <si>
    <t>11005855</t>
  </si>
  <si>
    <t>VORSTNO DMP-OMBLAD III- POS-UTUH UKUR 1</t>
  </si>
  <si>
    <t>11005856</t>
  </si>
  <si>
    <t>VORSTNO DMP-OMBLAD III- POS-UTUH UKUR 2</t>
  </si>
  <si>
    <t>11005857</t>
  </si>
  <si>
    <t>VORSTNO DMP-OMBLAD III- POS-UTUH UKUR 2S</t>
  </si>
  <si>
    <t>11005858</t>
  </si>
  <si>
    <t>VORSTNO DMP-OMBLAD III- PS-UTUH UKUR 1</t>
  </si>
  <si>
    <t>11005859</t>
  </si>
  <si>
    <t>VORSTNO DMP-OMBLAD III- PS-UTUH UKUR 2</t>
  </si>
  <si>
    <t>11005860</t>
  </si>
  <si>
    <t>VORSTNO DMP-OMBLAD III- PS-UTUH UKUR 2S</t>
  </si>
  <si>
    <t>11005861</t>
  </si>
  <si>
    <t>VORSTNO DMP-OMBLAD I-TT-UTUH UKUR 1</t>
  </si>
  <si>
    <t>11005862</t>
  </si>
  <si>
    <t>VORSTNO DMP-OMBLAD I-TT-UTUH UKUR 2</t>
  </si>
  <si>
    <t>11005863</t>
  </si>
  <si>
    <t>VORSTNO DMP-OMBLAD I-TT-UTUH UKUR2S</t>
  </si>
  <si>
    <t>11005864</t>
  </si>
  <si>
    <t>VORSTNO DMP-OMBLAD I-TTD-UTUH UKUR1</t>
  </si>
  <si>
    <t>11005865</t>
  </si>
  <si>
    <t>VORSTNO DMP-OMBLAD I-TTD-UTUH UKUR2</t>
  </si>
  <si>
    <t>11005866</t>
  </si>
  <si>
    <t>VORSTNO DMP-OMBLAD I- TTD-UTUH UKUR 2S</t>
  </si>
  <si>
    <t>11005867</t>
  </si>
  <si>
    <t>VORSTNO DMP-OMBLAD I-TTS-UTUH UKUR1</t>
  </si>
  <si>
    <t>11005868</t>
  </si>
  <si>
    <t>VORSTNO DMP-OMBLAD I-TTS-UTUH UKUR2</t>
  </si>
  <si>
    <t>11005869</t>
  </si>
  <si>
    <t>VORSTNO DMP-OMBLAD I- TTS-UTUH UKUR 2S</t>
  </si>
  <si>
    <t>11005870</t>
  </si>
  <si>
    <t>BESNO DAUN PUT -HANDSTRIP-BIR</t>
  </si>
  <si>
    <t>11005871</t>
  </si>
  <si>
    <t>BESNO DAUN PUT -HANDSTRIP-POLOKAN</t>
  </si>
  <si>
    <t>11005872</t>
  </si>
  <si>
    <t>BESNO DAUN PUT-FILLER LOOSE LEAF II-BIR</t>
  </si>
  <si>
    <t>11005873</t>
  </si>
  <si>
    <t>BESNO PUT -FILLER LOOSE LEAF II-POLOKAN</t>
  </si>
  <si>
    <t>11005874</t>
  </si>
  <si>
    <t>BESNO PUT -FILLER LOOSE LEAF I-BIR</t>
  </si>
  <si>
    <t>11005875</t>
  </si>
  <si>
    <t>BESNO PUT-FILLER LOOSE LEAF I-PLKN</t>
  </si>
  <si>
    <t>11005876</t>
  </si>
  <si>
    <t>BESNO PUT-FILLER LOOSE LEAF III-BIR</t>
  </si>
  <si>
    <t>11005877</t>
  </si>
  <si>
    <t>BESNO PUT -FILLER LOOSE LEAF III-POLOKAN</t>
  </si>
  <si>
    <t>11005880</t>
  </si>
  <si>
    <t>VBN RFU DKA II</t>
  </si>
  <si>
    <t>11005881</t>
  </si>
  <si>
    <t>VBN DKP-RFU</t>
  </si>
  <si>
    <t>11005882</t>
  </si>
  <si>
    <t>VBN RFU DKP I</t>
  </si>
  <si>
    <t>11005883</t>
  </si>
  <si>
    <t>VBN RFU DKP II</t>
  </si>
  <si>
    <t>11005884</t>
  </si>
  <si>
    <t>VBN DMP-RFU</t>
  </si>
  <si>
    <t>11005885</t>
  </si>
  <si>
    <t>VBN RFU DMP I</t>
  </si>
  <si>
    <t>11005886</t>
  </si>
  <si>
    <t>VBN RFU DMP II</t>
  </si>
  <si>
    <t>11005887</t>
  </si>
  <si>
    <t>KAKAO SICO IA</t>
  </si>
  <si>
    <t>11005888</t>
  </si>
  <si>
    <t>KAKAO SICO IB</t>
  </si>
  <si>
    <t>11005889</t>
  </si>
  <si>
    <t>KAKAO SICO IC</t>
  </si>
  <si>
    <t>11005890</t>
  </si>
  <si>
    <t>KAKAO SICO IS</t>
  </si>
  <si>
    <t>11005891</t>
  </si>
  <si>
    <t>KAKAO SICO ISS</t>
  </si>
  <si>
    <t>11005892</t>
  </si>
  <si>
    <t>VBN -NW-SUPER LIGHT UTUH UKUR 1 KUNING</t>
  </si>
  <si>
    <t>11005893</t>
  </si>
  <si>
    <t>VBN -NW-SUPER LIGHT UTUH UKUR 1S KUNING</t>
  </si>
  <si>
    <t>11005894</t>
  </si>
  <si>
    <t>VBN -NW-SUPER LIGHT UTUH UKUR 2S KUNING</t>
  </si>
  <si>
    <t>11005895</t>
  </si>
  <si>
    <t>VBN -NW-SUPER LIGHT PECAH UKUR 1 KUNING</t>
  </si>
  <si>
    <t>11005896</t>
  </si>
  <si>
    <t>VBN -NW-SUPER LIGHT PECAH UKUR 1S KUNING</t>
  </si>
  <si>
    <t>11005897</t>
  </si>
  <si>
    <t>VBN -NW-SUPER LIGHT UTUH UKUR 1 MERAH</t>
  </si>
  <si>
    <t>11005898</t>
  </si>
  <si>
    <t>VBN -NW-SUPER LIGHT UTUH UKUR 1S MERAH</t>
  </si>
  <si>
    <t>11005899</t>
  </si>
  <si>
    <t>VBN -NW-SUPER LIGHT UTUH UKUR 2S MERAH</t>
  </si>
  <si>
    <t>11005900</t>
  </si>
  <si>
    <t>VBN -NW-SUPER LIGHT PECAH UKUR 1 MERAH</t>
  </si>
  <si>
    <t>11005901</t>
  </si>
  <si>
    <t>VBN -NW-SUPER LIGHT PECAH UKUR 1M KUNING</t>
  </si>
  <si>
    <t>11005902</t>
  </si>
  <si>
    <t>VBN -NW-SUPER LIGHT UTUH UKUR 1</t>
  </si>
  <si>
    <t>11005903</t>
  </si>
  <si>
    <t>VBN -NW-SUPER LIGHT UTUH UKUR 2</t>
  </si>
  <si>
    <t>11005904</t>
  </si>
  <si>
    <t>VBN -NW-SUPER LIGHT RIPE UTUH UKUR 1 K</t>
  </si>
  <si>
    <t>11005905</t>
  </si>
  <si>
    <t>VBN -NW-SUPER LIGHT RIPE UTUH UKUR 1 K S</t>
  </si>
  <si>
    <t>11005906</t>
  </si>
  <si>
    <t>VBN -NW-SUPER LIGHT RIPE UTUH UKUR 1 K R</t>
  </si>
  <si>
    <t>11005907</t>
  </si>
  <si>
    <t>VBN -NW-SUPER LIGHT RIPE UTUH UKUR 1 M</t>
  </si>
  <si>
    <t>11005908</t>
  </si>
  <si>
    <t>VBN -NW-SUPER LIGHT RIPE UTUH UKUR 1S M</t>
  </si>
  <si>
    <t>11005909</t>
  </si>
  <si>
    <t>VBN -NW-SUPER LIGHT RIPE UTUH UKUR 1S MR</t>
  </si>
  <si>
    <t>11005910</t>
  </si>
  <si>
    <t>TBN/VBN FILLER 2015</t>
  </si>
  <si>
    <t>11005911</t>
  </si>
  <si>
    <t>BESNO DAUN TNG -HANDSTRIP-BIR</t>
  </si>
  <si>
    <t>11005912</t>
  </si>
  <si>
    <t>BESNO DAUN TNG -HANDSTRIP-POLOKAN</t>
  </si>
  <si>
    <t>11005913</t>
  </si>
  <si>
    <t>BESNO TNG-OMBLAD I- II- UTUH UKUR 1</t>
  </si>
  <si>
    <t>11005914</t>
  </si>
  <si>
    <t>BESNO TNG-OMBLAD I- II-PECAH UKUR 1</t>
  </si>
  <si>
    <t>11005915</t>
  </si>
  <si>
    <t>BESNO TNG-OMBLAD I- II- UTUH UKUR 2</t>
  </si>
  <si>
    <t>11005916</t>
  </si>
  <si>
    <t>BESNO TNG-OMBLAD I- II-PECAH UKUR 2</t>
  </si>
  <si>
    <t>11005917</t>
  </si>
  <si>
    <t>BESNO TNG-OMBLAD II- UTUH UKUR 3</t>
  </si>
  <si>
    <t>11005918</t>
  </si>
  <si>
    <t>BESNO TNG-OMBLAD II- UTUH UKUR 3S</t>
  </si>
  <si>
    <t>11005919</t>
  </si>
  <si>
    <t>BESNO TNG-OMBLAD II-II/A-UTUH UKUR1</t>
  </si>
  <si>
    <t>11005920</t>
  </si>
  <si>
    <t>BESNO TNG-OMBLAD II-II/A-PECAHUKUR1</t>
  </si>
  <si>
    <t>11005921</t>
  </si>
  <si>
    <t>BESNO TNG-OMBLAD II-II/A-UTUH UKUR2</t>
  </si>
  <si>
    <t>11005922</t>
  </si>
  <si>
    <t>BESNO TNG-OMBLAD II-II/A-PECAHUKUR2</t>
  </si>
  <si>
    <t>11005923</t>
  </si>
  <si>
    <t>BESNO TNG-OMBLAD II-II/A-UTUHUKUR3S</t>
  </si>
  <si>
    <t>11005924</t>
  </si>
  <si>
    <t>BESNO TNG-OMBLAD II-II/A AM- UTUH UKUR 1</t>
  </si>
  <si>
    <t>11005925</t>
  </si>
  <si>
    <t>BESNO TNG-OMBLAD II/A AM-PECAHUKUR1</t>
  </si>
  <si>
    <t>11005926</t>
  </si>
  <si>
    <t>BESNO TNG-OMBLAD II-II/A AM- UTUH UKUR 2</t>
  </si>
  <si>
    <t>11005927</t>
  </si>
  <si>
    <t>BESNO TNG-OMBLAD II/A AM-PECAHUKUR2</t>
  </si>
  <si>
    <t>11005928</t>
  </si>
  <si>
    <t>BESNO TNG-OMBLAD II-II/A AM-UTUH UKUR 3S</t>
  </si>
  <si>
    <t>11005929</t>
  </si>
  <si>
    <t>BESNO TNG-OMBLAD I-IIA- UTUH UKUR 1</t>
  </si>
  <si>
    <t>11005930</t>
  </si>
  <si>
    <t>BESNO TNG-OMBLAD I-IIA-PECAH UKUR 1</t>
  </si>
  <si>
    <t>11005931</t>
  </si>
  <si>
    <t>BESNO TNG-OMBLAD I-IIA- UTUH UKUR 2</t>
  </si>
  <si>
    <t>11005932</t>
  </si>
  <si>
    <t>BESNO TNG-OMBLAD I-IIA-PECAH UKUR 2</t>
  </si>
  <si>
    <t>11005933</t>
  </si>
  <si>
    <t>BESNO TNG-OMBLAD I-IIAM-UTUH UKUR 1</t>
  </si>
  <si>
    <t>11005934</t>
  </si>
  <si>
    <t>BESNO TNG-OMBLAD I-IIAM-PECAH UKUR1</t>
  </si>
  <si>
    <t>11005935</t>
  </si>
  <si>
    <t>BESNO TNG-OMBLAD I-IIAM-UTUH UKUR 2</t>
  </si>
  <si>
    <t>11005936</t>
  </si>
  <si>
    <t>BESNO TNG-OMBLAD I-IIAM-PECAH UKUR2</t>
  </si>
  <si>
    <t>11005937</t>
  </si>
  <si>
    <t>BESNO TNG-OMBLAD III-IIB-UTUH UKUR1</t>
  </si>
  <si>
    <t>11005938</t>
  </si>
  <si>
    <t>BESNO TNG-OMBLAD III-IIB-UTUH UKUR2</t>
  </si>
  <si>
    <t>11005939</t>
  </si>
  <si>
    <t>BESNO TNG-OMBLAD III-IIB-UTUH UKUR3</t>
  </si>
  <si>
    <t>11005940</t>
  </si>
  <si>
    <t>BESNO TNG-OMBLAD III-IIB-UTUHUKUR3S</t>
  </si>
  <si>
    <t>11005941</t>
  </si>
  <si>
    <t>BESNO TNG-OMBLAD III-IIB-UTUH UKUR4</t>
  </si>
  <si>
    <t>11005942</t>
  </si>
  <si>
    <t>BESNO TNG-OMBLAD III-IIB AM- UTUH UKUR 1</t>
  </si>
  <si>
    <t>11005943</t>
  </si>
  <si>
    <t>BESNO TNG-OMBLAD III-IIB AM- UTUH UKUR 2</t>
  </si>
  <si>
    <t>11005944</t>
  </si>
  <si>
    <t>BESNO TNG-OMBLAD III-IIB AM- UTUH UKUR 3</t>
  </si>
  <si>
    <t>11005945</t>
  </si>
  <si>
    <t>BESNO TNG-OMBLAD III-IIB AM-UTUH UKUR 3S</t>
  </si>
  <si>
    <t>11005946</t>
  </si>
  <si>
    <t>BESNO TNG-OMBLAD III-IIB AM- UTUH UKUR 4</t>
  </si>
  <si>
    <t>11005947</t>
  </si>
  <si>
    <t>BESNO DAUN TNG-FILLER LOOSE LEAF II-BIR</t>
  </si>
  <si>
    <t>11005948</t>
  </si>
  <si>
    <t>BESNO TNG -FILLER LOOSE LEAF II-POLOKAN</t>
  </si>
  <si>
    <t>11005949</t>
  </si>
  <si>
    <t>BESNO TNG -FILLER LOOSE LEAF I-BIR</t>
  </si>
  <si>
    <t>11005950</t>
  </si>
  <si>
    <t>BESNO TNG-FILLER LOOSE LEAF I-PLKN</t>
  </si>
  <si>
    <t>11005951</t>
  </si>
  <si>
    <t>BESNO TNG-FILLER LOOSE LEAF III-BIR</t>
  </si>
  <si>
    <t>11005952</t>
  </si>
  <si>
    <t>BESNO TNG -FILLER LOOSE LEAF III-POLOKAN</t>
  </si>
  <si>
    <t>11005953</t>
  </si>
  <si>
    <t>VIRGINIA GRADE A</t>
  </si>
  <si>
    <t>11005954</t>
  </si>
  <si>
    <t>VIRGINIA GRADE B</t>
  </si>
  <si>
    <t>11005955</t>
  </si>
  <si>
    <t>VIRGINIA GRADE C</t>
  </si>
  <si>
    <t>11005956</t>
  </si>
  <si>
    <t>VIRGINIA GRADE D</t>
  </si>
  <si>
    <t>11005957</t>
  </si>
  <si>
    <t>VIRGINIA GRADE SCRAP</t>
  </si>
  <si>
    <t>11005958</t>
  </si>
  <si>
    <t>VBN -PW-WATER FLEK</t>
  </si>
  <si>
    <t>11005959</t>
  </si>
  <si>
    <t>TEMBAKAU TBN KERING DALAM PROSES (TKP)</t>
  </si>
  <si>
    <t>11005960</t>
  </si>
  <si>
    <t>TEMBAKAU VBN KERING DALAM PROSES (TKP)</t>
  </si>
  <si>
    <t>11005961</t>
  </si>
  <si>
    <t>TEMBAKAU BESNO KERING DALAM PROSES (TKP)</t>
  </si>
  <si>
    <t>11005962</t>
  </si>
  <si>
    <t>TKP TBN WRAPPER</t>
  </si>
  <si>
    <t>11005963</t>
  </si>
  <si>
    <t>TKP TBN FILLER</t>
  </si>
  <si>
    <t>11005964</t>
  </si>
  <si>
    <t>TKP VBN WRAPPER</t>
  </si>
  <si>
    <t>11005965</t>
  </si>
  <si>
    <t>TKP VBN FILLER</t>
  </si>
  <si>
    <t>11005966</t>
  </si>
  <si>
    <t>TKP BESNO WRAPPER</t>
  </si>
  <si>
    <t>11005967</t>
  </si>
  <si>
    <t>TKP BESNO FILLER</t>
  </si>
  <si>
    <t>11005971</t>
  </si>
  <si>
    <t>11005972</t>
  </si>
  <si>
    <t>11005976</t>
  </si>
  <si>
    <t>TEA:POWDER;BLACK;GRADE 1;BOP;OJIB;BLD</t>
  </si>
  <si>
    <t>11005977</t>
  </si>
  <si>
    <t>TEA:POWDER;BLACK;GRADE 1;STD;1 RA;BLD</t>
  </si>
  <si>
    <t>11005978</t>
  </si>
  <si>
    <t>TEA:POWDER;BLACK;GRADE 1;PF;OJI;BLD</t>
  </si>
  <si>
    <t>11005980</t>
  </si>
  <si>
    <t>TEA:POWDER;BLACK;GRADE 1;STD;505;BLD</t>
  </si>
  <si>
    <t>11005981</t>
  </si>
  <si>
    <t>TEA:ODX TEA;BLACK;GRADE 1;BLACK TEA LOOS</t>
  </si>
  <si>
    <t>11005982</t>
  </si>
  <si>
    <t>TEA:POWDER;BLACK;GRADE 1;STD;DUST;BLD</t>
  </si>
  <si>
    <t>11005983</t>
  </si>
  <si>
    <t>TEA:WT;WHITE;GRADE 1;SILVER NEEDLE</t>
  </si>
  <si>
    <t>11005984</t>
  </si>
  <si>
    <t>TEA:WT;WHITE;GRADE 1;WP 1 (Peony)</t>
  </si>
  <si>
    <t>11005985</t>
  </si>
  <si>
    <t>TEA:WT;WHITE;GRADE 1;WP 2 (Peony)</t>
  </si>
  <si>
    <t>11005986</t>
  </si>
  <si>
    <t>TEA:WT;WHITE;GRADE 1;WP 3 (Peony)</t>
  </si>
  <si>
    <t>11005987</t>
  </si>
  <si>
    <t>TEA:CTC TEA;BLACK;GRADE 1;BP 1 BOLD</t>
  </si>
  <si>
    <t>11005988</t>
  </si>
  <si>
    <t>TEA:CTC TEA;BLACK;GRADE 1;BP 1 GROOF</t>
  </si>
  <si>
    <t>11005989</t>
  </si>
  <si>
    <t>11005990</t>
  </si>
  <si>
    <t>11005991</t>
  </si>
  <si>
    <t>TEA:POWDER;BLACK;GRADE 1;STD;CAN 5;BLD</t>
  </si>
  <si>
    <t>11005992</t>
  </si>
  <si>
    <t>TEA:ODX TEA;BLACK;GRADE 1;BOP I S</t>
  </si>
  <si>
    <t>11005993</t>
  </si>
  <si>
    <t>11005994</t>
  </si>
  <si>
    <t>11005995</t>
  </si>
  <si>
    <t>11005996</t>
  </si>
  <si>
    <t>11005997</t>
  </si>
  <si>
    <t>TEA:POWDER;GREEN;UNSORTED</t>
  </si>
  <si>
    <t>11005998</t>
  </si>
  <si>
    <t>11005999</t>
  </si>
  <si>
    <t>11006000</t>
  </si>
  <si>
    <t>11006001</t>
  </si>
  <si>
    <t>11006002</t>
  </si>
  <si>
    <t>11006003</t>
  </si>
  <si>
    <t>11006004</t>
  </si>
  <si>
    <t>TEA:POWDER;BLACK;GRADE 1;STD;360;BLD</t>
  </si>
  <si>
    <t>11006005</t>
  </si>
  <si>
    <t>11006006</t>
  </si>
  <si>
    <t>11006007</t>
  </si>
  <si>
    <t>TC Hitam Goal 4TB/Sachet (Pcs)- 288/MC</t>
  </si>
  <si>
    <t>11006008</t>
  </si>
  <si>
    <t>TS Hitam Goal 40 g/Metalize (Pcs)-144/MC</t>
  </si>
  <si>
    <t>11006009</t>
  </si>
  <si>
    <t>TS Hitam Goal 80 g/Metalize (Pcs)-96/MC</t>
  </si>
  <si>
    <t>11006010</t>
  </si>
  <si>
    <t>TC Hitam Goal 15TB/Dus (Pcs)- 48/MC</t>
  </si>
  <si>
    <t>11006012</t>
  </si>
  <si>
    <t>TC Wangi Goal 15TB/Dus (Pcs)-48/MC</t>
  </si>
  <si>
    <t>11006013</t>
  </si>
  <si>
    <t>TC Hitam Gn. Mas 4TB/Sachet (Pcs)-288/MC</t>
  </si>
  <si>
    <t>11006014</t>
  </si>
  <si>
    <t>TC Pandan Gn. Mas 15TB/Dus (Pcs)-48/MC</t>
  </si>
  <si>
    <t>11006015</t>
  </si>
  <si>
    <t>TC Jasmine Gn. Mas 15TB/Dus (Pcs)-48/MC</t>
  </si>
  <si>
    <t>11006016</t>
  </si>
  <si>
    <t>TS Hitam Gn. Mas 40 g/Bks (Pcs)-144/MC</t>
  </si>
  <si>
    <t>11006017</t>
  </si>
  <si>
    <t>TS Hitam Gn. Mas 80 g/Bks (Pcs)-96/MC</t>
  </si>
  <si>
    <t>11006020</t>
  </si>
  <si>
    <t>TEH STD 104  PD</t>
  </si>
  <si>
    <t>11006021</t>
  </si>
  <si>
    <t>TEH STD 105  d1 CTC</t>
  </si>
  <si>
    <t>11006022</t>
  </si>
  <si>
    <t>TEH STD 106  FANN</t>
  </si>
  <si>
    <t>11006023</t>
  </si>
  <si>
    <t>TEH STD 107  d2 CTC</t>
  </si>
  <si>
    <t>11006024</t>
  </si>
  <si>
    <t>TEH STD 110  Fluff</t>
  </si>
  <si>
    <t>11006025</t>
  </si>
  <si>
    <t>TEH STD 111  BP 1 Groff</t>
  </si>
  <si>
    <t>11006027</t>
  </si>
  <si>
    <t>TEH STD 204  BOP I SP</t>
  </si>
  <si>
    <t>11006034</t>
  </si>
  <si>
    <t>TEH STD 211  BP</t>
  </si>
  <si>
    <t>11006036</t>
  </si>
  <si>
    <t>TEH STD 213  DUST II ORT</t>
  </si>
  <si>
    <t>11006037</t>
  </si>
  <si>
    <t>TEH STD 214  BT II</t>
  </si>
  <si>
    <t>11006038</t>
  </si>
  <si>
    <t>TEH STD 216  DUST III ORT</t>
  </si>
  <si>
    <t>11006041</t>
  </si>
  <si>
    <t>TEH STD 219  PW DUST ORT</t>
  </si>
  <si>
    <t>11006042</t>
  </si>
  <si>
    <t>TEH STD 301  Konacha</t>
  </si>
  <si>
    <t>11006045</t>
  </si>
  <si>
    <t>TEH STD 402  WP I Peony</t>
  </si>
  <si>
    <t>11006046</t>
  </si>
  <si>
    <t>TEH STD 45  BT Blending</t>
  </si>
  <si>
    <t>11006047</t>
  </si>
  <si>
    <t>TEH STD 85  PW Dust Pack</t>
  </si>
  <si>
    <t>11006048</t>
  </si>
  <si>
    <t>Gula Pasir Walini 50 kg/Krg</t>
  </si>
  <si>
    <t>11006049</t>
  </si>
  <si>
    <t>Beras Merek A - 3 Kg/Pak (pcs)</t>
  </si>
  <si>
    <t>11006050</t>
  </si>
  <si>
    <t>Beras Merek A - 10 Kg/krg (pcs)</t>
  </si>
  <si>
    <t>11006052</t>
  </si>
  <si>
    <t>Marg Forvita 15 Kg/Bungkus (Pcs) - 1/MC</t>
  </si>
  <si>
    <t>11006081</t>
  </si>
  <si>
    <t>DETERGENT:DISHWASHING;LIQ;BASIL;390ML</t>
  </si>
  <si>
    <t>11006085</t>
  </si>
  <si>
    <t>DETERGENT:DISHWASHING;LIQ;GRNTEA;390ML</t>
  </si>
  <si>
    <t>11006086</t>
  </si>
  <si>
    <t>TEA:CTC TEA;BLACK;GRADE 3;TMF</t>
  </si>
  <si>
    <t>11006091</t>
  </si>
  <si>
    <t>TEA:ODX TEA;BLACK;GRADE 3;RBM</t>
  </si>
  <si>
    <t>11006097</t>
  </si>
  <si>
    <t>VEGETABLE OIL:PALM;LIQ;FITRI;400ML</t>
  </si>
  <si>
    <t>11006102</t>
  </si>
  <si>
    <t>TEA:BULK;BLACK;BP;STD 211</t>
  </si>
  <si>
    <t>11006103</t>
  </si>
  <si>
    <t>TEA:BULK;BLACK;DUST II;STD 213</t>
  </si>
  <si>
    <t>11006104</t>
  </si>
  <si>
    <t>TEA:BULK;BLACK;BT;STD 210</t>
  </si>
  <si>
    <t>11006105</t>
  </si>
  <si>
    <t>TEA:BULK;BLACK;DUST;STD 209</t>
  </si>
  <si>
    <t>11006106</t>
  </si>
  <si>
    <t>TEA:BULK;BLACK;PF;STD 208</t>
  </si>
  <si>
    <t>11006107</t>
  </si>
  <si>
    <t>TEA:BULK;GREEN;FANN;STD 304</t>
  </si>
  <si>
    <t>11006108</t>
  </si>
  <si>
    <t>TEA:BULK;GREEN;KONACHA;STD 301</t>
  </si>
  <si>
    <t>11006109</t>
  </si>
  <si>
    <t>TEA:BULK;BLACK;BM;STD 218</t>
  </si>
  <si>
    <t>11006110</t>
  </si>
  <si>
    <t>TEA:BULK;BLACK;FANN II;STD 217</t>
  </si>
  <si>
    <t>11006111</t>
  </si>
  <si>
    <t>TEA:BULK;BLACK;PF II;STD 212</t>
  </si>
  <si>
    <t>11006112</t>
  </si>
  <si>
    <t>TEA:BULK;WHITE;PEONY 1;STD 402</t>
  </si>
  <si>
    <t>11006113</t>
  </si>
  <si>
    <t>TEA:BULK;WHITE;SILVER NEEDLE;STD 401</t>
  </si>
  <si>
    <t>11006114</t>
  </si>
  <si>
    <t>TEA:BULK;GREEN;GUN POW-100%;STD 306</t>
  </si>
  <si>
    <t>11006115</t>
  </si>
  <si>
    <t>TEA:BULK;BLACK;BOP I SP;STD 204</t>
  </si>
  <si>
    <t>11006116</t>
  </si>
  <si>
    <t>TEA:BULK;BLACK;BOP I;STD 205</t>
  </si>
  <si>
    <t>11006117</t>
  </si>
  <si>
    <t>TEA:BULK;BLACK;BOP;STD 206</t>
  </si>
  <si>
    <t>11006118</t>
  </si>
  <si>
    <t>TEA:BULK;BLACK;BOPF;STD 207</t>
  </si>
  <si>
    <t>11006119</t>
  </si>
  <si>
    <t>TEA:BULK;BLACK;OP;STD 201</t>
  </si>
  <si>
    <t>11006120</t>
  </si>
  <si>
    <t>TEA:BULK;BLACK;GRADE 1;BP 1;STD 102</t>
  </si>
  <si>
    <t>11006121</t>
  </si>
  <si>
    <t>TEA:BULK;PF 1;STD 103</t>
  </si>
  <si>
    <t>11006122</t>
  </si>
  <si>
    <t>TEA:BULK;BLACK;PD;STD 104</t>
  </si>
  <si>
    <t>11006123</t>
  </si>
  <si>
    <t>TEA:BULK;BLACK;DUST 1;STD 105</t>
  </si>
  <si>
    <t>11006124</t>
  </si>
  <si>
    <t>TEA:BULK;BLACK;FANN;STD 106</t>
  </si>
  <si>
    <t>11006125</t>
  </si>
  <si>
    <t>TEA:BULK;BLACK;DUST 2;STD 107</t>
  </si>
  <si>
    <t>11006126</t>
  </si>
  <si>
    <t>VEGETABLE OIL:PALM;LIQ;STD;RIZKI;900ML</t>
  </si>
  <si>
    <t>11006127</t>
  </si>
  <si>
    <t>TEA:BAG;BLACK;DUTA-PF;NUBUWWAH;45GR</t>
  </si>
  <si>
    <t>11006132</t>
  </si>
  <si>
    <t>TEA:POWDER;BLACK;GRADE 1;BOPF;BUTONG;1KG</t>
  </si>
  <si>
    <t>11006149</t>
  </si>
  <si>
    <t>TOBACCO,LEAVES:MEDIUM;FILL POL LL;TBN</t>
  </si>
  <si>
    <t>11006150</t>
  </si>
  <si>
    <t>TOBACCO,LEAVES:MEDIUM;02/AAA BNS AV 1</t>
  </si>
  <si>
    <t>11006151</t>
  </si>
  <si>
    <t>TOBACCO,LEAVES:MEDIUM;DKA III/AA 3S;VBN</t>
  </si>
  <si>
    <t>11006152</t>
  </si>
  <si>
    <t>TOBACCO,LEAVES:MEDIUM;DKA III/AA 2S;VBN</t>
  </si>
  <si>
    <t>11006153</t>
  </si>
  <si>
    <t>TOBACCO,LEAVES:MEDIUM;DKA III/AA 2;VBN</t>
  </si>
  <si>
    <t>11006154</t>
  </si>
  <si>
    <t>TOBACCO,LEAVES:LOW;DKA III/AA 1S;VBN</t>
  </si>
  <si>
    <t>11006155</t>
  </si>
  <si>
    <t>TOBACCO,LEAVES:MEDIUM;DKA III/AA 1;VBN</t>
  </si>
  <si>
    <t>11006156</t>
  </si>
  <si>
    <t>TOBACCO,LEAVES:MEDIUM;DKA III/A 3S;VBN</t>
  </si>
  <si>
    <t>11006157</t>
  </si>
  <si>
    <t>TOBACCO,LEAVES:MEDIUM;DKA III/A 2S;VBN</t>
  </si>
  <si>
    <t>11006158</t>
  </si>
  <si>
    <t>TOBACCO,LEAVES:LOW;FILLER HST ZZ;VBN</t>
  </si>
  <si>
    <t>11006159</t>
  </si>
  <si>
    <t>TOBACCO,LEAVES:MEDIUM;PW DKA III/AAA 2</t>
  </si>
  <si>
    <t>11006160</t>
  </si>
  <si>
    <t>TOBACCO,LEAVES:MEDIUM;MM;FILL LL BIR;VBN</t>
  </si>
  <si>
    <t>11006161</t>
  </si>
  <si>
    <t>TOBACCO,LEAVES:MEDIUM;DKA III/AAA 3S;VBN</t>
  </si>
  <si>
    <t>11006162</t>
  </si>
  <si>
    <t>TOBACCO,LEAVES:MEDIUM;DKA III/AA 3;VBN</t>
  </si>
  <si>
    <t>11006163</t>
  </si>
  <si>
    <t>TOBACCO,LEAVES:MEDIUM;K;FILL LL BIR;VBN</t>
  </si>
  <si>
    <t>11006164</t>
  </si>
  <si>
    <t>TOBACCO,LEAVES:MEDIUM;RFU DKA R 1;VBN</t>
  </si>
  <si>
    <t>11006165</t>
  </si>
  <si>
    <t>TOBACCO,LEAVES:MEDIUM;DKA III/A 1;VBN</t>
  </si>
  <si>
    <t>11006166</t>
  </si>
  <si>
    <t>TOBACCO,LEAVES:MEDIUM;DKA III/A 1S;VBN</t>
  </si>
  <si>
    <t>11006167</t>
  </si>
  <si>
    <t>TOBACCO,LEAVES:MEDIUM;DKA III/A 2;VBN</t>
  </si>
  <si>
    <t>11006168</t>
  </si>
  <si>
    <t>LOG,WOOD:LAMTORO;FRESH;A2.1;20CMx100CM</t>
  </si>
  <si>
    <t>11006169</t>
  </si>
  <si>
    <t>LOG,WOOD:KARET;FRESH;A2.1;20CMx100CM</t>
  </si>
  <si>
    <t>11006170</t>
  </si>
  <si>
    <t>TEA:ODX TEA;BLACK;GRADE 3;FANN III</t>
  </si>
  <si>
    <t>11006204</t>
  </si>
  <si>
    <t>TOBACCO,LEAVES:LOW;FILLER HST ZZ;TBN</t>
  </si>
  <si>
    <t>11006205</t>
  </si>
  <si>
    <t>RBD PALM OIL PORAM</t>
  </si>
  <si>
    <t>11006206</t>
  </si>
  <si>
    <t>RBD PALM OIL BRANDED</t>
  </si>
  <si>
    <t>11006207</t>
  </si>
  <si>
    <t>PALM FATTY ACID DISTILLATE ( PFAD )</t>
  </si>
  <si>
    <t>11006208</t>
  </si>
  <si>
    <t>RBD OLEIN IV 56</t>
  </si>
  <si>
    <t>11006209</t>
  </si>
  <si>
    <t>RBD OLEIN IV 57</t>
  </si>
  <si>
    <t>11006210</t>
  </si>
  <si>
    <t>RBD OLEIN IV 58</t>
  </si>
  <si>
    <t>11006211</t>
  </si>
  <si>
    <t>RBD OLEIN IV 60</t>
  </si>
  <si>
    <t>11006212</t>
  </si>
  <si>
    <t>RBD STEARIN</t>
  </si>
  <si>
    <t>11006213</t>
  </si>
  <si>
    <t>SALVACO 1 LITER</t>
  </si>
  <si>
    <t>11006214</t>
  </si>
  <si>
    <t>SALVACO 2 LITER</t>
  </si>
  <si>
    <t>11006215</t>
  </si>
  <si>
    <t>NUSAKITA 1 LITER</t>
  </si>
  <si>
    <t>11006216</t>
  </si>
  <si>
    <t>NUSAKITA 2 LITER</t>
  </si>
  <si>
    <t>11006217</t>
  </si>
  <si>
    <t>INL STANDING POUCH 1.800ML</t>
  </si>
  <si>
    <t>11006218</t>
  </si>
  <si>
    <t>INL STANDING POUCH 900ML</t>
  </si>
  <si>
    <t>11006219</t>
  </si>
  <si>
    <t>INL PILLOW PACK 250ML</t>
  </si>
  <si>
    <t>11006220</t>
  </si>
  <si>
    <t>INL PILLOW PACK 450ML</t>
  </si>
  <si>
    <t>11006221</t>
  </si>
  <si>
    <t>INL PILLOW PACK 900ML</t>
  </si>
  <si>
    <t>11006222</t>
  </si>
  <si>
    <t>MINYAKITA 1 LITER</t>
  </si>
  <si>
    <t>11006223</t>
  </si>
  <si>
    <t>MINYAKITA 2 LITER</t>
  </si>
  <si>
    <t>11006225</t>
  </si>
  <si>
    <t>TEA:ODX TEA;BLACK;BOPF (70%);STD HLD 3</t>
  </si>
  <si>
    <t>11006229</t>
  </si>
  <si>
    <t>11006233</t>
  </si>
  <si>
    <t>11006234</t>
  </si>
  <si>
    <t>TEA:POWDER;GREEN;GUN POW-100%;50GR</t>
  </si>
  <si>
    <t>21000000</t>
  </si>
  <si>
    <t>GULA MPG</t>
  </si>
  <si>
    <t>21000002</t>
  </si>
  <si>
    <t>21000006</t>
  </si>
  <si>
    <t>BLANKET INTI</t>
  </si>
  <si>
    <t>21000007</t>
  </si>
  <si>
    <t>Blanket Pembelian</t>
  </si>
  <si>
    <t>21000009</t>
  </si>
  <si>
    <t>R/DP DALAM PENGOLAHAN KOPI</t>
  </si>
  <si>
    <t>21000011</t>
  </si>
  <si>
    <t>R/DP SORTED KOPI</t>
  </si>
  <si>
    <t>21000013</t>
  </si>
  <si>
    <t>R/WP DALAM PENGOLAHAN KOPI</t>
  </si>
  <si>
    <t>21000015</t>
  </si>
  <si>
    <t>R/WP SORTED KOPI</t>
  </si>
  <si>
    <t>21000016</t>
  </si>
  <si>
    <t>A/DP DALAM PENGOLAHAN KOPI</t>
  </si>
  <si>
    <t>21000017</t>
  </si>
  <si>
    <t>A/DP SORTED KOPI</t>
  </si>
  <si>
    <t>21000020</t>
  </si>
  <si>
    <t>A/WP DALAM PENGOLAHAN KOPI</t>
  </si>
  <si>
    <t>21000022</t>
  </si>
  <si>
    <t>A/WP SORTED KOPI</t>
  </si>
  <si>
    <t>21000026</t>
  </si>
  <si>
    <t>TEH HITAM ORTHODOX SORTED</t>
  </si>
  <si>
    <t>21000027</t>
  </si>
  <si>
    <t>SHEET DALAM PROSES</t>
  </si>
  <si>
    <t>21000028</t>
  </si>
  <si>
    <t>SHEET KERING SORTED</t>
  </si>
  <si>
    <t>21000029</t>
  </si>
  <si>
    <t>PALE CREPE DALAM PROSES</t>
  </si>
  <si>
    <t>21000030</t>
  </si>
  <si>
    <t>PALE CREPE KERING SORTED</t>
  </si>
  <si>
    <t>21000031</t>
  </si>
  <si>
    <t>CREPE DALAM PROSES</t>
  </si>
  <si>
    <t>21000032</t>
  </si>
  <si>
    <t>CREPE KERING SORTED</t>
  </si>
  <si>
    <t>21000035</t>
  </si>
  <si>
    <t>LATEKS DALAM PROSES</t>
  </si>
  <si>
    <t>21000041</t>
  </si>
  <si>
    <t>TEH HITAM ORTHODOX WASTE</t>
  </si>
  <si>
    <t>21000042</t>
  </si>
  <si>
    <t>CREPE KERING</t>
  </si>
  <si>
    <t>21000043</t>
  </si>
  <si>
    <t>SHEET KERING</t>
  </si>
  <si>
    <t>21000045</t>
  </si>
  <si>
    <t>PALE CREPE KERING</t>
  </si>
  <si>
    <t>21000064</t>
  </si>
  <si>
    <t>CURAI UPH</t>
  </si>
  <si>
    <t>21000091</t>
  </si>
  <si>
    <t>TEH HITAM ORTHODOX SORTED DAR</t>
  </si>
  <si>
    <t>21000092</t>
  </si>
  <si>
    <t>TEH HITAM ORTHODOX SORTED GUT</t>
  </si>
  <si>
    <t>21000101</t>
  </si>
  <si>
    <t>GULA SISAN SETARA GKP</t>
  </si>
  <si>
    <t>21000102</t>
  </si>
  <si>
    <t>Gula Sisan Setara Tetes</t>
  </si>
  <si>
    <t>21000103</t>
  </si>
  <si>
    <t>21000105</t>
  </si>
  <si>
    <t>Gula Kristal Putih EX Raw Sugar</t>
  </si>
  <si>
    <t>21000108</t>
  </si>
  <si>
    <t>THE CTC SORTED</t>
  </si>
  <si>
    <t>21000109</t>
  </si>
  <si>
    <t>KAKAO BULK DALAM PROSES</t>
  </si>
  <si>
    <t>21000110</t>
  </si>
  <si>
    <t>KAKAO BULK KERING SORTED</t>
  </si>
  <si>
    <t>21000111</t>
  </si>
  <si>
    <t>KAKAO EDEL DALAM PROSES</t>
  </si>
  <si>
    <t>21000112</t>
  </si>
  <si>
    <t>KAKAO EDEL KERING SORTED</t>
  </si>
  <si>
    <t>21000113</t>
  </si>
  <si>
    <t>((NOT USED))</t>
  </si>
  <si>
    <t>21000114</t>
  </si>
  <si>
    <t>A/WP DALAM PENGOLAHAN KOPI RAKYAT</t>
  </si>
  <si>
    <t>21000115</t>
  </si>
  <si>
    <t>A/WP SORTED KOPI RAKYAT</t>
  </si>
  <si>
    <t>21000116</t>
  </si>
  <si>
    <t>R/WP DALAM PENGOLAHAN KOPI RAKYAT</t>
  </si>
  <si>
    <t>21000117</t>
  </si>
  <si>
    <t>R/WP SORTED KOPI RAKYAT</t>
  </si>
  <si>
    <t>21000132</t>
  </si>
  <si>
    <t>HS KERING RWP REGULER</t>
  </si>
  <si>
    <t>21000133</t>
  </si>
  <si>
    <t>HS KERING RWP RAKYAT</t>
  </si>
  <si>
    <t>21000134</t>
  </si>
  <si>
    <t>KOPI UNSORTED RWP REGULER</t>
  </si>
  <si>
    <t>21000135</t>
  </si>
  <si>
    <t>KOPI UNSORTED RWP RAKYAT</t>
  </si>
  <si>
    <t>21000136</t>
  </si>
  <si>
    <t>HS KERING RDP REGULER</t>
  </si>
  <si>
    <t>21000137</t>
  </si>
  <si>
    <t>KOPI UNSORTED RDP REGULER</t>
  </si>
  <si>
    <t>21000138</t>
  </si>
  <si>
    <t>HS KERING AWP REGULER</t>
  </si>
  <si>
    <t>21000139</t>
  </si>
  <si>
    <t>HS KERING AWP RAKYAT</t>
  </si>
  <si>
    <t>21000140</t>
  </si>
  <si>
    <t>KOPI UNSORTED AWP REGULER</t>
  </si>
  <si>
    <t>21000141</t>
  </si>
  <si>
    <t>KOPI UNSORTED AWP RAKYAT</t>
  </si>
  <si>
    <t>21000142</t>
  </si>
  <si>
    <t>HS KERING ADP REGULER</t>
  </si>
  <si>
    <t>21000143</t>
  </si>
  <si>
    <t>KOPI UNSORTED ADP REGULER</t>
  </si>
  <si>
    <t>21000144</t>
  </si>
  <si>
    <t>KAKAO BULK UNSORTED</t>
  </si>
  <si>
    <t>21000145</t>
  </si>
  <si>
    <t>KAKAO EDEL UNSORTED</t>
  </si>
  <si>
    <t>21000147</t>
  </si>
  <si>
    <t>GULA DALAM PROSES</t>
  </si>
  <si>
    <t>21000150</t>
  </si>
  <si>
    <t>POLUTAN</t>
  </si>
  <si>
    <t>21000152</t>
  </si>
  <si>
    <t>TEH HIJAU PAN FIRING</t>
  </si>
  <si>
    <t>21000153</t>
  </si>
  <si>
    <t>TEH HIJAU SORTED</t>
  </si>
  <si>
    <t>21000154</t>
  </si>
  <si>
    <t>TEH HIJAU STEAMING</t>
  </si>
  <si>
    <t>21000155</t>
  </si>
  <si>
    <t>TEH PUTIH SORTED</t>
  </si>
  <si>
    <t>21000157</t>
  </si>
  <si>
    <t>K3G Kulit Kina Kering garang)</t>
  </si>
  <si>
    <t>21000158</t>
  </si>
  <si>
    <t>21000160</t>
  </si>
  <si>
    <t>Compo</t>
  </si>
  <si>
    <t>21000161</t>
  </si>
  <si>
    <t>Teh Hijau Unsorted</t>
  </si>
  <si>
    <t>21000165</t>
  </si>
  <si>
    <t>TEH HITAM ORTHODOX PREMIUM SORTED</t>
  </si>
  <si>
    <t>21000166</t>
  </si>
  <si>
    <t>TEH CTC DALAM PROSES</t>
  </si>
  <si>
    <t>21000170</t>
  </si>
  <si>
    <t>PALA KERING</t>
  </si>
  <si>
    <t>21000174</t>
  </si>
  <si>
    <t>TEA:BLACK;ORTODOX;BEFORE SORTED</t>
  </si>
  <si>
    <t>21000177</t>
  </si>
  <si>
    <t>PALM OLEIN,REFINED:58 MIN MG/GR;0.1% FFA</t>
  </si>
  <si>
    <t>21000178</t>
  </si>
  <si>
    <t>CORN MEAL:ROASTED;POWDER;1.2-1.8% FAT</t>
  </si>
  <si>
    <t>21000180</t>
  </si>
  <si>
    <t>TEA:CTC TEA;BLACK;BEFORE SORTED</t>
  </si>
  <si>
    <t>21000182</t>
  </si>
  <si>
    <t>COFFEE:ORIGIN;KERINCI;ARABICA;WET;MEDIUM</t>
  </si>
  <si>
    <t>21000183</t>
  </si>
  <si>
    <t>21000184</t>
  </si>
  <si>
    <t>TEA:LEAF;GRADE 1;UNSORTED;TOBASARI</t>
  </si>
  <si>
    <t>21000185</t>
  </si>
  <si>
    <t>COFFEE:UNSORTED;ARABICA;WET;MEDIUM;A/WP</t>
  </si>
  <si>
    <t>21000186</t>
  </si>
  <si>
    <t>COFFEE:HS KERING;ARABICA;DRY;MEDIUM;A/DP</t>
  </si>
  <si>
    <t>21000187</t>
  </si>
  <si>
    <t>COFFEE:HS KERING;ARABICA;WET;MEDIUM;A/WP</t>
  </si>
  <si>
    <t>21000188</t>
  </si>
  <si>
    <t>COFFEE:HS KERING;ROBUSTA;WET;MEDIUM;R/WP</t>
  </si>
  <si>
    <t>21000189</t>
  </si>
  <si>
    <t>21000191</t>
  </si>
  <si>
    <t>21000192</t>
  </si>
  <si>
    <t>COFFEE:HS KERING;ROBUSTA;DRY;MEDIUM;R/DP</t>
  </si>
  <si>
    <t>21000193</t>
  </si>
  <si>
    <t>COFFEE:SORTED;ROBUSTA;DRY;MEDIUM;R/DP</t>
  </si>
  <si>
    <t>21000194</t>
  </si>
  <si>
    <t>COFFEE:SORTED;ARABICA;DRY;MEDIUM;A/DP</t>
  </si>
  <si>
    <t>21000195</t>
  </si>
  <si>
    <t>21000196</t>
  </si>
  <si>
    <t>21000197</t>
  </si>
  <si>
    <t>21000198</t>
  </si>
  <si>
    <t>TEA:LEAF;WHITE;GRADE 1;SORTED;KAYU ARO</t>
  </si>
  <si>
    <t>21000199</t>
  </si>
  <si>
    <t>SOYBEAN:YELLOWISH;BALURAN;STD;UNSORTED</t>
  </si>
  <si>
    <t>21000200</t>
  </si>
  <si>
    <t>TEMBAKAU TBN ROMPOS</t>
  </si>
  <si>
    <t>21000201</t>
  </si>
  <si>
    <t>TEMBAKAU VBN ROMPOS</t>
  </si>
  <si>
    <t>21000202</t>
  </si>
  <si>
    <t>TEMBAKAU BESNO ROMPOS</t>
  </si>
  <si>
    <t>21000203</t>
  </si>
  <si>
    <t>TEMBAKAU TBN ROMPOS UTUH</t>
  </si>
  <si>
    <t>21000204</t>
  </si>
  <si>
    <t>TEMBAKAU TBN ROMPOS UTUH KOS</t>
  </si>
  <si>
    <t>21000205</t>
  </si>
  <si>
    <t>TEMBAKAU TBN ROMPOS UTUH KAK</t>
  </si>
  <si>
    <t>21000206</t>
  </si>
  <si>
    <t>TEMBAKAU TBN ROMPOS UTUH TENG</t>
  </si>
  <si>
    <t>21000207</t>
  </si>
  <si>
    <t>TEMBAKAU VBN ROMPOS UTUH</t>
  </si>
  <si>
    <t>21000208</t>
  </si>
  <si>
    <t>TEMBAKAU VBN ROMPOS UTUH KOS</t>
  </si>
  <si>
    <t>21000209</t>
  </si>
  <si>
    <t>TEMBAKAU VBN ROMPOS UTUH KAK</t>
  </si>
  <si>
    <t>21000210</t>
  </si>
  <si>
    <t>TEMBAKAU VBN ROMPOS UTUH TENG</t>
  </si>
  <si>
    <t>21000211</t>
  </si>
  <si>
    <t>TEMBAKAU BESNO ROMPOS UTUH</t>
  </si>
  <si>
    <t>21000212</t>
  </si>
  <si>
    <t>TEMBAKAU BESNO ROMPOS UTUH KOS</t>
  </si>
  <si>
    <t>21000213</t>
  </si>
  <si>
    <t>TEMBAKAU BESNO ROMPOS UTUH KAK</t>
  </si>
  <si>
    <t>21000214</t>
  </si>
  <si>
    <t>TEMBAKAU BESNO ROMPOS UTUH TENG</t>
  </si>
  <si>
    <t>21000215</t>
  </si>
  <si>
    <t>TEMBAKAU TBN ROMPOS R (RAMBING)</t>
  </si>
  <si>
    <t>21000216</t>
  </si>
  <si>
    <t>TEMBAKAU TBN ROMPOS R (RAMBING) KOS</t>
  </si>
  <si>
    <t>21000217</t>
  </si>
  <si>
    <t>TEMBAKAU TBN ROMPOS R (RAMBING) KAK</t>
  </si>
  <si>
    <t>21000218</t>
  </si>
  <si>
    <t>TEMBAKAU TBN ROMPOS R (RAMBING) TENG</t>
  </si>
  <si>
    <t>21000219</t>
  </si>
  <si>
    <t>TEMBAKAU VBN ROMPOS R (RAMBING)</t>
  </si>
  <si>
    <t>21000220</t>
  </si>
  <si>
    <t>TEMBAKAU VBN ROMPOS R (RAMBING) KOS</t>
  </si>
  <si>
    <t>21000221</t>
  </si>
  <si>
    <t>TEMBAKAU VBN ROMPOS R (RAMBING) KAK</t>
  </si>
  <si>
    <t>21000222</t>
  </si>
  <si>
    <t>TEMBAKAU VBN ROMPOS R (RAMBING) TENG</t>
  </si>
  <si>
    <t>21000223</t>
  </si>
  <si>
    <t>TEMBAKAU BESNO ROMPOS R (RAMBING)</t>
  </si>
  <si>
    <t>21000224</t>
  </si>
  <si>
    <t>TEMBAKAU BESNO ROMPOS R (RAMBING) KOS</t>
  </si>
  <si>
    <t>21000225</t>
  </si>
  <si>
    <t>TEMBAKAU BESNO ROMPOS R (RAMBING) KAK</t>
  </si>
  <si>
    <t>21000226</t>
  </si>
  <si>
    <t>TEMBAKAU BESNO ROMPOS R (RAMBING) TENG</t>
  </si>
  <si>
    <t>21000227</t>
  </si>
  <si>
    <t>TBN KERING KOS</t>
  </si>
  <si>
    <t>21000228</t>
  </si>
  <si>
    <t>TBN KERING KAK</t>
  </si>
  <si>
    <t>21000229</t>
  </si>
  <si>
    <t>TBN KERING TENG</t>
  </si>
  <si>
    <t>21000230</t>
  </si>
  <si>
    <t>TBN KERING UTUH KOS</t>
  </si>
  <si>
    <t>21000231</t>
  </si>
  <si>
    <t>TBN KERING UTUH KAK</t>
  </si>
  <si>
    <t>21000232</t>
  </si>
  <si>
    <t>TBN KERING UTUH TENG</t>
  </si>
  <si>
    <t>21000233</t>
  </si>
  <si>
    <t>TBN KERING R  KOS</t>
  </si>
  <si>
    <t>21000234</t>
  </si>
  <si>
    <t>TBN KERING R  KAK</t>
  </si>
  <si>
    <t>21000235</t>
  </si>
  <si>
    <t>TBN KERING R  TENG</t>
  </si>
  <si>
    <t>21000236</t>
  </si>
  <si>
    <t>VBN KERING KOS</t>
  </si>
  <si>
    <t>21000237</t>
  </si>
  <si>
    <t>VBN KERING KAK</t>
  </si>
  <si>
    <t>21000238</t>
  </si>
  <si>
    <t>VBN KERING TENG</t>
  </si>
  <si>
    <t>21000239</t>
  </si>
  <si>
    <t>VBN KERING UTUH KOS</t>
  </si>
  <si>
    <t>21000240</t>
  </si>
  <si>
    <t>VBN KERING UTUH KAK</t>
  </si>
  <si>
    <t>21000241</t>
  </si>
  <si>
    <t>VBN KERING UTUH TENG</t>
  </si>
  <si>
    <t>21000242</t>
  </si>
  <si>
    <t>VBN KERING R KOS</t>
  </si>
  <si>
    <t>21000243</t>
  </si>
  <si>
    <t>VBN KERING R KAK</t>
  </si>
  <si>
    <t>21000244</t>
  </si>
  <si>
    <t>VBN KERING R TENG</t>
  </si>
  <si>
    <t>21000245</t>
  </si>
  <si>
    <t>BESNO KERING KOS</t>
  </si>
  <si>
    <t>21000246</t>
  </si>
  <si>
    <t>BESNO KERING KAK</t>
  </si>
  <si>
    <t>21000247</t>
  </si>
  <si>
    <t>BESNO KERING TENG</t>
  </si>
  <si>
    <t>21000248</t>
  </si>
  <si>
    <t>BESNO KERING UTUH KOS</t>
  </si>
  <si>
    <t>21000249</t>
  </si>
  <si>
    <t>BESNO KERING UTUH KAK</t>
  </si>
  <si>
    <t>21000250</t>
  </si>
  <si>
    <t>BESNO KERING UTUH TENG</t>
  </si>
  <si>
    <t>21000251</t>
  </si>
  <si>
    <t>BESNO KERING R KOS</t>
  </si>
  <si>
    <t>21000252</t>
  </si>
  <si>
    <t>BESNO KERING R KAK</t>
  </si>
  <si>
    <t>21000253</t>
  </si>
  <si>
    <t>BESNO KERING R TENG</t>
  </si>
  <si>
    <t>21000254</t>
  </si>
  <si>
    <t>21000255</t>
  </si>
  <si>
    <t>21000256</t>
  </si>
  <si>
    <t>21000264</t>
  </si>
  <si>
    <t>CORN MEAL:GROUND;GRANUL CORN</t>
  </si>
  <si>
    <t>31000000</t>
  </si>
  <si>
    <t>RAW SUGAR</t>
  </si>
  <si>
    <t>TBS</t>
  </si>
  <si>
    <t>31000012</t>
  </si>
  <si>
    <t>Bahan Olah Karet (Prd Kb Rakyat)</t>
  </si>
  <si>
    <t>31000016</t>
  </si>
  <si>
    <t>KOPI GLONDONG ROBUSTA SUPERIOR</t>
  </si>
  <si>
    <t>31000020</t>
  </si>
  <si>
    <t>KOPI GLONDONG ARABIKA SUPERIOR</t>
  </si>
  <si>
    <t>31000024</t>
  </si>
  <si>
    <t>Lateks</t>
  </si>
  <si>
    <t>31000101</t>
  </si>
  <si>
    <t>TETES TEBU N9 DTT *KG</t>
  </si>
  <si>
    <t>31000102</t>
  </si>
  <si>
    <t>Tebu Tegakan</t>
  </si>
  <si>
    <t>Tegakan</t>
  </si>
  <si>
    <t>31000112</t>
  </si>
  <si>
    <t>GETAH TANAH</t>
  </si>
  <si>
    <t>31000113</t>
  </si>
  <si>
    <t>PUCUK TEH (PEKO)</t>
  </si>
  <si>
    <t>31000114</t>
  </si>
  <si>
    <t>PUCUK TEH (HIJAU)</t>
  </si>
  <si>
    <t>31000115</t>
  </si>
  <si>
    <t>KAKAO BULK SUPERIOR</t>
  </si>
  <si>
    <t>31000116</t>
  </si>
  <si>
    <t>KAKAO BULK INFERIOR</t>
  </si>
  <si>
    <t>31000117</t>
  </si>
  <si>
    <t>KAKAO EDEL SUPERIOR</t>
  </si>
  <si>
    <t>31000118</t>
  </si>
  <si>
    <t>KAKAO EDEL INFERIOR</t>
  </si>
  <si>
    <t>31000119</t>
  </si>
  <si>
    <t>KOPI GLONDONG ARABIKA INFERIOR</t>
  </si>
  <si>
    <t>31000120</t>
  </si>
  <si>
    <t>BIJI KOPI LUWAK</t>
  </si>
  <si>
    <t>31000121</t>
  </si>
  <si>
    <t>KAYU - TEGAKAN SENGON</t>
  </si>
  <si>
    <t>31000122</t>
  </si>
  <si>
    <t>KAYU - TEGAKAN JABON</t>
  </si>
  <si>
    <t>31000123</t>
  </si>
  <si>
    <t>KAYU - TEGAKAN MAHONI</t>
  </si>
  <si>
    <t>31000124</t>
  </si>
  <si>
    <t>KAYU - TEGAKAN BALSA</t>
  </si>
  <si>
    <t>31000125</t>
  </si>
  <si>
    <t>KAYU - TEGAKAN MINDI</t>
  </si>
  <si>
    <t>31000126</t>
  </si>
  <si>
    <t>KAYU - TEGAKAN GMELINA</t>
  </si>
  <si>
    <t>31000127</t>
  </si>
  <si>
    <t>KAYU - TEGAKAN JATI</t>
  </si>
  <si>
    <t>31000128</t>
  </si>
  <si>
    <t>KAYU - TEGAKAN SUNGKAI</t>
  </si>
  <si>
    <t>31000129</t>
  </si>
  <si>
    <t>KAYU - TEGAKAN AFRIKANA</t>
  </si>
  <si>
    <t>31000130</t>
  </si>
  <si>
    <t>KAYU - TEGAKAN SUREN</t>
  </si>
  <si>
    <t>31000131</t>
  </si>
  <si>
    <t>KAYU - TEGAKAN KARET</t>
  </si>
  <si>
    <t>31000132</t>
  </si>
  <si>
    <t>BUAHCENGKEH</t>
  </si>
  <si>
    <t>31000134</t>
  </si>
  <si>
    <t>KOPI GLONDONG ROBUSTA INFERIOR</t>
  </si>
  <si>
    <t>31000135</t>
  </si>
  <si>
    <t>KOPI GLONDONG ARABIKA SUPERIOR RAKYAT</t>
  </si>
  <si>
    <t>31000136</t>
  </si>
  <si>
    <t>KOPI GLONDONG ROBUSTA SUPERIOR RAKYAT</t>
  </si>
  <si>
    <t>31000138</t>
  </si>
  <si>
    <t>FANN II ARO (BAHAN BAKU)</t>
  </si>
  <si>
    <t>31000139</t>
  </si>
  <si>
    <t>DUST II ARO (BAHAN BAKU)</t>
  </si>
  <si>
    <t>31000140</t>
  </si>
  <si>
    <t>DUST IV ARO (BAHAN BAKU)</t>
  </si>
  <si>
    <t>31000141</t>
  </si>
  <si>
    <t>BT ARO (BAHAN BAKU)</t>
  </si>
  <si>
    <t>31000142</t>
  </si>
  <si>
    <t>BT II ARO (BAHAN BAKU)</t>
  </si>
  <si>
    <t>31000143</t>
  </si>
  <si>
    <t>FANN III ARO (BAHAN BAKU)</t>
  </si>
  <si>
    <t>31000144</t>
  </si>
  <si>
    <t>BM DAR (BAHAN BAKU)</t>
  </si>
  <si>
    <t>31000145</t>
  </si>
  <si>
    <t>BM ARO (BAHAN BAKU)</t>
  </si>
  <si>
    <t>31000146</t>
  </si>
  <si>
    <t>BM GUT (BAHAN BAKU)</t>
  </si>
  <si>
    <t>31000147</t>
  </si>
  <si>
    <t>FANN IV ARO (BAHAN BAKU)</t>
  </si>
  <si>
    <t>31000148</t>
  </si>
  <si>
    <t>FANN IV DAR (BAHAN BAKU)</t>
  </si>
  <si>
    <t>31000149</t>
  </si>
  <si>
    <t>FANN I ARO (BAHAN BAKU)</t>
  </si>
  <si>
    <t>31000151</t>
  </si>
  <si>
    <t>PUCUK TEH ORTHODOX</t>
  </si>
  <si>
    <t>31000152</t>
  </si>
  <si>
    <t>PUCUK TEH CTC</t>
  </si>
  <si>
    <t>31000153</t>
  </si>
  <si>
    <t>BAHAN BAKU TEH RESTO</t>
  </si>
  <si>
    <t>31000155</t>
  </si>
  <si>
    <t>BAHAN BAKU TEH CELUP</t>
  </si>
  <si>
    <t>31000156</t>
  </si>
  <si>
    <t>BAHAN BAKU TEH SEDUH</t>
  </si>
  <si>
    <t>31000159</t>
  </si>
  <si>
    <t>ASAP CAIR</t>
  </si>
  <si>
    <t>31000160</t>
  </si>
  <si>
    <t>K2B (Kulit Kina Basah)</t>
  </si>
  <si>
    <t>31000161</t>
  </si>
  <si>
    <t>KAYU BAKAR</t>
  </si>
  <si>
    <t>31000162</t>
  </si>
  <si>
    <t>KOPI Glondongan arabika (Cery)</t>
  </si>
  <si>
    <t>31000163</t>
  </si>
  <si>
    <t>NEW NICOLA</t>
  </si>
  <si>
    <t>31000164</t>
  </si>
  <si>
    <t>PUCUK TEH PUTIH</t>
  </si>
  <si>
    <t>31000165</t>
  </si>
  <si>
    <t>Teh Green Fann</t>
  </si>
  <si>
    <t>31000166</t>
  </si>
  <si>
    <t>Teh Hijau Gun Powder</t>
  </si>
  <si>
    <t>31000167</t>
  </si>
  <si>
    <t>Teh hijau Konacha</t>
  </si>
  <si>
    <t>31000169</t>
  </si>
  <si>
    <t>PALA GLONDONG</t>
  </si>
  <si>
    <t>31000170</t>
  </si>
  <si>
    <t>.</t>
  </si>
  <si>
    <t>31000173</t>
  </si>
  <si>
    <t>BAHAN BAKU KOPI BASAH</t>
  </si>
  <si>
    <t>31000174</t>
  </si>
  <si>
    <t>KAYU LAIN - TEGAKAN KEMBANG</t>
  </si>
  <si>
    <t>31000176</t>
  </si>
  <si>
    <t>Daun Serai Wangi</t>
  </si>
  <si>
    <t>31000180</t>
  </si>
  <si>
    <t>KAYU - Tegakan Johar</t>
  </si>
  <si>
    <t>31000181</t>
  </si>
  <si>
    <t>31000184</t>
  </si>
  <si>
    <t>TEBU TEGAKAN PG</t>
  </si>
  <si>
    <t>31000185</t>
  </si>
  <si>
    <t>ARABICA COFFEE BEANS</t>
  </si>
  <si>
    <t>31000187</t>
  </si>
  <si>
    <t>LOG,WOOD:SILVER OAKS;FRESH;TEGAKAN</t>
  </si>
  <si>
    <t>31000188</t>
  </si>
  <si>
    <t>LOG,WOOD:RANDU;FRESH;TEGAKAN</t>
  </si>
  <si>
    <t>31000189</t>
  </si>
  <si>
    <t>LOG,WOOD:TREMBESI;FRESH;TEGAKAN</t>
  </si>
  <si>
    <t>31000191</t>
  </si>
  <si>
    <t>LOG,WOOD:AKASIA;FRESH;TEGAKAN</t>
  </si>
  <si>
    <t>31000193</t>
  </si>
  <si>
    <t>31000196</t>
  </si>
  <si>
    <t>TEA:LEAF;GREEN;SANCHA CAKRA</t>
  </si>
  <si>
    <t>31000198</t>
  </si>
  <si>
    <t>LOG,WOOD:KAYU SEGAWE;FRESH;TEGAKAN</t>
  </si>
  <si>
    <t>31000200</t>
  </si>
  <si>
    <t>LOG,WOOD:PINUS;FRESH;TEGAKAN</t>
  </si>
  <si>
    <t>31000201</t>
  </si>
  <si>
    <t>TEA:CTC TEA;BLACK;BP-80%;DIAMOND</t>
  </si>
  <si>
    <t>31000202</t>
  </si>
  <si>
    <t>TEA:CTC TEA;BLACK;BOP-30%;GOLDEN</t>
  </si>
  <si>
    <t>31000203</t>
  </si>
  <si>
    <t>TEA:ODX TEA;BLACK;BOP-30%;RED VELVET</t>
  </si>
  <si>
    <t>31000204</t>
  </si>
  <si>
    <t>LOG,WOOD:SENGON TEKIK;FRESH;TEGAKAN</t>
  </si>
  <si>
    <t>31000207</t>
  </si>
  <si>
    <t>TEA:POWDER;GREEN;CHACUI;CAKRA</t>
  </si>
  <si>
    <t>31000208</t>
  </si>
  <si>
    <t>COFFEE:ORIGIN;ARABICA;WET;MEDIUM;GLND</t>
  </si>
  <si>
    <t>31000209</t>
  </si>
  <si>
    <t>COFFEE:ORIGIN;ROBUSTA;WET;MEDIUM;GLND</t>
  </si>
  <si>
    <t>31000210</t>
  </si>
  <si>
    <t>COFFEE:ORIGIN;ROBUSTA;DRY;MEDIUM;GLND</t>
  </si>
  <si>
    <t>31000211</t>
  </si>
  <si>
    <t>COFFEE:ORIGIN;ARABICA;DRY;MEDIUM;GLND</t>
  </si>
  <si>
    <t>31000212</t>
  </si>
  <si>
    <t>TEA:POWDER;JASMINE;RAW MATERIAL;CORBANG</t>
  </si>
  <si>
    <t>31000213</t>
  </si>
  <si>
    <t>TEA:POWDER;JASMINE;RAW MATERIAL;SINDORO</t>
  </si>
  <si>
    <t>31000215</t>
  </si>
  <si>
    <t>Biang Microba</t>
  </si>
  <si>
    <t>31000216</t>
  </si>
  <si>
    <t>MOLASSE;98%</t>
  </si>
  <si>
    <t>31000217</t>
  </si>
  <si>
    <t>AQUADEST (H2O)</t>
  </si>
  <si>
    <t>31000218</t>
  </si>
  <si>
    <t>TEA:POWDER;JASMINE;RAW MATERIAL;THM FANN</t>
  </si>
  <si>
    <t>31000219</t>
  </si>
  <si>
    <t>SOYBEAN:GREEN;BALURAN;15-18%</t>
  </si>
  <si>
    <t>31000220</t>
  </si>
  <si>
    <t>PLANT:CITRONELLA GRASS</t>
  </si>
  <si>
    <t>31000221</t>
  </si>
  <si>
    <t>PLANT:FLOWER;RED CARNATION</t>
  </si>
  <si>
    <t>31000222</t>
  </si>
  <si>
    <t>PLANT:FLOWER;BUTTERFLY PEA</t>
  </si>
  <si>
    <t>31000223</t>
  </si>
  <si>
    <t>PLANT:FLOWER;LAVENDER</t>
  </si>
  <si>
    <t>31000224</t>
  </si>
  <si>
    <t>PLANT:FLOWER;SAFFLOWER</t>
  </si>
  <si>
    <t>31000225</t>
  </si>
  <si>
    <t>PLANT:FLOWER;OSMANTHUS</t>
  </si>
  <si>
    <t>31000226</t>
  </si>
  <si>
    <t>LOG,WOOD:JATI;FRESH</t>
  </si>
  <si>
    <t>31000227</t>
  </si>
  <si>
    <t>LOG,WOOD:SENGON;FRESH</t>
  </si>
  <si>
    <t>31000228</t>
  </si>
  <si>
    <t>LOG,WOOD:JABON;FRESH</t>
  </si>
  <si>
    <t>31000229</t>
  </si>
  <si>
    <t>LOG,WOOD:MIOPSIS;FRESH;TEGAKAN</t>
  </si>
  <si>
    <t>31000230</t>
  </si>
  <si>
    <t>LOG,WOOD:SUREN;FRESH;TEGAKAN</t>
  </si>
  <si>
    <t>31000232</t>
  </si>
  <si>
    <t>TEMBAKAU HIJAU TBN</t>
  </si>
  <si>
    <t>31000233</t>
  </si>
  <si>
    <t>TEMBAKAU HIJAU VBN</t>
  </si>
  <si>
    <t>31000234</t>
  </si>
  <si>
    <t>TEMBAKAU HIJAU BESNO</t>
  </si>
  <si>
    <t>31000235</t>
  </si>
  <si>
    <t>TEMBAKAU HIJAU UTUH TBN</t>
  </si>
  <si>
    <t>31000236</t>
  </si>
  <si>
    <t>TEMBAKAU HIJAU UTUH VBN</t>
  </si>
  <si>
    <t>31000237</t>
  </si>
  <si>
    <t>TEMBAKAU HIJAU UTUH BESNO</t>
  </si>
  <si>
    <t>31000238</t>
  </si>
  <si>
    <t>TEMBAKAU HIJAU R TBN</t>
  </si>
  <si>
    <t>31000239</t>
  </si>
  <si>
    <t>TEMBAKAU HIJAU R VBN</t>
  </si>
  <si>
    <t>31000240</t>
  </si>
  <si>
    <t>TEMBAKAU HIJAU R BESNO</t>
  </si>
  <si>
    <t>31000241</t>
  </si>
  <si>
    <t>TBN HIJAU KOS</t>
  </si>
  <si>
    <t>31000242</t>
  </si>
  <si>
    <t>TBN HIJAU KAK</t>
  </si>
  <si>
    <t>31000243</t>
  </si>
  <si>
    <t>TBN HIJAU TENG</t>
  </si>
  <si>
    <t>31000244</t>
  </si>
  <si>
    <t>TBN HIJAU UTUH KOS</t>
  </si>
  <si>
    <t>31000245</t>
  </si>
  <si>
    <t>TBN HIJAU UTUH KAK</t>
  </si>
  <si>
    <t>31000246</t>
  </si>
  <si>
    <t>TBN HIJAU UTUH TENG</t>
  </si>
  <si>
    <t>31000247</t>
  </si>
  <si>
    <t>TBN HIJAU R KOS</t>
  </si>
  <si>
    <t>31000248</t>
  </si>
  <si>
    <t>TBN HIJAU R KAK</t>
  </si>
  <si>
    <t>31000249</t>
  </si>
  <si>
    <t>TBN HIJAU R TENG</t>
  </si>
  <si>
    <t>31000250</t>
  </si>
  <si>
    <t>VBN HIJAU KOS</t>
  </si>
  <si>
    <t>31000251</t>
  </si>
  <si>
    <t>VBN HIJAU KAK</t>
  </si>
  <si>
    <t>31000252</t>
  </si>
  <si>
    <t>VBN HIJAU TENG</t>
  </si>
  <si>
    <t>31000253</t>
  </si>
  <si>
    <t>VBN HIJAU UTUH KOS</t>
  </si>
  <si>
    <t>31000254</t>
  </si>
  <si>
    <t>VBN HIJAU UTUH KAK</t>
  </si>
  <si>
    <t>31000255</t>
  </si>
  <si>
    <t>VBN HIJAU UTUH TENG</t>
  </si>
  <si>
    <t>31000256</t>
  </si>
  <si>
    <t>VBN HIJAU R KOS</t>
  </si>
  <si>
    <t>31000257</t>
  </si>
  <si>
    <t>VBN HIJAU R KAK</t>
  </si>
  <si>
    <t>31000258</t>
  </si>
  <si>
    <t>VBN HIJAU R TENG</t>
  </si>
  <si>
    <t>31000259</t>
  </si>
  <si>
    <t>BESNO HIJAU KOS</t>
  </si>
  <si>
    <t>31000260</t>
  </si>
  <si>
    <t>BESNO HIJAU KAK</t>
  </si>
  <si>
    <t>31000261</t>
  </si>
  <si>
    <t>BESNO HIJAU TENG</t>
  </si>
  <si>
    <t>31000262</t>
  </si>
  <si>
    <t>BESNO HIJAU UTUH KOS</t>
  </si>
  <si>
    <t>31000263</t>
  </si>
  <si>
    <t>BESNO HIJAU UTUH KAK</t>
  </si>
  <si>
    <t>31000264</t>
  </si>
  <si>
    <t>BESNO HIJAU UTUH TENG</t>
  </si>
  <si>
    <t>31000265</t>
  </si>
  <si>
    <t>BESNO HIJAU R KOS</t>
  </si>
  <si>
    <t>31000266</t>
  </si>
  <si>
    <t>BESNO HIJAU R KAK</t>
  </si>
  <si>
    <t>31000267</t>
  </si>
  <si>
    <t>BESNO HIJAU R TENG</t>
  </si>
  <si>
    <t>31000268</t>
  </si>
  <si>
    <t>31000272</t>
  </si>
  <si>
    <t>Crude Palm Oil (CPO)</t>
  </si>
  <si>
    <t>31000274</t>
  </si>
  <si>
    <t>Bisnis Properti</t>
  </si>
  <si>
    <t>Optimalisasi Aset</t>
  </si>
  <si>
    <t>Bisnis Kesehatan</t>
  </si>
  <si>
    <t>Bidang Energy</t>
  </si>
  <si>
    <t>Kawasan Industri</t>
  </si>
  <si>
    <t>KSO Meranti Tujuh</t>
  </si>
  <si>
    <t>KSO Sawit</t>
  </si>
  <si>
    <t>KSO Tebu SupCo - SGN</t>
  </si>
  <si>
    <t>KSO Tebu</t>
  </si>
  <si>
    <t>KSO Inter PTPN Group Lainnya</t>
  </si>
  <si>
    <t>Agro Hunian - Swakelola</t>
  </si>
  <si>
    <t>Agrowisata</t>
  </si>
  <si>
    <t>Agro Wahana - Swakelola</t>
  </si>
  <si>
    <t>Divestasi Aset Tanah,Tanaman &amp; Bangunan</t>
  </si>
  <si>
    <t>Divestasi Aset</t>
  </si>
  <si>
    <t>Divestasi Non Tanah,Tanaman &amp; Bangunan</t>
  </si>
  <si>
    <t>11006171</t>
  </si>
  <si>
    <t>11006173</t>
  </si>
  <si>
    <t>11006175</t>
  </si>
  <si>
    <t>11006176</t>
  </si>
  <si>
    <t>11006180</t>
  </si>
  <si>
    <t>11006182</t>
  </si>
  <si>
    <t>11006183</t>
  </si>
  <si>
    <t>11006184</t>
  </si>
  <si>
    <t>11006185</t>
  </si>
  <si>
    <t>42000025</t>
  </si>
  <si>
    <t>Pendapatan Usaha Sawit</t>
  </si>
  <si>
    <t>Pendapatan Usaha Karet</t>
  </si>
  <si>
    <t>Pendapatan Usaha Teh</t>
  </si>
  <si>
    <t>Pendapatan Usaha Kopi</t>
  </si>
  <si>
    <t>Pendapatan Usaha Kakao</t>
  </si>
  <si>
    <t>Pendapatan Usaha Produk Hilir Teh</t>
  </si>
  <si>
    <t>Pendapatan Usaha Produk Hilir Kopi</t>
  </si>
  <si>
    <t>Pendapatan Usaha Produk Hilir Gula</t>
  </si>
  <si>
    <t>Pendapatan Usaha Produk Hilir Kelapa Sawit</t>
  </si>
  <si>
    <t>Pendapatan Sertifikasi</t>
  </si>
  <si>
    <t>Pendapatan Usaha Tebu</t>
  </si>
  <si>
    <t>Pendapatan Usaha Tembakau</t>
  </si>
  <si>
    <t>Pendapatan Usaha Hortikultura</t>
  </si>
  <si>
    <t>Pendapatan Usaha Produk Hilir Lainnya</t>
  </si>
  <si>
    <t>Pendapatan Usaha Karung</t>
  </si>
  <si>
    <t>Pendapatan Usaha Tanaman Lainnya</t>
  </si>
  <si>
    <t>Pendapatan Usaha Aneka Kayu</t>
  </si>
  <si>
    <t>Pendapatan Usaha Optimalisasi Aset</t>
  </si>
  <si>
    <t>Pendapatan Usaha Agrowisata</t>
  </si>
  <si>
    <t>Pendapatan Kawasan Industri</t>
  </si>
  <si>
    <t>Pendapatan KSO Inter PTPN Group</t>
  </si>
  <si>
    <t>Pendapatan Usaha Hewan Ternak</t>
  </si>
  <si>
    <t>GL Desc</t>
  </si>
  <si>
    <t>Minyak Sawit</t>
  </si>
  <si>
    <t>Sub Jumlah Komoditi</t>
  </si>
  <si>
    <t>Lain-Lain</t>
  </si>
  <si>
    <t xml:space="preserve">  - Optimalisasi Aset</t>
  </si>
  <si>
    <t xml:space="preserve">  - KSO Sawit</t>
  </si>
  <si>
    <t xml:space="preserve">  - KSO Tebu</t>
  </si>
  <si>
    <t xml:space="preserve">  - Hortikultura</t>
  </si>
  <si>
    <t xml:space="preserve">  - Agrowisata</t>
  </si>
  <si>
    <t xml:space="preserve">  - Kayu</t>
  </si>
  <si>
    <t xml:space="preserve">  - Pelayanan Kesehatan/Rumah Sakit</t>
  </si>
  <si>
    <t xml:space="preserve">  - Hilir Lainnya (IHT, Margarin, Sabun, Minyak, Beras, Susu, dll)</t>
  </si>
  <si>
    <t xml:space="preserve">  - Hasil Tambang </t>
  </si>
  <si>
    <t xml:space="preserve">  - Sisa stok GKP &amp; Tetes (PT IGG)</t>
  </si>
  <si>
    <t xml:space="preserve">  - Kemasan (Karung, Iner)</t>
  </si>
  <si>
    <t xml:space="preserve">  - Sayuran </t>
  </si>
  <si>
    <t>Scrap Lump</t>
  </si>
  <si>
    <t>Group LM</t>
  </si>
  <si>
    <t>Group Evaluasi</t>
  </si>
  <si>
    <t>Hilir Lainnya</t>
  </si>
  <si>
    <t>Kemasan</t>
  </si>
  <si>
    <t>Jenis</t>
  </si>
  <si>
    <t>Komoditi</t>
  </si>
  <si>
    <t>Non Komoditi</t>
  </si>
  <si>
    <t>Group Eval</t>
  </si>
  <si>
    <t>PT PERKEBUNAN NUSANTARA [I] Konsolidasi</t>
  </si>
  <si>
    <t>Keterangan</t>
  </si>
  <si>
    <t>Regional [6]</t>
  </si>
  <si>
    <t>KONSOLIDASI</t>
  </si>
  <si>
    <t>Nilai Penjualan (Rp.000)</t>
  </si>
  <si>
    <t>Harga Jual (Rp/Kg)</t>
  </si>
  <si>
    <t>Ekspor &amp; Lokal</t>
  </si>
  <si>
    <t>Regional [1]</t>
  </si>
  <si>
    <t>Regional [2]</t>
  </si>
  <si>
    <t>Regional [3]</t>
  </si>
  <si>
    <t>Regional [4]</t>
  </si>
  <si>
    <t>Regional [5]</t>
  </si>
  <si>
    <t>Regional [7]</t>
  </si>
  <si>
    <t>Regional [8]</t>
  </si>
  <si>
    <t>Sum of 20.Nilai</t>
  </si>
  <si>
    <t>Sum of 22.Volume</t>
  </si>
  <si>
    <t>Column Labels</t>
  </si>
  <si>
    <t>Total Sum of 20.Nilai</t>
  </si>
  <si>
    <t>Total Sum of 22.Volume</t>
  </si>
  <si>
    <t>Row Labels</t>
  </si>
  <si>
    <t>Grand Total</t>
  </si>
  <si>
    <t>Nilai Realisasi (Tahun Berjalan)</t>
  </si>
  <si>
    <t>Regional [0]</t>
  </si>
  <si>
    <t>Volume Realisasi (Tahun Berjalan)</t>
  </si>
  <si>
    <t>05.Bulan</t>
  </si>
  <si>
    <t>06.Tahun</t>
  </si>
  <si>
    <t>2024</t>
  </si>
  <si>
    <t>From</t>
  </si>
  <si>
    <t>To</t>
  </si>
  <si>
    <t>Tahun</t>
  </si>
  <si>
    <t>Bulan</t>
  </si>
  <si>
    <t>Company</t>
  </si>
  <si>
    <t>Regional</t>
  </si>
  <si>
    <t>Parameters</t>
  </si>
  <si>
    <t>000000M-2020020075</t>
  </si>
  <si>
    <t>000000M-2020020079</t>
  </si>
  <si>
    <t>000000M-2020020084</t>
  </si>
  <si>
    <t>000000M-2022080650</t>
  </si>
  <si>
    <t>Karet Lainnya</t>
  </si>
  <si>
    <t>Teh Lainnya</t>
  </si>
  <si>
    <t>Tanpa Material</t>
  </si>
  <si>
    <t>Pndptn Usah H Ternak</t>
  </si>
  <si>
    <t>9</t>
  </si>
  <si>
    <t>10</t>
  </si>
  <si>
    <t>Nilai Realisasi (Tahun Lalu)</t>
  </si>
  <si>
    <t>2023</t>
  </si>
  <si>
    <t>11</t>
  </si>
  <si>
    <t>41200002</t>
  </si>
  <si>
    <t>Pndptn Us. Tebu-Gula</t>
  </si>
  <si>
    <t>41200005</t>
  </si>
  <si>
    <t>Pndptn Us Tebu-Tetes</t>
  </si>
  <si>
    <t>22000012</t>
  </si>
  <si>
    <t>Limbah Crepe</t>
  </si>
  <si>
    <t>12000031</t>
  </si>
  <si>
    <t>EX RUBBER TRAP NV</t>
  </si>
  <si>
    <t>40002907</t>
  </si>
  <si>
    <t>Kayu Bakar Sengon</t>
  </si>
  <si>
    <t>12</t>
  </si>
  <si>
    <t>Nilai RKAP (Tahun Berjalan)</t>
  </si>
  <si>
    <t>Notes</t>
  </si>
  <si>
    <t>Tahun 2023 ada kesalahan GL material Tebu, Teh, dan Karet di ex n9 dan ex n12</t>
  </si>
  <si>
    <t>Volume Penjualan (Rp.000)</t>
  </si>
  <si>
    <t>Volume Realisasi (Tahun Lalu)</t>
  </si>
  <si>
    <t>Volume RKAP (Tahun Berjalan)</t>
  </si>
  <si>
    <t>Periode</t>
  </si>
  <si>
    <t>Nama 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</si>
  <si>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</si>
  <si>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</si>
  <si>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</si>
  <si>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</si>
  <si>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</si>
  <si>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</si>
  <si>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</si>
  <si>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</si>
  <si>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</si>
  <si>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</si>
  <si>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</si>
  <si>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</si>
  <si>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Harga RKAP (Tahun Berjalan)</t>
  </si>
  <si>
    <t>Harga Realisasi (Tahun Lalu)</t>
  </si>
  <si>
    <t>Harga Realisasi (Tahun Berjalan)</t>
  </si>
  <si>
    <t>Rp Juta</t>
  </si>
  <si>
    <t>Uraian</t>
  </si>
  <si>
    <t>% thd RKAP</t>
  </si>
  <si>
    <t>RKAP</t>
  </si>
  <si>
    <t xml:space="preserve">Volume </t>
  </si>
  <si>
    <t xml:space="preserve">Harga </t>
  </si>
  <si>
    <t>Nilai Penjualan</t>
  </si>
  <si>
    <t>porsi</t>
  </si>
  <si>
    <t>Ekspor + Lokal</t>
  </si>
  <si>
    <t>K.Sawit</t>
  </si>
  <si>
    <t>The</t>
  </si>
  <si>
    <t>lain</t>
  </si>
  <si>
    <t>Sub Jumlah Non Komoditi</t>
  </si>
  <si>
    <t>Total Penjualan</t>
  </si>
  <si>
    <t>Penjualan sd Mar'2023</t>
  </si>
  <si>
    <t>PTPN 2</t>
  </si>
  <si>
    <t>PTPN 7</t>
  </si>
  <si>
    <t>N8</t>
  </si>
  <si>
    <t>PTPN 10</t>
  </si>
  <si>
    <t>CMMN</t>
  </si>
  <si>
    <t>NDB</t>
  </si>
  <si>
    <t>NDP</t>
  </si>
  <si>
    <t>TDM</t>
  </si>
  <si>
    <t>KNT</t>
  </si>
  <si>
    <t>ONT</t>
  </si>
  <si>
    <t>BCN</t>
  </si>
  <si>
    <t>AMN</t>
  </si>
  <si>
    <t>ENERO</t>
  </si>
  <si>
    <t>MT27</t>
  </si>
  <si>
    <t>DN</t>
  </si>
  <si>
    <t>RNM</t>
  </si>
  <si>
    <t>RNT</t>
  </si>
  <si>
    <t>IGG</t>
  </si>
  <si>
    <t>JCE</t>
  </si>
  <si>
    <t>BCT</t>
  </si>
  <si>
    <t>IGT</t>
  </si>
  <si>
    <t xml:space="preserve">  - KSO Kopi Arabika</t>
  </si>
  <si>
    <t xml:space="preserve">  - Kopi Hortikultura Arabika</t>
  </si>
  <si>
    <t xml:space="preserve">  - Kopi Hortikultura Robusta</t>
  </si>
  <si>
    <t>Harga
(Rp / Kg)</t>
  </si>
  <si>
    <t>Volume
(Ton)</t>
  </si>
  <si>
    <t>Nilai Penjualan
(Rp Juta)</t>
  </si>
  <si>
    <t>Pelayanan Kesehatan/Rumah Sakit</t>
  </si>
  <si>
    <t xml:space="preserve">Hasil Tambang </t>
  </si>
  <si>
    <t>Sisa stok GKP &amp; Tetes (PT IGG)</t>
  </si>
  <si>
    <t xml:space="preserve">Sayuran </t>
  </si>
  <si>
    <t>Eliminasi</t>
  </si>
  <si>
    <t>No</t>
  </si>
  <si>
    <t>Sheet</t>
  </si>
  <si>
    <t>Data</t>
  </si>
  <si>
    <t>Pastikan formula kolom K - N dipaste untuk semua row</t>
  </si>
  <si>
    <t>Paste I1:J1 ke I2:J2 (Title untuk pivot table)</t>
  </si>
  <si>
    <t>Pivot Eval</t>
  </si>
  <si>
    <t>Klik kanan table pilih refresh</t>
  </si>
  <si>
    <r>
      <t xml:space="preserve">Pastikan filter yang aktif pada </t>
    </r>
    <r>
      <rPr>
        <b/>
        <sz val="11"/>
        <color theme="1"/>
        <rFont val="Aptos Narrow"/>
        <family val="2"/>
        <scheme val="minor"/>
      </rPr>
      <t>Row Label - 08.Kanal</t>
    </r>
    <r>
      <rPr>
        <sz val="11"/>
        <color theme="1"/>
        <rFont val="Aptos Narrow"/>
        <family val="2"/>
        <scheme val="minor"/>
      </rPr>
      <t xml:space="preserve"> sesuai</t>
    </r>
  </si>
  <si>
    <t>Pivot LM34</t>
  </si>
  <si>
    <r>
      <t xml:space="preserve">Pastikan filter yang aktif pada </t>
    </r>
    <r>
      <rPr>
        <b/>
        <sz val="11"/>
        <color theme="1"/>
        <rFont val="Aptos Narrow"/>
        <family val="2"/>
        <scheme val="minor"/>
      </rPr>
      <t>Row Label - Jenis</t>
    </r>
    <r>
      <rPr>
        <sz val="11"/>
        <color theme="1"/>
        <rFont val="Aptos Narrow"/>
        <family val="2"/>
        <scheme val="minor"/>
      </rPr>
      <t xml:space="preserve"> sesuai</t>
    </r>
  </si>
  <si>
    <t>Form Evaluasi</t>
  </si>
  <si>
    <t>Siap digunakan</t>
  </si>
  <si>
    <t xml:space="preserve">Form LM34 </t>
  </si>
  <si>
    <t>Melalui menu Analysis - Prompt, Isikan parameter tahun (lalu s.d. berjalan), bulan (1 s.d. berjalan), company code (AMCO) sesuai kebutuhan</t>
  </si>
  <si>
    <t>KSO</t>
  </si>
  <si>
    <t>ref</t>
  </si>
  <si>
    <t>Pastikan seluruh GL dan Material sudah dipetakan pada Group dan Kategori yang 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</si>
</sst>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7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#,##0;\-#,##0;#,##0"/>
    <numFmt numFmtId="166" formatCode="&quot;$&quot;###,0&quot;.&quot;00_);[Red]\(&quot;$&quot;###,0&quot;.&quot;00\)"/>
    <numFmt numFmtId="167" formatCode="_-* #,##0\ &quot;Pts&quot;_-;\-* #,##0\ &quot;Pts&quot;_-;_-* &quot;-&quot;\ &quot;Pts&quot;_-;_-@_-"/>
    <numFmt numFmtId="168" formatCode="_-* #,##0.00\ &quot;Pts&quot;_-;\-* #,##0.00\ &quot;Pts&quot;_-;_-* &quot;-&quot;??\ &quot;Pts&quot;_-;_-@_-"/>
    <numFmt numFmtId="169" formatCode="0.0"/>
    <numFmt numFmtId="170" formatCode="&quot;SFr.&quot;#,##0;[Red]&quot;SFr.&quot;\-#,##0"/>
    <numFmt numFmtId="171" formatCode="&quot;SFr.&quot;#,##0.00;&quot;SFr.&quot;\-#,##0.00"/>
    <numFmt numFmtId="172" formatCode="&quot;SFr.&quot;#,##0.00;[Red]&quot;SFr.&quot;\-#,##0.00"/>
    <numFmt numFmtId="173" formatCode="_ &quot;SFr.&quot;* #,##0_ ;_ &quot;SFr.&quot;* \-#,##0_ ;_ &quot;SFr.&quot;* &quot;-&quot;_ ;_ @_ "/>
    <numFmt numFmtId="174" formatCode="&quot;SFr.&quot;#,##0;&quot;SFr.&quot;\-#,##0"/>
    <numFmt numFmtId="175" formatCode="_ * #,##0_ ;_ * \-#,##0_ ;_ * &quot;-&quot;_ ;_ @_ "/>
    <numFmt numFmtId="176" formatCode="_(* #&quot;,&quot;##0_);_(* \(#&quot;,&quot;##0\);_(* &quot;-&quot;_);_(@_)"/>
    <numFmt numFmtId="177" formatCode="#,##0;[Red]#,##0"/>
    <numFmt numFmtId="178" formatCode="#,##0_%_);\(#,##0\)_%;#,##0_%_);@_%_)"/>
    <numFmt numFmtId="179" formatCode="_(* #&quot;,&quot;##0.00_);_(* \(#&quot;,&quot;##0.00\);_(* &quot;-&quot;??_);_(@_)"/>
    <numFmt numFmtId="180" formatCode="###,0&quot;.&quot;00_%_);\(###,0&quot;.&quot;00\)_%;###,0&quot;.&quot;00_%_);@_%_)"/>
    <numFmt numFmtId="181" formatCode="#,##0.000_);\(#,##0.000\)"/>
    <numFmt numFmtId="182" formatCode="m&quot;?&quot;d&quot;?&quot;\(dddd\)"/>
    <numFmt numFmtId="183" formatCode="mmm/dd"/>
    <numFmt numFmtId="184" formatCode="#,##0\ &quot;FB&quot;;\-#,##0\ &quot;FB&quot;"/>
    <numFmt numFmtId="185" formatCode="&quot;$&quot;#,##0_%_);\(&quot;$&quot;#,##0\)_%;&quot;$&quot;#,##0_%_);@_%_)"/>
    <numFmt numFmtId="186" formatCode="&quot;$&quot;###,0&quot;.&quot;00_%_);\(&quot;$&quot;###,0&quot;.&quot;00\)_%;&quot;$&quot;###,0&quot;.&quot;00_%_);@_%_)"/>
    <numFmt numFmtId="187" formatCode="&quot;$&quot;#,##0\ ;\(&quot;$&quot;#,##0\)"/>
    <numFmt numFmtId="188" formatCode="&quot;ß&quot;#,##0_);\(&quot;ß&quot;#,##0\)"/>
    <numFmt numFmtId="189" formatCode="#,##0\ &quot;F&quot;;\-#,##0\ &quot;F&quot;"/>
    <numFmt numFmtId="190" formatCode="m/d/yy_%_)"/>
    <numFmt numFmtId="191" formatCode="_-* #,##0\ _$_-;\-* #,##0\ _$_-;_-* &quot;-&quot;\ _$_-;_-@_-"/>
    <numFmt numFmtId="192" formatCode="_-* #,##0.00\ _$_-;\-* #,##0.00\ _$_-;_-* &quot;-&quot;&quot;?&quot;&quot;?&quot;\ _$_-;_-@_-"/>
    <numFmt numFmtId="193" formatCode="0_%_);\(0\)_%;0_%_);@_%_)"/>
    <numFmt numFmtId="194" formatCode="_([$€-2]* #,##0.00_);_([$€-2]* \(#,##0.00\);_([$€-2]* &quot;-&quot;??_)"/>
    <numFmt numFmtId="195" formatCode="#,##0.00\ ;\-#,##0.00\ ;&quot; -&quot;#\ ;@\ "/>
    <numFmt numFmtId="196" formatCode="_-&quot;S$&quot;* #,##0_-;\-&quot;S$&quot;* #,##0_-;_-&quot;S$&quot;* &quot;-&quot;_-;_-@_-"/>
    <numFmt numFmtId="197" formatCode="0&quot;.&quot;0\%_);\(0&quot;.&quot;0\%\);0&quot;.&quot;0\%_);@_%_)"/>
    <numFmt numFmtId="198" formatCode="m/d"/>
    <numFmt numFmtId="199" formatCode="_-&quot;S$&quot;* #,##0.00_-;\-&quot;S$&quot;* #,##0.00_-;_-&quot;S$&quot;* &quot;-&quot;??_-;_-@_-"/>
    <numFmt numFmtId="200" formatCode="#,##0.0_);[Red]\(#,##0.0\)"/>
    <numFmt numFmtId="201" formatCode="0&quot;.&quot;0%"/>
    <numFmt numFmtId="202" formatCode="0&quot;.&quot;0\x_)_);&quot;NM&quot;_x_)_);0&quot;.&quot;0\x_)_);@_%_)"/>
    <numFmt numFmtId="203" formatCode="#,##0.00\ &quot;F&quot;;[Red]\-#,##0.00\ &quot;F&quot;"/>
    <numFmt numFmtId="204" formatCode="General_)"/>
    <numFmt numFmtId="205" formatCode="0.00_)"/>
    <numFmt numFmtId="206" formatCode="#,##0.000_);[Red]\(#,##0.000\)"/>
    <numFmt numFmtId="207" formatCode="#,##0\ &quot;F&quot;;[Red]\-#,##0\ &quot;F&quot;"/>
    <numFmt numFmtId="208" formatCode="_(&quot;$&quot;* #,##0.000_);_(&quot;$&quot;* \(#,##0.000\);_(&quot;$&quot;* &quot;-&quot;??_);_(@_)"/>
    <numFmt numFmtId="209" formatCode="_ * #,##0.00_ ;_ * \-#,##0.00_ ;_ * &quot;-&quot;??_ ;_ @_ "/>
    <numFmt numFmtId="210" formatCode="#,##0.00\ &quot;F&quot;;\-#,##0.00\ &quot;F&quot;"/>
    <numFmt numFmtId="211" formatCode="0%_);\(0%\)"/>
    <numFmt numFmtId="212" formatCode="0%;\(0%\)"/>
    <numFmt numFmtId="213" formatCode="&quot;S$&quot;#,##0.00;[Red]\-&quot;S$&quot;#,##0.00"/>
    <numFmt numFmtId="214" formatCode="mm/dd/yy"/>
    <numFmt numFmtId="215" formatCode="_ &quot;SFr.&quot;* #,##0.00_ ;_ &quot;SFr.&quot;* \-#,##0.00_ ;_ &quot;SFr.&quot;* &quot;-&quot;??_ ;_ @_ "/>
    <numFmt numFmtId="216" formatCode="#,##0.0000"/>
    <numFmt numFmtId="217" formatCode="_-* #,##0\ &quot;$&quot;_-;\-* #,##0\ &quot;$&quot;_-;_-* &quot;-&quot;\ &quot;$&quot;_-;_-@_-"/>
    <numFmt numFmtId="218" formatCode="_-* #,##0.00\ &quot;$&quot;_-;\-* #,##0.00\ &quot;$&quot;_-;_-* &quot;-&quot;&quot;?&quot;&quot;?&quot;\ &quot;$&quot;_-;_-@_-"/>
    <numFmt numFmtId="219" formatCode="_(* #,##0_);_(* \(#,##0\);_(* &quot;-&quot;??_);_(@_)"/>
    <numFmt numFmtId="220" formatCode="_-* #,##0_-;\-* #,##0_-;_-* &quot;-&quot;_-;_-@_-"/>
    <numFmt numFmtId="221" formatCode="_-* #,##0.00_-;\-* #,##0.00_-;_-* &quot;-&quot;??_-;_-@_-"/>
    <numFmt numFmtId="222" formatCode="_(* #,##0,;_(* \(#,##0,\);_(* &quot;-&quot;_);_(@_)"/>
    <numFmt numFmtId="223" formatCode="_(* #,##0.0_);_(* \(#,##0.0\);_(* &quot;-&quot;??_);_(@_)"/>
    <numFmt numFmtId="224" formatCode="_-* #,##0.0_-;\-* #,##0.0_-;_-* &quot;-&quot;?_-;_-@_-"/>
    <numFmt numFmtId="225" formatCode="_(* #,##0,,;_(* \(#,##0,,\);_(* &quot;-&quot;_);_(@_)"/>
  </numFmts>
  <fonts count="1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ahoma"/>
      <family val="2"/>
    </font>
    <font>
      <sz val="8"/>
      <name val="Times New Roman"/>
      <family val="1"/>
    </font>
    <font>
      <sz val="12"/>
      <name val="Times New Roman"/>
      <family val="1"/>
    </font>
    <font>
      <sz val="11"/>
      <color indexed="20"/>
      <name val="Calibri"/>
      <family val="2"/>
    </font>
    <font>
      <sz val="10"/>
      <color indexed="12"/>
      <name val="Helvetica"/>
      <charset val="134"/>
    </font>
    <font>
      <sz val="12"/>
      <name val="¹ÙÅÁÃ¼"/>
      <charset val="129"/>
    </font>
    <font>
      <b/>
      <sz val="11"/>
      <color indexed="52"/>
      <name val="Calibri"/>
      <family val="2"/>
    </font>
    <font>
      <b/>
      <sz val="10"/>
      <name val="Helv"/>
      <charset val="134"/>
    </font>
    <font>
      <b/>
      <sz val="11"/>
      <color indexed="9"/>
      <name val="Calibri"/>
      <family val="2"/>
    </font>
    <font>
      <sz val="12"/>
      <name val="Tms Rmn"/>
      <charset val="134"/>
    </font>
    <font>
      <sz val="10"/>
      <name val="Times New Roman"/>
      <family val="1"/>
    </font>
    <font>
      <sz val="10"/>
      <name val="Arial Narrow"/>
      <family val="2"/>
    </font>
    <font>
      <sz val="8"/>
      <name val="Palatino"/>
      <charset val="134"/>
    </font>
    <font>
      <sz val="10"/>
      <color indexed="8"/>
      <name val="Trebuchet MS"/>
      <family val="2"/>
    </font>
    <font>
      <sz val="12"/>
      <name val="Garamond"/>
      <family val="1"/>
    </font>
    <font>
      <b/>
      <sz val="9.85"/>
      <color indexed="8"/>
      <name val="Times New Roman"/>
      <family val="1"/>
    </font>
    <font>
      <sz val="12"/>
      <color indexed="24"/>
      <name val="Arial"/>
      <family val="2"/>
    </font>
    <font>
      <sz val="10"/>
      <name val="MS Serif"/>
      <charset val="134"/>
    </font>
    <font>
      <sz val="11"/>
      <name val="Times New Roman"/>
      <family val="1"/>
    </font>
    <font>
      <sz val="12"/>
      <name val="Helv"/>
      <charset val="134"/>
    </font>
    <font>
      <sz val="11"/>
      <name val="Tms Rmn"/>
      <charset val="134"/>
    </font>
    <font>
      <b/>
      <sz val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charset val="134"/>
    </font>
    <font>
      <i/>
      <sz val="11"/>
      <color indexed="23"/>
      <name val="Calibri"/>
      <family val="2"/>
    </font>
    <font>
      <sz val="1"/>
      <color indexed="8"/>
      <name val="Courier"/>
      <charset val="134"/>
    </font>
    <font>
      <i/>
      <sz val="1"/>
      <color indexed="8"/>
      <name val="Courier"/>
      <charset val="134"/>
    </font>
    <font>
      <sz val="7"/>
      <name val="Palatino"/>
      <charset val="134"/>
    </font>
    <font>
      <sz val="11"/>
      <color indexed="17"/>
      <name val="Calibri"/>
      <family val="2"/>
    </font>
    <font>
      <sz val="8"/>
      <name val="Arial"/>
      <family val="2"/>
    </font>
    <font>
      <sz val="6"/>
      <color indexed="16"/>
      <name val="Palatino"/>
      <charset val="134"/>
    </font>
    <font>
      <b/>
      <sz val="8"/>
      <color indexed="8"/>
      <name val="Tahoma"/>
      <family val="2"/>
    </font>
    <font>
      <b/>
      <sz val="12"/>
      <name val="Helv"/>
      <charset val="134"/>
    </font>
    <font>
      <sz val="10"/>
      <name val="Helv"/>
      <charset val="134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charset val="134"/>
    </font>
    <font>
      <b/>
      <sz val="11"/>
      <color indexed="56"/>
      <name val="Calibri"/>
      <family val="2"/>
    </font>
    <font>
      <i/>
      <sz val="14"/>
      <name val="Palatino"/>
      <charset val="134"/>
    </font>
    <font>
      <b/>
      <sz val="8"/>
      <name val="MS Sans Serif"/>
      <charset val="134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8"/>
      <color indexed="39"/>
      <name val="Arial"/>
      <family val="2"/>
    </font>
    <font>
      <sz val="8"/>
      <color indexed="12"/>
      <name val="Helv"/>
      <charset val="134"/>
    </font>
    <font>
      <b/>
      <sz val="14"/>
      <name val="Helv"/>
      <charset val="134"/>
    </font>
    <font>
      <sz val="11"/>
      <color indexed="52"/>
      <name val="Calibri"/>
      <family val="2"/>
    </font>
    <font>
      <b/>
      <sz val="11"/>
      <name val="Helv"/>
      <charset val="134"/>
    </font>
    <font>
      <sz val="10"/>
      <name val="Arabic Transparent"/>
      <charset val="134"/>
    </font>
    <font>
      <sz val="11"/>
      <color indexed="60"/>
      <name val="Calibri"/>
      <family val="2"/>
    </font>
    <font>
      <sz val="10"/>
      <name val="Tms Rmn"/>
      <charset val="134"/>
    </font>
    <font>
      <b/>
      <i/>
      <sz val="16"/>
      <name val="Helv"/>
      <charset val="134"/>
    </font>
    <font>
      <sz val="10"/>
      <color indexed="8"/>
      <name val="MS Sans Serif"/>
      <charset val="134"/>
    </font>
    <font>
      <sz val="12"/>
      <name val="Tms Rmn"/>
      <charset val="1"/>
    </font>
    <font>
      <sz val="8"/>
      <name val="Helv"/>
      <charset val="134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charset val="134"/>
    </font>
    <font>
      <sz val="10"/>
      <color indexed="14"/>
      <name val="Helvetica"/>
      <charset val="134"/>
    </font>
    <font>
      <sz val="8"/>
      <color indexed="10"/>
      <name val="Arial"/>
      <family val="2"/>
    </font>
    <font>
      <sz val="8"/>
      <name val="Wingdings"/>
      <charset val="2"/>
    </font>
    <font>
      <b/>
      <i/>
      <sz val="8"/>
      <name val="Arial"/>
      <family val="2"/>
    </font>
    <font>
      <b/>
      <sz val="18"/>
      <color indexed="62"/>
      <name val="Cambria"/>
      <family val="1"/>
    </font>
    <font>
      <sz val="8"/>
      <name val="MS Sans Serif"/>
      <charset val="134"/>
    </font>
    <font>
      <b/>
      <sz val="9"/>
      <name val="Arial"/>
      <family val="2"/>
    </font>
    <font>
      <b/>
      <sz val="8"/>
      <color indexed="8"/>
      <name val="Helv"/>
      <charset val="134"/>
    </font>
    <font>
      <b/>
      <sz val="9"/>
      <name val="Palatino"/>
      <charset val="134"/>
    </font>
    <font>
      <sz val="9"/>
      <color indexed="21"/>
      <name val="Helvetica-Black"/>
      <charset val="134"/>
    </font>
    <font>
      <sz val="9"/>
      <name val="Helvetica-Black"/>
      <charset val="134"/>
    </font>
    <font>
      <b/>
      <sz val="10"/>
      <color indexed="10"/>
      <name val="Arial"/>
      <family val="2"/>
    </font>
    <font>
      <sz val="24"/>
      <color indexed="13"/>
      <name val="Helv"/>
      <charset val="134"/>
    </font>
    <font>
      <b/>
      <sz val="18"/>
      <color indexed="56"/>
      <name val="Cambria"/>
      <family val="1"/>
    </font>
    <font>
      <b/>
      <sz val="12"/>
      <name val="Geneva"/>
      <charset val="134"/>
    </font>
    <font>
      <sz val="10"/>
      <color indexed="12"/>
      <name val="Arial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charset val="1"/>
      <scheme val="minor"/>
    </font>
    <font>
      <sz val="11"/>
      <color indexed="8"/>
      <name val="Calibri"/>
      <family val="2"/>
      <charset val="1"/>
    </font>
    <font>
      <sz val="12"/>
      <name val="Helv"/>
      <charset val="1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Tahoma"/>
      <family val="2"/>
      <charset val="1"/>
    </font>
    <font>
      <b/>
      <sz val="8"/>
      <color theme="0"/>
      <name val="Verdan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204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0"/>
      <color theme="0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</font>
  </fonts>
  <fills count="9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38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8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48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39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38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3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34"/>
      </patternFill>
    </fill>
    <fill>
      <patternFill patternType="darkVertical"/>
    </fill>
    <fill>
      <patternFill patternType="solid">
        <fgColor rgb="FFFDE9D9"/>
        <bgColor rgb="FF000000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8C2C2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5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2" applyNumberFormat="0" applyAlignment="0" applyProtection="0">
      <alignment horizontal="left" vertical="center" indent="1"/>
    </xf>
    <xf numFmtId="164" fontId="5" fillId="0" borderId="3" applyNumberFormat="0" applyProtection="0">
      <alignment horizontal="right" vertical="center"/>
    </xf>
    <xf numFmtId="164" fontId="4" fillId="0" borderId="4" applyNumberFormat="0" applyProtection="0">
      <alignment horizontal="right" vertical="center"/>
    </xf>
    <xf numFmtId="164" fontId="5" fillId="3" borderId="2" applyNumberFormat="0" applyAlignment="0" applyProtection="0">
      <alignment horizontal="left" vertical="center" indent="1"/>
    </xf>
    <xf numFmtId="0" fontId="6" fillId="4" borderId="4" applyNumberFormat="0" applyAlignment="0">
      <alignment horizontal="left" vertical="center" indent="1"/>
      <protection locked="0"/>
    </xf>
    <xf numFmtId="0" fontId="6" fillId="5" borderId="4" applyNumberFormat="0" applyAlignment="0" applyProtection="0">
      <alignment horizontal="left" vertical="center" indent="1"/>
    </xf>
    <xf numFmtId="164" fontId="5" fillId="6" borderId="3" applyNumberFormat="0" applyBorder="0">
      <alignment horizontal="right" vertical="center"/>
      <protection locked="0"/>
    </xf>
    <xf numFmtId="0" fontId="6" fillId="4" borderId="4" applyNumberFormat="0" applyAlignment="0">
      <alignment horizontal="left" vertical="center" indent="1"/>
      <protection locked="0"/>
    </xf>
    <xf numFmtId="164" fontId="4" fillId="5" borderId="4" applyNumberFormat="0" applyProtection="0">
      <alignment horizontal="right" vertical="center"/>
    </xf>
    <xf numFmtId="164" fontId="4" fillId="6" borderId="4" applyNumberFormat="0" applyBorder="0">
      <alignment horizontal="right" vertical="center"/>
      <protection locked="0"/>
    </xf>
    <xf numFmtId="164" fontId="7" fillId="7" borderId="5" applyNumberFormat="0" applyBorder="0" applyAlignment="0" applyProtection="0">
      <alignment horizontal="right" vertical="center" indent="1"/>
    </xf>
    <xf numFmtId="164" fontId="8" fillId="8" borderId="5" applyNumberFormat="0" applyBorder="0" applyAlignment="0" applyProtection="0">
      <alignment horizontal="right" vertical="center" indent="1"/>
    </xf>
    <xf numFmtId="164" fontId="8" fillId="9" borderId="5" applyNumberFormat="0" applyBorder="0" applyAlignment="0" applyProtection="0">
      <alignment horizontal="right" vertical="center" indent="1"/>
    </xf>
    <xf numFmtId="164" fontId="9" fillId="10" borderId="5" applyNumberFormat="0" applyBorder="0" applyAlignment="0" applyProtection="0">
      <alignment horizontal="right" vertical="center" indent="1"/>
    </xf>
    <xf numFmtId="164" fontId="9" fillId="11" borderId="5" applyNumberFormat="0" applyBorder="0" applyAlignment="0" applyProtection="0">
      <alignment horizontal="right" vertical="center" indent="1"/>
    </xf>
    <xf numFmtId="164" fontId="9" fillId="12" borderId="5" applyNumberFormat="0" applyBorder="0" applyAlignment="0" applyProtection="0">
      <alignment horizontal="right" vertical="center" indent="1"/>
    </xf>
    <xf numFmtId="164" fontId="10" fillId="13" borderId="5" applyNumberFormat="0" applyBorder="0" applyAlignment="0" applyProtection="0">
      <alignment horizontal="right" vertical="center" indent="1"/>
    </xf>
    <xf numFmtId="164" fontId="10" fillId="14" borderId="5" applyNumberFormat="0" applyBorder="0" applyAlignment="0" applyProtection="0">
      <alignment horizontal="right" vertical="center" indent="1"/>
    </xf>
    <xf numFmtId="164" fontId="10" fillId="15" borderId="5" applyNumberFormat="0" applyBorder="0" applyAlignment="0" applyProtection="0">
      <alignment horizontal="right" vertical="center" indent="1"/>
    </xf>
    <xf numFmtId="0" fontId="11" fillId="0" borderId="2" applyNumberFormat="0" applyFont="0" applyFill="0" applyAlignment="0" applyProtection="0"/>
    <xf numFmtId="164" fontId="12" fillId="3" borderId="0" applyNumberFormat="0" applyAlignment="0" applyProtection="0">
      <alignment horizontal="left" vertical="center" indent="1"/>
    </xf>
    <xf numFmtId="0" fontId="11" fillId="0" borderId="6" applyNumberFormat="0" applyFont="0" applyFill="0" applyAlignment="0" applyProtection="0"/>
    <xf numFmtId="164" fontId="5" fillId="0" borderId="3" applyNumberFormat="0" applyFill="0" applyBorder="0" applyAlignment="0" applyProtection="0">
      <alignment horizontal="right" vertical="center"/>
    </xf>
    <xf numFmtId="164" fontId="5" fillId="3" borderId="2" applyNumberFormat="0" applyAlignment="0" applyProtection="0">
      <alignment horizontal="left" vertical="center" indent="1"/>
    </xf>
    <xf numFmtId="0" fontId="4" fillId="2" borderId="4" applyNumberFormat="0" applyAlignment="0" applyProtection="0">
      <alignment horizontal="left" vertical="center" indent="1"/>
    </xf>
    <xf numFmtId="0" fontId="6" fillId="16" borderId="2" applyNumberFormat="0" applyAlignment="0" applyProtection="0">
      <alignment horizontal="left" vertical="center" indent="1"/>
    </xf>
    <xf numFmtId="0" fontId="6" fillId="17" borderId="2" applyNumberFormat="0" applyAlignment="0" applyProtection="0">
      <alignment horizontal="left" vertical="center" indent="1"/>
    </xf>
    <xf numFmtId="0" fontId="6" fillId="18" borderId="2" applyNumberFormat="0" applyAlignment="0" applyProtection="0">
      <alignment horizontal="left" vertical="center" indent="1"/>
    </xf>
    <xf numFmtId="0" fontId="6" fillId="6" borderId="2" applyNumberFormat="0" applyAlignment="0" applyProtection="0">
      <alignment horizontal="left" vertical="center" indent="1"/>
    </xf>
    <xf numFmtId="0" fontId="6" fillId="5" borderId="4" applyNumberFormat="0" applyAlignment="0" applyProtection="0">
      <alignment horizontal="left" vertical="center" indent="1"/>
    </xf>
    <xf numFmtId="0" fontId="13" fillId="0" borderId="7" applyNumberFormat="0" applyFill="0" applyBorder="0" applyAlignment="0" applyProtection="0"/>
    <xf numFmtId="0" fontId="14" fillId="0" borderId="7" applyNumberFormat="0" applyBorder="0" applyAlignment="0" applyProtection="0"/>
    <xf numFmtId="0" fontId="13" fillId="4" borderId="4" applyNumberFormat="0" applyAlignment="0">
      <alignment horizontal="left" vertical="center" indent="1"/>
      <protection locked="0"/>
    </xf>
    <xf numFmtId="0" fontId="13" fillId="4" borderId="4" applyNumberFormat="0" applyAlignment="0">
      <alignment horizontal="left" vertical="center" indent="1"/>
      <protection locked="0"/>
    </xf>
    <xf numFmtId="0" fontId="13" fillId="5" borderId="4" applyNumberFormat="0" applyAlignment="0" applyProtection="0">
      <alignment horizontal="left" vertical="center" indent="1"/>
    </xf>
    <xf numFmtId="164" fontId="15" fillId="5" borderId="4" applyNumberFormat="0" applyProtection="0">
      <alignment horizontal="right" vertical="center"/>
    </xf>
    <xf numFmtId="164" fontId="16" fillId="6" borderId="3" applyNumberFormat="0" applyBorder="0">
      <alignment horizontal="right" vertical="center"/>
      <protection locked="0"/>
    </xf>
    <xf numFmtId="164" fontId="15" fillId="6" borderId="4" applyNumberFormat="0" applyBorder="0">
      <alignment horizontal="right" vertical="center"/>
      <protection locked="0"/>
    </xf>
    <xf numFmtId="164" fontId="5" fillId="0" borderId="3" applyNumberFormat="0" applyFill="0" applyBorder="0" applyAlignment="0" applyProtection="0">
      <alignment horizontal="right" vertical="center"/>
    </xf>
    <xf numFmtId="166" fontId="19" fillId="0" borderId="0">
      <alignment horizontal="right" vertical="center" wrapText="1"/>
    </xf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3" borderId="0" applyNumberFormat="0" applyBorder="0" applyAlignment="0" applyProtection="0"/>
    <xf numFmtId="0" fontId="23" fillId="58" borderId="0" applyNumberFormat="0" applyBorder="0" applyAlignment="0" applyProtection="0"/>
    <xf numFmtId="0" fontId="24" fillId="54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3" fillId="61" borderId="0" applyNumberFormat="0" applyBorder="0" applyAlignment="0" applyProtection="0"/>
    <xf numFmtId="0" fontId="23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3" fillId="53" borderId="0" applyNumberFormat="0" applyBorder="0" applyAlignment="0" applyProtection="0"/>
    <xf numFmtId="0" fontId="23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37" fontId="25" fillId="65" borderId="16" applyBorder="0" applyProtection="0">
      <alignment vertical="center"/>
    </xf>
    <xf numFmtId="37" fontId="25" fillId="65" borderId="16" applyBorder="0" applyProtection="0">
      <alignment vertical="center"/>
    </xf>
    <xf numFmtId="0" fontId="26" fillId="0" borderId="0">
      <alignment horizontal="center" wrapText="1"/>
      <protection locked="0"/>
    </xf>
    <xf numFmtId="0" fontId="19" fillId="0" borderId="0" applyFill="0" applyBorder="0">
      <alignment vertical="center"/>
    </xf>
    <xf numFmtId="16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37" fontId="29" fillId="0" borderId="0" applyNumberFormat="0" applyFill="0" applyBorder="0" applyAlignment="0" applyProtection="0"/>
    <xf numFmtId="37" fontId="29" fillId="0" borderId="0" applyNumberFormat="0" applyFill="0" applyBorder="0" applyAlignment="0" applyProtection="0"/>
    <xf numFmtId="37" fontId="29" fillId="0" borderId="0" applyNumberFormat="0" applyFill="0" applyBorder="0" applyAlignment="0" applyProtection="0"/>
    <xf numFmtId="0" fontId="30" fillId="0" borderId="0"/>
    <xf numFmtId="169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70" fontId="19" fillId="0" borderId="0" applyFill="0" applyBorder="0" applyAlignment="0"/>
    <xf numFmtId="0" fontId="31" fillId="66" borderId="17" applyNumberFormat="0" applyAlignment="0" applyProtection="0"/>
    <xf numFmtId="0" fontId="31" fillId="66" borderId="17" applyNumberFormat="0" applyAlignment="0" applyProtection="0"/>
    <xf numFmtId="0" fontId="31" fillId="19" borderId="17" applyNumberFormat="0" applyAlignment="0" applyProtection="0"/>
    <xf numFmtId="0" fontId="31" fillId="66" borderId="17" applyNumberFormat="0" applyAlignment="0" applyProtection="0"/>
    <xf numFmtId="0" fontId="31" fillId="66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1" fillId="19" borderId="17" applyNumberFormat="0" applyAlignment="0" applyProtection="0"/>
    <xf numFmtId="0" fontId="32" fillId="0" borderId="0"/>
    <xf numFmtId="0" fontId="33" fillId="67" borderId="18" applyNumberFormat="0" applyAlignment="0" applyProtection="0"/>
    <xf numFmtId="0" fontId="33" fillId="68" borderId="18" applyNumberFormat="0" applyAlignment="0" applyProtection="0"/>
    <xf numFmtId="0" fontId="33" fillId="67" borderId="18" applyNumberFormat="0" applyAlignment="0" applyProtection="0"/>
    <xf numFmtId="0" fontId="33" fillId="68" borderId="18" applyNumberFormat="0" applyAlignment="0" applyProtection="0"/>
    <xf numFmtId="0" fontId="33" fillId="68" borderId="18" applyNumberFormat="0" applyAlignment="0" applyProtection="0"/>
    <xf numFmtId="0" fontId="33" fillId="68" borderId="18" applyNumberFormat="0" applyAlignment="0" applyProtection="0"/>
    <xf numFmtId="0" fontId="33" fillId="68" borderId="18" applyNumberFormat="0" applyAlignment="0" applyProtection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37" fontId="34" fillId="0" borderId="0"/>
    <xf numFmtId="176" fontId="19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3" fillId="0" borderId="0" applyFont="0" applyFill="0" applyBorder="0" applyAlignment="0" applyProtection="0"/>
    <xf numFmtId="177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8" fontId="37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37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180" fontId="37" fillId="0" borderId="0" applyFont="0" applyFill="0" applyBorder="0" applyAlignment="0" applyProtection="0">
      <alignment horizontal="right"/>
    </xf>
    <xf numFmtId="180" fontId="37" fillId="0" borderId="0" applyFont="0" applyFill="0" applyBorder="0" applyAlignment="0" applyProtection="0">
      <alignment horizontal="right"/>
    </xf>
    <xf numFmtId="180" fontId="37" fillId="0" borderId="0" applyFont="0" applyFill="0" applyBorder="0" applyAlignment="0" applyProtection="0">
      <alignment horizontal="right"/>
    </xf>
    <xf numFmtId="43" fontId="23" fillId="0" borderId="0" applyFont="0" applyFill="0" applyBorder="0" applyAlignment="0" applyProtection="0"/>
    <xf numFmtId="180" fontId="37" fillId="0" borderId="0" applyFont="0" applyFill="0" applyBorder="0" applyAlignment="0" applyProtection="0">
      <alignment horizontal="right"/>
    </xf>
    <xf numFmtId="43" fontId="3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18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3" fontId="41" fillId="0" borderId="0" applyFont="0" applyFill="0" applyBorder="0" applyAlignment="0" applyProtection="0"/>
    <xf numFmtId="0" fontId="42" fillId="0" borderId="0" applyNumberFormat="0" applyAlignment="0">
      <alignment horizontal="left"/>
    </xf>
    <xf numFmtId="182" fontId="19" fillId="0" borderId="0">
      <alignment horizontal="center"/>
    </xf>
    <xf numFmtId="183" fontId="19" fillId="0" borderId="11"/>
    <xf numFmtId="183" fontId="19" fillId="0" borderId="11"/>
    <xf numFmtId="170" fontId="19" fillId="0" borderId="0" applyFont="0" applyFill="0" applyBorder="0" applyAlignment="0" applyProtection="0"/>
    <xf numFmtId="184" fontId="19" fillId="0" borderId="0" applyFont="0" applyFill="0" applyBorder="0" applyAlignment="0"/>
    <xf numFmtId="8" fontId="19" fillId="0" borderId="0" applyFont="0" applyFill="0" applyBorder="0" applyAlignment="0"/>
    <xf numFmtId="185" fontId="37" fillId="0" borderId="0" applyFont="0" applyFill="0" applyBorder="0" applyAlignment="0" applyProtection="0">
      <alignment horizontal="right"/>
    </xf>
    <xf numFmtId="186" fontId="37" fillId="0" borderId="0" applyFont="0" applyFill="0" applyBorder="0" applyAlignment="0" applyProtection="0">
      <alignment horizontal="right"/>
    </xf>
    <xf numFmtId="38" fontId="43" fillId="0" borderId="13" applyBorder="0"/>
    <xf numFmtId="38" fontId="43" fillId="0" borderId="13" applyBorder="0"/>
    <xf numFmtId="187" fontId="41" fillId="0" borderId="0" applyFont="0" applyFill="0" applyBorder="0" applyAlignment="0" applyProtection="0"/>
    <xf numFmtId="0" fontId="44" fillId="0" borderId="0"/>
    <xf numFmtId="0" fontId="44" fillId="0" borderId="19"/>
    <xf numFmtId="188" fontId="45" fillId="0" borderId="0">
      <protection locked="0"/>
    </xf>
    <xf numFmtId="15" fontId="46" fillId="0" borderId="0" applyFill="0" applyBorder="0" applyAlignment="0"/>
    <xf numFmtId="189" fontId="19" fillId="0" borderId="0" applyFont="0" applyFill="0" applyBorder="0" applyAlignment="0" applyProtection="0"/>
    <xf numFmtId="189" fontId="19" fillId="0" borderId="12" applyFont="0" applyFill="0" applyBorder="0" applyAlignment="0" applyProtection="0"/>
    <xf numFmtId="189" fontId="19" fillId="0" borderId="12" applyFont="0" applyFill="0" applyBorder="0" applyAlignment="0" applyProtection="0"/>
    <xf numFmtId="17" fontId="46" fillId="0" borderId="0" applyFill="0" applyBorder="0">
      <alignment horizontal="right"/>
    </xf>
    <xf numFmtId="190" fontId="37" fillId="0" borderId="0" applyFont="0" applyFill="0" applyBorder="0" applyAlignment="0" applyProtection="0"/>
    <xf numFmtId="14" fontId="18" fillId="0" borderId="0" applyFill="0" applyBorder="0" applyAlignment="0"/>
    <xf numFmtId="188" fontId="45" fillId="0" borderId="0">
      <protection locked="0"/>
    </xf>
    <xf numFmtId="191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3" fontId="37" fillId="0" borderId="20" applyNumberFormat="0" applyFont="0" applyFill="0" applyAlignment="0" applyProtection="0"/>
    <xf numFmtId="0" fontId="34" fillId="0" borderId="0" applyNumberFormat="0" applyFill="0" applyBorder="0" applyAlignment="0" applyProtection="0"/>
    <xf numFmtId="0" fontId="47" fillId="69" borderId="0" applyNumberFormat="0" applyBorder="0" applyAlignment="0" applyProtection="0"/>
    <xf numFmtId="0" fontId="47" fillId="70" borderId="0" applyNumberFormat="0" applyBorder="0" applyAlignment="0" applyProtection="0"/>
    <xf numFmtId="0" fontId="47" fillId="71" borderId="0" applyNumberFormat="0" applyBorder="0" applyAlignment="0" applyProtection="0"/>
    <xf numFmtId="174" fontId="19" fillId="0" borderId="0" applyFill="0" applyBorder="0" applyAlignment="0"/>
    <xf numFmtId="170" fontId="19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70" fontId="19" fillId="0" borderId="0" applyFill="0" applyBorder="0" applyAlignment="0"/>
    <xf numFmtId="0" fontId="48" fillId="0" borderId="0" applyNumberFormat="0" applyAlignment="0">
      <alignment horizontal="left"/>
    </xf>
    <xf numFmtId="194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177" fontId="45" fillId="0" borderId="0">
      <protection locked="0"/>
    </xf>
    <xf numFmtId="196" fontId="19" fillId="0" borderId="0" applyFont="0" applyFill="0" applyBorder="0" applyAlignment="0"/>
    <xf numFmtId="177" fontId="45" fillId="0" borderId="0">
      <protection locked="0"/>
    </xf>
    <xf numFmtId="0" fontId="52" fillId="0" borderId="0" applyFill="0" applyBorder="0" applyProtection="0">
      <alignment horizontal="left"/>
    </xf>
    <xf numFmtId="0" fontId="53" fillId="25" borderId="0" applyNumberFormat="0" applyBorder="0" applyAlignment="0" applyProtection="0"/>
    <xf numFmtId="0" fontId="53" fillId="26" borderId="0" applyNumberFormat="0" applyBorder="0" applyAlignment="0" applyProtection="0"/>
    <xf numFmtId="0" fontId="53" fillId="25" borderId="0" applyNumberFormat="0" applyBorder="0" applyAlignment="0" applyProtection="0"/>
    <xf numFmtId="0" fontId="53" fillId="26" borderId="0" applyNumberFormat="0" applyBorder="0" applyAlignment="0" applyProtection="0"/>
    <xf numFmtId="0" fontId="53" fillId="26" borderId="0" applyNumberFormat="0" applyBorder="0" applyAlignment="0" applyProtection="0"/>
    <xf numFmtId="0" fontId="53" fillId="26" borderId="0" applyNumberFormat="0" applyBorder="0" applyAlignment="0" applyProtection="0"/>
    <xf numFmtId="0" fontId="53" fillId="26" borderId="0" applyNumberFormat="0" applyBorder="0" applyAlignment="0" applyProtection="0"/>
    <xf numFmtId="38" fontId="54" fillId="19" borderId="0" applyNumberFormat="0" applyBorder="0" applyAlignment="0" applyProtection="0"/>
    <xf numFmtId="197" fontId="37" fillId="0" borderId="0" applyFont="0" applyFill="0" applyBorder="0" applyAlignment="0" applyProtection="0">
      <alignment horizontal="right"/>
    </xf>
    <xf numFmtId="0" fontId="55" fillId="0" borderId="0" applyProtection="0">
      <alignment horizontal="right"/>
    </xf>
    <xf numFmtId="37" fontId="56" fillId="0" borderId="21" applyFill="0">
      <alignment vertical="center"/>
    </xf>
    <xf numFmtId="0" fontId="57" fillId="0" borderId="0">
      <alignment horizontal="left"/>
    </xf>
    <xf numFmtId="0" fontId="58" fillId="0" borderId="0"/>
    <xf numFmtId="0" fontId="59" fillId="0" borderId="0"/>
    <xf numFmtId="0" fontId="56" fillId="0" borderId="22" applyNumberFormat="0" applyFill="0">
      <alignment horizontal="centerContinuous" vertical="top"/>
    </xf>
    <xf numFmtId="14" fontId="60" fillId="30" borderId="22">
      <alignment horizontal="center" vertical="center" wrapText="1"/>
    </xf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2" fillId="0" borderId="24" applyNumberFormat="0" applyFill="0" applyAlignment="0" applyProtection="0"/>
    <xf numFmtId="0" fontId="63" fillId="0" borderId="0" applyProtection="0">
      <alignment horizontal="left"/>
    </xf>
    <xf numFmtId="0" fontId="62" fillId="0" borderId="24" applyNumberFormat="0" applyFill="0" applyAlignment="0" applyProtection="0"/>
    <xf numFmtId="0" fontId="63" fillId="0" borderId="0" applyProtection="0">
      <alignment horizontal="left"/>
    </xf>
    <xf numFmtId="0" fontId="63" fillId="0" borderId="0" applyProtection="0">
      <alignment horizontal="left"/>
    </xf>
    <xf numFmtId="0" fontId="63" fillId="0" borderId="0" applyProtection="0">
      <alignment horizontal="left"/>
    </xf>
    <xf numFmtId="0" fontId="63" fillId="0" borderId="0" applyProtection="0">
      <alignment horizontal="left"/>
    </xf>
    <xf numFmtId="0" fontId="64" fillId="0" borderId="25" applyNumberFormat="0" applyFill="0" applyAlignment="0" applyProtection="0"/>
    <xf numFmtId="0" fontId="65" fillId="0" borderId="0" applyProtection="0">
      <alignment horizontal="left"/>
    </xf>
    <xf numFmtId="0" fontId="64" fillId="0" borderId="25" applyNumberFormat="0" applyFill="0" applyAlignment="0" applyProtection="0"/>
    <xf numFmtId="0" fontId="65" fillId="0" borderId="0" applyProtection="0">
      <alignment horizontal="left"/>
    </xf>
    <xf numFmtId="0" fontId="65" fillId="0" borderId="0" applyProtection="0">
      <alignment horizontal="left"/>
    </xf>
    <xf numFmtId="0" fontId="65" fillId="0" borderId="0" applyProtection="0">
      <alignment horizontal="left"/>
    </xf>
    <xf numFmtId="0" fontId="65" fillId="0" borderId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98" fontId="45" fillId="0" borderId="0">
      <protection locked="0"/>
    </xf>
    <xf numFmtId="198" fontId="45" fillId="0" borderId="0">
      <protection locked="0"/>
    </xf>
    <xf numFmtId="0" fontId="66" fillId="0" borderId="22">
      <alignment horizontal="center"/>
    </xf>
    <xf numFmtId="0" fontId="66" fillId="0" borderId="0">
      <alignment horizontal="center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54" fillId="72" borderId="11" applyNumberFormat="0" applyBorder="0" applyAlignment="0" applyProtection="0"/>
    <xf numFmtId="10" fontId="54" fillId="72" borderId="11" applyNumberFormat="0" applyBorder="0" applyAlignment="0" applyProtection="0"/>
    <xf numFmtId="0" fontId="69" fillId="31" borderId="17" applyNumberFormat="0" applyAlignment="0" applyProtection="0"/>
    <xf numFmtId="0" fontId="69" fillId="31" borderId="17" applyNumberFormat="0" applyAlignment="0" applyProtection="0"/>
    <xf numFmtId="0" fontId="69" fillId="32" borderId="17" applyNumberFormat="0" applyAlignment="0" applyProtection="0"/>
    <xf numFmtId="0" fontId="69" fillId="31" borderId="17" applyNumberFormat="0" applyAlignment="0" applyProtection="0"/>
    <xf numFmtId="0" fontId="69" fillId="31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0" fontId="69" fillId="32" borderId="17" applyNumberFormat="0" applyAlignment="0" applyProtection="0"/>
    <xf numFmtId="8" fontId="54" fillId="72" borderId="0" applyFont="0" applyBorder="0" applyAlignment="0" applyProtection="0">
      <protection locked="0"/>
    </xf>
    <xf numFmtId="15" fontId="54" fillId="72" borderId="0" applyFont="0" applyBorder="0" applyAlignment="0" applyProtection="0">
      <protection locked="0"/>
    </xf>
    <xf numFmtId="196" fontId="19" fillId="72" borderId="0" applyFont="0" applyBorder="0" applyAlignment="0">
      <protection locked="0"/>
    </xf>
    <xf numFmtId="38" fontId="54" fillId="72" borderId="0">
      <protection locked="0"/>
    </xf>
    <xf numFmtId="199" fontId="19" fillId="72" borderId="0" applyFont="0" applyBorder="0" applyAlignment="0">
      <protection locked="0"/>
    </xf>
    <xf numFmtId="10" fontId="54" fillId="72" borderId="0">
      <protection locked="0"/>
    </xf>
    <xf numFmtId="199" fontId="19" fillId="72" borderId="0" applyFont="0" applyBorder="0" applyAlignment="0">
      <protection locked="0"/>
    </xf>
    <xf numFmtId="200" fontId="70" fillId="72" borderId="0" applyNumberFormat="0" applyBorder="0" applyAlignment="0">
      <protection locked="0"/>
    </xf>
    <xf numFmtId="0" fontId="71" fillId="0" borderId="0"/>
    <xf numFmtId="0" fontId="71" fillId="0" borderId="0"/>
    <xf numFmtId="201" fontId="71" fillId="0" borderId="0"/>
    <xf numFmtId="0" fontId="19" fillId="0" borderId="26" applyNumberFormat="0" applyFont="0" applyFill="0" applyAlignment="0" applyProtection="0"/>
    <xf numFmtId="0" fontId="72" fillId="73" borderId="19"/>
    <xf numFmtId="174" fontId="19" fillId="0" borderId="0" applyFill="0" applyBorder="0" applyAlignment="0"/>
    <xf numFmtId="170" fontId="19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70" fontId="19" fillId="0" borderId="0" applyFill="0" applyBorder="0" applyAlignment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4" fillId="0" borderId="22"/>
    <xf numFmtId="0" fontId="75" fillId="0" borderId="0" applyNumberFormat="0">
      <alignment horizontal="right"/>
    </xf>
    <xf numFmtId="202" fontId="37" fillId="0" borderId="0" applyFont="0" applyFill="0" applyBorder="0" applyAlignment="0" applyProtection="0">
      <alignment horizontal="right"/>
    </xf>
    <xf numFmtId="203" fontId="19" fillId="19" borderId="0" applyFont="0" applyBorder="0" applyAlignment="0" applyProtection="0">
      <alignment horizontal="right"/>
      <protection hidden="1"/>
    </xf>
    <xf numFmtId="0" fontId="76" fillId="74" borderId="0" applyNumberFormat="0" applyBorder="0" applyAlignment="0" applyProtection="0"/>
    <xf numFmtId="0" fontId="76" fillId="75" borderId="0" applyNumberFormat="0" applyBorder="0" applyAlignment="0" applyProtection="0"/>
    <xf numFmtId="0" fontId="76" fillId="74" borderId="0" applyNumberFormat="0" applyBorder="0" applyAlignment="0" applyProtection="0"/>
    <xf numFmtId="0" fontId="76" fillId="75" borderId="0" applyNumberFormat="0" applyBorder="0" applyAlignment="0" applyProtection="0"/>
    <xf numFmtId="0" fontId="76" fillId="75" borderId="0" applyNumberFormat="0" applyBorder="0" applyAlignment="0" applyProtection="0"/>
    <xf numFmtId="0" fontId="76" fillId="75" borderId="0" applyNumberFormat="0" applyBorder="0" applyAlignment="0" applyProtection="0"/>
    <xf numFmtId="0" fontId="76" fillId="75" borderId="0" applyNumberFormat="0" applyBorder="0" applyAlignment="0" applyProtection="0"/>
    <xf numFmtId="204" fontId="44" fillId="0" borderId="0"/>
    <xf numFmtId="204" fontId="77" fillId="0" borderId="0"/>
    <xf numFmtId="204" fontId="77" fillId="0" borderId="0"/>
    <xf numFmtId="204" fontId="34" fillId="0" borderId="0"/>
    <xf numFmtId="204" fontId="34" fillId="0" borderId="0"/>
    <xf numFmtId="204" fontId="34" fillId="0" borderId="0"/>
    <xf numFmtId="204" fontId="34" fillId="0" borderId="0"/>
    <xf numFmtId="204" fontId="34" fillId="0" borderId="0"/>
    <xf numFmtId="205" fontId="78" fillId="0" borderId="0"/>
    <xf numFmtId="38" fontId="54" fillId="0" borderId="0" applyFont="0" applyFill="0" applyBorder="0" applyAlignment="0"/>
    <xf numFmtId="200" fontId="19" fillId="0" borderId="0" applyFont="0" applyFill="0" applyBorder="0" applyAlignment="0"/>
    <xf numFmtId="40" fontId="54" fillId="0" borderId="0" applyFont="0" applyFill="0" applyBorder="0" applyAlignment="0"/>
    <xf numFmtId="206" fontId="54" fillId="0" borderId="0" applyFont="0" applyFill="0" applyBorder="0" applyAlignment="0"/>
    <xf numFmtId="0" fontId="79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3" fillId="0" borderId="0"/>
    <xf numFmtId="0" fontId="79" fillId="0" borderId="0"/>
    <xf numFmtId="0" fontId="2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" fillId="0" borderId="0"/>
    <xf numFmtId="0" fontId="1" fillId="0" borderId="0"/>
    <xf numFmtId="0" fontId="79" fillId="0" borderId="0"/>
    <xf numFmtId="0" fontId="19" fillId="0" borderId="0"/>
    <xf numFmtId="0" fontId="1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3" fillId="0" borderId="0"/>
    <xf numFmtId="0" fontId="35" fillId="0" borderId="0"/>
    <xf numFmtId="0" fontId="23" fillId="0" borderId="0"/>
    <xf numFmtId="0" fontId="19" fillId="0" borderId="0"/>
    <xf numFmtId="0" fontId="19" fillId="0" borderId="0"/>
    <xf numFmtId="0" fontId="39" fillId="0" borderId="0"/>
    <xf numFmtId="0" fontId="19" fillId="0" borderId="0"/>
    <xf numFmtId="0" fontId="19" fillId="0" borderId="0"/>
    <xf numFmtId="0" fontId="19" fillId="0" borderId="0"/>
    <xf numFmtId="37" fontId="44" fillId="0" borderId="0"/>
    <xf numFmtId="0" fontId="1" fillId="0" borderId="0"/>
    <xf numFmtId="0" fontId="19" fillId="0" borderId="0"/>
    <xf numFmtId="0" fontId="36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36" fillId="0" borderId="0"/>
    <xf numFmtId="0" fontId="1" fillId="0" borderId="0"/>
    <xf numFmtId="200" fontId="46" fillId="0" borderId="0" applyNumberFormat="0" applyFill="0" applyBorder="0" applyAlignment="0" applyProtection="0"/>
    <xf numFmtId="207" fontId="19" fillId="0" borderId="0" applyFont="0" applyFill="0" applyBorder="0" applyAlignment="0" applyProtection="0"/>
    <xf numFmtId="0" fontId="81" fillId="0" borderId="0"/>
    <xf numFmtId="37" fontId="44" fillId="0" borderId="0"/>
    <xf numFmtId="0" fontId="19" fillId="76" borderId="28" applyNumberFormat="0" applyAlignment="0" applyProtection="0"/>
    <xf numFmtId="0" fontId="19" fillId="72" borderId="28" applyNumberFormat="0" applyFont="0" applyAlignment="0" applyProtection="0"/>
    <xf numFmtId="0" fontId="19" fillId="76" borderId="28" applyNumberFormat="0" applyAlignment="0" applyProtection="0"/>
    <xf numFmtId="38" fontId="82" fillId="0" borderId="0"/>
    <xf numFmtId="38" fontId="82" fillId="0" borderId="0"/>
    <xf numFmtId="38" fontId="82" fillId="0" borderId="0"/>
    <xf numFmtId="38" fontId="82" fillId="0" borderId="0"/>
    <xf numFmtId="38" fontId="83" fillId="0" borderId="0"/>
    <xf numFmtId="20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84" fillId="66" borderId="29" applyNumberFormat="0" applyAlignment="0" applyProtection="0"/>
    <xf numFmtId="0" fontId="84" fillId="19" borderId="29" applyNumberFormat="0" applyAlignment="0" applyProtection="0"/>
    <xf numFmtId="0" fontId="84" fillId="66" borderId="29" applyNumberFormat="0" applyAlignment="0" applyProtection="0"/>
    <xf numFmtId="0" fontId="84" fillId="19" borderId="29" applyNumberFormat="0" applyAlignment="0" applyProtection="0"/>
    <xf numFmtId="0" fontId="84" fillId="19" borderId="29" applyNumberFormat="0" applyAlignment="0" applyProtection="0"/>
    <xf numFmtId="0" fontId="84" fillId="19" borderId="29" applyNumberFormat="0" applyAlignment="0" applyProtection="0"/>
    <xf numFmtId="0" fontId="84" fillId="19" borderId="29" applyNumberFormat="0" applyAlignment="0" applyProtection="0"/>
    <xf numFmtId="1" fontId="85" fillId="0" borderId="0" applyProtection="0">
      <alignment horizontal="right" vertical="center"/>
    </xf>
    <xf numFmtId="210" fontId="19" fillId="0" borderId="0"/>
    <xf numFmtId="14" fontId="26" fillId="0" borderId="0">
      <alignment horizontal="center" wrapText="1"/>
      <protection locked="0"/>
    </xf>
    <xf numFmtId="211" fontId="19" fillId="0" borderId="0" applyFont="0" applyFill="0" applyBorder="0" applyAlignment="0" applyProtection="0"/>
    <xf numFmtId="210" fontId="19" fillId="0" borderId="0" applyFont="0" applyFill="0" applyBorder="0" applyAlignment="0"/>
    <xf numFmtId="212" fontId="19" fillId="0" borderId="0" applyFont="0" applyFill="0" applyBorder="0" applyAlignment="0" applyProtection="0"/>
    <xf numFmtId="199" fontId="19" fillId="0" borderId="0" applyFont="0" applyFill="0" applyBorder="0" applyAlignment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201" fontId="81" fillId="0" borderId="0"/>
    <xf numFmtId="213" fontId="19" fillId="0" borderId="0" applyFont="0" applyFill="0" applyBorder="0" applyAlignment="0" applyProtection="0"/>
    <xf numFmtId="37" fontId="86" fillId="0" borderId="0" applyNumberFormat="0" applyFill="0" applyBorder="0" applyAlignment="0" applyProtection="0"/>
    <xf numFmtId="37" fontId="86" fillId="0" borderId="0" applyNumberFormat="0" applyFill="0" applyBorder="0" applyAlignment="0" applyProtection="0"/>
    <xf numFmtId="37" fontId="86" fillId="0" borderId="0" applyNumberFormat="0" applyFill="0" applyBorder="0" applyAlignment="0" applyProtection="0"/>
    <xf numFmtId="174" fontId="19" fillId="0" borderId="0" applyFill="0" applyBorder="0" applyAlignment="0"/>
    <xf numFmtId="170" fontId="19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70" fontId="19" fillId="0" borderId="0" applyFill="0" applyBorder="0" applyAlignment="0"/>
    <xf numFmtId="200" fontId="87" fillId="0" borderId="0" applyNumberFormat="0" applyFill="0" applyBorder="0" applyAlignment="0" applyProtection="0">
      <alignment horizontal="left"/>
    </xf>
    <xf numFmtId="0" fontId="88" fillId="77" borderId="0" applyNumberFormat="0" applyFont="0" applyBorder="0" applyAlignment="0">
      <alignment horizontal="center"/>
    </xf>
    <xf numFmtId="0" fontId="44" fillId="0" borderId="0"/>
    <xf numFmtId="214" fontId="81" fillId="0" borderId="0" applyNumberFormat="0" applyFill="0" applyBorder="0" applyAlignment="0" applyProtection="0">
      <alignment horizontal="left"/>
    </xf>
    <xf numFmtId="3" fontId="6" fillId="78" borderId="30" applyAlignment="0" applyProtection="0">
      <alignment horizontal="right" vertical="center" indent="1"/>
    </xf>
    <xf numFmtId="0" fontId="89" fillId="0" borderId="31"/>
    <xf numFmtId="0" fontId="88" fillId="1" borderId="32" applyNumberFormat="0" applyFont="0" applyAlignment="0">
      <alignment horizontal="center"/>
    </xf>
    <xf numFmtId="0" fontId="90" fillId="0" borderId="0" applyNumberFormat="0" applyFill="0" applyBorder="0" applyAlignment="0" applyProtection="0"/>
    <xf numFmtId="0" fontId="91" fillId="0" borderId="0" applyNumberFormat="0" applyFill="0" applyBorder="0" applyAlignment="0">
      <alignment horizontal="center"/>
    </xf>
    <xf numFmtId="0" fontId="19" fillId="0" borderId="0"/>
    <xf numFmtId="200" fontId="54" fillId="26" borderId="0" applyNumberFormat="0" applyFont="0" applyBorder="0" applyAlignment="0">
      <protection hidden="1"/>
    </xf>
    <xf numFmtId="0" fontId="74" fillId="0" borderId="0"/>
    <xf numFmtId="0" fontId="92" fillId="0" borderId="33"/>
    <xf numFmtId="40" fontId="93" fillId="0" borderId="0" applyBorder="0">
      <alignment horizontal="right"/>
    </xf>
    <xf numFmtId="0" fontId="44" fillId="0" borderId="19"/>
    <xf numFmtId="0" fontId="94" fillId="0" borderId="0" applyBorder="0" applyProtection="0">
      <alignment vertical="center"/>
    </xf>
    <xf numFmtId="193" fontId="94" fillId="0" borderId="15" applyBorder="0" applyProtection="0">
      <alignment horizontal="right" vertical="center"/>
    </xf>
    <xf numFmtId="193" fontId="94" fillId="0" borderId="15" applyBorder="0" applyProtection="0">
      <alignment horizontal="right" vertical="center"/>
    </xf>
    <xf numFmtId="0" fontId="95" fillId="79" borderId="0" applyBorder="0" applyProtection="0">
      <alignment horizontal="centerContinuous" vertical="center"/>
    </xf>
    <xf numFmtId="0" fontId="95" fillId="80" borderId="15" applyBorder="0" applyProtection="0">
      <alignment horizontal="centerContinuous" vertical="center"/>
    </xf>
    <xf numFmtId="0" fontId="95" fillId="80" borderId="15" applyBorder="0" applyProtection="0">
      <alignment horizontal="centerContinuous" vertical="center"/>
    </xf>
    <xf numFmtId="0" fontId="96" fillId="0" borderId="0" applyFill="0" applyBorder="0" applyProtection="0">
      <alignment horizontal="left"/>
    </xf>
    <xf numFmtId="0" fontId="52" fillId="0" borderId="14" applyFill="0" applyBorder="0" applyProtection="0">
      <alignment horizontal="left" vertical="top"/>
    </xf>
    <xf numFmtId="0" fontId="52" fillId="0" borderId="14" applyFill="0" applyBorder="0" applyProtection="0">
      <alignment horizontal="left" vertical="top"/>
    </xf>
    <xf numFmtId="200" fontId="19" fillId="38" borderId="0" applyNumberFormat="0" applyFont="0" applyBorder="0" applyAlignment="0" applyProtection="0"/>
    <xf numFmtId="49" fontId="18" fillId="0" borderId="0" applyFill="0" applyBorder="0" applyAlignment="0"/>
    <xf numFmtId="215" fontId="19" fillId="0" borderId="0" applyFill="0" applyBorder="0" applyAlignment="0"/>
    <xf numFmtId="209" fontId="19" fillId="0" borderId="0" applyFill="0" applyBorder="0" applyAlignment="0"/>
    <xf numFmtId="216" fontId="19" fillId="0" borderId="0" applyFill="0" applyBorder="0" applyAlignment="0" applyProtection="0">
      <alignment horizontal="right"/>
    </xf>
    <xf numFmtId="0" fontId="97" fillId="0" borderId="0" applyFill="0" applyBorder="0" applyProtection="0">
      <alignment horizontal="left" vertical="top"/>
    </xf>
    <xf numFmtId="0" fontId="98" fillId="81" borderId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1" applyBorder="0">
      <alignment horizontal="center"/>
    </xf>
    <xf numFmtId="0" fontId="47" fillId="0" borderId="34" applyNumberFormat="0" applyFill="0" applyAlignment="0" applyProtection="0"/>
    <xf numFmtId="198" fontId="45" fillId="0" borderId="35">
      <protection locked="0"/>
    </xf>
    <xf numFmtId="0" fontId="47" fillId="0" borderId="34" applyNumberFormat="0" applyFill="0" applyAlignment="0" applyProtection="0"/>
    <xf numFmtId="198" fontId="45" fillId="0" borderId="35">
      <protection locked="0"/>
    </xf>
    <xf numFmtId="198" fontId="45" fillId="0" borderId="35">
      <protection locked="0"/>
    </xf>
    <xf numFmtId="198" fontId="45" fillId="0" borderId="35">
      <protection locked="0"/>
    </xf>
    <xf numFmtId="198" fontId="45" fillId="0" borderId="35">
      <protection locked="0"/>
    </xf>
    <xf numFmtId="0" fontId="72" fillId="0" borderId="36"/>
    <xf numFmtId="0" fontId="72" fillId="0" borderId="19"/>
    <xf numFmtId="0" fontId="19" fillId="0" borderId="37" applyNumberFormat="0" applyFon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01" fillId="0" borderId="14" applyNumberFormat="0" applyFill="0" applyBorder="0" applyAlignment="0">
      <protection locked="0"/>
    </xf>
    <xf numFmtId="0" fontId="101" fillId="0" borderId="14" applyNumberFormat="0" applyFill="0" applyBorder="0" applyAlignment="0">
      <protection locked="0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200" fontId="103" fillId="0" borderId="0" applyNumberFormat="0" applyFill="0" applyBorder="0" applyAlignment="0" applyProtection="0"/>
    <xf numFmtId="1" fontId="19" fillId="0" borderId="0"/>
    <xf numFmtId="0" fontId="19" fillId="0" borderId="0"/>
    <xf numFmtId="0" fontId="104" fillId="0" borderId="0"/>
    <xf numFmtId="41" fontId="104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5" fillId="0" borderId="0"/>
    <xf numFmtId="0" fontId="105" fillId="0" borderId="0"/>
    <xf numFmtId="41" fontId="106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6" fillId="0" borderId="0" applyFont="0" applyFill="0" applyBorder="0" applyAlignment="0" applyProtection="0"/>
    <xf numFmtId="0" fontId="107" fillId="0" borderId="0"/>
    <xf numFmtId="43" fontId="105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05" fillId="0" borderId="0" applyFont="0" applyFill="0" applyBorder="0" applyAlignment="0" applyProtection="0"/>
    <xf numFmtId="220" fontId="106" fillId="0" borderId="0" applyFont="0" applyFill="0" applyBorder="0" applyAlignment="0" applyProtection="0"/>
    <xf numFmtId="221" fontId="106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05" fillId="0" borderId="0" applyFont="0" applyFill="0" applyBorder="0" applyAlignment="0" applyProtection="0"/>
    <xf numFmtId="221" fontId="105" fillId="0" borderId="0" applyFont="0" applyFill="0" applyBorder="0" applyAlignment="0" applyProtection="0"/>
    <xf numFmtId="0" fontId="105" fillId="0" borderId="0"/>
    <xf numFmtId="220" fontId="105" fillId="0" borderId="0" applyFont="0" applyFill="0" applyBorder="0" applyAlignment="0" applyProtection="0"/>
    <xf numFmtId="221" fontId="105" fillId="0" borderId="0" applyFont="0" applyFill="0" applyBorder="0" applyAlignment="0" applyProtection="0"/>
    <xf numFmtId="0" fontId="111" fillId="0" borderId="0"/>
    <xf numFmtId="43" fontId="11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0" fontId="112" fillId="87" borderId="40" applyNumberFormat="0" applyAlignment="0" applyProtection="0">
      <alignment horizontal="left" vertical="center" indent="1"/>
    </xf>
    <xf numFmtId="164" fontId="113" fillId="88" borderId="41" applyNumberFormat="0" applyProtection="0">
      <alignment horizontal="left" vertical="center" indent="1"/>
    </xf>
    <xf numFmtId="164" fontId="6" fillId="0" borderId="42" applyNumberFormat="0" applyFill="0" applyBorder="0" applyAlignment="0" applyProtection="0">
      <alignment horizontal="right" vertical="center" indent="1"/>
    </xf>
    <xf numFmtId="220" fontId="1" fillId="0" borderId="0" applyFont="0" applyFill="0" applyBorder="0" applyAlignment="0" applyProtection="0"/>
    <xf numFmtId="0" fontId="112" fillId="87" borderId="40" applyNumberFormat="0" applyAlignment="0" applyProtection="0">
      <alignment horizontal="left" vertical="center" indent="1"/>
    </xf>
    <xf numFmtId="164" fontId="113" fillId="88" borderId="41" applyNumberFormat="0" applyProtection="0">
      <alignment horizontal="left" vertical="center" indent="1"/>
    </xf>
    <xf numFmtId="0" fontId="114" fillId="0" borderId="0"/>
    <xf numFmtId="0" fontId="3" fillId="4" borderId="2" applyNumberFormat="0" applyAlignment="0" applyProtection="0">
      <alignment horizontal="left" vertical="center" indent="1"/>
    </xf>
    <xf numFmtId="164" fontId="2" fillId="0" borderId="43" applyNumberFormat="0" applyFill="0" applyBorder="0" applyAlignment="0" applyProtection="0">
      <alignment horizontal="right" vertical="center"/>
    </xf>
    <xf numFmtId="220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64" fontId="2" fillId="85" borderId="2" applyNumberFormat="0" applyAlignment="0" applyProtection="0">
      <alignment horizontal="left" vertical="center" indent="1"/>
    </xf>
    <xf numFmtId="0" fontId="6" fillId="89" borderId="4" applyNumberFormat="0" applyAlignment="0" applyProtection="0">
      <alignment horizontal="left" vertical="center" indent="1"/>
    </xf>
    <xf numFmtId="0" fontId="6" fillId="4" borderId="4" applyNumberFormat="0" applyAlignment="0" applyProtection="0">
      <alignment horizontal="left" vertical="center" indent="1"/>
    </xf>
    <xf numFmtId="164" fontId="2" fillId="0" borderId="43" applyNumberFormat="0" applyProtection="0">
      <alignment horizontal="right" vertical="center"/>
    </xf>
    <xf numFmtId="0" fontId="3" fillId="4" borderId="4" applyNumberFormat="0" applyAlignment="0" applyProtection="0">
      <alignment horizontal="left" vertical="center" indent="1"/>
    </xf>
    <xf numFmtId="164" fontId="3" fillId="0" borderId="43" applyNumberFormat="0" applyProtection="0">
      <alignment horizontal="right" vertical="center"/>
    </xf>
    <xf numFmtId="41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165" fontId="5" fillId="0" borderId="3" xfId="4" applyNumberFormat="1">
      <alignment horizontal="right" vertical="center"/>
    </xf>
    <xf numFmtId="165" fontId="5" fillId="0" borderId="8" xfId="4" applyNumberFormat="1" applyBorder="1">
      <alignment horizontal="right" vertic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vertical="top"/>
    </xf>
    <xf numFmtId="0" fontId="21" fillId="0" borderId="13" xfId="542" applyFont="1" applyBorder="1"/>
    <xf numFmtId="0" fontId="20" fillId="0" borderId="11" xfId="542" applyFont="1" applyBorder="1" applyAlignment="1">
      <alignment horizontal="center"/>
    </xf>
    <xf numFmtId="0" fontId="22" fillId="0" borderId="13" xfId="542" applyFont="1" applyBorder="1"/>
    <xf numFmtId="0" fontId="0" fillId="0" borderId="12" xfId="0" applyBorder="1" applyAlignment="1">
      <alignment vertical="top"/>
    </xf>
    <xf numFmtId="0" fontId="110" fillId="0" borderId="0" xfId="0" applyFont="1"/>
    <xf numFmtId="0" fontId="109" fillId="0" borderId="0" xfId="0" applyFont="1"/>
    <xf numFmtId="41" fontId="110" fillId="0" borderId="0" xfId="2" applyFont="1"/>
    <xf numFmtId="0" fontId="109" fillId="84" borderId="38" xfId="0" applyFont="1" applyFill="1" applyBorder="1" applyAlignment="1">
      <alignment horizontal="center" vertical="center"/>
    </xf>
    <xf numFmtId="0" fontId="109" fillId="84" borderId="39" xfId="0" applyFont="1" applyFill="1" applyBorder="1" applyAlignment="1">
      <alignment horizontal="center" vertical="center"/>
    </xf>
    <xf numFmtId="0" fontId="109" fillId="82" borderId="0" xfId="0" applyFont="1" applyFill="1"/>
    <xf numFmtId="0" fontId="108" fillId="0" borderId="0" xfId="0" quotePrefix="1" applyFont="1"/>
    <xf numFmtId="0" fontId="110" fillId="82" borderId="0" xfId="0" applyFont="1" applyFill="1"/>
    <xf numFmtId="41" fontId="110" fillId="82" borderId="0" xfId="2" applyFont="1" applyFill="1"/>
    <xf numFmtId="219" fontId="110" fillId="0" borderId="0" xfId="1" applyNumberFormat="1" applyFont="1"/>
    <xf numFmtId="219" fontId="110" fillId="82" borderId="0" xfId="1" applyNumberFormat="1" applyFont="1" applyFill="1"/>
    <xf numFmtId="0" fontId="109" fillId="83" borderId="0" xfId="0" quotePrefix="1" applyFont="1" applyFill="1" applyAlignment="1">
      <alignment horizontal="center" vertical="center" wrapText="1"/>
    </xf>
    <xf numFmtId="0" fontId="109" fillId="20" borderId="0" xfId="0" applyFont="1" applyFill="1"/>
    <xf numFmtId="0" fontId="109" fillId="20" borderId="0" xfId="0" quotePrefix="1" applyFont="1" applyFill="1"/>
    <xf numFmtId="0" fontId="109" fillId="86" borderId="0" xfId="0" applyFont="1" applyFill="1"/>
    <xf numFmtId="41" fontId="0" fillId="0" borderId="0" xfId="0" applyNumberFormat="1"/>
    <xf numFmtId="219" fontId="110" fillId="0" borderId="0" xfId="1" applyNumberFormat="1" applyFont="1" applyFill="1"/>
    <xf numFmtId="0" fontId="5" fillId="3" borderId="2" xfId="26" quotePrefix="1" applyNumberFormat="1" applyAlignment="1"/>
    <xf numFmtId="0" fontId="115" fillId="90" borderId="44" xfId="0" applyFont="1" applyFill="1" applyBorder="1"/>
    <xf numFmtId="0" fontId="115" fillId="90" borderId="45" xfId="0" applyFont="1" applyFill="1" applyBorder="1" applyAlignment="1">
      <alignment horizontal="left"/>
    </xf>
    <xf numFmtId="0" fontId="115" fillId="90" borderId="46" xfId="0" applyFont="1" applyFill="1" applyBorder="1" applyAlignment="1">
      <alignment horizontal="left"/>
    </xf>
    <xf numFmtId="219" fontId="109" fillId="0" borderId="0" xfId="1" applyNumberFormat="1" applyFont="1"/>
    <xf numFmtId="0" fontId="17" fillId="0" borderId="48" xfId="26" quotePrefix="1" applyNumberFormat="1" applyFont="1" applyFill="1" applyBorder="1" applyAlignment="1">
      <alignment vertical="top"/>
    </xf>
    <xf numFmtId="222" fontId="109" fillId="82" borderId="0" xfId="2" applyNumberFormat="1" applyFont="1" applyFill="1"/>
    <xf numFmtId="222" fontId="110" fillId="0" borderId="0" xfId="1" applyNumberFormat="1" applyFont="1"/>
    <xf numFmtId="0" fontId="17" fillId="0" borderId="48" xfId="26" quotePrefix="1" applyNumberFormat="1" applyFont="1" applyFill="1" applyBorder="1" applyAlignment="1">
      <alignment horizontal="center" vertical="top"/>
    </xf>
    <xf numFmtId="0" fontId="4" fillId="91" borderId="2" xfId="3" quotePrefix="1" applyNumberFormat="1" applyFill="1" applyAlignment="1"/>
    <xf numFmtId="222" fontId="110" fillId="82" borderId="0" xfId="2" applyNumberFormat="1" applyFont="1" applyFill="1"/>
    <xf numFmtId="222" fontId="109" fillId="82" borderId="0" xfId="1" applyNumberFormat="1" applyFont="1" applyFill="1"/>
    <xf numFmtId="222" fontId="109" fillId="0" borderId="0" xfId="1" applyNumberFormat="1" applyFont="1"/>
    <xf numFmtId="222" fontId="110" fillId="82" borderId="0" xfId="1" applyNumberFormat="1" applyFont="1" applyFill="1"/>
    <xf numFmtId="0" fontId="0" fillId="0" borderId="0" xfId="0" applyAlignment="1">
      <alignment horizontal="left" indent="3"/>
    </xf>
    <xf numFmtId="222" fontId="109" fillId="0" borderId="0" xfId="2" applyNumberFormat="1" applyFont="1"/>
    <xf numFmtId="222" fontId="110" fillId="0" borderId="0" xfId="0" applyNumberFormat="1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47" xfId="0" applyNumberFormat="1" applyBorder="1"/>
    <xf numFmtId="222" fontId="116" fillId="0" borderId="0" xfId="0" applyNumberFormat="1" applyFont="1"/>
    <xf numFmtId="41" fontId="109" fillId="0" borderId="0" xfId="2" applyFont="1"/>
    <xf numFmtId="41" fontId="109" fillId="82" borderId="0" xfId="2" applyFont="1" applyFill="1"/>
    <xf numFmtId="41" fontId="110" fillId="0" borderId="0" xfId="1" applyNumberFormat="1" applyFont="1"/>
    <xf numFmtId="41" fontId="109" fillId="0" borderId="0" xfId="1" applyNumberFormat="1" applyFont="1"/>
    <xf numFmtId="41" fontId="110" fillId="82" borderId="0" xfId="1" applyNumberFormat="1" applyFont="1" applyFill="1"/>
    <xf numFmtId="41" fontId="109" fillId="82" borderId="0" xfId="1" applyNumberFormat="1" applyFont="1" applyFill="1"/>
    <xf numFmtId="165" fontId="5" fillId="0" borderId="10" xfId="4" applyNumberFormat="1" applyBorder="1">
      <alignment horizontal="right" vertical="center"/>
    </xf>
    <xf numFmtId="165" fontId="5" fillId="0" borderId="9" xfId="4" applyNumberFormat="1" applyBorder="1">
      <alignment horizontal="right" vertical="center"/>
    </xf>
    <xf numFmtId="0" fontId="117" fillId="0" borderId="0" xfId="0" applyFont="1"/>
    <xf numFmtId="0" fontId="118" fillId="0" borderId="0" xfId="0" applyFont="1"/>
    <xf numFmtId="0" fontId="119" fillId="92" borderId="62" xfId="542" applyFont="1" applyFill="1" applyBorder="1" applyAlignment="1">
      <alignment horizontal="center" vertical="center" wrapText="1"/>
    </xf>
    <xf numFmtId="0" fontId="119" fillId="92" borderId="63" xfId="542" applyFont="1" applyFill="1" applyBorder="1" applyAlignment="1">
      <alignment horizontal="center" vertical="center" wrapText="1"/>
    </xf>
    <xf numFmtId="0" fontId="119" fillId="92" borderId="64" xfId="542" applyFont="1" applyFill="1" applyBorder="1" applyAlignment="1">
      <alignment horizontal="center" vertical="center" wrapText="1"/>
    </xf>
    <xf numFmtId="0" fontId="119" fillId="92" borderId="62" xfId="542" applyFont="1" applyFill="1" applyBorder="1" applyAlignment="1">
      <alignment horizontal="center"/>
    </xf>
    <xf numFmtId="0" fontId="119" fillId="92" borderId="63" xfId="542" applyFont="1" applyFill="1" applyBorder="1" applyAlignment="1">
      <alignment horizontal="center"/>
    </xf>
    <xf numFmtId="0" fontId="119" fillId="92" borderId="64" xfId="542" applyFont="1" applyFill="1" applyBorder="1" applyAlignment="1">
      <alignment horizontal="center"/>
    </xf>
    <xf numFmtId="0" fontId="119" fillId="92" borderId="66" xfId="542" applyFont="1" applyFill="1" applyBorder="1"/>
    <xf numFmtId="0" fontId="119" fillId="92" borderId="66" xfId="542" applyFont="1" applyFill="1" applyBorder="1" applyAlignment="1">
      <alignment horizontal="center"/>
    </xf>
    <xf numFmtId="0" fontId="119" fillId="92" borderId="67" xfId="542" applyFont="1" applyFill="1" applyBorder="1" applyAlignment="1">
      <alignment horizontal="center"/>
    </xf>
    <xf numFmtId="0" fontId="119" fillId="0" borderId="68" xfId="542" applyFont="1" applyBorder="1"/>
    <xf numFmtId="0" fontId="20" fillId="0" borderId="68" xfId="542" applyFont="1" applyBorder="1"/>
    <xf numFmtId="0" fontId="21" fillId="0" borderId="68" xfId="542" applyFont="1" applyBorder="1"/>
    <xf numFmtId="219" fontId="21" fillId="0" borderId="13" xfId="1" applyNumberFormat="1" applyFont="1" applyBorder="1"/>
    <xf numFmtId="219" fontId="21" fillId="0" borderId="13" xfId="1" applyNumberFormat="1" applyFont="1" applyFill="1" applyBorder="1"/>
    <xf numFmtId="223" fontId="117" fillId="20" borderId="0" xfId="1" applyNumberFormat="1" applyFont="1" applyFill="1"/>
    <xf numFmtId="223" fontId="117" fillId="20" borderId="0" xfId="0" applyNumberFormat="1" applyFont="1" applyFill="1"/>
    <xf numFmtId="223" fontId="117" fillId="93" borderId="0" xfId="0" applyNumberFormat="1" applyFont="1" applyFill="1"/>
    <xf numFmtId="223" fontId="117" fillId="0" borderId="0" xfId="0" applyNumberFormat="1" applyFont="1"/>
    <xf numFmtId="224" fontId="117" fillId="94" borderId="0" xfId="0" applyNumberFormat="1" applyFont="1" applyFill="1"/>
    <xf numFmtId="223" fontId="117" fillId="93" borderId="0" xfId="1" applyNumberFormat="1" applyFont="1" applyFill="1"/>
    <xf numFmtId="223" fontId="117" fillId="0" borderId="0" xfId="1" applyNumberFormat="1" applyFont="1"/>
    <xf numFmtId="223" fontId="117" fillId="94" borderId="0" xfId="1" applyNumberFormat="1" applyFont="1" applyFill="1"/>
    <xf numFmtId="219" fontId="21" fillId="0" borderId="11" xfId="1" applyNumberFormat="1" applyFont="1" applyBorder="1"/>
    <xf numFmtId="219" fontId="20" fillId="0" borderId="11" xfId="1" applyNumberFormat="1" applyFont="1" applyBorder="1"/>
    <xf numFmtId="219" fontId="21" fillId="0" borderId="11" xfId="1" applyNumberFormat="1" applyFont="1" applyFill="1" applyBorder="1"/>
    <xf numFmtId="219" fontId="20" fillId="0" borderId="11" xfId="1" applyNumberFormat="1" applyFont="1" applyFill="1" applyBorder="1"/>
    <xf numFmtId="219" fontId="21" fillId="95" borderId="13" xfId="1" applyNumberFormat="1" applyFont="1" applyFill="1" applyBorder="1"/>
    <xf numFmtId="219" fontId="21" fillId="0" borderId="0" xfId="1" applyNumberFormat="1" applyFont="1" applyFill="1" applyBorder="1"/>
    <xf numFmtId="0" fontId="20" fillId="0" borderId="11" xfId="542" applyFont="1" applyBorder="1" applyAlignment="1">
      <alignment horizontal="right"/>
    </xf>
    <xf numFmtId="219" fontId="117" fillId="0" borderId="0" xfId="0" applyNumberFormat="1" applyFont="1"/>
    <xf numFmtId="219" fontId="117" fillId="0" borderId="0" xfId="1" applyNumberFormat="1" applyFont="1"/>
    <xf numFmtId="3" fontId="117" fillId="0" borderId="0" xfId="0" applyNumberFormat="1" applyFont="1"/>
    <xf numFmtId="0" fontId="120" fillId="93" borderId="11" xfId="0" applyFont="1" applyFill="1" applyBorder="1" applyAlignment="1">
      <alignment horizontal="center"/>
    </xf>
    <xf numFmtId="0" fontId="117" fillId="97" borderId="11" xfId="0" applyFont="1" applyFill="1" applyBorder="1" applyAlignment="1">
      <alignment horizontal="center"/>
    </xf>
    <xf numFmtId="0" fontId="117" fillId="20" borderId="0" xfId="0" applyFont="1" applyFill="1"/>
    <xf numFmtId="0" fontId="117" fillId="96" borderId="11" xfId="0" applyFont="1" applyFill="1" applyBorder="1" applyAlignment="1">
      <alignment horizontal="center"/>
    </xf>
    <xf numFmtId="0" fontId="117" fillId="20" borderId="11" xfId="0" applyFont="1" applyFill="1" applyBorder="1"/>
    <xf numFmtId="0" fontId="117" fillId="0" borderId="11" xfId="0" applyFont="1" applyBorder="1" applyAlignment="1">
      <alignment horizontal="center"/>
    </xf>
    <xf numFmtId="43" fontId="117" fillId="0" borderId="0" xfId="1" applyFont="1"/>
    <xf numFmtId="37" fontId="121" fillId="0" borderId="69" xfId="540" applyNumberFormat="1" applyFont="1" applyBorder="1"/>
    <xf numFmtId="37" fontId="121" fillId="0" borderId="69" xfId="541" applyNumberFormat="1" applyFont="1" applyBorder="1"/>
    <xf numFmtId="222" fontId="21" fillId="0" borderId="13" xfId="1" applyNumberFormat="1" applyFont="1" applyFill="1" applyBorder="1"/>
    <xf numFmtId="225" fontId="21" fillId="0" borderId="13" xfId="1" applyNumberFormat="1" applyFont="1" applyFill="1" applyBorder="1"/>
    <xf numFmtId="225" fontId="20" fillId="0" borderId="11" xfId="1" applyNumberFormat="1" applyFont="1" applyFill="1" applyBorder="1"/>
    <xf numFmtId="222" fontId="20" fillId="0" borderId="11" xfId="1" applyNumberFormat="1" applyFont="1" applyFill="1" applyBorder="1"/>
    <xf numFmtId="0" fontId="21" fillId="98" borderId="13" xfId="542" applyFont="1" applyFill="1" applyBorder="1"/>
    <xf numFmtId="219" fontId="21" fillId="98" borderId="13" xfId="1" applyNumberFormat="1" applyFont="1" applyFill="1" applyBorder="1"/>
    <xf numFmtId="225" fontId="21" fillId="98" borderId="13" xfId="1" applyNumberFormat="1" applyFont="1" applyFill="1" applyBorder="1"/>
    <xf numFmtId="9" fontId="21" fillId="0" borderId="13" xfId="757" applyFont="1" applyFill="1" applyBorder="1"/>
    <xf numFmtId="9" fontId="21" fillId="98" borderId="13" xfId="757" applyFont="1" applyFill="1" applyBorder="1"/>
    <xf numFmtId="9" fontId="20" fillId="0" borderId="11" xfId="757" applyFont="1" applyFill="1" applyBorder="1"/>
    <xf numFmtId="219" fontId="0" fillId="0" borderId="0" xfId="1" applyNumberFormat="1" applyFont="1"/>
    <xf numFmtId="0" fontId="115" fillId="90" borderId="0" xfId="0" applyFont="1" applyFill="1" applyAlignment="1">
      <alignment horizontal="right" vertical="top"/>
    </xf>
    <xf numFmtId="0" fontId="115" fillId="90" borderId="0" xfId="0" applyFont="1" applyFill="1" applyAlignment="1">
      <alignment vertical="top"/>
    </xf>
    <xf numFmtId="0" fontId="115" fillId="9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16" fillId="0" borderId="0" xfId="0" applyFont="1" applyAlignment="1">
      <alignment vertical="top" wrapText="1"/>
    </xf>
    <xf numFmtId="0" fontId="109" fillId="83" borderId="0" xfId="0" applyFont="1" applyFill="1" applyAlignment="1">
      <alignment horizontal="center" vertical="center"/>
    </xf>
    <xf numFmtId="0" fontId="119" fillId="92" borderId="49" xfId="542" applyFont="1" applyFill="1" applyBorder="1" applyAlignment="1">
      <alignment horizontal="center" vertical="center"/>
    </xf>
    <xf numFmtId="0" fontId="119" fillId="92" borderId="14" xfId="542" applyFont="1" applyFill="1" applyBorder="1" applyAlignment="1">
      <alignment horizontal="center" vertical="center"/>
    </xf>
    <xf numFmtId="0" fontId="119" fillId="92" borderId="65" xfId="542" applyFont="1" applyFill="1" applyBorder="1" applyAlignment="1">
      <alignment horizontal="center" vertical="center"/>
    </xf>
    <xf numFmtId="0" fontId="119" fillId="92" borderId="50" xfId="542" applyFont="1" applyFill="1" applyBorder="1" applyAlignment="1">
      <alignment horizontal="center"/>
    </xf>
    <xf numFmtId="0" fontId="119" fillId="92" borderId="51" xfId="542" applyFont="1" applyFill="1" applyBorder="1" applyAlignment="1">
      <alignment horizontal="center"/>
    </xf>
    <xf numFmtId="0" fontId="119" fillId="92" borderId="52" xfId="542" applyFont="1" applyFill="1" applyBorder="1" applyAlignment="1">
      <alignment horizontal="center"/>
    </xf>
    <xf numFmtId="0" fontId="119" fillId="92" borderId="53" xfId="542" applyFont="1" applyFill="1" applyBorder="1" applyAlignment="1">
      <alignment horizontal="center" vertical="center"/>
    </xf>
    <xf numFmtId="0" fontId="119" fillId="92" borderId="54" xfId="542" applyFont="1" applyFill="1" applyBorder="1" applyAlignment="1">
      <alignment horizontal="center" vertical="center"/>
    </xf>
    <xf numFmtId="0" fontId="119" fillId="92" borderId="58" xfId="542" applyFont="1" applyFill="1" applyBorder="1" applyAlignment="1">
      <alignment horizontal="center" vertical="center"/>
    </xf>
    <xf numFmtId="0" fontId="119" fillId="92" borderId="59" xfId="542" applyFont="1" applyFill="1" applyBorder="1" applyAlignment="1">
      <alignment horizontal="center" vertical="center"/>
    </xf>
    <xf numFmtId="0" fontId="119" fillId="92" borderId="55" xfId="542" applyFont="1" applyFill="1" applyBorder="1" applyAlignment="1">
      <alignment horizontal="center" vertical="center"/>
    </xf>
    <xf numFmtId="0" fontId="119" fillId="92" borderId="56" xfId="542" applyFont="1" applyFill="1" applyBorder="1" applyAlignment="1">
      <alignment horizontal="center" vertical="center"/>
    </xf>
    <xf numFmtId="0" fontId="119" fillId="92" borderId="60" xfId="542" applyFont="1" applyFill="1" applyBorder="1" applyAlignment="1">
      <alignment horizontal="center" vertical="center"/>
    </xf>
    <xf numFmtId="0" fontId="119" fillId="92" borderId="61" xfId="542" applyFont="1" applyFill="1" applyBorder="1" applyAlignment="1">
      <alignment horizontal="center" vertical="center"/>
    </xf>
    <xf numFmtId="0" fontId="119" fillId="92" borderId="57" xfId="542" applyFont="1" applyFill="1" applyBorder="1" applyAlignment="1">
      <alignment horizontal="center"/>
    </xf>
    <xf numFmtId="0" fontId="120" fillId="93" borderId="11" xfId="0" applyFont="1" applyFill="1" applyBorder="1" applyAlignment="1">
      <alignment horizontal="center"/>
    </xf>
    <xf numFmtId="0" fontId="120" fillId="96" borderId="11" xfId="0" applyFont="1" applyFill="1" applyBorder="1" applyAlignment="1">
      <alignment horizontal="center"/>
    </xf>
    <xf numFmtId="16" fontId="119" fillId="92" borderId="66" xfId="542" applyNumberFormat="1" applyFont="1" applyFill="1" applyBorder="1"/>
    <xf numFmtId="0" fontId="4" fillId="2" borderId="2" xfId="3" quotePrefix="1" applyNumberFormat="1" applyBorder="1" applyAlignment="1"/>
    <xf numFmtId="0" fontId="5" fillId="3" borderId="2" xfId="26" quotePrefix="1" applyNumberFormat="1" applyBorder="1" applyAlignment="1"/>
    <xf numFmtId="0" fontId="4" fillId="3" borderId="2" xfId="26" quotePrefix="1" applyNumberFormat="1" applyFont="1" applyBorder="1" applyAlignment="1">
      <alignment horizontal="right"/>
    </xf>
  </cellXfs>
  <cellStyles count="758">
    <cellStyle name="[0]" xfId="42" xr:uid="{8D7868AA-37C5-49E7-A3F1-FB4EC1B7C9A8}"/>
    <cellStyle name="20% - Accent1 1" xfId="43" xr:uid="{821B58D7-5A57-4BCE-9CD1-AD7FCA380EC6}"/>
    <cellStyle name="20% - Accent1 2" xfId="44" xr:uid="{7B3244AC-9819-44B0-9464-D33A469B961B}"/>
    <cellStyle name="20% - Accent1 2 2" xfId="45" xr:uid="{0C5F872A-6B56-4AAD-B725-0E5C81AD6F3B}"/>
    <cellStyle name="20% - Accent1 3" xfId="46" xr:uid="{40FCCE12-AFB0-4C9A-9FC0-3B3A881CF8F8}"/>
    <cellStyle name="20% - Accent1 4" xfId="47" xr:uid="{50234E02-278F-43C1-819F-E5E77D4F4670}"/>
    <cellStyle name="20% - Accent1 5" xfId="48" xr:uid="{D5AA914B-58F2-45CD-BFCA-41AC670BD9DD}"/>
    <cellStyle name="20% - Accent1 6" xfId="49" xr:uid="{ED72F58B-C33D-439D-AD39-678EFF619401}"/>
    <cellStyle name="20% - Accent2 1" xfId="50" xr:uid="{A17C9534-62DE-45C0-898C-5D30D91BCC07}"/>
    <cellStyle name="20% - Accent2 2" xfId="51" xr:uid="{245A9065-DA39-4AD0-A52E-8F6CED444111}"/>
    <cellStyle name="20% - Accent2 2 2" xfId="52" xr:uid="{9CA82A0C-C638-4900-BFC2-51030406DB85}"/>
    <cellStyle name="20% - Accent2 3" xfId="53" xr:uid="{F200B344-0990-49A2-9F6C-8EE747445C0C}"/>
    <cellStyle name="20% - Accent2 4" xfId="54" xr:uid="{BA82C58A-1C08-4E37-B47F-6A7A69C53FBC}"/>
    <cellStyle name="20% - Accent2 5" xfId="55" xr:uid="{AB640684-24FA-4EA4-83D8-9417C4A550AC}"/>
    <cellStyle name="20% - Accent2 6" xfId="56" xr:uid="{E36094C5-FC2F-426A-849F-359AEE902C35}"/>
    <cellStyle name="20% - Accent3 1" xfId="57" xr:uid="{477FFC48-EFF7-44EA-80F9-F0879F33FA12}"/>
    <cellStyle name="20% - Accent3 2" xfId="58" xr:uid="{D7A3D556-D2EC-47E9-9A38-36420E9D8407}"/>
    <cellStyle name="20% - Accent3 2 2" xfId="59" xr:uid="{2345FB02-0EEC-4FBF-9514-CA6DA0B3878A}"/>
    <cellStyle name="20% - Accent3 3" xfId="60" xr:uid="{064F658F-A3CA-4B40-A81E-9AC14D43EF5C}"/>
    <cellStyle name="20% - Accent3 4" xfId="61" xr:uid="{3F69F447-79E3-4603-92B9-566ACD32A1ED}"/>
    <cellStyle name="20% - Accent3 5" xfId="62" xr:uid="{D0342EFE-F414-4DC0-A8F0-812CE1A18C55}"/>
    <cellStyle name="20% - Accent3 6" xfId="63" xr:uid="{E448EE6B-5426-4B4D-B40B-A8DB9E077412}"/>
    <cellStyle name="20% - Accent4 1" xfId="64" xr:uid="{FD4B2A08-4E7C-4349-992C-AF5762E5063A}"/>
    <cellStyle name="20% - Accent4 2" xfId="65" xr:uid="{61BF85A3-AAD4-45BE-A5DE-7A011D13525B}"/>
    <cellStyle name="20% - Accent4 2 2" xfId="66" xr:uid="{7FE7C2E3-B4FE-4C68-8B1F-811140E11C4D}"/>
    <cellStyle name="20% - Accent4 3" xfId="67" xr:uid="{6CF5552D-FDD9-49E0-9D4D-0030EA98D19A}"/>
    <cellStyle name="20% - Accent4 4" xfId="68" xr:uid="{3C89717C-77A2-44D9-ACB5-BADA73D80164}"/>
    <cellStyle name="20% - Accent4 5" xfId="69" xr:uid="{7797A2DB-F49E-4E5A-A26F-CA1E3FA1E4DE}"/>
    <cellStyle name="20% - Accent4 6" xfId="70" xr:uid="{B4EB284B-F976-466F-91BE-29FFDF7087DE}"/>
    <cellStyle name="20% - Accent5 1" xfId="71" xr:uid="{0C6E7925-D1AF-4F68-B3F5-E04D447AFC96}"/>
    <cellStyle name="20% - Accent5 2" xfId="72" xr:uid="{AAFFA8ED-41E9-4860-8ABC-7BD5DF4A9F09}"/>
    <cellStyle name="20% - Accent5 2 2" xfId="73" xr:uid="{6111264D-1453-4EC4-A736-B63BB11C3703}"/>
    <cellStyle name="20% - Accent5 3" xfId="74" xr:uid="{AFCCCF73-8D30-4203-88B4-84C40FBEF824}"/>
    <cellStyle name="20% - Accent5 4" xfId="75" xr:uid="{C173F9B3-3BB1-41A3-95B7-95906526E439}"/>
    <cellStyle name="20% - Accent5 5" xfId="76" xr:uid="{4D2994B3-7008-407B-969B-5FB7BD8AB824}"/>
    <cellStyle name="20% - Accent5 6" xfId="77" xr:uid="{4F317EAE-7623-4B2D-B49E-F6F8C6B915BA}"/>
    <cellStyle name="20% - Accent6 1" xfId="78" xr:uid="{AB1652BE-01FB-43F9-A019-BADB5CB98FB2}"/>
    <cellStyle name="20% - Accent6 2" xfId="79" xr:uid="{55561EB6-4A38-4D85-8A3C-7E48A013DCB8}"/>
    <cellStyle name="20% - Accent6 2 2" xfId="80" xr:uid="{70A16F1F-8CAB-40C9-B08E-A723C8F43900}"/>
    <cellStyle name="20% - Accent6 3" xfId="81" xr:uid="{F79AC64D-E461-4BB8-95DA-3B83E6626D9C}"/>
    <cellStyle name="20% - Accent6 4" xfId="82" xr:uid="{7979C492-3DCD-4D53-80B7-EF42F5CDB4D4}"/>
    <cellStyle name="20% - Accent6 5" xfId="83" xr:uid="{C5FEB371-6E33-4683-A2F5-0633CC5A724D}"/>
    <cellStyle name="20% - Accent6 6" xfId="84" xr:uid="{04AE5298-4751-4757-94CF-609290F02FB0}"/>
    <cellStyle name="40% - Accent1 1" xfId="85" xr:uid="{F75DEA67-3460-4DB0-B99A-AB949D54D150}"/>
    <cellStyle name="40% - Accent1 2" xfId="86" xr:uid="{5954C841-46BE-45E1-9CB7-0E9CF33210D0}"/>
    <cellStyle name="40% - Accent1 2 2" xfId="87" xr:uid="{4494246B-095E-4C81-AA74-A232C4163859}"/>
    <cellStyle name="40% - Accent1 3" xfId="88" xr:uid="{8D2D8DF5-4359-4159-90EE-04588753A4CD}"/>
    <cellStyle name="40% - Accent1 4" xfId="89" xr:uid="{F8754D04-6124-4B47-B937-6D6F9E304005}"/>
    <cellStyle name="40% - Accent1 5" xfId="90" xr:uid="{A7A96566-2789-496E-BEC6-CB6C1CEB3F59}"/>
    <cellStyle name="40% - Accent1 6" xfId="91" xr:uid="{FF1A5DD7-5AFE-4105-9940-7280D05CE508}"/>
    <cellStyle name="40% - Accent2 1" xfId="92" xr:uid="{15B81C69-8F91-49D7-AA6C-C3A88A3FBE61}"/>
    <cellStyle name="40% - Accent2 2" xfId="93" xr:uid="{B4C98E16-FA50-4DEA-BC6E-6315E04C3FFE}"/>
    <cellStyle name="40% - Accent2 2 2" xfId="94" xr:uid="{CE13EF73-E9F6-49F5-B064-321B93254A2A}"/>
    <cellStyle name="40% - Accent2 3" xfId="95" xr:uid="{52C45150-3E33-4411-9ADA-5AFAE86D7C67}"/>
    <cellStyle name="40% - Accent2 4" xfId="96" xr:uid="{75C92F90-FF5A-494C-B20A-68C64DFBDB14}"/>
    <cellStyle name="40% - Accent2 5" xfId="97" xr:uid="{3DF7976D-964D-4F81-BEEE-1FEF33EC5D8D}"/>
    <cellStyle name="40% - Accent2 6" xfId="98" xr:uid="{D0B4B6F2-6BE8-46C9-9D24-132327E91B7C}"/>
    <cellStyle name="40% - Accent3 1" xfId="99" xr:uid="{941C0D8D-DD3A-4FA4-AFA8-88A78CEE52D9}"/>
    <cellStyle name="40% - Accent3 2" xfId="100" xr:uid="{BB6D5407-D1C9-4516-89F8-1C32523F68AA}"/>
    <cellStyle name="40% - Accent3 2 2" xfId="101" xr:uid="{FCFD63F0-3D2C-47F9-BD30-8A3861A3EDDE}"/>
    <cellStyle name="40% - Accent3 3" xfId="102" xr:uid="{E46A07F1-7ED1-40AA-BFAC-972883FBC2B8}"/>
    <cellStyle name="40% - Accent3 4" xfId="103" xr:uid="{94F3B1ED-3BAE-4FB9-904F-C717505B3D54}"/>
    <cellStyle name="40% - Accent3 5" xfId="104" xr:uid="{04A40DEB-50DB-428C-9188-96DE0F9AB99D}"/>
    <cellStyle name="40% - Accent3 6" xfId="105" xr:uid="{9B453CC4-2DEC-4C10-95D2-61A4AE0911E7}"/>
    <cellStyle name="40% - Accent4 1" xfId="106" xr:uid="{4ABD42B4-F543-4E82-AC80-BAA0F40665D9}"/>
    <cellStyle name="40% - Accent4 2" xfId="107" xr:uid="{8A98E6E3-DD35-443D-AF83-FAFCBA364BEF}"/>
    <cellStyle name="40% - Accent4 2 2" xfId="108" xr:uid="{76E4A094-78F1-4F32-9C04-C1DE0583F01B}"/>
    <cellStyle name="40% - Accent4 3" xfId="109" xr:uid="{59AFB7BC-1FE7-44A3-9CB5-E4700DEBA881}"/>
    <cellStyle name="40% - Accent4 4" xfId="110" xr:uid="{F23FF5B4-5408-434E-8EDD-C24A4A3E4E3F}"/>
    <cellStyle name="40% - Accent4 5" xfId="111" xr:uid="{48902C5B-042D-4817-BE10-6D80CDB88128}"/>
    <cellStyle name="40% - Accent4 6" xfId="112" xr:uid="{3346D224-D204-419E-BB98-1857ECF96734}"/>
    <cellStyle name="40% - Accent5 1" xfId="113" xr:uid="{D274705C-995F-4604-B0CC-924595799DA8}"/>
    <cellStyle name="40% - Accent5 2" xfId="114" xr:uid="{43935FCD-16B5-40FE-B295-14501771AAF5}"/>
    <cellStyle name="40% - Accent5 2 2" xfId="115" xr:uid="{E0D11470-DA79-4BF3-9460-418F2E693926}"/>
    <cellStyle name="40% - Accent5 3" xfId="116" xr:uid="{79D13E6A-DD92-4201-B1D6-9DD96184D5D5}"/>
    <cellStyle name="40% - Accent5 4" xfId="117" xr:uid="{33B5503D-E06C-4BD4-AF51-F52C2654C53F}"/>
    <cellStyle name="40% - Accent5 5" xfId="118" xr:uid="{1A393305-781E-4A78-A932-FF5D55F9BBDA}"/>
    <cellStyle name="40% - Accent5 6" xfId="119" xr:uid="{3B563A02-50BC-469C-B4F6-C9FE561101BC}"/>
    <cellStyle name="40% - Accent6 1" xfId="120" xr:uid="{41C983CF-8841-4CD5-BBAA-A193B5172E6F}"/>
    <cellStyle name="40% - Accent6 2" xfId="121" xr:uid="{F409061C-838D-4B64-8713-1CEE5646CEC2}"/>
    <cellStyle name="40% - Accent6 2 2" xfId="122" xr:uid="{AED01336-B5BA-4613-9095-FEF2383FEC20}"/>
    <cellStyle name="40% - Accent6 3" xfId="123" xr:uid="{D58F9F9B-C68D-42B2-9F5E-2B69201D54A6}"/>
    <cellStyle name="40% - Accent6 4" xfId="124" xr:uid="{461CD125-2A10-4171-8434-FFEA60B3A83E}"/>
    <cellStyle name="40% - Accent6 5" xfId="125" xr:uid="{FB6B97B5-9B72-4DF8-9447-019CBABEE4AE}"/>
    <cellStyle name="40% - Accent6 6" xfId="126" xr:uid="{A2299D90-FA9F-4FBD-AE39-BF8EE7B4459E}"/>
    <cellStyle name="60% - Accent1 1" xfId="127" xr:uid="{A9851132-15B4-4298-BB6C-DE5B35B6DB30}"/>
    <cellStyle name="60% - Accent1 2" xfId="128" xr:uid="{71A7636F-DCAC-4949-B3EB-E0A5A4FE0AF1}"/>
    <cellStyle name="60% - Accent1 2 2" xfId="129" xr:uid="{529A2073-F840-48A5-9996-155A236FDD3D}"/>
    <cellStyle name="60% - Accent1 3" xfId="130" xr:uid="{30361D4D-FBD4-44F2-A512-7B81745F7254}"/>
    <cellStyle name="60% - Accent1 4" xfId="131" xr:uid="{D3B1BA36-AA47-4C37-A139-5C2092122E5D}"/>
    <cellStyle name="60% - Accent1 5" xfId="132" xr:uid="{B554C91D-AD5F-4742-A002-87B2A381AC7E}"/>
    <cellStyle name="60% - Accent1 6" xfId="133" xr:uid="{CEC0F232-E7BD-4CC6-8A4A-9F01B4CEFCF7}"/>
    <cellStyle name="60% - Accent2 1" xfId="134" xr:uid="{FBFFB8A7-5037-4050-AF76-5705ED03B700}"/>
    <cellStyle name="60% - Accent2 2" xfId="135" xr:uid="{C01F43F4-766B-47A1-ADE5-6A90E9709D90}"/>
    <cellStyle name="60% - Accent2 2 2" xfId="136" xr:uid="{F0141535-B4F5-4347-95FC-7E5E234CC685}"/>
    <cellStyle name="60% - Accent2 3" xfId="137" xr:uid="{AEC3162F-FF32-4F05-BCA4-D69492D3FF0A}"/>
    <cellStyle name="60% - Accent2 4" xfId="138" xr:uid="{E087B81A-508A-490D-AF0D-3D9350193996}"/>
    <cellStyle name="60% - Accent2 5" xfId="139" xr:uid="{B7546D5B-3840-406E-B3E0-6F283A9F6278}"/>
    <cellStyle name="60% - Accent2 6" xfId="140" xr:uid="{78DEC28D-5F9D-4476-A278-988C83DA0526}"/>
    <cellStyle name="60% - Accent3 1" xfId="141" xr:uid="{D1506B7C-9316-4C30-9E20-76DA20EF8B57}"/>
    <cellStyle name="60% - Accent3 2" xfId="142" xr:uid="{BE1DB4B7-0A8D-4C1D-9443-9059F8FA5E77}"/>
    <cellStyle name="60% - Accent3 2 2" xfId="143" xr:uid="{86E9F6AE-B1B2-48C6-B6F8-F8A8CE212D06}"/>
    <cellStyle name="60% - Accent3 3" xfId="144" xr:uid="{B790DA48-959F-4880-A8AA-9BCB2BF5B72B}"/>
    <cellStyle name="60% - Accent3 4" xfId="145" xr:uid="{DD5020A5-ACB6-4E17-9101-BF16037E99E9}"/>
    <cellStyle name="60% - Accent3 5" xfId="146" xr:uid="{9FE43286-4DF1-452E-BAD5-E6D243F81C93}"/>
    <cellStyle name="60% - Accent3 6" xfId="147" xr:uid="{ADFF8383-9E8B-4052-B3F3-47928209D1DF}"/>
    <cellStyle name="60% - Accent4 1" xfId="148" xr:uid="{2303CAFA-59C7-4538-BD4C-D622D3E58A61}"/>
    <cellStyle name="60% - Accent4 2" xfId="149" xr:uid="{D21C8FCA-875D-4B0A-9CDC-715AC9AFAD32}"/>
    <cellStyle name="60% - Accent4 2 2" xfId="150" xr:uid="{05B9FE82-63B3-48E6-8000-D346DA57BEC6}"/>
    <cellStyle name="60% - Accent4 3" xfId="151" xr:uid="{E68E7DF6-5680-48D3-9DFF-D2BF00AD847F}"/>
    <cellStyle name="60% - Accent4 4" xfId="152" xr:uid="{E5C70532-81DB-4C12-8647-4C38A0EB33CD}"/>
    <cellStyle name="60% - Accent4 5" xfId="153" xr:uid="{FDB3D675-1FBF-4DBA-97DF-26904DA84220}"/>
    <cellStyle name="60% - Accent4 6" xfId="154" xr:uid="{06F06851-DA9C-4B0D-A455-B17CAC1BC971}"/>
    <cellStyle name="60% - Accent5 1" xfId="155" xr:uid="{9FDB3CEE-3AA1-42BE-9B08-75C4E25C4D7F}"/>
    <cellStyle name="60% - Accent5 2" xfId="156" xr:uid="{81DC9017-605F-412C-BF8C-D6E58F2BB71F}"/>
    <cellStyle name="60% - Accent5 2 2" xfId="157" xr:uid="{F09D18A9-6F7A-47FC-9A50-1201B817957F}"/>
    <cellStyle name="60% - Accent5 3" xfId="158" xr:uid="{DC49C45D-0E41-4859-8BCD-A54969AB7663}"/>
    <cellStyle name="60% - Accent5 4" xfId="159" xr:uid="{B2E7DCEF-D97B-406A-8EBA-C4CFCD41D718}"/>
    <cellStyle name="60% - Accent5 5" xfId="160" xr:uid="{F0D2452A-9E4B-4C81-B958-5CD97DE35943}"/>
    <cellStyle name="60% - Accent5 6" xfId="161" xr:uid="{24920DC2-6065-47FD-B08C-2D22CBAC9043}"/>
    <cellStyle name="60% - Accent6 1" xfId="162" xr:uid="{F1EE8669-1BE7-404F-ABA5-157E67CEEE5F}"/>
    <cellStyle name="60% - Accent6 2" xfId="163" xr:uid="{3FA942C6-DA55-4889-860C-3AC9ED57C12C}"/>
    <cellStyle name="60% - Accent6 2 2" xfId="164" xr:uid="{2316DBAB-51E3-4F6F-BEF9-0AD8DC2A7B8E}"/>
    <cellStyle name="60% - Accent6 3" xfId="165" xr:uid="{F72E77AD-4F57-4B5F-B4ED-539D5DF7F48C}"/>
    <cellStyle name="60% - Accent6 4" xfId="166" xr:uid="{B4132CB8-5D49-42AC-BE25-B280119CB11D}"/>
    <cellStyle name="60% - Accent6 5" xfId="167" xr:uid="{13EC7D53-D49C-41FE-9905-A919719ACE1E}"/>
    <cellStyle name="60% - Accent6 6" xfId="168" xr:uid="{B6D9BF69-3EC6-40AA-B5AC-A448084540AD}"/>
    <cellStyle name="Accent1 - 20%" xfId="169" xr:uid="{A923A1AA-355D-4186-A18F-D0AB6F28755B}"/>
    <cellStyle name="Accent1 - 40%" xfId="170" xr:uid="{24506E6A-B6F9-41FD-A358-F2F18A983E8A}"/>
    <cellStyle name="Accent1 - 60%" xfId="171" xr:uid="{49D96854-4754-4224-8260-789AEEBD0082}"/>
    <cellStyle name="Accent1 1" xfId="172" xr:uid="{DDDED8D3-152F-457D-A160-DEE44F1B236F}"/>
    <cellStyle name="Accent1 2" xfId="173" xr:uid="{2DF5933D-A784-4149-A2E1-83930CBC32EB}"/>
    <cellStyle name="Accent1 2 2" xfId="174" xr:uid="{EA2C28BA-9698-46CF-80B3-28232BA25AEC}"/>
    <cellStyle name="Accent1 3" xfId="175" xr:uid="{D78CCD42-A7A5-479F-BE2B-1B4F472C48D3}"/>
    <cellStyle name="Accent1 4" xfId="176" xr:uid="{B292C645-7863-4CA5-B153-AAC1165BBF0B}"/>
    <cellStyle name="Accent1 5" xfId="177" xr:uid="{D6C422BB-D24E-4F89-8779-348A03F9605E}"/>
    <cellStyle name="Accent1 6" xfId="178" xr:uid="{C4F25BFF-9FA2-4589-8D7C-5E41F5EC57A8}"/>
    <cellStyle name="Accent2 - 20%" xfId="179" xr:uid="{8342A957-6A59-4EDE-BC29-02C5E952FFCC}"/>
    <cellStyle name="Accent2 - 40%" xfId="180" xr:uid="{2B940106-E6B3-495C-8FC8-42E320FD440E}"/>
    <cellStyle name="Accent2 - 60%" xfId="181" xr:uid="{449CC1CC-48AF-4D96-A502-4F1DF5D1BBBB}"/>
    <cellStyle name="Accent2 1" xfId="182" xr:uid="{013348D5-F9C1-4AFB-B49B-4AB82AAE03F9}"/>
    <cellStyle name="Accent2 2" xfId="183" xr:uid="{4700D1FE-052B-41D9-A3A1-613E6B69ED40}"/>
    <cellStyle name="Accent2 2 2" xfId="184" xr:uid="{42AF4766-9DEA-43FD-80D7-D148CD9307EE}"/>
    <cellStyle name="Accent2 3" xfId="185" xr:uid="{4404ECB0-A010-4A2B-A80F-E9A166999820}"/>
    <cellStyle name="Accent2 4" xfId="186" xr:uid="{45230C5A-2801-4599-A12E-D2E40C995B6F}"/>
    <cellStyle name="Accent2 5" xfId="187" xr:uid="{37830E2E-D599-466D-A9F1-BC3398D2B74C}"/>
    <cellStyle name="Accent2 6" xfId="188" xr:uid="{E578AD3A-EB61-442A-B532-6F12B5C4B6FC}"/>
    <cellStyle name="Accent3 - 20%" xfId="189" xr:uid="{F7C275A2-C58F-4B7B-96E1-441822095C1D}"/>
    <cellStyle name="Accent3 - 40%" xfId="190" xr:uid="{C2C6FA44-4067-4AF5-A556-83AED43DD826}"/>
    <cellStyle name="Accent3 - 60%" xfId="191" xr:uid="{F24209CD-5A91-4A0A-B34D-5F1DC29A32CA}"/>
    <cellStyle name="Accent3 1" xfId="192" xr:uid="{13024EB3-3C63-44DE-AC68-D8939EC562C4}"/>
    <cellStyle name="Accent3 2" xfId="193" xr:uid="{A08BDBF6-043F-4439-9249-D6F85E0CEBB9}"/>
    <cellStyle name="Accent3 2 2" xfId="194" xr:uid="{8E32D120-8932-4885-8FDD-11540EF96C69}"/>
    <cellStyle name="Accent3 3" xfId="195" xr:uid="{11C3C22F-D9C7-4E9F-9F36-B1AD88B66347}"/>
    <cellStyle name="Accent3 4" xfId="196" xr:uid="{E158F82B-C340-42EA-AD18-2DB3F4A375BA}"/>
    <cellStyle name="Accent3 5" xfId="197" xr:uid="{2B84E98D-8DBE-4558-AB82-5A04AC7A2FA6}"/>
    <cellStyle name="Accent3 6" xfId="198" xr:uid="{90C78012-0966-4182-9368-D4A13E657459}"/>
    <cellStyle name="Accent4 - 20%" xfId="199" xr:uid="{9DDB1D4F-3429-4262-9FEB-1E6BF8BA6DC3}"/>
    <cellStyle name="Accent4 - 40%" xfId="200" xr:uid="{0E906B07-B55C-45F9-9EC9-48057D1A2636}"/>
    <cellStyle name="Accent4 - 60%" xfId="201" xr:uid="{CFB664A2-027F-4CEB-A376-ADAC16BCD767}"/>
    <cellStyle name="Accent4 1" xfId="202" xr:uid="{D11F263D-6915-4274-B116-A2E4A8B31D8D}"/>
    <cellStyle name="Accent4 2" xfId="203" xr:uid="{26AB4AB7-4A19-4963-B467-E9AB0B9E4BBD}"/>
    <cellStyle name="Accent4 2 2" xfId="204" xr:uid="{A3798DED-7D5B-4B85-B179-B339C53051A1}"/>
    <cellStyle name="Accent4 3" xfId="205" xr:uid="{BE2E09F9-685F-49F7-A1F5-76546A862B92}"/>
    <cellStyle name="Accent4 4" xfId="206" xr:uid="{C559F16B-5CD4-432A-8FCA-81DE955F1D9E}"/>
    <cellStyle name="Accent4 5" xfId="207" xr:uid="{2662BFF8-0CF1-4EE0-A853-BD7195B3B7B3}"/>
    <cellStyle name="Accent4 6" xfId="208" xr:uid="{572AFE09-84AD-417B-B3F2-66F9667937C3}"/>
    <cellStyle name="Accent5 - 20%" xfId="209" xr:uid="{B8657093-7C19-4E99-9238-A4EB158D1C5B}"/>
    <cellStyle name="Accent5 - 40%" xfId="210" xr:uid="{27A47F2C-3F57-47B9-B489-145AB2D6D184}"/>
    <cellStyle name="Accent5 - 60%" xfId="211" xr:uid="{26476019-04FB-435A-A206-7500BA443AFC}"/>
    <cellStyle name="Accent5 1" xfId="212" xr:uid="{CE7B76DD-8567-4453-A4C8-306842B06283}"/>
    <cellStyle name="Accent5 2" xfId="213" xr:uid="{93C2CB69-37F5-4678-AD79-049C0E05E6C4}"/>
    <cellStyle name="Accent5 2 2" xfId="214" xr:uid="{4557B72C-5590-41FF-BA38-08E073F83BCD}"/>
    <cellStyle name="Accent5 3" xfId="215" xr:uid="{65222547-AF0E-47CA-B2D3-E8EB14924F72}"/>
    <cellStyle name="Accent5 4" xfId="216" xr:uid="{7935E2CD-53D8-4412-B50C-69AD4CB4023A}"/>
    <cellStyle name="Accent5 5" xfId="217" xr:uid="{0E3F3160-E22E-4F73-B58D-70B34449B0BA}"/>
    <cellStyle name="Accent5 6" xfId="218" xr:uid="{73A9E743-4431-430C-B87C-130717060703}"/>
    <cellStyle name="Accent6 - 20%" xfId="219" xr:uid="{BCB996EF-EF12-4672-840A-11964B33F3AF}"/>
    <cellStyle name="Accent6 - 40%" xfId="220" xr:uid="{EE978964-3004-4108-93C4-B566F371901F}"/>
    <cellStyle name="Accent6 - 60%" xfId="221" xr:uid="{9DB059D4-0E06-4451-9FDE-74D7BDB0227A}"/>
    <cellStyle name="Accent6 1" xfId="222" xr:uid="{F97D74E3-0A2D-4F76-AA2E-353CEDE65FE6}"/>
    <cellStyle name="Accent6 2" xfId="223" xr:uid="{38AD5A72-4C90-40D6-83A8-60E14DEFCE5F}"/>
    <cellStyle name="Accent6 2 2" xfId="224" xr:uid="{39F0C2A6-EBCF-4328-A317-0669496A7FAA}"/>
    <cellStyle name="Accent6 3" xfId="225" xr:uid="{FEC9AF47-E1B9-4393-8907-49D59C474912}"/>
    <cellStyle name="Accent6 4" xfId="226" xr:uid="{0B32EBE1-51B4-43D1-8451-F8011E6A9920}"/>
    <cellStyle name="Accent6 5" xfId="227" xr:uid="{1CDB0A6C-EF74-4D6E-B166-97323E032451}"/>
    <cellStyle name="Accent6 6" xfId="228" xr:uid="{7601DB6B-35C8-4CE3-992B-51A952192EF6}"/>
    <cellStyle name="amount" xfId="229" xr:uid="{11432F52-6893-44A9-9F1F-EFDDF6A15295}"/>
    <cellStyle name="amount 2" xfId="230" xr:uid="{E2BFE783-FDF0-4767-A5E5-68EDBD2EB966}"/>
    <cellStyle name="args.style" xfId="231" xr:uid="{80CA0625-41AF-40F9-8A5C-EDB72B2DEA48}"/>
    <cellStyle name="Arial10" xfId="232" xr:uid="{08AE204E-B985-4CF1-87D7-BC88D20AB265}"/>
    <cellStyle name="ÄÞ¸¶ [0]_±âÅ¸" xfId="233" xr:uid="{AD9C945B-DC68-4B6C-B60D-5EC0074A6898}"/>
    <cellStyle name="ÄÞ¸¶_±âÅ¸" xfId="234" xr:uid="{0081E092-9223-4CB8-88BE-DF3585D5137A}"/>
    <cellStyle name="Bad 1" xfId="235" xr:uid="{C9C0EAED-99BE-4BB0-8EA0-84E41164C92F}"/>
    <cellStyle name="Bad 2" xfId="236" xr:uid="{8207832D-728E-4D64-BBF5-AF7866EA2138}"/>
    <cellStyle name="Bad 2 2" xfId="237" xr:uid="{053672ED-35F2-4854-AD03-B0C4ED5582B4}"/>
    <cellStyle name="Bad 3" xfId="238" xr:uid="{CC5F79FE-6E99-4456-A396-821D63F316BF}"/>
    <cellStyle name="Bad 4" xfId="239" xr:uid="{879FFA89-B64E-4C46-BA9D-CD8FAC9928C7}"/>
    <cellStyle name="Bad 5" xfId="240" xr:uid="{2B58DE94-7E66-4704-9565-D52235FF394E}"/>
    <cellStyle name="Bad 6" xfId="241" xr:uid="{F1FAAD7A-09C0-4704-AA79-9F2332645EAC}"/>
    <cellStyle name="Blue" xfId="242" xr:uid="{EF7A9385-B19C-4EE7-BA23-01F7D0EB4363}"/>
    <cellStyle name="Blue 2" xfId="243" xr:uid="{2A4896B4-B02D-4D3E-ABDF-2BF39D1D02B3}"/>
    <cellStyle name="Blue 3" xfId="244" xr:uid="{479D0727-AD9E-4F18-B6F1-AF55C7E4F67C}"/>
    <cellStyle name="Ç¥ÁØ_¿¬°£´©°è¿¹»ó" xfId="245" xr:uid="{CBF86017-0CC2-4E60-BB19-D2CA8C60AC4F}"/>
    <cellStyle name="Calc Currency (0)" xfId="246" xr:uid="{B93A1F47-96A5-4B2D-BF0B-D817D8002A81}"/>
    <cellStyle name="Calc Currency (2)" xfId="247" xr:uid="{2261F39E-AFCB-41E1-B236-4021D90EBE41}"/>
    <cellStyle name="Calc Percent (0)" xfId="248" xr:uid="{77AD9EA3-3424-4AEE-B74B-8AAFB2FCFD9E}"/>
    <cellStyle name="Calc Percent (1)" xfId="249" xr:uid="{318EB49C-958B-4786-B824-11024E134528}"/>
    <cellStyle name="Calc Percent (2)" xfId="250" xr:uid="{469DF9B6-5536-4A39-821C-16781BAF8061}"/>
    <cellStyle name="Calc Units (0)" xfId="251" xr:uid="{7C8D0CCA-8848-400E-8996-4669C660D6BF}"/>
    <cellStyle name="Calc Units (1)" xfId="252" xr:uid="{05C9789D-1EA5-422A-9461-016C39A0156D}"/>
    <cellStyle name="Calc Units (2)" xfId="253" xr:uid="{1FAB2498-43E4-4B86-B0A3-BEF2839943A7}"/>
    <cellStyle name="Calculation 1" xfId="254" xr:uid="{0DE19479-6088-4F75-961E-DE2CB826C328}"/>
    <cellStyle name="Calculation 1 2" xfId="255" xr:uid="{733A9A8D-5E21-45F5-9869-4840C8839641}"/>
    <cellStyle name="Calculation 2" xfId="256" xr:uid="{E6FD71B2-8725-4E6D-8B9B-CD3FD03B34BF}"/>
    <cellStyle name="Calculation 2 2" xfId="257" xr:uid="{5B4A7097-B412-4B1E-A074-1AA0A624A856}"/>
    <cellStyle name="Calculation 2 2 2" xfId="258" xr:uid="{E6425716-87A7-4C67-9431-88050E25B43E}"/>
    <cellStyle name="Calculation 2 3" xfId="259" xr:uid="{A27B9588-7E59-43E6-9BC0-41BB01B5A57A}"/>
    <cellStyle name="Calculation 3" xfId="260" xr:uid="{BE89F8E1-13DC-45C3-A30D-95C0B296A7FA}"/>
    <cellStyle name="Calculation 3 2" xfId="261" xr:uid="{C3A6972F-3680-463F-A1A2-2611D8C6C35D}"/>
    <cellStyle name="Calculation 4" xfId="262" xr:uid="{58F3C89D-6802-48A3-8D79-AFDCEDDDED09}"/>
    <cellStyle name="Calculation 4 2" xfId="263" xr:uid="{06C2284E-D3E7-414F-9781-38C0D6943AF2}"/>
    <cellStyle name="Calculation 5" xfId="264" xr:uid="{DCB75667-DD6A-4465-93FB-E58B0436CEDD}"/>
    <cellStyle name="Calculation 5 2" xfId="265" xr:uid="{87118337-D22D-4549-A4C1-06D86FB6E84D}"/>
    <cellStyle name="Calculation 6" xfId="266" xr:uid="{E0436DE1-2F45-4C6A-9524-19CA7A31C9D3}"/>
    <cellStyle name="Calculation 6 2" xfId="267" xr:uid="{DDCEABB4-BCB4-4ED3-8B47-7395D4BEFFFA}"/>
    <cellStyle name="category" xfId="268" xr:uid="{5782A0CF-51EA-4D9E-857B-9FDB71B7341C}"/>
    <cellStyle name="Check Cell 1" xfId="269" xr:uid="{B5C1D043-E26E-4155-BD7E-DC2D731AD2D7}"/>
    <cellStyle name="Check Cell 2" xfId="270" xr:uid="{E1712FAD-0AB4-42EA-A8E9-8833F31FFA96}"/>
    <cellStyle name="Check Cell 2 2" xfId="271" xr:uid="{1B124599-7035-4005-B661-D3E9068984A8}"/>
    <cellStyle name="Check Cell 3" xfId="272" xr:uid="{D1F59135-40E5-488F-8945-60719C784327}"/>
    <cellStyle name="Check Cell 4" xfId="273" xr:uid="{DCF680EF-EA0F-44A3-86AF-CCD8467FAF0E}"/>
    <cellStyle name="Check Cell 5" xfId="274" xr:uid="{1F2C87C3-8CDB-4A1F-B2BE-514E03FD5572}"/>
    <cellStyle name="Check Cell 6" xfId="275" xr:uid="{A240B614-E9B0-4FA2-8725-0BDD46ACC5CD}"/>
    <cellStyle name="Comma" xfId="1" builtinId="3"/>
    <cellStyle name="Comma  - Style1" xfId="276" xr:uid="{9ED775EC-2147-44B5-8E25-08023DECDDEC}"/>
    <cellStyle name="Comma  - Style2" xfId="277" xr:uid="{B99E339C-32C1-4BAE-86BF-B9738D681882}"/>
    <cellStyle name="Comma  - Style3" xfId="278" xr:uid="{17508617-1AA7-4304-9DE3-63CE7C90488D}"/>
    <cellStyle name="Comma  - Style4" xfId="279" xr:uid="{3A176AF1-8443-41EE-A313-9D000C790849}"/>
    <cellStyle name="Comma  - Style5" xfId="280" xr:uid="{47E2CB8C-4B65-49D7-8E8D-5132614045A4}"/>
    <cellStyle name="Comma  - Style6" xfId="281" xr:uid="{9B5BE5C3-77F0-42B2-888C-E96FF6C2D70F}"/>
    <cellStyle name="Comma  - Style7" xfId="282" xr:uid="{5634716F-7D88-4D23-8A9E-0D5C3EC1B952}"/>
    <cellStyle name="Comma  - Style8" xfId="283" xr:uid="{D41EE905-F59A-475B-9B9E-7EE9610BD198}"/>
    <cellStyle name="Comma - Style1" xfId="284" xr:uid="{84FF6C9B-6E82-4E4B-B302-097EE984A2A6}"/>
    <cellStyle name="Comma - Style2" xfId="285" xr:uid="{7183137E-E518-4E07-BCDB-D7E52A256517}"/>
    <cellStyle name="Comma - Style3" xfId="286" xr:uid="{8CDDE58A-06F0-4C6C-B16C-45E8D0418943}"/>
    <cellStyle name="Comma - Style4" xfId="287" xr:uid="{0803CC99-37BF-4925-8011-DB85AF0E0DBE}"/>
    <cellStyle name="Comma - Style5" xfId="288" xr:uid="{E99AFC63-2B4D-493E-9A1D-9BDE02B845BB}"/>
    <cellStyle name="Comma - Style6" xfId="289" xr:uid="{DB408D83-7333-4137-A8AD-37B1EAB50657}"/>
    <cellStyle name="Comma - Style7" xfId="290" xr:uid="{2D916EA5-927C-4951-9130-D5C1E99D227A}"/>
    <cellStyle name="Comma - Style8" xfId="291" xr:uid="{1145E582-06F5-4C89-B790-394DB581F65B}"/>
    <cellStyle name="Comma [0]" xfId="2" builtinId="6"/>
    <cellStyle name="Comma [0] 10" xfId="292" xr:uid="{F9E73269-CD27-4241-9516-6657546EE378}"/>
    <cellStyle name="Comma [0] 10 2" xfId="725" xr:uid="{E8192F14-FEA6-4465-B3E7-6C6EC4A912F6}"/>
    <cellStyle name="Comma [0] 10 3" xfId="721" xr:uid="{EB2E553B-1951-489A-9E6C-50302A3EB186}"/>
    <cellStyle name="Comma [0] 10 3 2" xfId="754" xr:uid="{0D467419-5D85-411A-8788-C9669E0F77E6}"/>
    <cellStyle name="Comma [0] 10 4" xfId="717" xr:uid="{48A11EBA-9D24-4382-93DA-BE6D30843133}"/>
    <cellStyle name="Comma [0] 19" xfId="293" xr:uid="{5F75717A-BB0B-4CEF-86CB-D4779C3FC538}"/>
    <cellStyle name="Comma [0] 2" xfId="294" xr:uid="{3212B1C3-F6EB-4B3B-832F-F6F9495996A4}"/>
    <cellStyle name="Comma [0] 2 2" xfId="295" xr:uid="{A020ACF1-C856-4A2D-B57C-53E2C14FCE27}"/>
    <cellStyle name="Comma [0] 2 2 2" xfId="296" xr:uid="{4DFE97A8-3AF1-4A64-8864-E71A64FBAE5B}"/>
    <cellStyle name="Comma [0] 2 2 2 2" xfId="712" xr:uid="{50A69129-E037-4AD6-96C6-D40EE0A74A7A}"/>
    <cellStyle name="Comma [0] 2 2 3" xfId="729" xr:uid="{6CB7C15A-FF09-4C04-9783-45B910CAD296}"/>
    <cellStyle name="Comma [0] 2 2 4" xfId="726" xr:uid="{9B81702A-AB53-40F4-A56D-2D0AAC797E76}"/>
    <cellStyle name="Comma [0] 2 2 5" xfId="711" xr:uid="{8C6ADBE7-5395-4828-AEB6-5FA2ABF2DB9A}"/>
    <cellStyle name="Comma [0] 2 3" xfId="297" xr:uid="{3C4E5B8D-E2FD-4F70-AE5A-BB9F477F5218}"/>
    <cellStyle name="Comma [0] 2 3 2" xfId="710" xr:uid="{61EF2887-8C4F-49BD-9A6D-C94FE6E72B5A}"/>
    <cellStyle name="Comma [0] 2 4" xfId="298" xr:uid="{B4C171F0-64D1-4B6B-8830-4A5154C1575D}"/>
    <cellStyle name="Comma [0] 2 4 2" xfId="746" xr:uid="{7344BC85-51AA-4DD6-B542-FA6D114B63BD}"/>
    <cellStyle name="Comma [0] 2 5" xfId="299" xr:uid="{3EF7B224-B897-46A1-B414-310D2F773A23}"/>
    <cellStyle name="Comma [0] 2 6" xfId="300" xr:uid="{3998A7D0-0FD1-4B40-8543-8953E9920195}"/>
    <cellStyle name="Comma [0] 2 7" xfId="301" xr:uid="{190A39A7-B5B0-488A-8694-BC29176A2B97}"/>
    <cellStyle name="Comma [0] 2 8" xfId="722" xr:uid="{7AAD97A0-0345-4805-80BB-8542E102708F}"/>
    <cellStyle name="Comma [0] 2 9" xfId="756" xr:uid="{2AFDBF0C-EA2C-44FC-94BE-32CC91C9FFBF}"/>
    <cellStyle name="Comma [0] 3" xfId="302" xr:uid="{77F95AD3-0F26-4253-B1D2-459B54341CFB}"/>
    <cellStyle name="Comma [0] 3 2" xfId="303" xr:uid="{02998C4D-A750-4363-86C7-A6A21AF497E5}"/>
    <cellStyle name="Comma [0] 3 2 3" xfId="304" xr:uid="{B980A354-CED4-446D-A440-7F8DA784A77C}"/>
    <cellStyle name="Comma [0] 3 3" xfId="305" xr:uid="{A7E0AF5E-C4D9-4C0C-9D10-5F27A6543499}"/>
    <cellStyle name="Comma [0] 3 4" xfId="736" xr:uid="{DA5DE71E-E54D-44AB-8123-0F8BFDC2C7F4}"/>
    <cellStyle name="Comma [0] 4" xfId="306" xr:uid="{BEEA6808-B06E-48F7-8540-0A065DA8E85D}"/>
    <cellStyle name="Comma [0] 4 2" xfId="307" xr:uid="{2A5C5001-A573-4A87-A3C3-0E43BF7A9650}"/>
    <cellStyle name="Comma [0] 5" xfId="308" xr:uid="{B85613E0-EA96-4C89-A646-E27FE7FF0FCF}"/>
    <cellStyle name="Comma [0] 5 2" xfId="309" xr:uid="{469ED496-12EA-42C8-8C52-9599C84475D1}"/>
    <cellStyle name="Comma [0] 5 2 2" xfId="723" xr:uid="{090FD252-DA2C-4B7E-8581-9B0870A46AAB}"/>
    <cellStyle name="Comma [0] 5 3" xfId="716" xr:uid="{37B5EAB9-FE9E-4D86-8D47-3FCEF8070F55}"/>
    <cellStyle name="Comma [0] 6" xfId="310" xr:uid="{B40E3919-5B50-40BE-A9B3-697A5152BCFD}"/>
    <cellStyle name="Comma [0] 6 2" xfId="311" xr:uid="{B01DDAE4-E36D-43C0-BFB1-12EE24891B9C}"/>
    <cellStyle name="Comma [0] 6 3" xfId="740" xr:uid="{83B52E6F-EE93-4533-AB4B-676023123B9A}"/>
    <cellStyle name="Comma [0] 7" xfId="312" xr:uid="{DB4409C8-54E2-4C6A-92FF-6F71C50EFCFF}"/>
    <cellStyle name="Comma [0] 7 2" xfId="313" xr:uid="{EEEA53FE-BD12-4C05-A46E-4DAB12BAAC52}"/>
    <cellStyle name="Comma [0] 8" xfId="314" xr:uid="{961B88BF-FF20-4BF7-A81E-10C4008190C8}"/>
    <cellStyle name="Comma [0] 8 2" xfId="315" xr:uid="{E9CB0030-91E7-47A5-B95A-87EC5F56A457}"/>
    <cellStyle name="Comma [0] 9" xfId="316" xr:uid="{E54C0E72-8541-4794-B099-0C4C5AC0C204}"/>
    <cellStyle name="Comma [00]" xfId="317" xr:uid="{7BD2EA70-EEB8-452E-856A-01604B7BF93B}"/>
    <cellStyle name="Comma 0" xfId="318" xr:uid="{A890B277-C12C-4957-A4C3-2628C4C4609A}"/>
    <cellStyle name="Comma 10" xfId="319" xr:uid="{1C2694AB-8875-4069-B67D-F337883A8BE2}"/>
    <cellStyle name="Comma 10 10" xfId="320" xr:uid="{5682B525-671C-4D1A-BD0D-EB6299CB91B4}"/>
    <cellStyle name="Comma 11" xfId="321" xr:uid="{A24937A5-10A9-4BAB-89C4-F272E378D79C}"/>
    <cellStyle name="Comma 12" xfId="322" xr:uid="{30FC7051-E041-441B-8788-D5D152FC21C5}"/>
    <cellStyle name="Comma 12 11" xfId="323" xr:uid="{FBD8C083-13C3-471A-B47F-16965DAD6A8F}"/>
    <cellStyle name="Comma 12 9" xfId="324" xr:uid="{78EEE43D-CFCA-44D6-90BF-3F49ACC84520}"/>
    <cellStyle name="Comma 13" xfId="325" xr:uid="{5E12D4A7-F22F-42C6-8ACB-3223184933AB}"/>
    <cellStyle name="Comma 14" xfId="326" xr:uid="{57A461F8-C32B-4395-8BD1-611FF8EAEDE7}"/>
    <cellStyle name="Comma 2" xfId="327" xr:uid="{40AD95AD-C668-4E46-B736-E20AC09D0136}"/>
    <cellStyle name="Comma 2 10" xfId="755" xr:uid="{0B8B6FB5-286A-4FF8-9596-EF27EE46B524}"/>
    <cellStyle name="Comma 2 2" xfId="328" xr:uid="{D6BC3EC8-7316-47D1-9BC9-828806DADC8A}"/>
    <cellStyle name="Comma 2 2 2" xfId="329" xr:uid="{443624CD-0584-418E-B5C8-422EF3CACFC8}"/>
    <cellStyle name="Comma 2 2 3" xfId="730" xr:uid="{9785C478-5D6F-4574-9FC2-EF9D641CD827}"/>
    <cellStyle name="Comma 2 3" xfId="330" xr:uid="{125BC652-6CF6-4BC2-89A2-AEDA2CCACE5C}"/>
    <cellStyle name="Comma 2 3 2" xfId="331" xr:uid="{F63C47F9-6A38-4607-8C8E-0BBA7E88D696}"/>
    <cellStyle name="Comma 2 3 3" xfId="727" xr:uid="{371E8999-4AF9-4F1A-814C-F36036C7B979}"/>
    <cellStyle name="Comma 2 4" xfId="332" xr:uid="{CE3EF529-EC75-47B2-9C2E-1B2541615FC4}"/>
    <cellStyle name="Comma 2 4 2" xfId="747" xr:uid="{7E434D7D-7FBA-4C0E-B30D-A5DAADEC34DA}"/>
    <cellStyle name="Comma 2 5" xfId="333" xr:uid="{C759D0F8-0900-481E-AE6B-E8C8F6B26255}"/>
    <cellStyle name="Comma 2 6" xfId="334" xr:uid="{FC2581A3-2BA1-44C4-A3F3-705818BE81AD}"/>
    <cellStyle name="Comma 2 7" xfId="335" xr:uid="{FB66B050-0BC3-474F-9040-CC38AC0C663F}"/>
    <cellStyle name="Comma 2 8" xfId="336" xr:uid="{F20E492E-D1C0-46F9-AC22-972CE4A1FD53}"/>
    <cellStyle name="Comma 2 9" xfId="720" xr:uid="{236C7228-5CEB-4140-BC5B-061426029223}"/>
    <cellStyle name="Comma 2_169-170 PTP MEI 2011" xfId="337" xr:uid="{CBC4D258-471D-4AE3-858C-4E09E6EECBF8}"/>
    <cellStyle name="Comma 3" xfId="338" xr:uid="{0B87A010-8793-4F74-9E44-E60B62F84312}"/>
    <cellStyle name="Comma 3 2" xfId="339" xr:uid="{60FDBEC9-3B20-49E8-B92A-83F10BCF7BEA}"/>
    <cellStyle name="Comma 3 2 2" xfId="340" xr:uid="{C7FA8AAF-3BFC-4A2F-9849-679B5822AEE8}"/>
    <cellStyle name="Comma 3 2 3" xfId="732" xr:uid="{64F18FB8-4613-4B67-BEEA-D89BFB9F22D5}"/>
    <cellStyle name="Comma 3 3" xfId="733" xr:uid="{5BE2FD24-F38C-476C-969F-BB2E4A377040}"/>
    <cellStyle name="Comma 4" xfId="341" xr:uid="{5855204E-40FD-4E3A-A3FA-CB7277E5505B}"/>
    <cellStyle name="Comma 4 2" xfId="342" xr:uid="{F1E3A4DE-D718-4D8A-BC8D-734A758760C8}"/>
    <cellStyle name="Comma 4 3" xfId="343" xr:uid="{09536544-3B18-41D6-902C-1145E4B1ABC4}"/>
    <cellStyle name="Comma 4 4" xfId="735" xr:uid="{C9855539-B516-4316-ADBD-B088AD59A0C8}"/>
    <cellStyle name="Comma 5" xfId="344" xr:uid="{32A7C234-E050-4873-AB58-BC31D5CCF1BC}"/>
    <cellStyle name="Comma 5 2" xfId="345" xr:uid="{CF38C8C4-EC06-4BAF-9A08-BD8BC2841CDA}"/>
    <cellStyle name="Comma 5 2 2" xfId="724" xr:uid="{3166AC39-B234-43C3-A100-8FFA4AC06479}"/>
    <cellStyle name="Comma 5 3" xfId="346" xr:uid="{49CCE378-4DC5-413F-AB9E-9AC4719A451C}"/>
    <cellStyle name="Comma 5 4" xfId="718" xr:uid="{64106423-AED3-426A-B226-A5AF495F5DB7}"/>
    <cellStyle name="Comma 6" xfId="347" xr:uid="{C3FE8CE9-C105-421D-982B-DA1B88BCE501}"/>
    <cellStyle name="Comma 6 2" xfId="348" xr:uid="{C47C4C65-6B78-4455-A515-FFED7D9D4750}"/>
    <cellStyle name="Comma 6 3" xfId="734" xr:uid="{785E0495-4BBF-4AA8-B304-97B1E4932990}"/>
    <cellStyle name="Comma 7" xfId="349" xr:uid="{F5D0AE10-FF49-42B5-992C-FB0E1FDB04D5}"/>
    <cellStyle name="Comma 7 2" xfId="350" xr:uid="{A9856A75-4097-4CD5-91D5-F3EADB39DD0A}"/>
    <cellStyle name="Comma 7 3" xfId="351" xr:uid="{90771C17-9C45-4321-86E6-50D9124FA136}"/>
    <cellStyle name="Comma 7 4" xfId="352" xr:uid="{B587CF6B-67FE-4BE2-9039-AE373840FA07}"/>
    <cellStyle name="Comma 7 5" xfId="353" xr:uid="{7E045407-797F-4BE6-8E2A-7244A3FC91D1}"/>
    <cellStyle name="Comma 8" xfId="354" xr:uid="{E78F31F2-98E5-44A3-8196-38182F65C8C5}"/>
    <cellStyle name="Comma 9" xfId="355" xr:uid="{C411C1B8-C3A7-4D43-8C40-7E0C696F0F6E}"/>
    <cellStyle name="Comma0" xfId="356" xr:uid="{693192E2-A6CD-4904-8A8A-01C7594065A5}"/>
    <cellStyle name="Copied" xfId="357" xr:uid="{C4A5F366-C289-41B4-8057-545C32139733}"/>
    <cellStyle name="Currency $" xfId="358" xr:uid="{547705CB-59CE-4E69-940A-7DEFBA1ED154}"/>
    <cellStyle name="Currency (0.00)" xfId="359" xr:uid="{DDF7A2AE-A16B-49A8-A590-70E60CAC183E}"/>
    <cellStyle name="Currency (0.00) 2" xfId="360" xr:uid="{9F8EBFA2-51ED-439F-A47D-E95A3F9CA4B0}"/>
    <cellStyle name="Currency [00]" xfId="361" xr:uid="{F15C2100-FD6D-4E86-9FCB-DE467BEC3A27}"/>
    <cellStyle name="Currency [1]" xfId="362" xr:uid="{670AAE5D-B3E8-43DB-AA9D-1914D23038E9}"/>
    <cellStyle name="Currency [2]" xfId="363" xr:uid="{5F126CE5-DA3A-4291-87C3-F568F3CDECC7}"/>
    <cellStyle name="Currency 0" xfId="364" xr:uid="{C5EB979E-A8E8-43AB-9983-16251CC0CF37}"/>
    <cellStyle name="Currency 2" xfId="365" xr:uid="{6B1206C2-3E5A-4ECF-A4CA-CB5CD4EDE684}"/>
    <cellStyle name="Currency(000)" xfId="366" xr:uid="{63163143-4EFD-4060-A266-10E8A327492B}"/>
    <cellStyle name="Currency(000) 2" xfId="367" xr:uid="{85425AE2-F1CD-4DEE-97F9-F612A5AE43AF}"/>
    <cellStyle name="Currency0" xfId="368" xr:uid="{AD8658B4-CC15-4AD2-ADB1-B6026988A26B}"/>
    <cellStyle name="Custom - Style8" xfId="369" xr:uid="{DC9209FC-6FAD-4BC0-A67B-FDCF5A525A7F}"/>
    <cellStyle name="Data   - Style2" xfId="370" xr:uid="{01F7BDAF-3BF4-4696-9765-C7158C389811}"/>
    <cellStyle name="Date" xfId="371" xr:uid="{0B83029F-D84D-4A6D-815F-19C6DEDF9129}"/>
    <cellStyle name="Date [d-mmm-yy]" xfId="372" xr:uid="{C9B85F41-E0A8-4F17-95CA-94CDF1645FD8}"/>
    <cellStyle name="Date [mm-d-yy]" xfId="373" xr:uid="{555E3FEC-1750-4CE8-8EC4-2753B8D5A631}"/>
    <cellStyle name="Date [mm-d-yyyy]" xfId="374" xr:uid="{CD2CD3C2-36DD-4F4A-9F98-2FA49B244B1F}"/>
    <cellStyle name="Date [mm-d-yyyy] 2" xfId="375" xr:uid="{25647CD4-3523-4BAA-9487-0F8D8079DC76}"/>
    <cellStyle name="Date [mmm-yy]" xfId="376" xr:uid="{BF1C40F7-91E2-43F5-95E6-91AFE9DF064D}"/>
    <cellStyle name="Date Aligned" xfId="377" xr:uid="{5BAC1FC3-54F9-4571-A035-80E7D81AC18B}"/>
    <cellStyle name="Date Short" xfId="378" xr:uid="{F6ED0623-2F7E-44C6-AD25-01AB122D80DE}"/>
    <cellStyle name="Date_A3_SGP Sept_2009 " xfId="379" xr:uid="{B0DC784A-7770-485A-97F2-06B75B289787}"/>
    <cellStyle name="Dezimal [0]_35ERI8T2gbIEMixb4v26icuOo" xfId="380" xr:uid="{65B6EC7E-F3C7-4EF3-B398-6A04C5E5B620}"/>
    <cellStyle name="Dezimal_35ERI8T2gbIEMixb4v26icuOo" xfId="381" xr:uid="{1F6E6D54-0202-4A5A-BC2D-EF98C53857CF}"/>
    <cellStyle name="Dotted Line" xfId="382" xr:uid="{F4C7078E-4BA6-4C0D-AA36-1C5C0E58FFF7}"/>
    <cellStyle name="E&amp;Y House" xfId="383" xr:uid="{487AF0DF-CDFC-4F02-A63D-0762A8906CC0}"/>
    <cellStyle name="Emphasis 1" xfId="384" xr:uid="{550604CA-2764-4F13-94D6-CAB96FFCBCB1}"/>
    <cellStyle name="Emphasis 2" xfId="385" xr:uid="{51684350-28A2-402B-AFAD-7A64DB94005E}"/>
    <cellStyle name="Emphasis 3" xfId="386" xr:uid="{D5F62EA8-E259-471E-A9F2-76F705282C1A}"/>
    <cellStyle name="Enter Currency (0)" xfId="387" xr:uid="{29CAB4C2-0041-4057-998E-10579CF38817}"/>
    <cellStyle name="Enter Currency (2)" xfId="388" xr:uid="{3E356227-FBA5-4900-9E49-DD60F36102B2}"/>
    <cellStyle name="Enter Units (0)" xfId="389" xr:uid="{905A4D33-EB5F-4137-AE4C-6CFC8CDD8CCE}"/>
    <cellStyle name="Enter Units (1)" xfId="390" xr:uid="{A9A8C9B6-53CD-4569-830B-885839460DF3}"/>
    <cellStyle name="Enter Units (2)" xfId="391" xr:uid="{8B045D0C-DC51-41DF-9036-5FBCC17F7E5D}"/>
    <cellStyle name="Entered" xfId="392" xr:uid="{A77E8D0D-9D3A-4F25-A3A4-4A46F5FA471F}"/>
    <cellStyle name="Euro" xfId="393" xr:uid="{30448054-3745-4C70-8D43-DC51AB219924}"/>
    <cellStyle name="Excel_BuiltIn_Comma 1" xfId="394" xr:uid="{5ACB6B6E-214E-4B1E-A8B8-6E169E84F46F}"/>
    <cellStyle name="Explanatory Text 1" xfId="395" xr:uid="{D1C61A06-BB8A-4299-8A81-8F82C5D2B0D8}"/>
    <cellStyle name="Explanatory Text 2" xfId="396" xr:uid="{30F06217-40A3-4335-B841-629BAD3C5B0A}"/>
    <cellStyle name="Explanatory Text 2 2" xfId="397" xr:uid="{A53F8A0A-5CAE-4C2D-95F7-F265312C1A94}"/>
    <cellStyle name="Explanatory Text 3" xfId="398" xr:uid="{E1FDDBD7-5053-4EF2-AF6D-5FA20B58474A}"/>
    <cellStyle name="Explanatory Text 4" xfId="399" xr:uid="{C2DAF082-442B-4F1C-8F17-AE1FB8692234}"/>
    <cellStyle name="Explanatory Text 5" xfId="400" xr:uid="{8B2D1BBC-C689-48FC-8C2D-D02F00BCD589}"/>
    <cellStyle name="Explanatory Text 6" xfId="401" xr:uid="{FA5A3823-070F-4D8F-AF7D-475EB2972277}"/>
    <cellStyle name="F2" xfId="402" xr:uid="{31910A34-9376-4010-AD81-B684E9E8C6F9}"/>
    <cellStyle name="F3" xfId="403" xr:uid="{079AED07-ACAF-4E17-97C7-A1DBE2A477AF}"/>
    <cellStyle name="F4" xfId="404" xr:uid="{EBC4E821-2B23-4A28-9CCD-F9F62E7AE556}"/>
    <cellStyle name="F5" xfId="405" xr:uid="{B85D427A-79E0-4AEF-8FDF-241C64F2FE12}"/>
    <cellStyle name="F6" xfId="406" xr:uid="{52E763FB-47A3-4752-812D-30F291DBA405}"/>
    <cellStyle name="F7" xfId="407" xr:uid="{59174A20-F6E8-4225-A86E-7F002E2D55A4}"/>
    <cellStyle name="F8" xfId="408" xr:uid="{30A70526-F4BD-457B-8A95-A213A28EE448}"/>
    <cellStyle name="Fixed" xfId="409" xr:uid="{ED88C05A-5DDC-4C01-9A3B-59D1E342FB36}"/>
    <cellStyle name="Fixed [0]" xfId="410" xr:uid="{8B1A44A4-1A9F-4D36-9286-22A9E0E73DA6}"/>
    <cellStyle name="Fixed_A3_SGP Sept_2009 " xfId="411" xr:uid="{1FD51498-305A-489D-8D98-236C8C43A715}"/>
    <cellStyle name="Footnote" xfId="412" xr:uid="{83FE3203-8950-4C49-9CCE-70EF6DF01AA5}"/>
    <cellStyle name="Good 1" xfId="413" xr:uid="{CC631A51-6BDA-4F9E-87B3-D2756F9A7B95}"/>
    <cellStyle name="Good 2" xfId="414" xr:uid="{FE2E6883-24F1-47AD-B253-B56F5E06DF46}"/>
    <cellStyle name="Good 2 2" xfId="415" xr:uid="{7A43652E-323B-4D6E-9C87-55D3C205C77A}"/>
    <cellStyle name="Good 3" xfId="416" xr:uid="{F4172EC7-0A04-4F71-B4B1-2CAF1461CA59}"/>
    <cellStyle name="Good 4" xfId="417" xr:uid="{85D495E3-FFA2-40C7-9B32-4C73C3DAFEEF}"/>
    <cellStyle name="Good 5" xfId="418" xr:uid="{B6B4F5CA-A4AF-4455-A251-CEE798162938}"/>
    <cellStyle name="Good 6" xfId="419" xr:uid="{F5BB796F-2D0A-4C6B-8DDB-42799A57DC69}"/>
    <cellStyle name="Grey" xfId="420" xr:uid="{62419879-8403-4B7C-98E5-FAFA6BB69EBD}"/>
    <cellStyle name="Hard Percent" xfId="421" xr:uid="{3A27909C-5BBB-4E32-8718-C5FCADAC249F}"/>
    <cellStyle name="Header" xfId="422" xr:uid="{795BA66B-7396-4C39-8EC0-2E85CB094B9F}"/>
    <cellStyle name="Header Total" xfId="423" xr:uid="{D69BA0AD-D5FC-472C-8D58-0BA50F9C1F40}"/>
    <cellStyle name="HEADER_A3 MACC0001 A05 AUD" xfId="424" xr:uid="{61A86C98-F219-448F-AA32-25DAC8E430D8}"/>
    <cellStyle name="header1" xfId="425" xr:uid="{F3267300-CB0B-4F30-A58F-84209A3C3E4A}"/>
    <cellStyle name="header2" xfId="426" xr:uid="{0890905F-6301-4E5B-95FD-1B48AC14E4AB}"/>
    <cellStyle name="Header3" xfId="427" xr:uid="{3B2FBAEA-6D53-42FA-B0B6-32C64F6A8C1C}"/>
    <cellStyle name="Heading" xfId="428" xr:uid="{4ED8A568-EAE4-4D27-A0B2-9DB9E48929B1}"/>
    <cellStyle name="Heading 1 1" xfId="429" xr:uid="{236E038E-E767-4F25-899D-9CA0E911A983}"/>
    <cellStyle name="Heading 1 2" xfId="430" xr:uid="{D8A5D6C1-8DC3-4267-80E3-D60B47CD25BF}"/>
    <cellStyle name="Heading 1 2 2" xfId="431" xr:uid="{9B89C749-A3A4-44E5-8A23-BC4D6D59EC21}"/>
    <cellStyle name="Heading 1 3" xfId="432" xr:uid="{DC35D4B9-077A-4687-AD06-850404FC548D}"/>
    <cellStyle name="Heading 1 4" xfId="433" xr:uid="{FBAFE55A-759C-466E-A27E-A43EB9E46CD0}"/>
    <cellStyle name="Heading 1 5" xfId="434" xr:uid="{E5B9D43F-EC95-497E-A08D-D95AFCF420F9}"/>
    <cellStyle name="Heading 1 6" xfId="435" xr:uid="{6EC6551A-FD6B-48C7-B57C-A225B8822B86}"/>
    <cellStyle name="Heading 2 1" xfId="436" xr:uid="{095A9AF1-12FF-49A4-BB3A-D032E7FB659B}"/>
    <cellStyle name="Heading 2 2" xfId="437" xr:uid="{4D63BC20-FFC8-4019-9FE0-1C0003FFB3BA}"/>
    <cellStyle name="Heading 2 2 2" xfId="438" xr:uid="{154912A8-5400-441D-AF65-823EB60CEB3E}"/>
    <cellStyle name="Heading 2 3" xfId="439" xr:uid="{14CBC4E9-7E67-4399-8C0F-BBC488AB02B2}"/>
    <cellStyle name="Heading 2 4" xfId="440" xr:uid="{E837976B-E705-4B22-945E-00E2FAF78DB6}"/>
    <cellStyle name="Heading 2 5" xfId="441" xr:uid="{F06E5D21-DA5A-4FFE-BB45-A4617BD69451}"/>
    <cellStyle name="Heading 2 6" xfId="442" xr:uid="{22EB0B6C-80E7-4D79-8199-3069A928597E}"/>
    <cellStyle name="Heading 3 1" xfId="443" xr:uid="{49C226BA-C1FD-4CEC-ADA1-76464C599E0F}"/>
    <cellStyle name="Heading 3 2" xfId="444" xr:uid="{8C66BD0E-CE11-4FA8-A9BC-90E29F610BEE}"/>
    <cellStyle name="Heading 3 2 2" xfId="445" xr:uid="{BB313D80-BB0E-407A-918F-CE14D852DFC1}"/>
    <cellStyle name="Heading 3 3" xfId="446" xr:uid="{EEC4E3B2-4AFF-488A-8305-F2C080249E34}"/>
    <cellStyle name="Heading 3 4" xfId="447" xr:uid="{25E22D4B-F183-465E-B371-EAB9ED989CCE}"/>
    <cellStyle name="Heading 3 5" xfId="448" xr:uid="{BECFB6FA-5732-4EEF-8D90-9A083DBD9C5C}"/>
    <cellStyle name="Heading 3 6" xfId="449" xr:uid="{BFF49F5E-AD67-4314-9178-FEFD5EC3CCE0}"/>
    <cellStyle name="Heading 4 1" xfId="450" xr:uid="{7703A093-3A6F-41F8-9EA9-F318F836A478}"/>
    <cellStyle name="Heading 4 2" xfId="451" xr:uid="{959DBAA7-90F3-4598-80BA-D4D0E55C4BE1}"/>
    <cellStyle name="Heading 4 2 2" xfId="452" xr:uid="{E8AE0C18-2AAF-4F1D-8527-1744FA9597F8}"/>
    <cellStyle name="Heading 4 3" xfId="453" xr:uid="{E82361B7-DA91-4A3A-BA73-02EB0A16A384}"/>
    <cellStyle name="Heading 4 4" xfId="454" xr:uid="{D5E85EC5-D09E-4DE0-895E-DF70CBB8E3A5}"/>
    <cellStyle name="Heading 4 5" xfId="455" xr:uid="{27C3D77B-1209-43CF-BCC5-11C0501E9ECF}"/>
    <cellStyle name="Heading 4 6" xfId="456" xr:uid="{ACC342B8-4244-4268-BD56-A50DD0FCAB04}"/>
    <cellStyle name="Heading1" xfId="457" xr:uid="{6F091549-2B63-4D1A-ADFE-1CFFACE87DC3}"/>
    <cellStyle name="Heading2" xfId="458" xr:uid="{DF3E7FED-9472-4FED-BA57-04663E5C2C91}"/>
    <cellStyle name="HEADINGS" xfId="459" xr:uid="{3413BFD4-A885-4F3B-8630-057F13F55BA5}"/>
    <cellStyle name="HEADINGSTOP" xfId="460" xr:uid="{A1C2254E-45E1-4EA0-A908-43D762D3EFF6}"/>
    <cellStyle name="Hyperlink 2" xfId="461" xr:uid="{5A2C660B-48EA-49A1-8F95-AF52DDDF7AFD}"/>
    <cellStyle name="Hyperlink 3" xfId="462" xr:uid="{9F68958E-0E1F-48B1-911E-8A331E43C152}"/>
    <cellStyle name="Hyperlink 4" xfId="463" xr:uid="{F9DE497B-2807-4322-9F89-ECB0E738C2A1}"/>
    <cellStyle name="Hyperlink 4 2" xfId="464" xr:uid="{81198D7D-8A9D-4675-AB84-3A47701A82D6}"/>
    <cellStyle name="Hyperlink 4 2 2" xfId="465" xr:uid="{DDA095E5-4990-4890-BD66-CA7BB49C4AFC}"/>
    <cellStyle name="Hyperlink 4 3" xfId="466" xr:uid="{401B4E18-C0F6-45E3-BA18-782F5B02676F}"/>
    <cellStyle name="Input [yellow]" xfId="467" xr:uid="{81171615-8A8C-4899-81A5-52F8AAB7EE6A}"/>
    <cellStyle name="Input [yellow] 2" xfId="468" xr:uid="{1C7778C1-F32F-4793-B138-B04D2E55A250}"/>
    <cellStyle name="Input 1" xfId="469" xr:uid="{215CDB00-66E8-4348-93C6-D3B6D649BEB4}"/>
    <cellStyle name="Input 1 2" xfId="470" xr:uid="{0BD9AA2D-804B-4942-B3C6-4FED95B54944}"/>
    <cellStyle name="Input 2" xfId="471" xr:uid="{070EF902-CB34-4717-9689-7EC80F30C383}"/>
    <cellStyle name="Input 2 2" xfId="472" xr:uid="{FF606DAA-B792-47E9-9E68-467A7B4A79D9}"/>
    <cellStyle name="Input 2 2 2" xfId="473" xr:uid="{02408A1B-50F7-48C0-A8D6-8E620AC1C8E5}"/>
    <cellStyle name="Input 2 3" xfId="474" xr:uid="{11023FC8-8426-4A3E-A659-BDF09F596A77}"/>
    <cellStyle name="Input 3" xfId="475" xr:uid="{E5A34834-850D-4848-8278-FED30BEFAD58}"/>
    <cellStyle name="Input 3 2" xfId="476" xr:uid="{58220B13-328C-4FDB-A90D-22B16BA22758}"/>
    <cellStyle name="Input 4" xfId="477" xr:uid="{767EE2B6-91A3-45CF-B064-C3973431032C}"/>
    <cellStyle name="Input 4 2" xfId="478" xr:uid="{7B2036BB-74AF-480C-8056-7CFD9E4790F0}"/>
    <cellStyle name="Input 5" xfId="479" xr:uid="{64E72F80-5167-4680-934C-78557FFFF780}"/>
    <cellStyle name="Input 5 2" xfId="480" xr:uid="{7133F781-6BF4-4E3B-8179-59135B511B6F}"/>
    <cellStyle name="Input 6" xfId="481" xr:uid="{77D2C584-D283-4E5D-B46E-4D2DBE7CF8FD}"/>
    <cellStyle name="Input 6 2" xfId="482" xr:uid="{548B66D8-5D0F-4A56-9BD7-1E79928CA5F5}"/>
    <cellStyle name="Input Currency" xfId="483" xr:uid="{24CF0513-0F47-427F-A5E7-B6B99D76B95D}"/>
    <cellStyle name="Input Date" xfId="484" xr:uid="{25275298-4DAA-4543-92B3-8D9C2FE4A33F}"/>
    <cellStyle name="Input Fixed [0]" xfId="485" xr:uid="{861EFC2A-E9D7-4640-A025-59BB3E42768C}"/>
    <cellStyle name="Input Normal" xfId="486" xr:uid="{24279E23-3569-42D2-99EC-691A9B65231E}"/>
    <cellStyle name="Input Percent" xfId="487" xr:uid="{4141D725-6391-4DF1-A430-114A026407F4}"/>
    <cellStyle name="Input Percent [2]" xfId="488" xr:uid="{8A585124-4FEB-4B90-B06C-F61961E843D7}"/>
    <cellStyle name="Input Percent_PERSONAL" xfId="489" xr:uid="{33A5364A-5F7E-4271-A51A-423A8056C25E}"/>
    <cellStyle name="Input Titles" xfId="490" xr:uid="{0AE1AFB6-AC08-4F33-802F-264B221CFAD2}"/>
    <cellStyle name="Input0" xfId="491" xr:uid="{659B58C5-5B61-4D95-8CE7-7D45F08C7D4B}"/>
    <cellStyle name="InputNormal" xfId="492" xr:uid="{CABC5A4A-98B0-4EDB-A079-50E774624528}"/>
    <cellStyle name="InputPercent1" xfId="493" xr:uid="{32A5DE40-9835-41ED-A87F-AA310830A8B3}"/>
    <cellStyle name="Internal link" xfId="494" xr:uid="{158327B1-BA83-4AEC-9970-A2AF8DBC54BC}"/>
    <cellStyle name="Labels - Style3" xfId="495" xr:uid="{D851102F-8E66-4531-9AFC-9B603301AED7}"/>
    <cellStyle name="Link Currency (0)" xfId="496" xr:uid="{7B6C8235-DB37-4B17-83D9-02B5CC775253}"/>
    <cellStyle name="Link Currency (2)" xfId="497" xr:uid="{C0F5F3AF-10B7-4B56-865B-3E439A288ADA}"/>
    <cellStyle name="Link Units (0)" xfId="498" xr:uid="{EB3A5338-49C1-4455-9EA1-9D89D1202966}"/>
    <cellStyle name="Link Units (1)" xfId="499" xr:uid="{ED2D03D1-1CD6-4D5B-8DF7-128417FDB4A2}"/>
    <cellStyle name="Link Units (2)" xfId="500" xr:uid="{3B7F4E45-C854-4B41-8888-2AB1AFA806FA}"/>
    <cellStyle name="Linked Cell 1" xfId="501" xr:uid="{9892FD65-D13F-422B-9195-0B01DD8B1610}"/>
    <cellStyle name="Linked Cell 2" xfId="502" xr:uid="{036B094F-167F-4A3F-AF8F-556FE963E6B5}"/>
    <cellStyle name="Linked Cell 2 2" xfId="503" xr:uid="{F0B36097-44EC-4FF8-A6C0-0C7FE91671B0}"/>
    <cellStyle name="Linked Cell 3" xfId="504" xr:uid="{011ED10E-D1F5-404E-8BE8-9A43408895C1}"/>
    <cellStyle name="Linked Cell 4" xfId="505" xr:uid="{12FC994A-6D4F-4443-A5A1-1512F9EBB88E}"/>
    <cellStyle name="Linked Cell 5" xfId="506" xr:uid="{C9EC9A90-C85B-4E6B-B43B-6E7390E7029F}"/>
    <cellStyle name="Linked Cell 6" xfId="507" xr:uid="{6DB2523D-1F61-48DE-8F47-589F235C0A89}"/>
    <cellStyle name="Model" xfId="508" xr:uid="{5AF50125-3C31-4975-9BBE-D144467B1A17}"/>
    <cellStyle name="MS_Arabic" xfId="509" xr:uid="{CA3B2780-3A69-4BEC-A93B-CDFAC00678A2}"/>
    <cellStyle name="Multiple" xfId="510" xr:uid="{0E96BD5B-037C-4467-9458-464B1D3DAF20}"/>
    <cellStyle name="NA is zero" xfId="511" xr:uid="{AEFE4F12-D6B8-43D1-97DA-AC7F6BDE1B0F}"/>
    <cellStyle name="Neutral 1" xfId="512" xr:uid="{480F88EA-DA77-4622-882F-C271BD3DF0FE}"/>
    <cellStyle name="Neutral 2" xfId="513" xr:uid="{06B63C5D-A673-40F6-B72F-4B16BC8F3E13}"/>
    <cellStyle name="Neutral 2 2" xfId="514" xr:uid="{57727EA0-00E9-45A5-8FBF-A100E9F2C6ED}"/>
    <cellStyle name="Neutral 3" xfId="515" xr:uid="{0E9E6287-2F72-41C0-8A84-355A2E511599}"/>
    <cellStyle name="Neutral 4" xfId="516" xr:uid="{146E6EF3-7D2E-4929-95DF-F474E8015F76}"/>
    <cellStyle name="Neutral 5" xfId="517" xr:uid="{BEE9BD1C-39B2-4F37-BC59-1FBF2B03A01C}"/>
    <cellStyle name="Neutral 6" xfId="518" xr:uid="{CBF52583-8156-4481-8F63-31026295E0DA}"/>
    <cellStyle name="Norma - Style1" xfId="519" xr:uid="{A8724762-665F-4B70-BD39-EA191FF0787F}"/>
    <cellStyle name="Norma - Style2" xfId="520" xr:uid="{F7DC2365-5682-433E-AA4C-B5A7AAA61824}"/>
    <cellStyle name="Norma - Style3" xfId="521" xr:uid="{664596E3-B602-4670-B119-254A5ED1F0FB}"/>
    <cellStyle name="Norma - Style4" xfId="522" xr:uid="{C6DB895A-ECF4-45BD-9D70-80C50DEB5020}"/>
    <cellStyle name="Norma - Style5" xfId="523" xr:uid="{AE10CDD7-7753-4A45-8AA1-99FAEA857EF5}"/>
    <cellStyle name="Norma - Style6" xfId="524" xr:uid="{5D756D30-6BC1-46A1-93B7-F62C16B668C9}"/>
    <cellStyle name="Norma - Style7" xfId="525" xr:uid="{164F0EFD-A885-48BA-9FBF-47F165210FCB}"/>
    <cellStyle name="Norma - Style8" xfId="526" xr:uid="{1AD6D627-D29C-484E-8E12-7F64FA50B7C7}"/>
    <cellStyle name="Normal" xfId="0" builtinId="0"/>
    <cellStyle name="Normal - Style1" xfId="527" xr:uid="{921CE56D-3E47-4FA9-9A3D-E0906F365C63}"/>
    <cellStyle name="Normal [0]" xfId="528" xr:uid="{9321A40E-2A64-489D-957B-2E8708DCD854}"/>
    <cellStyle name="Normal [1]" xfId="529" xr:uid="{E4DE4583-B6A3-4A19-A960-6E7AA2816774}"/>
    <cellStyle name="Normal [2]" xfId="530" xr:uid="{7BEB107A-9C1A-4453-AA14-3F9AFD4D0D42}"/>
    <cellStyle name="Normal [3]" xfId="531" xr:uid="{FCC6F2B6-742D-4B59-B5C1-018D8AB19464}"/>
    <cellStyle name="Normal 10" xfId="532" xr:uid="{BC30E9A4-6724-487F-83EF-1B71E3508D51}"/>
    <cellStyle name="Normal 11" xfId="533" xr:uid="{DC4DB6C2-A3F5-48CF-8E3E-62479233D4CA}"/>
    <cellStyle name="Normal 12" xfId="534" xr:uid="{536BDB9D-501B-4932-8F45-99A26981927E}"/>
    <cellStyle name="Normal 13" xfId="535" xr:uid="{8CDE16B4-7396-4F18-9F85-7B7AE20343E3}"/>
    <cellStyle name="Normal 14" xfId="536" xr:uid="{10353D4B-C133-41BB-A3C9-2FE4A0AC35C3}"/>
    <cellStyle name="Normal 15" xfId="537" xr:uid="{69A8C9EC-9F75-415A-AA11-A967F9294D03}"/>
    <cellStyle name="Normal 16" xfId="538" xr:uid="{25DE8D96-FAE0-44A9-B1EC-77B306476024}"/>
    <cellStyle name="Normal 17" xfId="539" xr:uid="{17DECA8E-F7BB-4FF9-9835-A3549BA42489}"/>
    <cellStyle name="Normal 18" xfId="540" xr:uid="{3F7CCB35-3726-4145-ADDD-4B2A56F5A6C5}"/>
    <cellStyle name="Normal 19" xfId="541" xr:uid="{432C6027-F564-4677-BCF4-E29B1C5F2E23}"/>
    <cellStyle name="Normal 2" xfId="542" xr:uid="{CEEF5EE1-770E-4A7B-864B-E0F33CC1EBC7}"/>
    <cellStyle name="Normal 2 2" xfId="543" xr:uid="{50C51E98-9F63-4006-9D4E-D24EA071B65A}"/>
    <cellStyle name="Normal 2 2 2" xfId="544" xr:uid="{F96BE362-697A-47B7-883A-61664772BD25}"/>
    <cellStyle name="Normal 2 2 2 2" xfId="719" xr:uid="{18D7B974-976D-4ECF-A2C2-41E5EB780C51}"/>
    <cellStyle name="Normal 2 3" xfId="545" xr:uid="{0DCC746B-72B6-4CD9-B654-4345C808B5A0}"/>
    <cellStyle name="Normal 2 3 2" xfId="546" xr:uid="{3A790E19-BF94-461B-93EA-B4930432DAAE}"/>
    <cellStyle name="Normal 2 3 3" xfId="743" xr:uid="{8800E426-C264-41DC-9860-09AB411D3D47}"/>
    <cellStyle name="Normal 2 4" xfId="547" xr:uid="{9C8CC24F-2BEC-4053-A9F3-675296394049}"/>
    <cellStyle name="Normal 2 5" xfId="548" xr:uid="{9DAB68B2-BC38-426B-845B-91CD93914B0F}"/>
    <cellStyle name="Normal 2 6" xfId="549" xr:uid="{FFEE0174-98BA-4876-8AAF-E75EF2801DC9}"/>
    <cellStyle name="Normal 2 7" xfId="550" xr:uid="{5ACF5FDB-0913-434E-AE2B-7632DD6D6EE0}"/>
    <cellStyle name="Normal 2 8" xfId="551" xr:uid="{92AAA0B5-0F37-4E67-B55C-46648CDDE300}"/>
    <cellStyle name="Normal 2 9" xfId="715" xr:uid="{F873E6EE-B305-4482-BB70-C610B3F99204}"/>
    <cellStyle name="Normal 2_169-170 PTP MEI 2011" xfId="552" xr:uid="{14AD1C6E-7DAE-44F3-9A20-B247EAD3B41F}"/>
    <cellStyle name="Normal 23" xfId="553" xr:uid="{B4CFEE31-82DB-43E0-8E32-5154649AF8C1}"/>
    <cellStyle name="Normal 26" xfId="554" xr:uid="{4F55ACFC-37B1-45BE-9BA0-DE8659758504}"/>
    <cellStyle name="Normal 3" xfId="555" xr:uid="{D5D3ADCD-CFC8-46F2-BB35-9A58602406F6}"/>
    <cellStyle name="Normal 3 2" xfId="556" xr:uid="{D3FAB121-937B-4782-80BA-72DE8F930F48}"/>
    <cellStyle name="Normal 3 2 2" xfId="709" xr:uid="{E75AC7F1-7EA9-48C1-B76F-FDA2B447275C}"/>
    <cellStyle name="Normal 3 3" xfId="557" xr:uid="{F3258AB8-8CF6-4539-8F3E-1A86E6257FD4}"/>
    <cellStyle name="Normal 3 4" xfId="558" xr:uid="{2508FE21-65AC-43A3-B9EC-AC79CAE918D4}"/>
    <cellStyle name="Normal 3 5" xfId="559" xr:uid="{DCF43E78-C5A8-4257-A27D-672ABC4559DE}"/>
    <cellStyle name="Normal 3 6" xfId="560" xr:uid="{6DE8AD33-F46B-4BD5-98F3-5C44A67FD5C9}"/>
    <cellStyle name="Normal 3 7" xfId="561" xr:uid="{F47D0F13-F7EB-4D84-AC5A-B855A871F99B}"/>
    <cellStyle name="Normal 3 8" xfId="562" xr:uid="{AAEE97ED-97AB-4763-B2EA-AE1DE4F9CFFB}"/>
    <cellStyle name="Normal 4" xfId="563" xr:uid="{15959DB6-EFB3-4815-89EC-D738231F60AC}"/>
    <cellStyle name="Normal 4 2" xfId="564" xr:uid="{4680869E-6621-49EA-914E-83B870396DEA}"/>
    <cellStyle name="Normal 4 2 2" xfId="731" xr:uid="{90D33D4B-2B82-4984-A0E7-518385A88739}"/>
    <cellStyle name="Normal 4 3" xfId="565" xr:uid="{66A4E034-9B3F-4438-BF9B-71662072CFBA}"/>
    <cellStyle name="Normal 5" xfId="566" xr:uid="{B1CA7722-E503-4E98-88BF-0798BCF1ED25}"/>
    <cellStyle name="Normal 5 2" xfId="567" xr:uid="{7E264F8C-1A3C-4845-9A30-3299B27307EA}"/>
    <cellStyle name="Normal 5 2 2" xfId="568" xr:uid="{F6BCCCB5-ED32-47AC-B4E2-2AF6D3159253}"/>
    <cellStyle name="Normal 5 3" xfId="569" xr:uid="{C078B4D4-2452-47E4-B5A1-7145384A2672}"/>
    <cellStyle name="Normal 5_Mandiri (14 September 2012)" xfId="570" xr:uid="{CAB78780-38C9-48D3-A6A2-26789D4D3980}"/>
    <cellStyle name="Normal 6" xfId="571" xr:uid="{3DCED6A8-00C9-4B67-9B9E-D26F970CCFA3}"/>
    <cellStyle name="Normal 6 2" xfId="572" xr:uid="{86C64F7F-CFC5-4F95-B036-D88D61FD2204}"/>
    <cellStyle name="Normal 6 2 2" xfId="728" xr:uid="{2F20DF89-B096-4C40-85EB-A133AE58EE01}"/>
    <cellStyle name="Normal 6 3" xfId="714" xr:uid="{D1691A43-8F20-4A1B-B763-5A09A8BA14DE}"/>
    <cellStyle name="Normal 7" xfId="573" xr:uid="{151C260D-9980-49BD-9C05-A9F484A3FAB1}"/>
    <cellStyle name="Normal 7 2" xfId="574" xr:uid="{EC82304C-64D7-4415-BB79-7C7EB27812DC}"/>
    <cellStyle name="Normal 8" xfId="575" xr:uid="{14274FAA-24FD-42E9-93B8-0BD5F4B06802}"/>
    <cellStyle name="Normal 8 2" xfId="576" xr:uid="{09A87927-288B-46AF-A118-94FBD744ACFA}"/>
    <cellStyle name="Normal 8 3" xfId="577" xr:uid="{A04C216C-65D4-41A1-9430-CA109345CA8D}"/>
    <cellStyle name="Normal 9" xfId="578" xr:uid="{30C40200-1134-48F3-9697-BAD2D18B1962}"/>
    <cellStyle name="Normal 9 2" xfId="579" xr:uid="{1095E7C3-74C0-45C4-9A98-62379295CA37}"/>
    <cellStyle name="Normal 9 3" xfId="580" xr:uid="{CA6C356F-42AB-4E2C-BABF-FDA8E279EAA3}"/>
    <cellStyle name="Normal 9 4" xfId="581" xr:uid="{BD62122D-EED3-4C78-829D-98794DC2E0BC}"/>
    <cellStyle name="Normal Bold" xfId="582" xr:uid="{A2A26C8C-ACF3-4F86-8C60-74487A49E1F1}"/>
    <cellStyle name="Normal Pct" xfId="583" xr:uid="{D7A688ED-98F4-4899-804A-5C8A81151CBF}"/>
    <cellStyle name="NormalCurrency" xfId="584" xr:uid="{D2AE694C-7A77-479B-9769-0CB646BE6AEE}"/>
    <cellStyle name="Normale_Foglio1 (2)" xfId="585" xr:uid="{ED07081C-9F37-4BD6-A770-3EDBDBF6ABB5}"/>
    <cellStyle name="Note 1" xfId="586" xr:uid="{04326F3F-C5C5-468A-96ED-E100E136D6F8}"/>
    <cellStyle name="Note 2" xfId="587" xr:uid="{04C48FBF-EFC0-4096-94BE-5F80DBB41837}"/>
    <cellStyle name="Note 2 2" xfId="588" xr:uid="{E786B6F1-4108-4B99-8B96-557CD97AB0D3}"/>
    <cellStyle name="Note 3" xfId="589" xr:uid="{4C0AF4EA-CC39-491E-BB60-82E5B51BB675}"/>
    <cellStyle name="Note 4" xfId="590" xr:uid="{DE725B89-31C1-41CD-B8BD-3B6024164BB3}"/>
    <cellStyle name="Note 5" xfId="591" xr:uid="{C3436C41-B882-4029-A9D9-6828D035355C}"/>
    <cellStyle name="Note 6" xfId="592" xr:uid="{1828632C-AD8A-410C-A79B-18E4E31EA33E}"/>
    <cellStyle name="Note heading" xfId="593" xr:uid="{5E1F4673-F268-422C-BB7F-22FB5A0856AC}"/>
    <cellStyle name="NPPESalesPct" xfId="594" xr:uid="{45A6D0E5-0BB4-4CAE-87AF-C5F1340FDF99}"/>
    <cellStyle name="NWI%S" xfId="595" xr:uid="{14039033-F6EF-4098-A8E7-70DFC9A4E63B}"/>
    <cellStyle name="Œ…‹æØ‚è [0.00]_laroux" xfId="596" xr:uid="{AA5C86B6-14C0-4A7E-A583-53386F71A722}"/>
    <cellStyle name="Œ…‹æØ‚è_laroux" xfId="597" xr:uid="{CF8DAEAC-A519-47A6-98A4-5DBF49C02EAA}"/>
    <cellStyle name="Output 1" xfId="598" xr:uid="{5EAEFFD8-AAD8-4240-9BF7-4DC41F19BCBE}"/>
    <cellStyle name="Output 2" xfId="599" xr:uid="{49C04D45-EC21-4660-9BFF-FE18487262AC}"/>
    <cellStyle name="Output 2 2" xfId="600" xr:uid="{5BAF94B8-2CE0-4DB7-BD56-0A1E2B3C9A2D}"/>
    <cellStyle name="Output 3" xfId="601" xr:uid="{96AAA803-5AEB-40F5-8BF1-23D63017F436}"/>
    <cellStyle name="Output 4" xfId="602" xr:uid="{DCE2D534-3612-4796-8523-B7810B9DBABF}"/>
    <cellStyle name="Output 5" xfId="603" xr:uid="{36CF3AB2-BB71-4DFB-8692-940D7A5A01A7}"/>
    <cellStyle name="Output 6" xfId="604" xr:uid="{AF397DD2-42A3-4D16-B7F4-30A8974F8068}"/>
    <cellStyle name="Page Number" xfId="605" xr:uid="{6C27031C-7AE5-457B-8DD8-1BBA8334B73C}"/>
    <cellStyle name="pc1" xfId="606" xr:uid="{A28911FA-7311-4EDD-9A2F-81564012B869}"/>
    <cellStyle name="per.style" xfId="607" xr:uid="{05D07A5E-09B5-455A-BBD4-2AB24807E33A}"/>
    <cellStyle name="Percent" xfId="757" builtinId="5"/>
    <cellStyle name="Percent (0)" xfId="608" xr:uid="{57A93055-CA39-4EB2-9239-48F9197B06A9}"/>
    <cellStyle name="Percent [0]" xfId="609" xr:uid="{277944B0-2EE1-4720-B147-2D0652B5974C}"/>
    <cellStyle name="Percent [00]" xfId="610" xr:uid="{3560120D-8AE3-4FD4-9354-EACA554D141F}"/>
    <cellStyle name="Percent [1]" xfId="611" xr:uid="{A0B7AAB1-6E6C-4EC2-A45B-4A8908C9B3AF}"/>
    <cellStyle name="Percent [2]" xfId="612" xr:uid="{C3C9577A-BF8D-4431-9E0B-65625D550784}"/>
    <cellStyle name="Percent 10" xfId="613" xr:uid="{63F8ADBD-0B5C-489E-A2D6-CE7B5A3E9956}"/>
    <cellStyle name="Percent 2" xfId="614" xr:uid="{4EA79E4E-B8EC-4B91-81E0-97F5A053E72D}"/>
    <cellStyle name="Percent 2 2" xfId="615" xr:uid="{2D9F7109-F367-4051-915D-274E13E5ACF5}"/>
    <cellStyle name="Percent 2 2 2" xfId="616" xr:uid="{77C654C0-2054-4486-9AFF-BF249C06A4F4}"/>
    <cellStyle name="Percent 2 3" xfId="617" xr:uid="{0C60015D-4A77-434C-B4B8-4ADED1903DE3}"/>
    <cellStyle name="Percent 2 4" xfId="618" xr:uid="{F7DE8EAD-162E-4834-B1FD-BC39843C113A}"/>
    <cellStyle name="Percent 2 5" xfId="619" xr:uid="{3E8C2D43-753D-4470-AA15-711D63188FB9}"/>
    <cellStyle name="Percent 2 6" xfId="620" xr:uid="{31F24E7D-FD4D-497D-B5F3-5F65F8C41374}"/>
    <cellStyle name="Percent 2 7" xfId="621" xr:uid="{C91ABFE9-3CD4-4AF8-ABAD-640F8A8B5725}"/>
    <cellStyle name="Percent 2 8" xfId="713" xr:uid="{93B35802-C1A9-4BAC-818A-3EDE42BAEAC1}"/>
    <cellStyle name="Percent 3" xfId="622" xr:uid="{039C4928-5EBB-40B2-A790-615C11BA8922}"/>
    <cellStyle name="Percent 3 2" xfId="623" xr:uid="{23718F3E-2AC1-49C2-9515-B9DB9084B8FC}"/>
    <cellStyle name="Percent 4" xfId="624" xr:uid="{1E54B0E3-7924-443A-AFE5-1DC8056C2D0A}"/>
    <cellStyle name="Percent 4 2" xfId="625" xr:uid="{025204E6-9FBA-4169-8DDF-B4A445174388}"/>
    <cellStyle name="Percent 5" xfId="626" xr:uid="{99628562-F457-4DFC-A828-8C1383CE8694}"/>
    <cellStyle name="Percent 5 2" xfId="627" xr:uid="{454AAB9D-5DDA-4644-8FB3-06F01B264C2D}"/>
    <cellStyle name="Percent 6" xfId="628" xr:uid="{901FDE3F-6222-4086-BD74-C5CF31DBCC5F}"/>
    <cellStyle name="Percent 7" xfId="629" xr:uid="{B9E91533-10D0-4195-87FF-A9549C080EC3}"/>
    <cellStyle name="Percent 8" xfId="630" xr:uid="{077B7FA2-A022-4058-A929-270151A97DF3}"/>
    <cellStyle name="Percent 9" xfId="631" xr:uid="{7DACBE1E-91D8-47DF-8C43-79BEF6B47E10}"/>
    <cellStyle name="Percent1" xfId="632" xr:uid="{C563A7C4-6CE4-4E87-AE0D-BBCEECB3E804}"/>
    <cellStyle name="PercentSales" xfId="633" xr:uid="{33F646AF-B15C-415E-92C7-CAE49F466924}"/>
    <cellStyle name="Pink" xfId="634" xr:uid="{38D15835-3046-4728-99CD-F4E1ACCE23EF}"/>
    <cellStyle name="Pink 2" xfId="635" xr:uid="{54D7E263-5BBB-4251-8AC7-DCDC8E55615A}"/>
    <cellStyle name="Pink 3" xfId="636" xr:uid="{2A6FDBC3-775E-4075-91B4-79096CD809DF}"/>
    <cellStyle name="PrePop Currency (0)" xfId="637" xr:uid="{EA4FB540-D246-47C8-9D42-9E0BABFFA87B}"/>
    <cellStyle name="PrePop Currency (2)" xfId="638" xr:uid="{07D4FE6A-4A1A-40C8-9D6B-15FED157C90A}"/>
    <cellStyle name="PrePop Units (0)" xfId="639" xr:uid="{5FBB5C3F-4C49-4F74-8B62-D16556F248DF}"/>
    <cellStyle name="PrePop Units (1)" xfId="640" xr:uid="{B0F3BCEC-AA5F-4F88-8739-6B911C421DEC}"/>
    <cellStyle name="PrePop Units (2)" xfId="641" xr:uid="{4BF3FEA9-33BC-4C8F-9303-D767889D2F64}"/>
    <cellStyle name="Red font" xfId="642" xr:uid="{03CF37B8-5093-46EB-B5C9-E4C1B3504E0A}"/>
    <cellStyle name="regstoresfromspecstores" xfId="643" xr:uid="{6F5D288B-CB79-4DA0-9D07-435321441278}"/>
    <cellStyle name="Reset  - Style7" xfId="644" xr:uid="{B8B9D68C-03B4-497F-8179-303C77C85187}"/>
    <cellStyle name="RevList" xfId="645" xr:uid="{51847EC5-D7F4-4546-863F-0A3759E74233}"/>
    <cellStyle name="SAPBorder" xfId="22" xr:uid="{8EA827C7-956A-41E8-9D38-02E68DDAC6FB}"/>
    <cellStyle name="SAPDataCell" xfId="4" xr:uid="{0C9791A6-206E-41AE-B0CF-8944D4D7FD9A}"/>
    <cellStyle name="SAPDataCell 2" xfId="646" xr:uid="{23670D68-FB7E-47BC-8B00-0FFCC1E92201}"/>
    <cellStyle name="SAPDataCell 2 2" xfId="751" xr:uid="{95463EC0-3CE9-4F00-A27C-5D5AAB19D2D0}"/>
    <cellStyle name="SAPDataRemoved" xfId="23" xr:uid="{6FBE0648-CB56-4265-AD91-540050B9CE01}"/>
    <cellStyle name="SAPDataTotalCell" xfId="5" xr:uid="{CF506390-0EDB-4B49-BF78-9B376471FB3C}"/>
    <cellStyle name="SAPDataTotalCell 2" xfId="753" xr:uid="{E6721AB7-5485-4568-9AC1-7FB67535D895}"/>
    <cellStyle name="SAPDimensionCell" xfId="3" xr:uid="{37C70789-FA46-4906-BB5B-8DB7A6460297}"/>
    <cellStyle name="SAPDimensionCell 2" xfId="741" xr:uid="{A0F037EC-480C-4206-AE38-89941830A02F}"/>
    <cellStyle name="SAPDimensionCell 3" xfId="744" xr:uid="{EC2CF4C1-88ED-48AB-AB48-9C62CCFE4815}"/>
    <cellStyle name="SAPDimensionCell 4" xfId="737" xr:uid="{EB4F9883-4E94-451C-96B0-684AE1D8C7A1}"/>
    <cellStyle name="SAPEditableDataCell" xfId="7" xr:uid="{2F814B62-58DF-4C89-90F5-AAC8AADEC6E2}"/>
    <cellStyle name="SAPEditableDataTotalCell" xfId="10" xr:uid="{07FB6BA0-F553-4BBD-BC74-D79D2B32DCEB}"/>
    <cellStyle name="SAPEmphasized" xfId="33" xr:uid="{10DE8575-F408-4818-8CC9-49D12C36C168}"/>
    <cellStyle name="SAPEmphasizedEditableDataCell" xfId="35" xr:uid="{83F80A0F-79DE-4F25-B216-25B23A8F2312}"/>
    <cellStyle name="SAPEmphasizedEditableDataTotalCell" xfId="36" xr:uid="{854AD950-B642-469A-B355-590DBAB24025}"/>
    <cellStyle name="SAPEmphasizedLockedDataCell" xfId="39" xr:uid="{76843D04-11FF-4465-BECB-2264544430A2}"/>
    <cellStyle name="SAPEmphasizedLockedDataTotalCell" xfId="40" xr:uid="{ACE5F558-10FD-4B2A-BC7E-770B79D980F5}"/>
    <cellStyle name="SAPEmphasizedReadonlyDataCell" xfId="37" xr:uid="{32FB458D-4CA7-4243-BE31-2B1D6A51212C}"/>
    <cellStyle name="SAPEmphasizedReadonlyDataTotalCell" xfId="38" xr:uid="{5C49D432-E5FE-4A19-8E94-DDA9C18432C3}"/>
    <cellStyle name="SAPEmphasizedTotal" xfId="34" xr:uid="{7FE0CA81-99FE-49ED-9B13-A433BC837261}"/>
    <cellStyle name="SAPError" xfId="24" xr:uid="{A0C36E1C-45AF-4537-AEB9-E3A5D0C8C0F4}"/>
    <cellStyle name="SAPExceptionLevel1" xfId="13" xr:uid="{5F8DC636-CC81-46AC-A682-551BE79EE46F}"/>
    <cellStyle name="SAPExceptionLevel2" xfId="14" xr:uid="{558E0AB6-5C3A-4DD2-8CA9-EC658D9EA0E5}"/>
    <cellStyle name="SAPExceptionLevel3" xfId="15" xr:uid="{C59A8983-8C53-48F1-962F-D1C877FC038A}"/>
    <cellStyle name="SAPExceptionLevel4" xfId="16" xr:uid="{BDD63DD2-713F-40FB-8A8A-D25B885F8A83}"/>
    <cellStyle name="SAPExceptionLevel5" xfId="17" xr:uid="{877CD748-485C-4686-B616-3F31D311C177}"/>
    <cellStyle name="SAPExceptionLevel6" xfId="18" xr:uid="{B1457BDC-83EC-4C97-BA2C-31CC4A5AC5D5}"/>
    <cellStyle name="SAPExceptionLevel7" xfId="19" xr:uid="{CD65D288-0FC1-41A4-8CE3-9D5EBDCC5DE2}"/>
    <cellStyle name="SAPExceptionLevel8" xfId="20" xr:uid="{16DCD6AA-15BE-4B4F-8CEB-F1F250C14AF6}"/>
    <cellStyle name="SAPExceptionLevel9" xfId="21" xr:uid="{B73C904B-69D1-41F4-8CE7-1D77E306D588}"/>
    <cellStyle name="SAPFormula" xfId="41" xr:uid="{4E014C31-DA8B-42A4-A6C1-2E5582E68C41}"/>
    <cellStyle name="SAPGroupingFillCell" xfId="6" xr:uid="{35E4F65A-572D-4F24-8B23-884E4AD461DF}"/>
    <cellStyle name="SAPHierarchyCell" xfId="749" xr:uid="{048D4ED5-8D13-4A29-934F-CF4102D9721A}"/>
    <cellStyle name="SAPHierarchyCell0" xfId="28" xr:uid="{73241A85-71D9-4FC7-A292-8946B985D927}"/>
    <cellStyle name="SAPHierarchyCell1" xfId="29" xr:uid="{6ED6CA59-213F-4643-AF8B-74C1E7808E26}"/>
    <cellStyle name="SAPHierarchyCell2" xfId="30" xr:uid="{B4741439-FE38-415B-9EC2-85C08B5C14EE}"/>
    <cellStyle name="SAPHierarchyCell3" xfId="31" xr:uid="{D52EBF3C-B70B-4735-B99C-F1FEFDE78238}"/>
    <cellStyle name="SAPHierarchyCell4" xfId="32" xr:uid="{06DD10D2-66E7-4789-86B5-8615636FA122}"/>
    <cellStyle name="SAPHierarchyOddCell" xfId="750" xr:uid="{BA593B91-CB1F-4902-99F6-2672B42D95A1}"/>
    <cellStyle name="SAPLockedDataCell" xfId="9" xr:uid="{D089D169-6852-4E3B-A6FF-C67335CC4C7B}"/>
    <cellStyle name="SAPLockedDataTotalCell" xfId="12" xr:uid="{B51B9EC6-AD54-48CF-AEDC-797113122679}"/>
    <cellStyle name="SAPMemberCell" xfId="26" xr:uid="{D037CF1C-FBB9-4358-8EC2-AE46C7D4F0B1}"/>
    <cellStyle name="SAPMemberCell 2" xfId="742" xr:uid="{A159B761-BE79-4496-AF14-DD8D4D09BF4A}"/>
    <cellStyle name="SAPMemberCell 3" xfId="748" xr:uid="{B6178F5E-8DA8-474C-BBB5-CC122CE3CA3C}"/>
    <cellStyle name="SAPMemberCell 4" xfId="738" xr:uid="{D5E71854-889E-4F62-A9EB-F2402CA15F75}"/>
    <cellStyle name="SAPMemberTotalCell" xfId="27" xr:uid="{ACABE0CD-F406-4B83-842F-3B91109AF32E}"/>
    <cellStyle name="SAPMemberTotalCell 2" xfId="752" xr:uid="{56351E92-9BF5-406E-9A57-40765D761D18}"/>
    <cellStyle name="SAPMessageText" xfId="25" xr:uid="{88C3DA8C-956C-42E6-95DF-D1ED2261BD13}"/>
    <cellStyle name="SAPMessageText 2" xfId="745" xr:uid="{B43A9705-DB46-4033-838E-88788E4B1D25}"/>
    <cellStyle name="SAPMessageText 3" xfId="739" xr:uid="{7A0F6F88-7BCC-4DD0-A01D-EC0EE6256AB3}"/>
    <cellStyle name="SAPReadonlyDataCell" xfId="8" xr:uid="{22DA8BEB-3D7C-4686-BB4E-46E1CB8F6A27}"/>
    <cellStyle name="SAPReadonlyDataTotalCell" xfId="11" xr:uid="{9F730066-26A5-4B83-A361-420382CBA9F1}"/>
    <cellStyle name="sbt2" xfId="647" xr:uid="{FBB7E34A-824C-4706-B0F8-D182A494326A}"/>
    <cellStyle name="SHADEDSTORES" xfId="648" xr:uid="{2FA8DE3F-13D1-4F86-A9FD-35FAF04C42D1}"/>
    <cellStyle name="Sheet Title" xfId="649" xr:uid="{9328A808-616C-4BBF-89CA-2C530EA28304}"/>
    <cellStyle name="specstores" xfId="650" xr:uid="{315756FA-F8DB-4F1C-99A5-116AAF2B9A72}"/>
    <cellStyle name="Standard_Data" xfId="651" xr:uid="{8868C5A3-D0D3-49A3-821C-767796228538}"/>
    <cellStyle name="Strange" xfId="652" xr:uid="{4018EE2E-B951-4746-B694-F578A80493CB}"/>
    <cellStyle name="subhead" xfId="653" xr:uid="{02E4768E-27AF-489C-9D7E-57F6EF21DAE1}"/>
    <cellStyle name="subt1" xfId="654" xr:uid="{BCB161BF-5260-4D71-A176-3A31EE0E1D63}"/>
    <cellStyle name="Subtotal" xfId="655" xr:uid="{B6476E47-DE05-456D-934A-A95B7CAEAF5E}"/>
    <cellStyle name="Table  - Style6" xfId="656" xr:uid="{17B2BD28-8B46-403C-A7FC-4644AC759058}"/>
    <cellStyle name="Table Head" xfId="657" xr:uid="{1A9569E5-4709-493A-8C61-CE368A256B37}"/>
    <cellStyle name="Table Head Aligned" xfId="658" xr:uid="{E5BACA95-953F-439A-8FCF-C09A24B5A2D3}"/>
    <cellStyle name="Table Head Aligned 2" xfId="659" xr:uid="{9E391061-E23E-4892-83D4-35A8292039FC}"/>
    <cellStyle name="Table Head Blue" xfId="660" xr:uid="{7A36A527-F9A1-4D18-8FD8-817B481ED55F}"/>
    <cellStyle name="Table Head Green" xfId="661" xr:uid="{A04BEBF4-C957-49CC-BCC5-57CD11A8671A}"/>
    <cellStyle name="Table Head Green 2" xfId="662" xr:uid="{F1EDF707-D9DA-4081-BBAF-63070E0B9D1D}"/>
    <cellStyle name="Table Title" xfId="663" xr:uid="{5E6BA5CA-6E06-4FF4-83D1-FCE27B20A300}"/>
    <cellStyle name="Table Units" xfId="664" xr:uid="{120F30B5-9EA6-4B10-9C68-044D2C33B764}"/>
    <cellStyle name="Table Units 2" xfId="665" xr:uid="{B4E885DA-CD45-42BC-B65F-C31FC6DB08B7}"/>
    <cellStyle name="Test [green]" xfId="666" xr:uid="{6DA61A8C-92F7-4A85-BDE5-EBAF3C412773}"/>
    <cellStyle name="Text Indent A" xfId="667" xr:uid="{2283993A-C9A8-4F77-916F-5C4DA60E7A15}"/>
    <cellStyle name="Text Indent B" xfId="668" xr:uid="{C992FDE2-D7E0-4F72-95FE-5EA574C6D0B0}"/>
    <cellStyle name="Text Indent C" xfId="669" xr:uid="{4EC81B40-6765-42E0-B13A-C2AEAD6095C6}"/>
    <cellStyle name="TFCF" xfId="670" xr:uid="{9B685C6F-4F9A-462D-B112-D579C1302409}"/>
    <cellStyle name="Tickmark" xfId="671" xr:uid="{5E5897C4-CFF5-43A4-AFEF-391BAC4F6E94}"/>
    <cellStyle name="Title  - Style1" xfId="672" xr:uid="{706694E0-4883-440F-958B-726A916ACF13}"/>
    <cellStyle name="Title 1" xfId="673" xr:uid="{779DF64B-A104-4A04-AADF-80FE74C0C400}"/>
    <cellStyle name="Title 2" xfId="674" xr:uid="{916BF885-7563-4A0B-9A0C-0FE06E731294}"/>
    <cellStyle name="Title 2 2" xfId="675" xr:uid="{600CD3FF-004B-48A6-B840-F73FA12FE8D0}"/>
    <cellStyle name="Title 3" xfId="676" xr:uid="{4E25614E-E141-4360-BCF4-E1AC0C736649}"/>
    <cellStyle name="Title 4" xfId="677" xr:uid="{2E2331A9-BE27-41B4-B9EE-08F082460930}"/>
    <cellStyle name="Title 5" xfId="678" xr:uid="{F68FFE73-2729-44E8-847C-4C5F45319292}"/>
    <cellStyle name="Title 6" xfId="679" xr:uid="{A94BD9B0-A6F7-43AC-80FF-AB67F3F76771}"/>
    <cellStyle name="Título" xfId="680" xr:uid="{8CD0729C-4743-456A-B17B-8473D8DEF954}"/>
    <cellStyle name="Total 1" xfId="681" xr:uid="{8B1CB266-CE6A-43C8-A0EC-DAF4F6BDA184}"/>
    <cellStyle name="Total 2" xfId="682" xr:uid="{A37728E7-DC84-4B28-BC38-BF246D40059A}"/>
    <cellStyle name="Total 2 2" xfId="683" xr:uid="{8FF97635-2BE2-4591-AB86-B65B3D77D74A}"/>
    <cellStyle name="Total 3" xfId="684" xr:uid="{01B78BB0-014F-45C7-B532-07DD67A5CE3D}"/>
    <cellStyle name="Total 4" xfId="685" xr:uid="{309D9D42-1012-42B1-9C82-7D88C16415BC}"/>
    <cellStyle name="Total 5" xfId="686" xr:uid="{BEFE53B4-20D9-49DC-9CD2-BD2E02DFD619}"/>
    <cellStyle name="Total 6" xfId="687" xr:uid="{0001BF3A-FB3B-4926-B64D-412F8EE6434C}"/>
    <cellStyle name="TotCol - Style5" xfId="688" xr:uid="{FA01B498-E165-4C7C-8213-E1CB012E743C}"/>
    <cellStyle name="TotRow - Style4" xfId="689" xr:uid="{C6C52436-BCB1-44DC-8176-D7C391E1009D}"/>
    <cellStyle name="Transfer out" xfId="690" xr:uid="{B0E3271D-1EF8-4239-A3DD-F5B5481A68BE}"/>
    <cellStyle name="Tusental (0)_pldt" xfId="691" xr:uid="{1C5F5710-AC41-4BF2-9815-02B78892C52D}"/>
    <cellStyle name="Tusental_pldt" xfId="692" xr:uid="{68EA7B3F-D3FA-40E7-9A86-6309C0106FD1}"/>
    <cellStyle name="Unprotected" xfId="693" xr:uid="{81782CAE-C1D0-4A61-8678-F97B2429992D}"/>
    <cellStyle name="Unprotected 2" xfId="694" xr:uid="{A2E263B5-C5F1-4E8E-B936-DD390BD24E56}"/>
    <cellStyle name="Valuta (0)_pldt" xfId="695" xr:uid="{6CD239EC-119E-42A0-9CA3-71324A3C7DE5}"/>
    <cellStyle name="Valuta_pldt" xfId="696" xr:uid="{CB2D6EC7-4F50-418C-AE1B-B84D9F246F70}"/>
    <cellStyle name="Währung [0]_35ERI8T2gbIEMixb4v26icuOo" xfId="697" xr:uid="{80839D3B-DA62-4901-94E3-3FC780D615A9}"/>
    <cellStyle name="Währung_35ERI8T2gbIEMixb4v26icuOo" xfId="698" xr:uid="{111C64F0-3066-4410-83AD-C48A272A6009}"/>
    <cellStyle name="Warning Text 1" xfId="699" xr:uid="{8E4EDA9A-2835-41E9-A5C4-B63FB239E7E2}"/>
    <cellStyle name="Warning Text 2" xfId="700" xr:uid="{04575FD0-B254-4DB3-A11D-5EDC1DB34663}"/>
    <cellStyle name="Warning Text 2 2" xfId="701" xr:uid="{DD185784-05A8-401C-A21F-BBDFB7A3051C}"/>
    <cellStyle name="Warning Text 3" xfId="702" xr:uid="{F4B38DF9-AEB9-4BE2-84DD-1925E07FFDF9}"/>
    <cellStyle name="Warning Text 4" xfId="703" xr:uid="{F5AB255B-93C1-4929-B7FD-8B9A1E8FB422}"/>
    <cellStyle name="Warning Text 5" xfId="704" xr:uid="{2651FA1B-C291-43CC-A11D-0C5F5CB6073E}"/>
    <cellStyle name="Warning Text 6" xfId="705" xr:uid="{A9D4BC2F-FE96-4A60-812D-F1647D1F9C03}"/>
    <cellStyle name="White" xfId="706" xr:uid="{D3C40BAB-887E-4CB2-8D19-39422D04952F}"/>
    <cellStyle name="WKE" xfId="707" xr:uid="{4B72FE10-FEFD-4A82-BFBA-99EF69E77D79}"/>
    <cellStyle name="ปกติ_invoice chm07" xfId="708" xr:uid="{7B704CD1-1004-4B4C-8E84-BBC9849E49C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PTPN\Documents\01.%20AKUNTANSI%202024\01.%20laporan%20closing\06%20Juni\1.3%20Kinerja%20Operasional%20Juni%20Reg%206%202024%20brklink.xlsx" TargetMode="External"/><Relationship Id="rId2" Type="http://schemas.microsoft.com/office/2019/04/relationships/externalLinkLongPath" Target="https://ptperkebunannusantara1-my.sharepoint.com/personal/ptpn1-2024-072_ptperkebunannusantara1_onmicrosoft_com/Documents/01.%20AKUNTANSI%202024/01.%20laporan%20closing/06%20Juni/1.3%20Kinerja%20Operasional%20Juni%20Reg%206%202024%20brklink.xlsx?4E2B54FE" TargetMode="External"/><Relationship Id="rId1" Type="http://schemas.openxmlformats.org/officeDocument/2006/relationships/externalLinkPath" Target="file:///\\4E2B54FE\1.3%20Kinerja%20Operasional%20Juni%20Reg%206%202024%20brklin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TPN\Documents\01.%20AKUNTANSI%202024\01.%20laporan%20closing\06%20Juni\06%20Lampiran%20LM%20Juni%202024%20-%20Amco.xlsx" TargetMode="External"/><Relationship Id="rId1" Type="http://schemas.openxmlformats.org/officeDocument/2006/relationships/externalLinkPath" Target="https://ptperkebunannusantara1-my.sharepoint.com/personal/ptpn1-2024-072_ptperkebunannusantara1_onmicrosoft_com/Documents/01.%20AKUNTANSI%202024/01.%20laporan%20closing/06%20Juni/06%20Lampiran%20LM%20Juni%202024%20-%20Am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Operasional"/>
      <sheetName val="1"/>
    </sheetNames>
    <definedNames>
      <definedName name="______j234" refersTo="#REF!"/>
      <definedName name="______j345" refersTo="#REF!"/>
      <definedName name="______j35" refersTo="#REF!"/>
      <definedName name="______j4" refersTo="#REF!"/>
      <definedName name="______j40" refersTo="#REF!"/>
      <definedName name="______j5" refersTo="#REF!"/>
      <definedName name="______j55" refersTo="#REF!"/>
      <definedName name="______j88" refersTo="#REF!"/>
      <definedName name="______jj7" refersTo="#REF!"/>
      <definedName name="er" refersTo="#REF!"/>
      <definedName name="mu" refersTo="#REF!"/>
      <definedName name="to" refersTo="#REF!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uas Areal"/>
      <sheetName val="Produksi Lap"/>
      <sheetName val="Produksi Pabrik"/>
      <sheetName val="Lamp Prod Pbrk"/>
      <sheetName val="Kapasitas"/>
      <sheetName val="BS Konsol "/>
      <sheetName val="Ner Kons"/>
      <sheetName val="Neraca"/>
      <sheetName val="BS Induk "/>
      <sheetName val="Ner Induk "/>
      <sheetName val="LR"/>
      <sheetName val="PL MTD"/>
      <sheetName val="PL SEG Bln Lalu"/>
      <sheetName val="PL YTD"/>
      <sheetName val="KK Laba Segmen"/>
      <sheetName val="PL MTD Induk"/>
      <sheetName val="PL Seg MTD "/>
      <sheetName val="PL YTD Induk"/>
      <sheetName val="PL Seg YTD "/>
      <sheetName val="CS"/>
      <sheetName val="CF konsol  bi"/>
      <sheetName val="CF konsol SD "/>
      <sheetName val="CF Induk  bi"/>
      <sheetName val="CF Induk SD"/>
      <sheetName val="Kas CMN"/>
      <sheetName val="CS CMN"/>
      <sheetName val="Penjualan SAP"/>
      <sheetName val="Penjualan Legacy"/>
      <sheetName val="Alok Penj"/>
      <sheetName val="KK"/>
      <sheetName val="CCR"/>
      <sheetName val="LM-PL"/>
      <sheetName val="Cost Adm"/>
      <sheetName val="Cost Adm (2)"/>
      <sheetName val="OSC "/>
      <sheetName val="OSC  (1)"/>
      <sheetName val="LM 13 Sawit "/>
      <sheetName val="LM 13 PTG "/>
      <sheetName val="CKM3N"/>
      <sheetName val="LM 13 KLM "/>
      <sheetName val="LM 13 KBR "/>
      <sheetName val="LM 13 TSW "/>
      <sheetName val="COPRO KEBUN"/>
      <sheetName val="LM 13 JRU"/>
      <sheetName val="LM 13 CGR "/>
      <sheetName val="LM 13 Karet"/>
      <sheetName val="LM 13 Karet TSW"/>
      <sheetName val="LM 13 Karet JRU"/>
      <sheetName val="ORI WBS"/>
      <sheetName val="LM14 Sawit"/>
      <sheetName val="LM14 Karet"/>
      <sheetName val="LM-16 PKS"/>
      <sheetName val="Alok By Olah PKS"/>
      <sheetName val="LM-16 PKSPT"/>
      <sheetName val="Alokasi "/>
      <sheetName val="Alok By Olah PKSPT"/>
      <sheetName val="LM16 Stas PTG"/>
      <sheetName val="LM16 Stas PT SD "/>
      <sheetName val="LM-16 PKSTS"/>
      <sheetName val="Alok By Olah PKSTS"/>
      <sheetName val="LM16 Stas TS"/>
      <sheetName val="LM16 Stas TS SD"/>
      <sheetName val="LM-16 PKSCG"/>
      <sheetName val="Alok By Olah PKSCGR"/>
      <sheetName val="LM16 Stas CGR"/>
      <sheetName val="LM16 Stas CGR SD"/>
      <sheetName val="Rekap Persed "/>
      <sheetName val="Persed Bhn Jadi &amp; Baku"/>
      <sheetName val="HPP"/>
      <sheetName val="COGS"/>
      <sheetName val="Adum"/>
      <sheetName val="usaha-bul"/>
      <sheetName val="ADUM KOMP"/>
      <sheetName val="B ADM"/>
      <sheetName val="B PJL"/>
      <sheetName val="P KEU "/>
      <sheetName val="P LAIN "/>
      <sheetName val="B KEU "/>
      <sheetName val="B LAIN "/>
      <sheetName val="Inv"/>
      <sheetName val="Aset"/>
      <sheetName val="F.01"/>
      <sheetName val="Piutg Usaha"/>
      <sheetName val="Piutg Lainnya"/>
      <sheetName val="Htg Usaha"/>
      <sheetName val="Htg Usaha (1)"/>
      <sheetName val="Htg lainnya"/>
      <sheetName val="Uang Muka Penjua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7">
          <cell r="O17">
            <v>358599864281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7">
          <cell r="H27">
            <v>0</v>
          </cell>
          <cell r="T27">
            <v>0</v>
          </cell>
        </row>
        <row r="28">
          <cell r="H28">
            <v>0</v>
          </cell>
          <cell r="T28">
            <v>0</v>
          </cell>
        </row>
        <row r="33">
          <cell r="H33">
            <v>0</v>
          </cell>
          <cell r="T33">
            <v>0</v>
          </cell>
        </row>
      </sheetData>
      <sheetData sheetId="28"/>
      <sheetData sheetId="29"/>
      <sheetData sheetId="30"/>
      <sheetData sheetId="31">
        <row r="490">
          <cell r="G490">
            <v>0</v>
          </cell>
        </row>
      </sheetData>
      <sheetData sheetId="32"/>
      <sheetData sheetId="33"/>
      <sheetData sheetId="34"/>
      <sheetData sheetId="35"/>
      <sheetData sheetId="36">
        <row r="69">
          <cell r="F69">
            <v>22787.68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5">
          <cell r="L5">
            <v>560.4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>
        <row r="9">
          <cell r="H9">
            <v>19.797109749473503</v>
          </cell>
        </row>
      </sheetData>
      <sheetData sheetId="70"/>
      <sheetData sheetId="71"/>
      <sheetData sheetId="72"/>
      <sheetData sheetId="73">
        <row r="20">
          <cell r="H20">
            <v>521924227</v>
          </cell>
        </row>
      </sheetData>
      <sheetData sheetId="74"/>
      <sheetData sheetId="75"/>
      <sheetData sheetId="76"/>
      <sheetData sheetId="77"/>
      <sheetData sheetId="78"/>
      <sheetData sheetId="79">
        <row r="17">
          <cell r="O17">
            <v>7142478706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ARINDO" refreshedDate="45576.424065277781" createdVersion="8" refreshedVersion="8" minRefreshableVersion="3" recordCount="3805" xr:uid="{BF30E5CA-9CFB-440C-B902-7AD0E7587697}">
  <cacheSource type="worksheet">
    <worksheetSource ref="A2:N1048576" sheet="Data"/>
  </cacheSource>
  <cacheFields count="14">
    <cacheField name="06.Tahun" numFmtId="0">
      <sharedItems containsBlank="1" count="3">
        <s v="2023"/>
        <s v="2024"/>
        <m/>
      </sharedItems>
    </cacheField>
    <cacheField name="05.Bulan" numFmtId="0">
      <sharedItems containsBlank="1"/>
    </cacheField>
    <cacheField name="02.Regional" numFmtId="0">
      <sharedItems containsBlank="1" count="10">
        <s v="1"/>
        <s v="2"/>
        <s v="3"/>
        <s v="4"/>
        <s v="5"/>
        <s v="6"/>
        <s v="7"/>
        <s v="8"/>
        <s v="0"/>
        <m/>
      </sharedItems>
    </cacheField>
    <cacheField name="14.GL Account" numFmtId="0">
      <sharedItems containsBlank="1"/>
    </cacheField>
    <cacheField name="15.GL Account Desc" numFmtId="0">
      <sharedItems containsBlank="1"/>
    </cacheField>
    <cacheField name="18.Material" numFmtId="0">
      <sharedItems containsBlank="1"/>
    </cacheField>
    <cacheField name="19.Material Desc" numFmtId="0">
      <sharedItems containsBlank="1"/>
    </cacheField>
    <cacheField name="08.Kanal" numFmtId="0">
      <sharedItems containsBlank="1" count="3">
        <s v="Lokal"/>
        <s v="Ekspor"/>
        <m/>
      </sharedItems>
    </cacheField>
    <cacheField name="20.Nilai" numFmtId="0">
      <sharedItems containsString="0" containsBlank="1" containsNumber="1" containsInteger="1" minValue="-95652746110" maxValue="1374210260730"/>
    </cacheField>
    <cacheField name="22.Volume" numFmtId="0">
      <sharedItems containsString="0" containsBlank="1" containsNumber="1" containsInteger="1" minValue="-441720" maxValue="21902531"/>
    </cacheField>
    <cacheField name="Jenis" numFmtId="0">
      <sharedItems containsBlank="1" count="4">
        <s v="Komoditi"/>
        <s v="Non Komoditi"/>
        <e v="#N/A"/>
        <m/>
      </sharedItems>
    </cacheField>
    <cacheField name="Group Eval" numFmtId="0">
      <sharedItems containsBlank="1" containsMixedTypes="1" containsNumber="1" containsInteger="1" minValue="0" maxValue="0" count="10">
        <s v="Kelapa Sawit"/>
        <n v="0"/>
        <s v="Tebu"/>
        <s v="Tembakau"/>
        <s v="Karet"/>
        <s v="Teh"/>
        <s v="Kopi"/>
        <s v="Kakao"/>
        <e v="#N/A"/>
        <m/>
      </sharedItems>
    </cacheField>
    <cacheField name="Group LM" numFmtId="0">
      <sharedItems containsBlank="1" containsMixedTypes="1" containsNumber="1" containsInteger="1" minValue="0" maxValue="0" count="18">
        <s v="Kelapa Sawit"/>
        <s v="Hilir Lainnya"/>
        <s v="Tebu"/>
        <s v="Tembakau"/>
        <s v="Hortikultura"/>
        <s v="Karet"/>
        <s v="Teh"/>
        <s v="Agrowisata"/>
        <s v="Kopi"/>
        <s v="Kayu"/>
        <s v="Kemasan"/>
        <s v="Kakao"/>
        <s v="Lainnya"/>
        <s v="Optimalisasi Aset"/>
        <s v="KSO"/>
        <e v="#N/A"/>
        <m/>
        <n v="0" u="1"/>
      </sharedItems>
    </cacheField>
    <cacheField name="Kategori" numFmtId="0">
      <sharedItems containsBlank="1" containsMixedTypes="1" containsNumber="1" containsInteger="1" minValue="0" maxValue="0" count="30">
        <s v="Minyak Sawit"/>
        <s v="Kernel"/>
        <s v="PKM"/>
        <s v="Gula"/>
        <s v="Tetes"/>
        <s v="Tembakau"/>
        <s v="Lainnya"/>
        <s v="Karet Lainnya"/>
        <s v="SIR 20"/>
        <s v="RSS-III"/>
        <s v="RSS-I"/>
        <s v="SIR 10"/>
        <s v="CTC"/>
        <s v="Ortodhoks"/>
        <s v="Teh Lainnya"/>
        <n v="0"/>
        <s v="Hilir Lainya"/>
        <s v="Robusta"/>
        <s v="Arabika"/>
        <s v="Edel"/>
        <s v="Bulk"/>
        <s v="Optimalisasi Aset"/>
        <s v="Hortikultura"/>
        <s v="Kayu"/>
        <s v="PKO"/>
        <s v="TBS"/>
        <s v="KSO Sawit"/>
        <s v="Agrowisata"/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5">
  <r>
    <x v="0"/>
    <s v="11"/>
    <x v="0"/>
    <s v="41100000"/>
    <s v="Pndptn Usaha Sawit"/>
    <s v="11000003"/>
    <s v="CPO"/>
    <x v="0"/>
    <n v="1374210260730"/>
    <n v="0"/>
    <x v="0"/>
    <x v="0"/>
    <x v="0"/>
    <x v="0"/>
  </r>
  <r>
    <x v="0"/>
    <s v="11"/>
    <x v="0"/>
    <s v="41100000"/>
    <s v="Pndptn Usaha Sawit"/>
    <s v="11000004"/>
    <s v="INTI SAWIT"/>
    <x v="0"/>
    <n v="117953027840"/>
    <n v="0"/>
    <x v="0"/>
    <x v="0"/>
    <x v="0"/>
    <x v="1"/>
  </r>
  <r>
    <x v="0"/>
    <s v="11"/>
    <x v="0"/>
    <s v="41100000"/>
    <s v="Pndptn Usaha Sawit"/>
    <s v="11000006"/>
    <s v="PKM"/>
    <x v="0"/>
    <n v="290682520"/>
    <n v="0"/>
    <x v="0"/>
    <x v="0"/>
    <x v="0"/>
    <x v="2"/>
  </r>
  <r>
    <x v="0"/>
    <s v="11"/>
    <x v="0"/>
    <s v="41100026"/>
    <s v="Pndptn Us. Hlir Gula"/>
    <s v="11004234"/>
    <s v="GULA WALINI KEMASAN 1 KG"/>
    <x v="0"/>
    <n v="14641193300"/>
    <n v="0"/>
    <x v="1"/>
    <x v="1"/>
    <x v="1"/>
    <x v="3"/>
  </r>
  <r>
    <x v="0"/>
    <s v="11"/>
    <x v="0"/>
    <s v="41200002"/>
    <s v="Pndptn Us. Tebu-Gula"/>
    <s v="11000000"/>
    <s v="GULA KEMASAN 50 KG MILIK PG"/>
    <x v="0"/>
    <n v="1099709125650"/>
    <n v="0"/>
    <x v="0"/>
    <x v="2"/>
    <x v="2"/>
    <x v="3"/>
  </r>
  <r>
    <x v="0"/>
    <s v="11"/>
    <x v="0"/>
    <s v="41200002"/>
    <s v="Pndptn Us. Tebu-Gula"/>
    <s v="11004234"/>
    <s v="GULA WALINI KEMASAN 1 KG"/>
    <x v="0"/>
    <n v="1338481500"/>
    <n v="0"/>
    <x v="0"/>
    <x v="2"/>
    <x v="2"/>
    <x v="3"/>
  </r>
  <r>
    <x v="0"/>
    <s v="11"/>
    <x v="0"/>
    <s v="41200005"/>
    <s v="Pndptn Us Tebu-Tetes"/>
    <s v="21000001"/>
    <s v="TETES MILIK PG"/>
    <x v="0"/>
    <n v="20885266270"/>
    <n v="0"/>
    <x v="0"/>
    <x v="2"/>
    <x v="2"/>
    <x v="3"/>
  </r>
  <r>
    <x v="0"/>
    <s v="11"/>
    <x v="0"/>
    <s v="41200005"/>
    <s v="Pndptn Us Tebu-Tetes"/>
    <s v="21000103"/>
    <s v="TETES EX RAW SUGAR"/>
    <x v="0"/>
    <n v="189050000"/>
    <n v="0"/>
    <x v="0"/>
    <x v="2"/>
    <x v="2"/>
    <x v="4"/>
  </r>
  <r>
    <x v="0"/>
    <s v="11"/>
    <x v="0"/>
    <s v="41200006"/>
    <s v="Pend U. Tembakau"/>
    <s v="11004012"/>
    <s v="TEMBAKAU KUALITAS I"/>
    <x v="0"/>
    <n v="654497380"/>
    <n v="0"/>
    <x v="0"/>
    <x v="3"/>
    <x v="3"/>
    <x v="5"/>
  </r>
  <r>
    <x v="0"/>
    <s v="11"/>
    <x v="0"/>
    <s v="41200016"/>
    <s v="Pndptn Usah Tmn Lain"/>
    <s v="#"/>
    <s v="#"/>
    <x v="0"/>
    <n v="53272514"/>
    <n v="0"/>
    <x v="1"/>
    <x v="1"/>
    <x v="4"/>
    <x v="6"/>
  </r>
  <r>
    <x v="0"/>
    <s v="11"/>
    <x v="0"/>
    <s v="42000030"/>
    <s v="Pndptn Sertifikasi"/>
    <s v="11000003"/>
    <s v="CPO"/>
    <x v="0"/>
    <n v="603258180"/>
    <n v="0"/>
    <x v="0"/>
    <x v="0"/>
    <x v="0"/>
    <x v="0"/>
  </r>
  <r>
    <x v="0"/>
    <s v="11"/>
    <x v="0"/>
    <s v="42000030"/>
    <s v="Pndptn Sertifikasi"/>
    <s v="11000004"/>
    <s v="INTI SAWIT"/>
    <x v="0"/>
    <n v="887206390"/>
    <n v="0"/>
    <x v="0"/>
    <x v="0"/>
    <x v="0"/>
    <x v="1"/>
  </r>
  <r>
    <x v="0"/>
    <s v="11"/>
    <x v="1"/>
    <s v="41100006"/>
    <s v="Pndptn Usaha Karet"/>
    <s v="11000047"/>
    <s v="SKIM LATEKS PEKAT"/>
    <x v="0"/>
    <n v="38568150"/>
    <n v="0"/>
    <x v="0"/>
    <x v="4"/>
    <x v="5"/>
    <x v="7"/>
  </r>
  <r>
    <x v="0"/>
    <s v="11"/>
    <x v="1"/>
    <s v="41100006"/>
    <s v="Pndptn Usaha Karet"/>
    <s v="11002457"/>
    <s v="SIR 20"/>
    <x v="0"/>
    <n v="778127000"/>
    <n v="0"/>
    <x v="0"/>
    <x v="4"/>
    <x v="5"/>
    <x v="8"/>
  </r>
  <r>
    <x v="0"/>
    <s v="11"/>
    <x v="1"/>
    <s v="41100006"/>
    <s v="Pndptn Usaha Karet"/>
    <s v="11003280"/>
    <s v="RSS 3"/>
    <x v="0"/>
    <n v="536207600"/>
    <n v="0"/>
    <x v="0"/>
    <x v="4"/>
    <x v="5"/>
    <x v="9"/>
  </r>
  <r>
    <x v="0"/>
    <s v="11"/>
    <x v="1"/>
    <s v="41100006"/>
    <s v="Pndptn Usaha Karet"/>
    <s v="11003281"/>
    <s v="Cutting"/>
    <x v="0"/>
    <n v="6072846000"/>
    <n v="0"/>
    <x v="0"/>
    <x v="4"/>
    <x v="5"/>
    <x v="7"/>
  </r>
  <r>
    <x v="0"/>
    <s v="11"/>
    <x v="1"/>
    <s v="41100006"/>
    <s v="Pndptn Usaha Karet"/>
    <s v="11003784"/>
    <s v="BLOCK RUBBER"/>
    <x v="0"/>
    <n v="72780750"/>
    <n v="0"/>
    <x v="0"/>
    <x v="4"/>
    <x v="5"/>
    <x v="7"/>
  </r>
  <r>
    <x v="0"/>
    <s v="11"/>
    <x v="1"/>
    <s v="41100006"/>
    <s v="Pndptn Usaha Karet"/>
    <s v="11003822"/>
    <s v="LATEK PEKAT"/>
    <x v="0"/>
    <n v="3562140048"/>
    <n v="0"/>
    <x v="0"/>
    <x v="4"/>
    <x v="5"/>
    <x v="7"/>
  </r>
  <r>
    <x v="0"/>
    <s v="11"/>
    <x v="1"/>
    <s v="41100006"/>
    <s v="Pndptn Usaha Karet"/>
    <s v="11003844"/>
    <s v="RSS 1"/>
    <x v="0"/>
    <n v="125038811982"/>
    <n v="0"/>
    <x v="0"/>
    <x v="4"/>
    <x v="5"/>
    <x v="10"/>
  </r>
  <r>
    <x v="0"/>
    <s v="11"/>
    <x v="1"/>
    <s v="41100006"/>
    <s v="Pndptn Usaha Karet"/>
    <s v="11003845"/>
    <s v="RSS SB"/>
    <x v="0"/>
    <n v="3500774400"/>
    <n v="0"/>
    <x v="0"/>
    <x v="4"/>
    <x v="5"/>
    <x v="7"/>
  </r>
  <r>
    <x v="0"/>
    <s v="11"/>
    <x v="1"/>
    <s v="41100006"/>
    <s v="Pndptn Usaha Karet"/>
    <s v="11003850"/>
    <s v="SIR 10"/>
    <x v="0"/>
    <n v="52294418645"/>
    <n v="0"/>
    <x v="0"/>
    <x v="4"/>
    <x v="5"/>
    <x v="11"/>
  </r>
  <r>
    <x v="0"/>
    <s v="11"/>
    <x v="1"/>
    <s v="41100006"/>
    <s v="Pndptn Usaha Karet"/>
    <s v="31000025"/>
    <s v="Lump"/>
    <x v="0"/>
    <n v="9891703975"/>
    <n v="0"/>
    <x v="0"/>
    <x v="4"/>
    <x v="5"/>
    <x v="7"/>
  </r>
  <r>
    <x v="0"/>
    <s v="11"/>
    <x v="1"/>
    <s v="41100015"/>
    <s v="Pndptn Usaha Teh"/>
    <s v="11003289"/>
    <s v="FANN"/>
    <x v="0"/>
    <n v="-26864640"/>
    <n v="0"/>
    <x v="0"/>
    <x v="5"/>
    <x v="6"/>
    <x v="12"/>
  </r>
  <r>
    <x v="0"/>
    <s v="11"/>
    <x v="1"/>
    <s v="41100015"/>
    <s v="Pndptn Usaha Teh"/>
    <s v="11003292"/>
    <s v="TEH - PLUFF"/>
    <x v="0"/>
    <n v="-104580000"/>
    <n v="0"/>
    <x v="0"/>
    <x v="5"/>
    <x v="6"/>
    <x v="12"/>
  </r>
  <r>
    <x v="0"/>
    <s v="11"/>
    <x v="1"/>
    <s v="41100015"/>
    <s v="Pndptn Usaha Teh"/>
    <s v="11003780"/>
    <s v="PW DUST ORT"/>
    <x v="0"/>
    <n v="6265968858"/>
    <n v="0"/>
    <x v="0"/>
    <x v="5"/>
    <x v="6"/>
    <x v="13"/>
  </r>
  <r>
    <x v="0"/>
    <s v="11"/>
    <x v="1"/>
    <s v="41100015"/>
    <s v="Pndptn Usaha Teh"/>
    <s v="11003849"/>
    <s v="SILVER NEEDLE"/>
    <x v="0"/>
    <n v="93156200"/>
    <n v="0"/>
    <x v="0"/>
    <x v="5"/>
    <x v="6"/>
    <x v="14"/>
  </r>
  <r>
    <x v="0"/>
    <s v="11"/>
    <x v="1"/>
    <s v="41100015"/>
    <s v="Pndptn Usaha Teh"/>
    <s v="11003921"/>
    <s v="BM"/>
    <x v="0"/>
    <n v="-18000000"/>
    <n v="0"/>
    <x v="0"/>
    <x v="5"/>
    <x v="6"/>
    <x v="13"/>
  </r>
  <r>
    <x v="0"/>
    <s v="11"/>
    <x v="1"/>
    <s v="41100015"/>
    <s v="Pndptn Usaha Teh"/>
    <s v="11004026"/>
    <s v="STD 1 RA"/>
    <x v="0"/>
    <n v="6334057840"/>
    <n v="0"/>
    <x v="0"/>
    <x v="5"/>
    <x v="6"/>
    <x v="13"/>
  </r>
  <r>
    <x v="0"/>
    <s v="11"/>
    <x v="1"/>
    <s v="41100015"/>
    <s v="Pndptn Usaha Teh"/>
    <s v="11004059"/>
    <s v="BOP I S"/>
    <x v="0"/>
    <n v="82156800"/>
    <n v="0"/>
    <x v="0"/>
    <x v="5"/>
    <x v="6"/>
    <x v="13"/>
  </r>
  <r>
    <x v="0"/>
    <s v="11"/>
    <x v="1"/>
    <s v="41100015"/>
    <s v="Pndptn Usaha Teh"/>
    <s v="11004089"/>
    <s v="PF OJI"/>
    <x v="0"/>
    <n v="617462525"/>
    <n v="0"/>
    <x v="0"/>
    <x v="5"/>
    <x v="6"/>
    <x v="13"/>
  </r>
  <r>
    <x v="0"/>
    <s v="11"/>
    <x v="1"/>
    <s v="41100015"/>
    <s v="Pndptn Usaha Teh"/>
    <s v="11004181"/>
    <s v="STD 005"/>
    <x v="0"/>
    <n v="195648576"/>
    <n v="0"/>
    <x v="0"/>
    <x v="5"/>
    <x v="6"/>
    <x v="12"/>
  </r>
  <r>
    <x v="0"/>
    <s v="11"/>
    <x v="1"/>
    <s v="41100015"/>
    <s v="Pndptn Usaha Teh"/>
    <s v="11004247"/>
    <s v="TEA:WALAND BLEND,BLK;CTC+OTDX;PD+D1+PF"/>
    <x v="0"/>
    <n v="80238600"/>
    <n v="0"/>
    <x v="0"/>
    <x v="5"/>
    <x v="6"/>
    <x v="14"/>
  </r>
  <r>
    <x v="0"/>
    <s v="11"/>
    <x v="1"/>
    <s v="41100015"/>
    <s v="Pndptn Usaha Teh"/>
    <s v="11004287"/>
    <s v="TEA:ODX TEA;BLACK;GRADE 3;FLUFF"/>
    <x v="0"/>
    <n v="100384530"/>
    <n v="0"/>
    <x v="0"/>
    <x v="5"/>
    <x v="6"/>
    <x v="13"/>
  </r>
  <r>
    <x v="0"/>
    <s v="11"/>
    <x v="1"/>
    <s v="41100015"/>
    <s v="Pndptn Usaha Teh"/>
    <s v="11004288"/>
    <s v="TEA:ODX TEA;BLACK;GRADE 3;BM"/>
    <x v="0"/>
    <n v="18262965186"/>
    <n v="0"/>
    <x v="0"/>
    <x v="5"/>
    <x v="6"/>
    <x v="13"/>
  </r>
  <r>
    <x v="0"/>
    <s v="11"/>
    <x v="1"/>
    <s v="41100015"/>
    <s v="Pndptn Usaha Teh"/>
    <s v="11004340"/>
    <s v="TEA:ODX TEA;BLACK;GRADE 1;OP I"/>
    <x v="0"/>
    <n v="487500"/>
    <n v="0"/>
    <x v="0"/>
    <x v="5"/>
    <x v="6"/>
    <x v="13"/>
  </r>
  <r>
    <x v="0"/>
    <s v="11"/>
    <x v="1"/>
    <s v="41100015"/>
    <s v="Pndptn Usaha Teh"/>
    <s v="11004347"/>
    <s v="TEA:ODX TEA;BLACK;GRADE 1;OP"/>
    <x v="0"/>
    <n v="23932815"/>
    <n v="0"/>
    <x v="0"/>
    <x v="5"/>
    <x v="6"/>
    <x v="13"/>
  </r>
  <r>
    <x v="0"/>
    <s v="11"/>
    <x v="1"/>
    <s v="41100015"/>
    <s v="Pndptn Usaha Teh"/>
    <s v="11004348"/>
    <s v="TEA:ODX TEA;BLACK;GRADE 1;BOP I"/>
    <x v="0"/>
    <n v="2019218848"/>
    <n v="0"/>
    <x v="0"/>
    <x v="5"/>
    <x v="6"/>
    <x v="13"/>
  </r>
  <r>
    <x v="0"/>
    <s v="11"/>
    <x v="1"/>
    <s v="41100015"/>
    <s v="Pndptn Usaha Teh"/>
    <s v="11004355"/>
    <s v="TEA:ODX TEA;BLACK;GRADE 1;BOP"/>
    <x v="0"/>
    <n v="6158877021"/>
    <n v="0"/>
    <x v="0"/>
    <x v="5"/>
    <x v="6"/>
    <x v="13"/>
  </r>
  <r>
    <x v="0"/>
    <s v="11"/>
    <x v="1"/>
    <s v="41100015"/>
    <s v="Pndptn Usaha Teh"/>
    <s v="11004356"/>
    <s v="TEA:ODX TEA;BLACK;GRADE 1;BOP I SP"/>
    <x v="0"/>
    <n v="1275459456"/>
    <n v="0"/>
    <x v="0"/>
    <x v="5"/>
    <x v="6"/>
    <x v="13"/>
  </r>
  <r>
    <x v="0"/>
    <s v="11"/>
    <x v="1"/>
    <s v="41100015"/>
    <s v="Pndptn Usaha Teh"/>
    <s v="11004357"/>
    <s v="TEA:ODX TEA;BLACK;GRADE 1;BOPF"/>
    <x v="0"/>
    <n v="16542093446"/>
    <n v="0"/>
    <x v="0"/>
    <x v="5"/>
    <x v="6"/>
    <x v="13"/>
  </r>
  <r>
    <x v="0"/>
    <s v="11"/>
    <x v="1"/>
    <s v="41100015"/>
    <s v="Pndptn Usaha Teh"/>
    <s v="11004358"/>
    <s v="TEA:ODX TEA;BLACK;GRADE 1;PF"/>
    <x v="0"/>
    <n v="82215398921"/>
    <n v="0"/>
    <x v="0"/>
    <x v="5"/>
    <x v="6"/>
    <x v="13"/>
  </r>
  <r>
    <x v="0"/>
    <s v="11"/>
    <x v="1"/>
    <s v="41100015"/>
    <s v="Pndptn Usaha Teh"/>
    <s v="11004359"/>
    <s v="TEA:ODX TEA;BLACK;GRADE 1;DUST"/>
    <x v="0"/>
    <n v="36053403345"/>
    <n v="0"/>
    <x v="0"/>
    <x v="5"/>
    <x v="6"/>
    <x v="13"/>
  </r>
  <r>
    <x v="0"/>
    <s v="11"/>
    <x v="1"/>
    <s v="41100015"/>
    <s v="Pndptn Usaha Teh"/>
    <s v="11004360"/>
    <s v="TEA:ODX TEA;BLACK;GRADE 1;BT"/>
    <x v="0"/>
    <n v="36155978988"/>
    <n v="0"/>
    <x v="0"/>
    <x v="5"/>
    <x v="6"/>
    <x v="13"/>
  </r>
  <r>
    <x v="0"/>
    <s v="11"/>
    <x v="1"/>
    <s v="41100015"/>
    <s v="Pndptn Usaha Teh"/>
    <s v="11004361"/>
    <s v="TEA:ODX TEA;BLACK;GRADE 1;BP"/>
    <x v="0"/>
    <n v="26356590257"/>
    <n v="0"/>
    <x v="0"/>
    <x v="5"/>
    <x v="6"/>
    <x v="13"/>
  </r>
  <r>
    <x v="0"/>
    <s v="11"/>
    <x v="1"/>
    <s v="41100015"/>
    <s v="Pndptn Usaha Teh"/>
    <s v="11004362"/>
    <s v="TEA:ODX TEA;BLACK;GRADE 2;PF II"/>
    <x v="0"/>
    <n v="1376838763"/>
    <n v="0"/>
    <x v="0"/>
    <x v="5"/>
    <x v="6"/>
    <x v="13"/>
  </r>
  <r>
    <x v="0"/>
    <s v="11"/>
    <x v="1"/>
    <s v="41100015"/>
    <s v="Pndptn Usaha Teh"/>
    <s v="11004363"/>
    <s v="TEA:ODX TEA;BLACK;GRADE 2;DUST II"/>
    <x v="0"/>
    <n v="2752621942"/>
    <n v="0"/>
    <x v="0"/>
    <x v="5"/>
    <x v="6"/>
    <x v="13"/>
  </r>
  <r>
    <x v="0"/>
    <s v="11"/>
    <x v="1"/>
    <s v="41100015"/>
    <s v="Pndptn Usaha Teh"/>
    <s v="11004364"/>
    <s v="TEA:ODX TEA;BLACK;GRADE 2;BT II"/>
    <x v="0"/>
    <n v="15720000"/>
    <n v="0"/>
    <x v="0"/>
    <x v="5"/>
    <x v="6"/>
    <x v="13"/>
  </r>
  <r>
    <x v="0"/>
    <s v="11"/>
    <x v="1"/>
    <s v="41100015"/>
    <s v="Pndptn Usaha Teh"/>
    <s v="11004365"/>
    <s v="TEA:ODX TEA;BLACK;GRADE 2;FANN II"/>
    <x v="0"/>
    <n v="56622444849"/>
    <n v="0"/>
    <x v="0"/>
    <x v="5"/>
    <x v="6"/>
    <x v="13"/>
  </r>
  <r>
    <x v="0"/>
    <s v="11"/>
    <x v="1"/>
    <s v="41100015"/>
    <s v="Pndptn Usaha Teh"/>
    <s v="11004366"/>
    <s v="TEA:ODX TEA;BLACK;GRADE 2;DUST III"/>
    <x v="0"/>
    <n v="7834985726"/>
    <n v="0"/>
    <x v="0"/>
    <x v="5"/>
    <x v="6"/>
    <x v="13"/>
  </r>
  <r>
    <x v="0"/>
    <s v="11"/>
    <x v="1"/>
    <s v="41100015"/>
    <s v="Pndptn Usaha Teh"/>
    <s v="11004367"/>
    <s v="TEA:ODX TEA;BLACK;GRADE 2;DUST IV"/>
    <x v="0"/>
    <n v="1297222160"/>
    <n v="0"/>
    <x v="0"/>
    <x v="5"/>
    <x v="6"/>
    <x v="13"/>
  </r>
  <r>
    <x v="0"/>
    <s v="11"/>
    <x v="1"/>
    <s v="41100015"/>
    <s v="Pndptn Usaha Teh"/>
    <s v="11004368"/>
    <s v="TEA:CTC TEA;BLACK;GRADE 1;BP 1"/>
    <x v="0"/>
    <n v="859493986"/>
    <n v="0"/>
    <x v="0"/>
    <x v="5"/>
    <x v="6"/>
    <x v="12"/>
  </r>
  <r>
    <x v="0"/>
    <s v="11"/>
    <x v="1"/>
    <s v="41100015"/>
    <s v="Pndptn Usaha Teh"/>
    <s v="11004369"/>
    <s v="TEA:CTC TEA;BLACK;GRADE 1;PF 1"/>
    <x v="0"/>
    <n v="3285632110"/>
    <n v="0"/>
    <x v="0"/>
    <x v="5"/>
    <x v="6"/>
    <x v="12"/>
  </r>
  <r>
    <x v="0"/>
    <s v="11"/>
    <x v="1"/>
    <s v="41100015"/>
    <s v="Pndptn Usaha Teh"/>
    <s v="11004370"/>
    <s v="TEA:CTC TEA;BLACK;GRADE 1;PD"/>
    <x v="0"/>
    <n v="251617866"/>
    <n v="0"/>
    <x v="0"/>
    <x v="5"/>
    <x v="6"/>
    <x v="12"/>
  </r>
  <r>
    <x v="0"/>
    <s v="11"/>
    <x v="1"/>
    <s v="41100015"/>
    <s v="Pndptn Usaha Teh"/>
    <s v="11004371"/>
    <s v="TEA:CTC TEA;BLACK;GRADE 1;DUST 1"/>
    <x v="0"/>
    <n v="4833482142"/>
    <n v="0"/>
    <x v="0"/>
    <x v="5"/>
    <x v="6"/>
    <x v="12"/>
  </r>
  <r>
    <x v="0"/>
    <s v="11"/>
    <x v="1"/>
    <s v="41100015"/>
    <s v="Pndptn Usaha Teh"/>
    <s v="11004372"/>
    <s v="TEA:CTC TEA;BLACK;GRADE 1;FANN"/>
    <x v="0"/>
    <n v="9938892646"/>
    <n v="0"/>
    <x v="0"/>
    <x v="5"/>
    <x v="6"/>
    <x v="12"/>
  </r>
  <r>
    <x v="0"/>
    <s v="11"/>
    <x v="1"/>
    <s v="41100015"/>
    <s v="Pndptn Usaha Teh"/>
    <s v="11004373"/>
    <s v="TEA:CTC TEA;BLACK;GRADE 2;DUST 2"/>
    <x v="0"/>
    <n v="2734027550"/>
    <n v="0"/>
    <x v="0"/>
    <x v="5"/>
    <x v="6"/>
    <x v="12"/>
  </r>
  <r>
    <x v="0"/>
    <s v="11"/>
    <x v="1"/>
    <s v="41100015"/>
    <s v="Pndptn Usaha Teh"/>
    <s v="11004374"/>
    <s v="TEA:CTC TEA;BLACK;GRADE 2;FNGS 2"/>
    <x v="0"/>
    <n v="8747359084"/>
    <n v="0"/>
    <x v="0"/>
    <x v="5"/>
    <x v="6"/>
    <x v="12"/>
  </r>
  <r>
    <x v="0"/>
    <s v="11"/>
    <x v="1"/>
    <s v="41100015"/>
    <s v="Pndptn Usaha Teh"/>
    <s v="11004379"/>
    <s v="TEA:CTC TEA;BLACK;STD 202;BP 1;SPC"/>
    <x v="0"/>
    <n v="487174688"/>
    <n v="0"/>
    <x v="0"/>
    <x v="5"/>
    <x v="6"/>
    <x v="13"/>
  </r>
  <r>
    <x v="0"/>
    <s v="11"/>
    <x v="1"/>
    <s v="41100015"/>
    <s v="Pndptn Usaha Teh"/>
    <s v="11004385"/>
    <s v="TEA:ODX TEA;BLACK;GRADE 3;B-1"/>
    <x v="0"/>
    <n v="2156229180"/>
    <n v="0"/>
    <x v="0"/>
    <x v="5"/>
    <x v="6"/>
    <x v="13"/>
  </r>
  <r>
    <x v="0"/>
    <s v="11"/>
    <x v="1"/>
    <s v="41100015"/>
    <s v="Pndptn Usaha Teh"/>
    <s v="11004409"/>
    <s v="TEA:ODX TEA;BLACK;GRADE 2;PW DUST"/>
    <x v="0"/>
    <n v="14174439073"/>
    <n v="0"/>
    <x v="0"/>
    <x v="5"/>
    <x v="6"/>
    <x v="13"/>
  </r>
  <r>
    <x v="0"/>
    <s v="11"/>
    <x v="1"/>
    <s v="41100015"/>
    <s v="Pndptn Usaha Teh"/>
    <s v="11004416"/>
    <s v="TEA:POWDER;GREEN;GRADE 1;OOLONG"/>
    <x v="0"/>
    <n v="536343775"/>
    <n v="0"/>
    <x v="0"/>
    <x v="5"/>
    <x v="6"/>
    <x v="14"/>
  </r>
  <r>
    <x v="0"/>
    <s v="11"/>
    <x v="1"/>
    <s v="41100015"/>
    <s v="Pndptn Usaha Teh"/>
    <s v="11004459"/>
    <s v="TEA:SILVER NEEDLE;WHITE;GRADE 1;LEAFY"/>
    <x v="0"/>
    <n v="1500000"/>
    <n v="0"/>
    <x v="0"/>
    <x v="5"/>
    <x v="6"/>
    <x v="14"/>
  </r>
  <r>
    <x v="0"/>
    <s v="11"/>
    <x v="1"/>
    <s v="41100015"/>
    <s v="Pndptn Usaha Teh"/>
    <s v="11004477"/>
    <s v="TEA:ODX TEA;BLACK;GRADE 2;FANN I"/>
    <x v="0"/>
    <n v="430364000"/>
    <n v="0"/>
    <x v="0"/>
    <x v="5"/>
    <x v="6"/>
    <x v="13"/>
  </r>
  <r>
    <x v="0"/>
    <s v="11"/>
    <x v="1"/>
    <s v="41100015"/>
    <s v="Pndptn Usaha Teh"/>
    <s v="11004517"/>
    <s v="TEA:POWDER;BLACK;GRADE 1;BOP;OJI 21;BLD"/>
    <x v="0"/>
    <n v="660814000"/>
    <n v="0"/>
    <x v="0"/>
    <x v="5"/>
    <x v="6"/>
    <x v="13"/>
  </r>
  <r>
    <x v="0"/>
    <s v="11"/>
    <x v="1"/>
    <s v="41100015"/>
    <s v="Pndptn Usaha Teh"/>
    <s v="11004518"/>
    <s v="TEA:POWDER;BLACK;GRADE 1;PF;OJI 51;BLD"/>
    <x v="0"/>
    <n v="4306176866"/>
    <n v="0"/>
    <x v="0"/>
    <x v="5"/>
    <x v="6"/>
    <x v="13"/>
  </r>
  <r>
    <x v="0"/>
    <s v="11"/>
    <x v="1"/>
    <s v="41100015"/>
    <s v="Pndptn Usaha Teh"/>
    <s v="11004528"/>
    <s v="TEA:ODX TEA;BLACK;GRADE 3;BMF"/>
    <x v="0"/>
    <n v="2522579220"/>
    <n v="0"/>
    <x v="0"/>
    <x v="5"/>
    <x v="6"/>
    <x v="13"/>
  </r>
  <r>
    <x v="0"/>
    <s v="11"/>
    <x v="1"/>
    <s v="41100015"/>
    <s v="Pndptn Usaha Teh"/>
    <s v="11006129"/>
    <s v="TEA:ODX TEA;BLACK;GRADE 1;PF-DUST;PF LS"/>
    <x v="0"/>
    <n v="520329040"/>
    <n v="0"/>
    <x v="0"/>
    <x v="5"/>
    <x v="6"/>
    <x v="13"/>
  </r>
  <r>
    <x v="0"/>
    <s v="11"/>
    <x v="1"/>
    <s v="41100015"/>
    <s v="Pndptn Usaha Teh"/>
    <s v="21000161"/>
    <s v="Teh Hijau Unsorted"/>
    <x v="0"/>
    <n v="1886320"/>
    <n v="0"/>
    <x v="0"/>
    <x v="5"/>
    <x v="6"/>
    <x v="15"/>
  </r>
  <r>
    <x v="0"/>
    <s v="11"/>
    <x v="1"/>
    <s v="41100015"/>
    <s v="Pndptn Usaha Teh"/>
    <s v="31000023"/>
    <s v="PUCUK TEH"/>
    <x v="0"/>
    <n v="3893438628"/>
    <n v="0"/>
    <x v="0"/>
    <x v="5"/>
    <x v="6"/>
    <x v="14"/>
  </r>
  <r>
    <x v="0"/>
    <s v="11"/>
    <x v="1"/>
    <s v="41100023"/>
    <s v="Pndptn Usah Prd Hil"/>
    <s v="11004466"/>
    <s v="MARGARINE:FORVITA;RAW;200GR"/>
    <x v="0"/>
    <n v="119867099"/>
    <n v="0"/>
    <x v="1"/>
    <x v="1"/>
    <x v="1"/>
    <x v="16"/>
  </r>
  <r>
    <x v="0"/>
    <s v="11"/>
    <x v="1"/>
    <s v="41100023"/>
    <s v="Pndptn Usah Prd Hil"/>
    <s v="11004467"/>
    <s v="RICE,MILLED:IR64;WHITE;RAW"/>
    <x v="0"/>
    <n v="215203780"/>
    <n v="0"/>
    <x v="1"/>
    <x v="1"/>
    <x v="1"/>
    <x v="16"/>
  </r>
  <r>
    <x v="0"/>
    <s v="11"/>
    <x v="1"/>
    <s v="41100023"/>
    <s v="Pndptn Usah Prd Hil"/>
    <s v="11004532"/>
    <s v="DETERGENT:DISHWASHING;LIQ;BASIL;200ML"/>
    <x v="0"/>
    <n v="19455006"/>
    <n v="0"/>
    <x v="1"/>
    <x v="1"/>
    <x v="1"/>
    <x v="16"/>
  </r>
  <r>
    <x v="0"/>
    <s v="11"/>
    <x v="1"/>
    <s v="41100023"/>
    <s v="Pndptn Usah Prd Hil"/>
    <s v="11004533"/>
    <s v="DETERGENT:DISHWASHING;LIQ;GRNTEA;200ML"/>
    <x v="0"/>
    <n v="9446184"/>
    <n v="0"/>
    <x v="1"/>
    <x v="1"/>
    <x v="1"/>
    <x v="16"/>
  </r>
  <r>
    <x v="0"/>
    <s v="11"/>
    <x v="1"/>
    <s v="41100023"/>
    <s v="Pndptn Usah Prd Hil"/>
    <s v="11004557"/>
    <s v="MARGARINE:FORVITA;Vit A;15KG"/>
    <x v="0"/>
    <n v="13879277"/>
    <n v="0"/>
    <x v="1"/>
    <x v="1"/>
    <x v="1"/>
    <x v="16"/>
  </r>
  <r>
    <x v="0"/>
    <s v="11"/>
    <x v="1"/>
    <s v="41100023"/>
    <s v="Pndptn Usah Prd Hil"/>
    <s v="11006082"/>
    <s v="DETERGENT:DISHWASHING;LIQ;BASIL;75ML"/>
    <x v="0"/>
    <n v="6035742"/>
    <n v="0"/>
    <x v="1"/>
    <x v="1"/>
    <x v="1"/>
    <x v="16"/>
  </r>
  <r>
    <x v="0"/>
    <s v="11"/>
    <x v="1"/>
    <s v="41100023"/>
    <s v="Pndptn Usah Prd Hil"/>
    <s v="11006083"/>
    <s v="DETERGENT:DISHWASHING;LIQ;GRNTEA;75ML"/>
    <x v="0"/>
    <n v="6175015"/>
    <n v="0"/>
    <x v="1"/>
    <x v="1"/>
    <x v="1"/>
    <x v="16"/>
  </r>
  <r>
    <x v="0"/>
    <s v="11"/>
    <x v="1"/>
    <s v="41100023"/>
    <s v="Pndptn Usah Prd Hil"/>
    <s v="11006084"/>
    <s v="DETERGENT:DISHWASHING;LIQ;GRNTEA;600ML"/>
    <x v="0"/>
    <n v="843243"/>
    <n v="0"/>
    <x v="1"/>
    <x v="1"/>
    <x v="1"/>
    <x v="16"/>
  </r>
  <r>
    <x v="0"/>
    <s v="11"/>
    <x v="1"/>
    <s v="41100023"/>
    <s v="Pndptn Usah Prd Hil"/>
    <s v="11006101"/>
    <s v="VEGETABLE OIL:PALM;LIQ;TROPICAL;500ML"/>
    <x v="0"/>
    <n v="292973"/>
    <n v="0"/>
    <x v="1"/>
    <x v="1"/>
    <x v="1"/>
    <x v="16"/>
  </r>
  <r>
    <x v="0"/>
    <s v="11"/>
    <x v="1"/>
    <s v="41100024"/>
    <s v="Pndptn Us. Hilir Teh"/>
    <s v="11003852"/>
    <s v="TC Hijau SC Goalpara - Dus"/>
    <x v="0"/>
    <n v="94495413"/>
    <n v="0"/>
    <x v="1"/>
    <x v="1"/>
    <x v="1"/>
    <x v="16"/>
  </r>
  <r>
    <x v="0"/>
    <s v="11"/>
    <x v="1"/>
    <s v="41100024"/>
    <s v="Pndptn Us. Hilir Teh"/>
    <s v="11003853"/>
    <s v="TC Hijau SC Super Indo 365 - Dus"/>
    <x v="0"/>
    <n v="32432431"/>
    <n v="0"/>
    <x v="1"/>
    <x v="1"/>
    <x v="1"/>
    <x v="16"/>
  </r>
  <r>
    <x v="0"/>
    <s v="11"/>
    <x v="1"/>
    <s v="41100024"/>
    <s v="Pndptn Us. Hilir Teh"/>
    <s v="11003854"/>
    <s v="TC Hijau Walini SC Klasik - Dus"/>
    <x v="0"/>
    <n v="157303689"/>
    <n v="0"/>
    <x v="1"/>
    <x v="1"/>
    <x v="1"/>
    <x v="16"/>
  </r>
  <r>
    <x v="0"/>
    <s v="11"/>
    <x v="1"/>
    <s v="41100024"/>
    <s v="Pndptn Us. Hilir Teh"/>
    <s v="11003855"/>
    <s v="TC Hijau Walini SC Klasik Amplop - Dus"/>
    <x v="0"/>
    <n v="253778529"/>
    <n v="0"/>
    <x v="1"/>
    <x v="1"/>
    <x v="1"/>
    <x v="16"/>
  </r>
  <r>
    <x v="0"/>
    <s v="11"/>
    <x v="1"/>
    <s v="41100024"/>
    <s v="Pndptn Us. Hilir Teh"/>
    <s v="11003857"/>
    <s v="TC Hitam SC Goalpara - Dus"/>
    <x v="0"/>
    <n v="1877735745"/>
    <n v="0"/>
    <x v="1"/>
    <x v="1"/>
    <x v="1"/>
    <x v="16"/>
  </r>
  <r>
    <x v="0"/>
    <s v="11"/>
    <x v="1"/>
    <s v="41100024"/>
    <s v="Pndptn Us. Hilir Teh"/>
    <s v="11003858"/>
    <s v="TC Hitam SC Goalpara - Sachet"/>
    <x v="0"/>
    <n v="22853795"/>
    <n v="0"/>
    <x v="1"/>
    <x v="1"/>
    <x v="1"/>
    <x v="16"/>
  </r>
  <r>
    <x v="0"/>
    <s v="11"/>
    <x v="1"/>
    <s v="41100024"/>
    <s v="Pndptn Us. Hilir Teh"/>
    <s v="11003860"/>
    <s v="TC Hitam SC Super Indo 365 - Dus"/>
    <x v="0"/>
    <n v="90321891"/>
    <n v="0"/>
    <x v="1"/>
    <x v="1"/>
    <x v="1"/>
    <x v="16"/>
  </r>
  <r>
    <x v="0"/>
    <s v="11"/>
    <x v="1"/>
    <s v="41100024"/>
    <s v="Pndptn Us. Hilir Teh"/>
    <s v="11003861"/>
    <s v="TC Hitam Walini SC Klasik Amplop - Dus"/>
    <x v="0"/>
    <n v="280322711"/>
    <n v="0"/>
    <x v="1"/>
    <x v="1"/>
    <x v="1"/>
    <x v="16"/>
  </r>
  <r>
    <x v="0"/>
    <s v="11"/>
    <x v="1"/>
    <s v="41100024"/>
    <s v="Pndptn Us. Hilir Teh"/>
    <s v="11003862"/>
    <s v="TC Hitam Walini SC Reguler - Dus"/>
    <x v="0"/>
    <n v="544297538"/>
    <n v="0"/>
    <x v="1"/>
    <x v="1"/>
    <x v="1"/>
    <x v="16"/>
  </r>
  <r>
    <x v="0"/>
    <s v="11"/>
    <x v="1"/>
    <s v="41100024"/>
    <s v="Pndptn Us. Hilir Teh"/>
    <s v="11003863"/>
    <s v="TC Jasmine SC Super Indo 365 - Dus"/>
    <x v="0"/>
    <n v="24324325"/>
    <n v="0"/>
    <x v="1"/>
    <x v="1"/>
    <x v="1"/>
    <x v="16"/>
  </r>
  <r>
    <x v="0"/>
    <s v="11"/>
    <x v="1"/>
    <s v="41100024"/>
    <s v="Pndptn Us. Hilir Teh"/>
    <s v="11003864"/>
    <s v="TC Jasmine Walini SC Klasik - Dus"/>
    <x v="0"/>
    <n v="438560475"/>
    <n v="0"/>
    <x v="1"/>
    <x v="1"/>
    <x v="1"/>
    <x v="16"/>
  </r>
  <r>
    <x v="0"/>
    <s v="11"/>
    <x v="1"/>
    <s v="41100024"/>
    <s v="Pndptn Us. Hilir Teh"/>
    <s v="11003865"/>
    <s v="TC Jasmine Walini SC Klasik Amplop - Dus"/>
    <x v="0"/>
    <n v="264559716"/>
    <n v="0"/>
    <x v="1"/>
    <x v="1"/>
    <x v="1"/>
    <x v="16"/>
  </r>
  <r>
    <x v="0"/>
    <s v="11"/>
    <x v="1"/>
    <s v="41100024"/>
    <s v="Pndptn Us. Hilir Teh"/>
    <s v="11003866"/>
    <s v="TC Leci Walini SC Klasik - Dus"/>
    <x v="0"/>
    <n v="519822263"/>
    <n v="0"/>
    <x v="1"/>
    <x v="1"/>
    <x v="1"/>
    <x v="16"/>
  </r>
  <r>
    <x v="0"/>
    <s v="11"/>
    <x v="1"/>
    <s v="41100024"/>
    <s v="Pndptn Us. Hilir Teh"/>
    <s v="11003867"/>
    <s v="TC Leci Walini SC Klasik Amplop - Dus"/>
    <x v="0"/>
    <n v="368886710"/>
    <n v="0"/>
    <x v="1"/>
    <x v="1"/>
    <x v="1"/>
    <x v="16"/>
  </r>
  <r>
    <x v="0"/>
    <s v="11"/>
    <x v="1"/>
    <s v="41100024"/>
    <s v="Pndptn Us. Hilir Teh"/>
    <s v="11003868"/>
    <s v="TC Lemon Walini SC Klasik - Dus"/>
    <x v="0"/>
    <n v="374664193"/>
    <n v="0"/>
    <x v="1"/>
    <x v="1"/>
    <x v="1"/>
    <x v="16"/>
  </r>
  <r>
    <x v="0"/>
    <s v="11"/>
    <x v="1"/>
    <s v="41100024"/>
    <s v="Pndptn Us. Hilir Teh"/>
    <s v="11003869"/>
    <s v="TC Lemon Walini SC Klasik Amplop - Dus"/>
    <x v="0"/>
    <n v="146232808"/>
    <n v="0"/>
    <x v="1"/>
    <x v="1"/>
    <x v="1"/>
    <x v="16"/>
  </r>
  <r>
    <x v="0"/>
    <s v="11"/>
    <x v="1"/>
    <s v="41100024"/>
    <s v="Pndptn Us. Hilir Teh"/>
    <s v="11003875"/>
    <s v="TS Hijau - Paper Pouch"/>
    <x v="0"/>
    <n v="7589244"/>
    <n v="0"/>
    <x v="1"/>
    <x v="1"/>
    <x v="1"/>
    <x v="16"/>
  </r>
  <r>
    <x v="0"/>
    <s v="11"/>
    <x v="1"/>
    <s v="41100024"/>
    <s v="Pndptn Us. Hilir Teh"/>
    <s v="11003876"/>
    <s v="TS Hitam - Paper Pouch"/>
    <x v="0"/>
    <n v="9090930"/>
    <n v="0"/>
    <x v="1"/>
    <x v="1"/>
    <x v="1"/>
    <x v="16"/>
  </r>
  <r>
    <x v="0"/>
    <s v="11"/>
    <x v="1"/>
    <s v="41100024"/>
    <s v="Pndptn Us. Hilir Teh"/>
    <s v="11003877"/>
    <s v="TS Hitam BP 1 - Dus"/>
    <x v="0"/>
    <n v="77117521"/>
    <n v="0"/>
    <x v="1"/>
    <x v="1"/>
    <x v="1"/>
    <x v="16"/>
  </r>
  <r>
    <x v="0"/>
    <s v="11"/>
    <x v="1"/>
    <s v="41100024"/>
    <s v="Pndptn Us. Hilir Teh"/>
    <s v="11003878"/>
    <s v="TS Hitam Goalpara 100 g - Metalizing Bag"/>
    <x v="0"/>
    <n v="1641781917"/>
    <n v="0"/>
    <x v="1"/>
    <x v="1"/>
    <x v="1"/>
    <x v="16"/>
  </r>
  <r>
    <x v="0"/>
    <s v="11"/>
    <x v="1"/>
    <s v="41100024"/>
    <s v="Pndptn Us. Hilir Teh"/>
    <s v="11003879"/>
    <s v="TS Hitam Goalpara 250 g - Metalizing Bag"/>
    <x v="0"/>
    <n v="7784087285"/>
    <n v="0"/>
    <x v="1"/>
    <x v="1"/>
    <x v="1"/>
    <x v="16"/>
  </r>
  <r>
    <x v="0"/>
    <s v="11"/>
    <x v="1"/>
    <s v="41100024"/>
    <s v="Pndptn Us. Hilir Teh"/>
    <s v="11003880"/>
    <s v="TS Hitam Goalpara 50 g - Metalizing Bag"/>
    <x v="0"/>
    <n v="3161877309"/>
    <n v="0"/>
    <x v="1"/>
    <x v="1"/>
    <x v="1"/>
    <x v="16"/>
  </r>
  <r>
    <x v="0"/>
    <s v="11"/>
    <x v="1"/>
    <s v="41100024"/>
    <s v="Pndptn Us. Hilir Teh"/>
    <s v="11003881"/>
    <s v="TS Hitam Gunung Mas 250 g - Alu paper"/>
    <x v="0"/>
    <n v="3151053410"/>
    <n v="0"/>
    <x v="1"/>
    <x v="1"/>
    <x v="1"/>
    <x v="16"/>
  </r>
  <r>
    <x v="0"/>
    <s v="11"/>
    <x v="1"/>
    <s v="41100024"/>
    <s v="Pndptn Us. Hilir Teh"/>
    <s v="11003883"/>
    <s v="TS Hitam Gunung Mas 50 g - Alu Paper"/>
    <x v="0"/>
    <n v="806964299"/>
    <n v="0"/>
    <x v="1"/>
    <x v="1"/>
    <x v="1"/>
    <x v="16"/>
  </r>
  <r>
    <x v="0"/>
    <s v="11"/>
    <x v="1"/>
    <s v="41100024"/>
    <s v="Pndptn Us. Hilir Teh"/>
    <s v="11003886"/>
    <s v="TS Putih - Paper Pouch"/>
    <x v="0"/>
    <n v="27945403"/>
    <n v="0"/>
    <x v="1"/>
    <x v="1"/>
    <x v="1"/>
    <x v="16"/>
  </r>
  <r>
    <x v="0"/>
    <s v="11"/>
    <x v="1"/>
    <s v="41100024"/>
    <s v="Pndptn Us. Hilir Teh"/>
    <s v="11004029"/>
    <s v="TC Hitam Walini SC Klasik - Dus"/>
    <x v="0"/>
    <n v="310612802"/>
    <n v="0"/>
    <x v="1"/>
    <x v="1"/>
    <x v="1"/>
    <x v="16"/>
  </r>
  <r>
    <x v="0"/>
    <s v="11"/>
    <x v="1"/>
    <s v="41100024"/>
    <s v="Pndptn Us. Hilir Teh"/>
    <s v="11004088"/>
    <s v="TS Hitam Gunung Mas 100 g x 150 bks"/>
    <x v="0"/>
    <n v="1100088717"/>
    <n v="0"/>
    <x v="1"/>
    <x v="1"/>
    <x v="1"/>
    <x v="16"/>
  </r>
  <r>
    <x v="0"/>
    <s v="11"/>
    <x v="1"/>
    <s v="41100024"/>
    <s v="Pndptn Us. Hilir Teh"/>
    <s v="11004289"/>
    <s v="TEA:BAG;BLACK;GUNUNG MAS;46.25GR;25/BOX"/>
    <x v="0"/>
    <n v="691591626"/>
    <n v="0"/>
    <x v="1"/>
    <x v="1"/>
    <x v="1"/>
    <x v="16"/>
  </r>
  <r>
    <x v="0"/>
    <s v="11"/>
    <x v="1"/>
    <s v="41100024"/>
    <s v="Pndptn Us. Hilir Teh"/>
    <s v="11004323"/>
    <s v="TEA:BAG;BLACKCURRANT;WALINI;45GR;25/BOX"/>
    <x v="0"/>
    <n v="386428168"/>
    <n v="0"/>
    <x v="1"/>
    <x v="1"/>
    <x v="1"/>
    <x v="16"/>
  </r>
  <r>
    <x v="0"/>
    <s v="11"/>
    <x v="1"/>
    <s v="41100024"/>
    <s v="Pndptn Us. Hilir Teh"/>
    <s v="11004383"/>
    <s v="TEA:BAG;BLACKCURRANT;WALINI;25/BOX;ALUM"/>
    <x v="0"/>
    <n v="344470697"/>
    <n v="0"/>
    <x v="1"/>
    <x v="1"/>
    <x v="1"/>
    <x v="16"/>
  </r>
  <r>
    <x v="0"/>
    <s v="11"/>
    <x v="1"/>
    <s v="41100024"/>
    <s v="Pndptn Us. Hilir Teh"/>
    <s v="11004384"/>
    <s v="TEA:BULK;BLACK;ORIGINAL;BULK RITEL;SPC"/>
    <x v="0"/>
    <n v="546495886"/>
    <n v="0"/>
    <x v="1"/>
    <x v="1"/>
    <x v="1"/>
    <x v="16"/>
  </r>
  <r>
    <x v="0"/>
    <s v="11"/>
    <x v="1"/>
    <s v="41100024"/>
    <s v="Pndptn Us. Hilir Teh"/>
    <s v="11004392"/>
    <s v="TEA:BAG;BLACK;JASMINE;WALINI;24/MC"/>
    <x v="0"/>
    <n v="49825259"/>
    <n v="0"/>
    <x v="1"/>
    <x v="1"/>
    <x v="1"/>
    <x v="16"/>
  </r>
  <r>
    <x v="0"/>
    <s v="11"/>
    <x v="1"/>
    <s v="41100024"/>
    <s v="Pndptn Us. Hilir Teh"/>
    <s v="11004393"/>
    <s v="TEA:BAG;BLACK;LEMON;WALINI;1080GR;24/MC"/>
    <x v="0"/>
    <n v="24833014"/>
    <n v="0"/>
    <x v="1"/>
    <x v="1"/>
    <x v="1"/>
    <x v="16"/>
  </r>
  <r>
    <x v="0"/>
    <s v="11"/>
    <x v="1"/>
    <s v="41100024"/>
    <s v="Pndptn Us. Hilir Teh"/>
    <s v="11004394"/>
    <s v="TEA:BAG;BLACK;ORIGINAL;WALINI;24/MC"/>
    <x v="0"/>
    <n v="50026393"/>
    <n v="0"/>
    <x v="1"/>
    <x v="1"/>
    <x v="1"/>
    <x v="16"/>
  </r>
  <r>
    <x v="0"/>
    <s v="11"/>
    <x v="1"/>
    <s v="41100024"/>
    <s v="Pndptn Us. Hilir Teh"/>
    <s v="11004395"/>
    <s v="TEA:BAG;GREEN;ORIGINAL;WALINI;24/MC"/>
    <x v="0"/>
    <n v="50406320"/>
    <n v="0"/>
    <x v="1"/>
    <x v="1"/>
    <x v="1"/>
    <x v="16"/>
  </r>
  <r>
    <x v="0"/>
    <s v="11"/>
    <x v="1"/>
    <s v="41100024"/>
    <s v="Pndptn Us. Hilir Teh"/>
    <s v="11004406"/>
    <s v="TEA:BAG;BLACKCURRANT;NUSAKITA;48/MC"/>
    <x v="0"/>
    <n v="71959502"/>
    <n v="0"/>
    <x v="1"/>
    <x v="1"/>
    <x v="1"/>
    <x v="16"/>
  </r>
  <r>
    <x v="0"/>
    <s v="11"/>
    <x v="1"/>
    <s v="41100024"/>
    <s v="Pndptn Us. Hilir Teh"/>
    <s v="11004407"/>
    <s v="TEA:BAG;LEMON;NUSAKITA;48/MC"/>
    <x v="0"/>
    <n v="72353115"/>
    <n v="0"/>
    <x v="1"/>
    <x v="1"/>
    <x v="1"/>
    <x v="16"/>
  </r>
  <r>
    <x v="0"/>
    <s v="11"/>
    <x v="1"/>
    <s v="41100024"/>
    <s v="Pndptn Us. Hilir Teh"/>
    <s v="11004412"/>
    <s v="TEA:BAG;BLACK;ORIGINAL;PAS TEA;48/MC"/>
    <x v="0"/>
    <n v="24480000"/>
    <n v="0"/>
    <x v="1"/>
    <x v="1"/>
    <x v="1"/>
    <x v="16"/>
  </r>
  <r>
    <x v="0"/>
    <s v="11"/>
    <x v="1"/>
    <s v="41100024"/>
    <s v="Pndptn Us. Hilir Teh"/>
    <s v="11004413"/>
    <s v="TEA:BAG;BLACK;ORIGINAL;GOALPARA;18/MC"/>
    <x v="0"/>
    <n v="27413515"/>
    <n v="0"/>
    <x v="1"/>
    <x v="1"/>
    <x v="1"/>
    <x v="16"/>
  </r>
  <r>
    <x v="0"/>
    <s v="11"/>
    <x v="1"/>
    <s v="41100024"/>
    <s v="Pndptn Us. Hilir Teh"/>
    <s v="11004414"/>
    <s v="TEA:BAG;BLACK;VANILA;NUSAKITA;48/MC"/>
    <x v="0"/>
    <n v="77072169"/>
    <n v="0"/>
    <x v="1"/>
    <x v="1"/>
    <x v="1"/>
    <x v="16"/>
  </r>
  <r>
    <x v="0"/>
    <s v="11"/>
    <x v="1"/>
    <s v="41100024"/>
    <s v="Pndptn Us. Hilir Teh"/>
    <s v="11004415"/>
    <s v="EA:BAG;ENGLISHBREAKFAST;NUSAKITA;48/MC"/>
    <x v="0"/>
    <n v="65972390"/>
    <n v="0"/>
    <x v="1"/>
    <x v="1"/>
    <x v="1"/>
    <x v="16"/>
  </r>
  <r>
    <x v="0"/>
    <s v="11"/>
    <x v="1"/>
    <s v="41100024"/>
    <s v="Pndptn Us. Hilir Teh"/>
    <s v="11004417"/>
    <s v="TEA:BAG;BLACK;LECI;WALINI;1080GR;24/MC"/>
    <x v="0"/>
    <n v="24654227"/>
    <n v="0"/>
    <x v="1"/>
    <x v="1"/>
    <x v="1"/>
    <x v="16"/>
  </r>
  <r>
    <x v="0"/>
    <s v="11"/>
    <x v="1"/>
    <s v="41100024"/>
    <s v="Pndptn Us. Hilir Teh"/>
    <s v="11004418"/>
    <s v="TEA:BAG;BLACK;BLACKCURRANT;WALINI;24/MC"/>
    <x v="0"/>
    <n v="24833014"/>
    <n v="0"/>
    <x v="1"/>
    <x v="1"/>
    <x v="1"/>
    <x v="16"/>
  </r>
  <r>
    <x v="0"/>
    <s v="11"/>
    <x v="1"/>
    <s v="41100024"/>
    <s v="Pndptn Us. Hilir Teh"/>
    <s v="11004447"/>
    <s v="TEA:POWDER;BLACK;GRADE 1;WALINI;1KG"/>
    <x v="0"/>
    <n v="62618910"/>
    <n v="0"/>
    <x v="1"/>
    <x v="1"/>
    <x v="1"/>
    <x v="16"/>
  </r>
  <r>
    <x v="0"/>
    <s v="11"/>
    <x v="1"/>
    <s v="41100024"/>
    <s v="Pndptn Us. Hilir Teh"/>
    <s v="11004448"/>
    <s v="TEA:POWDER;BLACK;GRADE 1;WALINI;50GR"/>
    <x v="0"/>
    <n v="4987563"/>
    <n v="0"/>
    <x v="1"/>
    <x v="1"/>
    <x v="1"/>
    <x v="16"/>
  </r>
  <r>
    <x v="0"/>
    <s v="11"/>
    <x v="1"/>
    <s v="41100024"/>
    <s v="Pndptn Us. Hilir Teh"/>
    <s v="11004449"/>
    <s v="TEA:POWDER;GREEN;GRADE 1;WALINI;50GR"/>
    <x v="0"/>
    <n v="7481344"/>
    <n v="0"/>
    <x v="1"/>
    <x v="1"/>
    <x v="1"/>
    <x v="16"/>
  </r>
  <r>
    <x v="0"/>
    <s v="11"/>
    <x v="1"/>
    <s v="41100024"/>
    <s v="Pndptn Us. Hilir Teh"/>
    <s v="11004450"/>
    <s v="TEA:POWDER;WHITE;GRADE 1;WALINI;50GR"/>
    <x v="0"/>
    <n v="8728235"/>
    <n v="0"/>
    <x v="1"/>
    <x v="1"/>
    <x v="1"/>
    <x v="16"/>
  </r>
  <r>
    <x v="0"/>
    <s v="11"/>
    <x v="1"/>
    <s v="41100024"/>
    <s v="Pndptn Us. Hilir Teh"/>
    <s v="11004454"/>
    <s v="TEA:BAG;BLACK;BLACKCURRANT;WALINI;180GR"/>
    <x v="0"/>
    <n v="6999853"/>
    <n v="0"/>
    <x v="1"/>
    <x v="1"/>
    <x v="1"/>
    <x v="16"/>
  </r>
  <r>
    <x v="0"/>
    <s v="11"/>
    <x v="1"/>
    <s v="41100024"/>
    <s v="Pndptn Us. Hilir Teh"/>
    <s v="11004455"/>
    <s v="TEA:BAG;BLACK;JASMINE;FANN;WALINI;180GR"/>
    <x v="0"/>
    <n v="4404693"/>
    <n v="0"/>
    <x v="1"/>
    <x v="1"/>
    <x v="1"/>
    <x v="16"/>
  </r>
  <r>
    <x v="0"/>
    <s v="11"/>
    <x v="1"/>
    <s v="41100024"/>
    <s v="Pndptn Us. Hilir Teh"/>
    <s v="11004456"/>
    <s v="TEA:BAG;BLACK;ORIGINAL;WALINI;180GR"/>
    <x v="0"/>
    <n v="4758738"/>
    <n v="0"/>
    <x v="1"/>
    <x v="1"/>
    <x v="1"/>
    <x v="16"/>
  </r>
  <r>
    <x v="0"/>
    <s v="11"/>
    <x v="1"/>
    <s v="41100024"/>
    <s v="Pndptn Us. Hilir Teh"/>
    <s v="11004457"/>
    <s v="TEA:BAG;BLACK;LEMON;FANN;WALINI;180GR"/>
    <x v="0"/>
    <n v="326293"/>
    <n v="0"/>
    <x v="1"/>
    <x v="1"/>
    <x v="1"/>
    <x v="16"/>
  </r>
  <r>
    <x v="0"/>
    <s v="11"/>
    <x v="1"/>
    <s v="41100024"/>
    <s v="Pndptn Us. Hilir Teh"/>
    <s v="11004458"/>
    <s v="TEA:BAG;BLACK;LECI;FANN;WALINI;180GR"/>
    <x v="0"/>
    <n v="303838"/>
    <n v="0"/>
    <x v="1"/>
    <x v="1"/>
    <x v="1"/>
    <x v="16"/>
  </r>
  <r>
    <x v="0"/>
    <s v="11"/>
    <x v="1"/>
    <s v="41100024"/>
    <s v="Pndptn Us. Hilir Teh"/>
    <s v="11004462"/>
    <s v="TEA:BAG;JASMINE;NDESO;50GR;25/BOX"/>
    <x v="0"/>
    <n v="4065270"/>
    <n v="0"/>
    <x v="1"/>
    <x v="1"/>
    <x v="1"/>
    <x v="16"/>
  </r>
  <r>
    <x v="0"/>
    <s v="11"/>
    <x v="1"/>
    <s v="41100024"/>
    <s v="Pndptn Us. Hilir Teh"/>
    <s v="11004463"/>
    <s v="TEA:BAG;BLACK;ORIGINAL;PGN;9GR;5/SCHT"/>
    <x v="0"/>
    <n v="1760000"/>
    <n v="0"/>
    <x v="1"/>
    <x v="1"/>
    <x v="1"/>
    <x v="16"/>
  </r>
  <r>
    <x v="0"/>
    <s v="11"/>
    <x v="1"/>
    <s v="41100024"/>
    <s v="Pndptn Us. Hilir Teh"/>
    <s v="11004492"/>
    <s v="TEA:POWDER;BLACK;BOP I;ARAH COFFEE;ALUM"/>
    <x v="0"/>
    <n v="3465000"/>
    <n v="0"/>
    <x v="1"/>
    <x v="1"/>
    <x v="1"/>
    <x v="16"/>
  </r>
  <r>
    <x v="0"/>
    <s v="11"/>
    <x v="1"/>
    <s v="41100024"/>
    <s v="Pndptn Us. Hilir Teh"/>
    <s v="11004493"/>
    <s v="TEA:POWDER;BLACK;ENGLISHBREAKFAST;FANN"/>
    <x v="0"/>
    <n v="385000"/>
    <n v="0"/>
    <x v="1"/>
    <x v="1"/>
    <x v="1"/>
    <x v="16"/>
  </r>
  <r>
    <x v="0"/>
    <s v="11"/>
    <x v="1"/>
    <s v="41100024"/>
    <s v="Pndptn Us. Hilir Teh"/>
    <s v="11004494"/>
    <s v="TEA:POWDER;BLACK;CHACUI;KAMPUNG;ALUM"/>
    <x v="0"/>
    <n v="3200000"/>
    <n v="0"/>
    <x v="1"/>
    <x v="1"/>
    <x v="1"/>
    <x v="16"/>
  </r>
  <r>
    <x v="0"/>
    <s v="11"/>
    <x v="1"/>
    <s v="41100024"/>
    <s v="Pndptn Us. Hilir Teh"/>
    <s v="11004519"/>
    <s v="TEA:BAG;JASMINE;GOALPARA;30GR;15/BOX"/>
    <x v="0"/>
    <n v="217433735"/>
    <n v="0"/>
    <x v="1"/>
    <x v="1"/>
    <x v="1"/>
    <x v="16"/>
  </r>
  <r>
    <x v="0"/>
    <s v="11"/>
    <x v="1"/>
    <s v="41100024"/>
    <s v="Pndptn Us. Hilir Teh"/>
    <s v="11004520"/>
    <s v="TEA:BAG;BLACK;GOALPARA;30GR;15/BOX"/>
    <x v="0"/>
    <n v="5613192"/>
    <n v="0"/>
    <x v="1"/>
    <x v="1"/>
    <x v="1"/>
    <x v="16"/>
  </r>
  <r>
    <x v="0"/>
    <s v="11"/>
    <x v="1"/>
    <s v="41100024"/>
    <s v="Pndptn Us. Hilir Teh"/>
    <s v="11004543"/>
    <s v="TEA:POWDER;BLACK;BP I;RANCABALI;500GR"/>
    <x v="0"/>
    <n v="223739"/>
    <n v="0"/>
    <x v="1"/>
    <x v="1"/>
    <x v="1"/>
    <x v="16"/>
  </r>
  <r>
    <x v="0"/>
    <s v="11"/>
    <x v="1"/>
    <s v="41100024"/>
    <s v="Pndptn Us. Hilir Teh"/>
    <s v="11004544"/>
    <s v="TEA:POWDER;BLACK;BP 1;RANCABALI;100GR"/>
    <x v="0"/>
    <n v="285315"/>
    <n v="0"/>
    <x v="1"/>
    <x v="1"/>
    <x v="1"/>
    <x v="16"/>
  </r>
  <r>
    <x v="0"/>
    <s v="11"/>
    <x v="1"/>
    <s v="41100024"/>
    <s v="Pndptn Us. Hilir Teh"/>
    <s v="11004545"/>
    <s v="TEA:POWDER;BLACK;BP 1;RANCABALI;200GR"/>
    <x v="0"/>
    <n v="205099"/>
    <n v="0"/>
    <x v="1"/>
    <x v="1"/>
    <x v="1"/>
    <x v="16"/>
  </r>
  <r>
    <x v="0"/>
    <s v="11"/>
    <x v="1"/>
    <s v="41100024"/>
    <s v="Pndptn Us. Hilir Teh"/>
    <s v="11004546"/>
    <s v="TEA:POWDER;BLACK;BOPF-80%;MALABAR;100GR"/>
    <x v="0"/>
    <n v="855946"/>
    <n v="0"/>
    <x v="1"/>
    <x v="1"/>
    <x v="1"/>
    <x v="16"/>
  </r>
  <r>
    <x v="0"/>
    <s v="11"/>
    <x v="1"/>
    <s v="41100024"/>
    <s v="Pndptn Us. Hilir Teh"/>
    <s v="11004547"/>
    <s v="TEA:POWDER;BLACK;BOPF-80%;MALABAR;500GR"/>
    <x v="0"/>
    <n v="223739"/>
    <n v="0"/>
    <x v="1"/>
    <x v="1"/>
    <x v="1"/>
    <x v="16"/>
  </r>
  <r>
    <x v="0"/>
    <s v="11"/>
    <x v="1"/>
    <s v="41100024"/>
    <s v="Pndptn Us. Hilir Teh"/>
    <s v="11004548"/>
    <s v="TEA:POWDER;BLACK;BOPF-80%;MALABAR;200GR"/>
    <x v="0"/>
    <n v="205099"/>
    <n v="0"/>
    <x v="1"/>
    <x v="1"/>
    <x v="1"/>
    <x v="16"/>
  </r>
  <r>
    <x v="0"/>
    <s v="11"/>
    <x v="1"/>
    <s v="41100024"/>
    <s v="Pndptn Us. Hilir Teh"/>
    <s v="11004550"/>
    <s v="TEA:POWDER;WHITE;WALINI;BRW;19.2GR"/>
    <x v="0"/>
    <n v="5349240"/>
    <n v="0"/>
    <x v="1"/>
    <x v="1"/>
    <x v="1"/>
    <x v="16"/>
  </r>
  <r>
    <x v="0"/>
    <s v="11"/>
    <x v="1"/>
    <s v="41100024"/>
    <s v="Pndptn Us. Hilir Teh"/>
    <s v="11004551"/>
    <s v="TEA:POWDER;WHITE;WALINI;LEAV;20GR"/>
    <x v="0"/>
    <n v="5349240"/>
    <n v="0"/>
    <x v="1"/>
    <x v="1"/>
    <x v="1"/>
    <x v="16"/>
  </r>
  <r>
    <x v="0"/>
    <s v="11"/>
    <x v="1"/>
    <s v="41100024"/>
    <s v="Pndptn Us. Hilir Teh"/>
    <s v="11004552"/>
    <s v="TEA:POWDER;GREEN;WALINI;BRZ;16.8GR"/>
    <x v="0"/>
    <n v="4011930"/>
    <n v="0"/>
    <x v="1"/>
    <x v="1"/>
    <x v="1"/>
    <x v="16"/>
  </r>
  <r>
    <x v="0"/>
    <s v="11"/>
    <x v="1"/>
    <s v="41100024"/>
    <s v="Pndptn Us. Hilir Teh"/>
    <s v="11004553"/>
    <s v="TEA:POWDER;WHITE;WALINI;SPR;35.2GR"/>
    <x v="0"/>
    <n v="6686550"/>
    <n v="0"/>
    <x v="1"/>
    <x v="1"/>
    <x v="1"/>
    <x v="16"/>
  </r>
  <r>
    <x v="0"/>
    <s v="11"/>
    <x v="1"/>
    <s v="41100024"/>
    <s v="Pndptn Us. Hilir Teh"/>
    <s v="11004554"/>
    <s v="TEA:POWDER;BLACK;SEDEP;CRAFT;500GR"/>
    <x v="0"/>
    <n v="671216"/>
    <n v="0"/>
    <x v="1"/>
    <x v="1"/>
    <x v="1"/>
    <x v="16"/>
  </r>
  <r>
    <x v="0"/>
    <s v="11"/>
    <x v="1"/>
    <s v="41100024"/>
    <s v="Pndptn Us. Hilir Teh"/>
    <s v="11004555"/>
    <s v="TEA:POWDER;BLACK;SEDEP;CRAFT;200GR"/>
    <x v="0"/>
    <n v="410198"/>
    <n v="0"/>
    <x v="1"/>
    <x v="1"/>
    <x v="1"/>
    <x v="16"/>
  </r>
  <r>
    <x v="0"/>
    <s v="11"/>
    <x v="1"/>
    <s v="41100024"/>
    <s v="Pndptn Us. Hilir Teh"/>
    <s v="11004556"/>
    <s v="TEA:POWDER;BLACK;SEDEP;CRAFT;100GR"/>
    <x v="0"/>
    <n v="399441"/>
    <n v="0"/>
    <x v="1"/>
    <x v="1"/>
    <x v="1"/>
    <x v="16"/>
  </r>
  <r>
    <x v="0"/>
    <s v="11"/>
    <x v="1"/>
    <s v="41100024"/>
    <s v="Pndptn Us. Hilir Teh"/>
    <s v="11006093"/>
    <s v="TEA:BAG;BLACK;DUST 1;WALINI;180GR;100/PK"/>
    <x v="0"/>
    <n v="1179279"/>
    <n v="0"/>
    <x v="1"/>
    <x v="1"/>
    <x v="1"/>
    <x v="16"/>
  </r>
  <r>
    <x v="0"/>
    <s v="11"/>
    <x v="1"/>
    <s v="41100024"/>
    <s v="Pndptn Us. Hilir Teh"/>
    <s v="11006094"/>
    <s v="TEA:BAG;BLACK;PF;BONTEH;7.2GR"/>
    <x v="0"/>
    <n v="296092000"/>
    <n v="0"/>
    <x v="1"/>
    <x v="1"/>
    <x v="1"/>
    <x v="16"/>
  </r>
  <r>
    <x v="0"/>
    <s v="11"/>
    <x v="1"/>
    <s v="41100024"/>
    <s v="Pndptn Us. Hilir Teh"/>
    <s v="11006095"/>
    <s v="TEA:BAG;BLACK;PF;BONTEH;45GR;25/BOX"/>
    <x v="0"/>
    <n v="5194782000"/>
    <n v="0"/>
    <x v="1"/>
    <x v="1"/>
    <x v="1"/>
    <x v="16"/>
  </r>
  <r>
    <x v="0"/>
    <s v="11"/>
    <x v="1"/>
    <s v="41100024"/>
    <s v="Pndptn Us. Hilir Teh"/>
    <s v="11006099"/>
    <s v="TEA:BAG;BLACK;DALES;BREAKFAST;25/BOX"/>
    <x v="0"/>
    <n v="9660000"/>
    <n v="0"/>
    <x v="1"/>
    <x v="1"/>
    <x v="1"/>
    <x v="16"/>
  </r>
  <r>
    <x v="0"/>
    <s v="11"/>
    <x v="1"/>
    <s v="41100024"/>
    <s v="Pndptn Us. Hilir Teh"/>
    <s v="11006100"/>
    <s v="TEA:BAG;GREEN;KONACHA;DALES;45GR;25/BOX"/>
    <x v="0"/>
    <n v="8880000"/>
    <n v="0"/>
    <x v="1"/>
    <x v="1"/>
    <x v="1"/>
    <x v="16"/>
  </r>
  <r>
    <x v="0"/>
    <s v="11"/>
    <x v="1"/>
    <s v="41100024"/>
    <s v="Pndptn Us. Hilir Teh"/>
    <s v="11006106"/>
    <s v="TEA:BULK;BLACK;PF;STD 208"/>
    <x v="0"/>
    <n v="1251000"/>
    <n v="0"/>
    <x v="1"/>
    <x v="1"/>
    <x v="1"/>
    <x v="16"/>
  </r>
  <r>
    <x v="0"/>
    <s v="11"/>
    <x v="1"/>
    <s v="41100024"/>
    <s v="Pndptn Us. Hilir Teh"/>
    <s v="11006118"/>
    <s v="TEA:BULK;BLACK;BOPF;STD 207"/>
    <x v="0"/>
    <n v="68000"/>
    <n v="0"/>
    <x v="1"/>
    <x v="1"/>
    <x v="1"/>
    <x v="16"/>
  </r>
  <r>
    <x v="0"/>
    <s v="11"/>
    <x v="1"/>
    <s v="41100024"/>
    <s v="Pndptn Us. Hilir Teh"/>
    <s v="11006119"/>
    <s v="TEA:BULK;BLACK;OP;STD 201"/>
    <x v="0"/>
    <n v="600000"/>
    <n v="0"/>
    <x v="1"/>
    <x v="1"/>
    <x v="1"/>
    <x v="16"/>
  </r>
  <r>
    <x v="0"/>
    <s v="11"/>
    <x v="1"/>
    <s v="41100024"/>
    <s v="Pndptn Us. Hilir Teh"/>
    <s v="11006120"/>
    <s v="TEA:BULK;BLACK;GRADE 1;BP 1;STD 102"/>
    <x v="0"/>
    <n v="12500000"/>
    <n v="0"/>
    <x v="1"/>
    <x v="1"/>
    <x v="1"/>
    <x v="16"/>
  </r>
  <r>
    <x v="0"/>
    <s v="11"/>
    <x v="1"/>
    <s v="41100024"/>
    <s v="Pndptn Us. Hilir Teh"/>
    <s v="11006127"/>
    <s v="TEA:BAG;BLACK;DUTA-PF;NUBUWWAH;45GR"/>
    <x v="0"/>
    <n v="3096000"/>
    <n v="0"/>
    <x v="1"/>
    <x v="1"/>
    <x v="1"/>
    <x v="16"/>
  </r>
  <r>
    <x v="0"/>
    <s v="11"/>
    <x v="1"/>
    <s v="41100024"/>
    <s v="Pndptn Us. Hilir Teh"/>
    <s v="11006128"/>
    <s v="TEA:BAG;BLACK;REGULER;WALINI;42.5GR"/>
    <x v="0"/>
    <n v="49343436"/>
    <n v="0"/>
    <x v="1"/>
    <x v="1"/>
    <x v="1"/>
    <x v="16"/>
  </r>
  <r>
    <x v="0"/>
    <s v="11"/>
    <x v="1"/>
    <s v="41100026"/>
    <s v="Pndptn Us. Hlir Gula"/>
    <s v="11004295"/>
    <s v="SUGAR,REFINED:WHITE CRYSTAL;WALINI;1KG"/>
    <x v="0"/>
    <n v="998959200"/>
    <n v="0"/>
    <x v="1"/>
    <x v="1"/>
    <x v="1"/>
    <x v="16"/>
  </r>
  <r>
    <x v="0"/>
    <s v="11"/>
    <x v="1"/>
    <s v="41100026"/>
    <s v="Pndptn Us. Hlir Gula"/>
    <s v="11004484"/>
    <s v="SUGAR,REFINED:GKP 1;RAJAGULA;50KG"/>
    <x v="0"/>
    <n v="15882677500"/>
    <n v="0"/>
    <x v="1"/>
    <x v="1"/>
    <x v="1"/>
    <x v="16"/>
  </r>
  <r>
    <x v="0"/>
    <s v="11"/>
    <x v="1"/>
    <s v="41100026"/>
    <s v="Pndptn Us. Hlir Gula"/>
    <s v="11004485"/>
    <s v="SUGAR,REFINED:GKP 1;RAJAGULA;1KG"/>
    <x v="0"/>
    <n v="491529714"/>
    <n v="0"/>
    <x v="1"/>
    <x v="1"/>
    <x v="1"/>
    <x v="16"/>
  </r>
  <r>
    <x v="0"/>
    <s v="11"/>
    <x v="1"/>
    <s v="41100026"/>
    <s v="Pndptn Us. Hlir Gula"/>
    <s v="11004486"/>
    <s v="SUGAR,REFINED:WHITE CRYSTAL;GKP 1;500GR"/>
    <x v="0"/>
    <n v="3419000"/>
    <n v="0"/>
    <x v="1"/>
    <x v="1"/>
    <x v="1"/>
    <x v="16"/>
  </r>
  <r>
    <x v="0"/>
    <s v="11"/>
    <x v="1"/>
    <s v="41100026"/>
    <s v="Pndptn Us. Hlir Gula"/>
    <s v="11004487"/>
    <s v="SUGAR,REFINED:WHITE CRYSTAL;GKP 1;200GR"/>
    <x v="0"/>
    <n v="96708600"/>
    <n v="0"/>
    <x v="1"/>
    <x v="1"/>
    <x v="1"/>
    <x v="16"/>
  </r>
  <r>
    <x v="0"/>
    <s v="11"/>
    <x v="1"/>
    <s v="41100027"/>
    <s v="Pndptn Us. Hlir KS"/>
    <s v="11004478"/>
    <s v="VEGETABLE OIL:PALM;LIQ;TROPICAL;1L"/>
    <x v="0"/>
    <n v="280960687"/>
    <n v="0"/>
    <x v="1"/>
    <x v="1"/>
    <x v="1"/>
    <x v="16"/>
  </r>
  <r>
    <x v="0"/>
    <s v="11"/>
    <x v="1"/>
    <s v="41100027"/>
    <s v="Pndptn Us. Hlir KS"/>
    <s v="11004479"/>
    <s v="VEGETABLE OIL:PALM;LIQ;MYK KITA;2L"/>
    <x v="0"/>
    <n v="177081081"/>
    <n v="0"/>
    <x v="1"/>
    <x v="1"/>
    <x v="1"/>
    <x v="16"/>
  </r>
  <r>
    <x v="0"/>
    <s v="11"/>
    <x v="1"/>
    <s v="41100027"/>
    <s v="Pndptn Us. Hlir KS"/>
    <s v="11004480"/>
    <s v="VEGETABLE OIL:PALM;LIQ;TROPICAL;2L"/>
    <x v="0"/>
    <n v="562022360"/>
    <n v="0"/>
    <x v="1"/>
    <x v="1"/>
    <x v="1"/>
    <x v="16"/>
  </r>
  <r>
    <x v="0"/>
    <s v="11"/>
    <x v="1"/>
    <s v="41100027"/>
    <s v="Pndptn Us. Hlir KS"/>
    <s v="11004481"/>
    <s v="VEGETABLE OIL:PALM;LIQ;STD;NUSAKITA;1L"/>
    <x v="0"/>
    <n v="107379955"/>
    <n v="0"/>
    <x v="1"/>
    <x v="1"/>
    <x v="1"/>
    <x v="16"/>
  </r>
  <r>
    <x v="0"/>
    <s v="11"/>
    <x v="1"/>
    <s v="41100027"/>
    <s v="Pndptn Us. Hlir KS"/>
    <s v="11004482"/>
    <s v="VEGETABLE OIL:PALM;LIQ;MYK KITA;1L"/>
    <x v="0"/>
    <n v="4760500630"/>
    <n v="0"/>
    <x v="1"/>
    <x v="1"/>
    <x v="1"/>
    <x v="16"/>
  </r>
  <r>
    <x v="0"/>
    <s v="11"/>
    <x v="1"/>
    <s v="41100027"/>
    <s v="Pndptn Us. Hlir KS"/>
    <s v="11004483"/>
    <s v="VEGETABLE OIL:PALM;LIQ;NUSAKITA;2L"/>
    <x v="0"/>
    <n v="79716350"/>
    <n v="0"/>
    <x v="1"/>
    <x v="1"/>
    <x v="1"/>
    <x v="16"/>
  </r>
  <r>
    <x v="0"/>
    <s v="11"/>
    <x v="1"/>
    <s v="41100027"/>
    <s v="Pndptn Us. Hlir KS"/>
    <s v="11004495"/>
    <s v="VEGETABLE OIL:PALM;LIQ;HEMART;REFILL;2L"/>
    <x v="0"/>
    <n v="467266487"/>
    <n v="0"/>
    <x v="1"/>
    <x v="1"/>
    <x v="1"/>
    <x v="16"/>
  </r>
  <r>
    <x v="0"/>
    <s v="11"/>
    <x v="1"/>
    <s v="41100027"/>
    <s v="Pndptn Us. Hlir KS"/>
    <s v="11004497"/>
    <s v="VEGETABLE OIL:PALM;FRAISWEL;REFILL;2L"/>
    <x v="0"/>
    <n v="40953153"/>
    <n v="0"/>
    <x v="1"/>
    <x v="1"/>
    <x v="1"/>
    <x v="16"/>
  </r>
  <r>
    <x v="0"/>
    <s v="11"/>
    <x v="1"/>
    <s v="41100027"/>
    <s v="Pndptn Us. Hlir KS"/>
    <s v="11004498"/>
    <s v="VEGETABLE OIL:PALM;LIQ;STD;FRAISWEL;1L"/>
    <x v="0"/>
    <n v="8248648"/>
    <n v="0"/>
    <x v="1"/>
    <x v="1"/>
    <x v="1"/>
    <x v="16"/>
  </r>
  <r>
    <x v="0"/>
    <s v="11"/>
    <x v="1"/>
    <s v="41100027"/>
    <s v="Pndptn Us. Hlir KS"/>
    <s v="11004500"/>
    <s v="VEGETABLE OIL:PALM;LIQ;STD;FITRI;900ML"/>
    <x v="0"/>
    <n v="853759608"/>
    <n v="0"/>
    <x v="1"/>
    <x v="1"/>
    <x v="1"/>
    <x v="16"/>
  </r>
  <r>
    <x v="0"/>
    <s v="11"/>
    <x v="1"/>
    <s v="41100027"/>
    <s v="Pndptn Us. Hlir KS"/>
    <s v="11004501"/>
    <s v="VEGETABLE OIL:PALM;LIQ;STD;FITRI;1.8L"/>
    <x v="0"/>
    <n v="12167387"/>
    <n v="0"/>
    <x v="1"/>
    <x v="1"/>
    <x v="1"/>
    <x v="16"/>
  </r>
  <r>
    <x v="0"/>
    <s v="11"/>
    <x v="1"/>
    <s v="41100027"/>
    <s v="Pndptn Us. Hlir KS"/>
    <s v="11004502"/>
    <s v="VEGETABLE OIL:PALM;LIQ;STD;FITRI;1L"/>
    <x v="0"/>
    <n v="162197571"/>
    <n v="0"/>
    <x v="1"/>
    <x v="1"/>
    <x v="1"/>
    <x v="16"/>
  </r>
  <r>
    <x v="0"/>
    <s v="11"/>
    <x v="1"/>
    <s v="41100027"/>
    <s v="Pndptn Us. Hlir KS"/>
    <s v="11004503"/>
    <s v="VEGETABLE OIL:PALM;LIQ;STD;FITRI;450ML"/>
    <x v="0"/>
    <n v="247239272"/>
    <n v="0"/>
    <x v="1"/>
    <x v="1"/>
    <x v="1"/>
    <x v="16"/>
  </r>
  <r>
    <x v="0"/>
    <s v="11"/>
    <x v="1"/>
    <s v="41100027"/>
    <s v="Pndptn Us. Hlir KS"/>
    <s v="11004506"/>
    <s v="VEGETABLE OIL:PALM;LIQ;STD;INL;900ML"/>
    <x v="0"/>
    <n v="294594494"/>
    <n v="0"/>
    <x v="1"/>
    <x v="1"/>
    <x v="1"/>
    <x v="16"/>
  </r>
  <r>
    <x v="0"/>
    <s v="11"/>
    <x v="1"/>
    <s v="41100027"/>
    <s v="Pndptn Us. Hlir KS"/>
    <s v="11004510"/>
    <s v="VEGETABLE OIL:PALM;LIQ;STD;HEMART;1L"/>
    <x v="0"/>
    <n v="1683928919"/>
    <n v="0"/>
    <x v="1"/>
    <x v="1"/>
    <x v="1"/>
    <x v="16"/>
  </r>
  <r>
    <x v="0"/>
    <s v="11"/>
    <x v="1"/>
    <s v="41100027"/>
    <s v="Pndptn Us. Hlir KS"/>
    <s v="11006092"/>
    <s v="VEGETABLE OIL:PALM;LIQ;FRAISWEL;18L"/>
    <x v="0"/>
    <n v="485436669"/>
    <n v="0"/>
    <x v="1"/>
    <x v="1"/>
    <x v="1"/>
    <x v="16"/>
  </r>
  <r>
    <x v="0"/>
    <s v="11"/>
    <x v="1"/>
    <s v="41100027"/>
    <s v="Pndptn Us. Hlir KS"/>
    <s v="11006096"/>
    <s v="VEGETABLE OIL:PALM;LIQ;STD;FITRI;850ML"/>
    <x v="0"/>
    <n v="317412408"/>
    <n v="0"/>
    <x v="1"/>
    <x v="1"/>
    <x v="1"/>
    <x v="16"/>
  </r>
  <r>
    <x v="0"/>
    <s v="11"/>
    <x v="1"/>
    <s v="41100027"/>
    <s v="Pndptn Us. Hlir KS"/>
    <s v="11006097"/>
    <s v="VEGETABLE OIL:PALM;LIQ;FITRI;400ML"/>
    <x v="0"/>
    <n v="656061486"/>
    <n v="0"/>
    <x v="1"/>
    <x v="1"/>
    <x v="1"/>
    <x v="16"/>
  </r>
  <r>
    <x v="0"/>
    <s v="11"/>
    <x v="1"/>
    <s v="41100027"/>
    <s v="Pndptn Us. Hlir KS"/>
    <s v="11006098"/>
    <s v="VEGETABLE OIL:PALM;LIQ;STD;RIZKI;1L"/>
    <x v="0"/>
    <n v="923766123"/>
    <n v="0"/>
    <x v="1"/>
    <x v="1"/>
    <x v="1"/>
    <x v="16"/>
  </r>
  <r>
    <x v="0"/>
    <s v="11"/>
    <x v="1"/>
    <s v="41100027"/>
    <s v="Pndptn Us. Hlir KS"/>
    <s v="11006101"/>
    <s v="VEGETABLE OIL:PALM;LIQ;TROPICAL;500ML"/>
    <x v="0"/>
    <n v="195315"/>
    <n v="0"/>
    <x v="1"/>
    <x v="1"/>
    <x v="1"/>
    <x v="16"/>
  </r>
  <r>
    <x v="0"/>
    <s v="11"/>
    <x v="1"/>
    <s v="41100027"/>
    <s v="Pndptn Us. Hlir KS"/>
    <s v="11006126"/>
    <s v="VEGETABLE OIL:PALM;LIQ;STD;RIZKI;900ML"/>
    <x v="0"/>
    <n v="354648650"/>
    <n v="0"/>
    <x v="1"/>
    <x v="1"/>
    <x v="1"/>
    <x v="15"/>
  </r>
  <r>
    <x v="0"/>
    <s v="11"/>
    <x v="1"/>
    <s v="41900005"/>
    <s v="Pndptn Ush Agrowisat"/>
    <s v="#"/>
    <s v="#"/>
    <x v="0"/>
    <n v="55270639423"/>
    <n v="0"/>
    <x v="1"/>
    <x v="1"/>
    <x v="7"/>
    <x v="6"/>
  </r>
  <r>
    <x v="0"/>
    <s v="11"/>
    <x v="2"/>
    <s v="41100006"/>
    <s v="Pndptn Usaha Karet"/>
    <s v="11000047"/>
    <s v="SKIM LATEKS PEKAT"/>
    <x v="0"/>
    <n v="712500000"/>
    <n v="0"/>
    <x v="0"/>
    <x v="4"/>
    <x v="5"/>
    <x v="7"/>
  </r>
  <r>
    <x v="0"/>
    <s v="11"/>
    <x v="2"/>
    <s v="41100006"/>
    <s v="Pndptn Usaha Karet"/>
    <s v="11003905"/>
    <s v="RSS 1"/>
    <x v="0"/>
    <n v="285657684189"/>
    <n v="0"/>
    <x v="0"/>
    <x v="4"/>
    <x v="5"/>
    <x v="10"/>
  </r>
  <r>
    <x v="0"/>
    <s v="11"/>
    <x v="2"/>
    <s v="41100006"/>
    <s v="Pndptn Usaha Karet"/>
    <s v="11003906"/>
    <s v="RSS 3"/>
    <x v="0"/>
    <n v="15670841345"/>
    <n v="0"/>
    <x v="0"/>
    <x v="4"/>
    <x v="5"/>
    <x v="9"/>
  </r>
  <r>
    <x v="0"/>
    <s v="11"/>
    <x v="2"/>
    <s v="41100006"/>
    <s v="Pndptn Usaha Karet"/>
    <s v="11003907"/>
    <s v="CUTTING"/>
    <x v="0"/>
    <n v="12075110100"/>
    <n v="0"/>
    <x v="0"/>
    <x v="4"/>
    <x v="5"/>
    <x v="7"/>
  </r>
  <r>
    <x v="0"/>
    <s v="11"/>
    <x v="2"/>
    <s v="41100006"/>
    <s v="Pndptn Usaha Karet"/>
    <s v="11003909"/>
    <s v="RSS 4"/>
    <x v="0"/>
    <n v="6014273806"/>
    <n v="0"/>
    <x v="0"/>
    <x v="4"/>
    <x v="5"/>
    <x v="7"/>
  </r>
  <r>
    <x v="0"/>
    <s v="11"/>
    <x v="2"/>
    <s v="41100006"/>
    <s v="Pndptn Usaha Karet"/>
    <s v="31000025"/>
    <s v="Lump"/>
    <x v="0"/>
    <n v="50778343893"/>
    <n v="0"/>
    <x v="0"/>
    <x v="4"/>
    <x v="5"/>
    <x v="7"/>
  </r>
  <r>
    <x v="0"/>
    <s v="11"/>
    <x v="2"/>
    <s v="41100015"/>
    <s v="Pndptn Usaha Teh"/>
    <s v="11000047"/>
    <s v="SKIM LATEKS PEKAT"/>
    <x v="0"/>
    <n v="-87427765"/>
    <n v="0"/>
    <x v="0"/>
    <x v="5"/>
    <x v="6"/>
    <x v="7"/>
  </r>
  <r>
    <x v="0"/>
    <s v="11"/>
    <x v="2"/>
    <s v="41100015"/>
    <s v="Pndptn Usaha Teh"/>
    <s v="11003735"/>
    <s v="TEH HIJAU"/>
    <x v="0"/>
    <n v="1937803168"/>
    <n v="0"/>
    <x v="0"/>
    <x v="5"/>
    <x v="6"/>
    <x v="14"/>
  </r>
  <r>
    <x v="0"/>
    <s v="11"/>
    <x v="2"/>
    <s v="41100015"/>
    <s v="Pndptn Usaha Teh"/>
    <s v="11004288"/>
    <s v="TEA:ODX TEA;BLACK;GRADE 3;BM"/>
    <x v="0"/>
    <n v="1096498670"/>
    <n v="0"/>
    <x v="0"/>
    <x v="5"/>
    <x v="6"/>
    <x v="13"/>
  </r>
  <r>
    <x v="0"/>
    <s v="11"/>
    <x v="2"/>
    <s v="41100015"/>
    <s v="Pndptn Usaha Teh"/>
    <s v="11004355"/>
    <s v="TEA:ODX TEA;BLACK;GRADE 1;BOP"/>
    <x v="0"/>
    <n v="3815731704"/>
    <n v="0"/>
    <x v="0"/>
    <x v="5"/>
    <x v="6"/>
    <x v="13"/>
  </r>
  <r>
    <x v="0"/>
    <s v="11"/>
    <x v="2"/>
    <s v="41100015"/>
    <s v="Pndptn Usaha Teh"/>
    <s v="11004357"/>
    <s v="TEA:ODX TEA;BLACK;GRADE 1;BOPF"/>
    <x v="0"/>
    <n v="1235123426"/>
    <n v="0"/>
    <x v="0"/>
    <x v="5"/>
    <x v="6"/>
    <x v="13"/>
  </r>
  <r>
    <x v="0"/>
    <s v="11"/>
    <x v="2"/>
    <s v="41100015"/>
    <s v="Pndptn Usaha Teh"/>
    <s v="11004358"/>
    <s v="TEA:ODX TEA;BLACK;GRADE 1;PF"/>
    <x v="0"/>
    <n v="8192538426"/>
    <n v="0"/>
    <x v="0"/>
    <x v="5"/>
    <x v="6"/>
    <x v="13"/>
  </r>
  <r>
    <x v="0"/>
    <s v="11"/>
    <x v="2"/>
    <s v="41100015"/>
    <s v="Pndptn Usaha Teh"/>
    <s v="11004359"/>
    <s v="TEA:ODX TEA;BLACK;GRADE 1;DUST"/>
    <x v="0"/>
    <n v="5534132672"/>
    <n v="0"/>
    <x v="0"/>
    <x v="5"/>
    <x v="6"/>
    <x v="13"/>
  </r>
  <r>
    <x v="0"/>
    <s v="11"/>
    <x v="2"/>
    <s v="41100015"/>
    <s v="Pndptn Usaha Teh"/>
    <s v="11004360"/>
    <s v="TEA:ODX TEA;BLACK;GRADE 1;BT"/>
    <x v="0"/>
    <n v="5413492325"/>
    <n v="0"/>
    <x v="0"/>
    <x v="5"/>
    <x v="6"/>
    <x v="13"/>
  </r>
  <r>
    <x v="0"/>
    <s v="11"/>
    <x v="2"/>
    <s v="41100015"/>
    <s v="Pndptn Usaha Teh"/>
    <s v="11004361"/>
    <s v="TEA:ODX TEA;BLACK;GRADE 1;BP"/>
    <x v="0"/>
    <n v="432629260"/>
    <n v="0"/>
    <x v="0"/>
    <x v="5"/>
    <x v="6"/>
    <x v="13"/>
  </r>
  <r>
    <x v="0"/>
    <s v="11"/>
    <x v="2"/>
    <s v="41100015"/>
    <s v="Pndptn Usaha Teh"/>
    <s v="11004362"/>
    <s v="TEA:ODX TEA;BLACK;GRADE 2;PF II"/>
    <x v="0"/>
    <n v="1942227042"/>
    <n v="0"/>
    <x v="0"/>
    <x v="5"/>
    <x v="6"/>
    <x v="13"/>
  </r>
  <r>
    <x v="0"/>
    <s v="11"/>
    <x v="2"/>
    <s v="41100015"/>
    <s v="Pndptn Usaha Teh"/>
    <s v="11004363"/>
    <s v="TEA:ODX TEA;BLACK;GRADE 2;DUST II"/>
    <x v="0"/>
    <n v="1325348036"/>
    <n v="0"/>
    <x v="0"/>
    <x v="5"/>
    <x v="6"/>
    <x v="13"/>
  </r>
  <r>
    <x v="0"/>
    <s v="11"/>
    <x v="2"/>
    <s v="41100015"/>
    <s v="Pndptn Usaha Teh"/>
    <s v="11004365"/>
    <s v="TEA:ODX TEA;BLACK;GRADE 2;FANN II"/>
    <x v="0"/>
    <n v="2538714661"/>
    <n v="0"/>
    <x v="0"/>
    <x v="5"/>
    <x v="6"/>
    <x v="13"/>
  </r>
  <r>
    <x v="0"/>
    <s v="11"/>
    <x v="2"/>
    <s v="41100015"/>
    <s v="Pndptn Usaha Teh"/>
    <s v="11004366"/>
    <s v="TEA:ODX TEA;BLACK;GRADE 2;DUST III"/>
    <x v="0"/>
    <n v="320181524"/>
    <n v="0"/>
    <x v="0"/>
    <x v="5"/>
    <x v="6"/>
    <x v="13"/>
  </r>
  <r>
    <x v="0"/>
    <s v="11"/>
    <x v="2"/>
    <s v="41100015"/>
    <s v="Pndptn Usaha Teh"/>
    <s v="11004377"/>
    <s v="TEA:ODX TEA;BLACK;GRADE 2;BP II"/>
    <x v="0"/>
    <n v="46341306"/>
    <n v="0"/>
    <x v="0"/>
    <x v="5"/>
    <x v="6"/>
    <x v="13"/>
  </r>
  <r>
    <x v="0"/>
    <s v="11"/>
    <x v="2"/>
    <s v="41100017"/>
    <s v="Pndptn Usaha Kopi"/>
    <s v="11003930"/>
    <s v="R/WP - 1 M"/>
    <x v="0"/>
    <n v="5498084850"/>
    <n v="0"/>
    <x v="0"/>
    <x v="6"/>
    <x v="8"/>
    <x v="17"/>
  </r>
  <r>
    <x v="0"/>
    <s v="11"/>
    <x v="2"/>
    <s v="41100017"/>
    <s v="Pndptn Usaha Kopi"/>
    <s v="11003931"/>
    <s v="R/WP - 1 S"/>
    <x v="0"/>
    <n v="277075600"/>
    <n v="0"/>
    <x v="0"/>
    <x v="6"/>
    <x v="8"/>
    <x v="17"/>
  </r>
  <r>
    <x v="0"/>
    <s v="11"/>
    <x v="2"/>
    <s v="41100017"/>
    <s v="Pndptn Usaha Kopi"/>
    <s v="11003932"/>
    <s v="R/WP - 4 L"/>
    <x v="0"/>
    <n v="1412606800"/>
    <n v="0"/>
    <x v="0"/>
    <x v="6"/>
    <x v="8"/>
    <x v="17"/>
  </r>
  <r>
    <x v="0"/>
    <s v="11"/>
    <x v="2"/>
    <s v="41100017"/>
    <s v="Pndptn Usaha Kopi"/>
    <s v="11003933"/>
    <s v="R/WP - 4 M"/>
    <x v="0"/>
    <n v="91328800"/>
    <n v="0"/>
    <x v="0"/>
    <x v="6"/>
    <x v="8"/>
    <x v="17"/>
  </r>
  <r>
    <x v="0"/>
    <s v="11"/>
    <x v="2"/>
    <s v="41100017"/>
    <s v="Pndptn Usaha Kopi"/>
    <s v="11003934"/>
    <s v="R/WP - 4 S"/>
    <x v="0"/>
    <n v="182329600"/>
    <n v="0"/>
    <x v="0"/>
    <x v="6"/>
    <x v="8"/>
    <x v="17"/>
  </r>
  <r>
    <x v="0"/>
    <s v="11"/>
    <x v="2"/>
    <s v="41100017"/>
    <s v="Pndptn Usaha Kopi"/>
    <s v="11003935"/>
    <s v="KOPI - R/DP LOKAL"/>
    <x v="0"/>
    <n v="137826750"/>
    <n v="0"/>
    <x v="0"/>
    <x v="6"/>
    <x v="8"/>
    <x v="17"/>
  </r>
  <r>
    <x v="0"/>
    <s v="11"/>
    <x v="2"/>
    <s v="41100017"/>
    <s v="Pndptn Usaha Kopi"/>
    <s v="11003936"/>
    <s v="R/WP - 1 L"/>
    <x v="0"/>
    <n v="3496818900"/>
    <n v="0"/>
    <x v="0"/>
    <x v="6"/>
    <x v="8"/>
    <x v="17"/>
  </r>
  <r>
    <x v="0"/>
    <s v="11"/>
    <x v="2"/>
    <s v="41100017"/>
    <s v="Pndptn Usaha Kopi"/>
    <s v="11003937"/>
    <s v="KOPI - R/WP LOKAL"/>
    <x v="0"/>
    <n v="240034600"/>
    <n v="0"/>
    <x v="0"/>
    <x v="6"/>
    <x v="8"/>
    <x v="17"/>
  </r>
  <r>
    <x v="0"/>
    <s v="11"/>
    <x v="2"/>
    <s v="41100017"/>
    <s v="Pndptn Usaha Kopi"/>
    <s v="11003938"/>
    <s v="R/DP - 1 L"/>
    <x v="0"/>
    <n v="319864600"/>
    <n v="0"/>
    <x v="0"/>
    <x v="6"/>
    <x v="8"/>
    <x v="17"/>
  </r>
  <r>
    <x v="0"/>
    <s v="11"/>
    <x v="2"/>
    <s v="41100023"/>
    <s v="Pndptn Usah Prd Hil"/>
    <s v="11000713"/>
    <s v="SYRUP PALA KEMASAN 630 ML"/>
    <x v="0"/>
    <n v="3693694"/>
    <n v="0"/>
    <x v="1"/>
    <x v="1"/>
    <x v="1"/>
    <x v="16"/>
  </r>
  <r>
    <x v="0"/>
    <s v="11"/>
    <x v="2"/>
    <s v="41100024"/>
    <s v="Pndptn Us. Hilir Teh"/>
    <s v="11000710"/>
    <s v="TEH CELUP KALIGUA 50 GRAM"/>
    <x v="0"/>
    <n v="228734426"/>
    <n v="0"/>
    <x v="1"/>
    <x v="1"/>
    <x v="1"/>
    <x v="16"/>
  </r>
  <r>
    <x v="0"/>
    <s v="11"/>
    <x v="2"/>
    <s v="41100024"/>
    <s v="Pndptn Us. Hilir Teh"/>
    <s v="11000711"/>
    <s v="TEH SERBUK KALIGUA 100 GRAM"/>
    <x v="0"/>
    <n v="145177725"/>
    <n v="0"/>
    <x v="1"/>
    <x v="1"/>
    <x v="1"/>
    <x v="16"/>
  </r>
  <r>
    <x v="0"/>
    <s v="11"/>
    <x v="2"/>
    <s v="41100024"/>
    <s v="Pndptn Us. Hilir Teh"/>
    <s v="11000713"/>
    <s v="SYRUP PALA KEMASAN 630 ML"/>
    <x v="0"/>
    <n v="4362109"/>
    <n v="0"/>
    <x v="1"/>
    <x v="1"/>
    <x v="1"/>
    <x v="16"/>
  </r>
  <r>
    <x v="0"/>
    <s v="11"/>
    <x v="2"/>
    <s v="41100024"/>
    <s v="Pndptn Us. Hilir Teh"/>
    <s v="11003579"/>
    <s v="TEH SACHET HOTEL PATRA"/>
    <x v="0"/>
    <n v="32768428"/>
    <n v="0"/>
    <x v="1"/>
    <x v="1"/>
    <x v="1"/>
    <x v="16"/>
  </r>
  <r>
    <x v="0"/>
    <s v="11"/>
    <x v="2"/>
    <s v="41100024"/>
    <s v="Pndptn Us. Hilir Teh"/>
    <s v="11004248"/>
    <s v="TEA:TIGA DJALA;BLK TEA;TEA BAG;25/BOX"/>
    <x v="0"/>
    <n v="79846916"/>
    <n v="0"/>
    <x v="1"/>
    <x v="1"/>
    <x v="1"/>
    <x v="16"/>
  </r>
  <r>
    <x v="0"/>
    <s v="11"/>
    <x v="2"/>
    <s v="41100025"/>
    <s v="Pndptn Us. Hlir Kopi"/>
    <s v="11000700"/>
    <s v="KOPI BANARAN KEMASAN 7 GRAM"/>
    <x v="0"/>
    <n v="15754016"/>
    <n v="0"/>
    <x v="1"/>
    <x v="1"/>
    <x v="1"/>
    <x v="16"/>
  </r>
  <r>
    <x v="0"/>
    <s v="11"/>
    <x v="2"/>
    <s v="41100025"/>
    <s v="Pndptn Us. Hlir Kopi"/>
    <s v="11000701"/>
    <s v="KOPI BANARAN KEMASAN 25 GRAM + GULA"/>
    <x v="0"/>
    <n v="133691400"/>
    <n v="0"/>
    <x v="1"/>
    <x v="1"/>
    <x v="1"/>
    <x v="16"/>
  </r>
  <r>
    <x v="0"/>
    <s v="11"/>
    <x v="2"/>
    <s v="41100025"/>
    <s v="Pndptn Us. Hlir Kopi"/>
    <s v="11000702"/>
    <s v="KOPI BANARAN KEMASAN 100 GRAM"/>
    <x v="0"/>
    <n v="449424890"/>
    <n v="0"/>
    <x v="1"/>
    <x v="1"/>
    <x v="1"/>
    <x v="16"/>
  </r>
  <r>
    <x v="0"/>
    <s v="11"/>
    <x v="2"/>
    <s v="41100025"/>
    <s v="Pndptn Us. Hlir Kopi"/>
    <s v="11000703"/>
    <s v="KOPI BANARAN KEMASAN 250 GRAM"/>
    <x v="0"/>
    <n v="300644379"/>
    <n v="0"/>
    <x v="1"/>
    <x v="1"/>
    <x v="1"/>
    <x v="16"/>
  </r>
  <r>
    <x v="0"/>
    <s v="11"/>
    <x v="2"/>
    <s v="41100025"/>
    <s v="Pndptn Us. Hlir Kopi"/>
    <s v="11000704"/>
    <s v="KOPI BANARAN CLASSIC 200 GRAM"/>
    <x v="0"/>
    <n v="145454210"/>
    <n v="0"/>
    <x v="1"/>
    <x v="1"/>
    <x v="1"/>
    <x v="16"/>
  </r>
  <r>
    <x v="0"/>
    <s v="11"/>
    <x v="2"/>
    <s v="41100025"/>
    <s v="Pndptn Us. Hlir Kopi"/>
    <s v="11000705"/>
    <s v="KOPI BANARAN PREMIUM 120 GRAM"/>
    <x v="0"/>
    <n v="92830599"/>
    <n v="0"/>
    <x v="1"/>
    <x v="1"/>
    <x v="1"/>
    <x v="16"/>
  </r>
  <r>
    <x v="0"/>
    <s v="11"/>
    <x v="2"/>
    <s v="41100025"/>
    <s v="Pndptn Us. Hlir Kopi"/>
    <s v="11000716"/>
    <s v="KOPI SANGRAI ARABIKA 100%"/>
    <x v="0"/>
    <n v="62698758"/>
    <n v="0"/>
    <x v="1"/>
    <x v="1"/>
    <x v="1"/>
    <x v="16"/>
  </r>
  <r>
    <x v="0"/>
    <s v="11"/>
    <x v="2"/>
    <s v="41100025"/>
    <s v="Pndptn Us. Hlir Kopi"/>
    <s v="11000717"/>
    <s v="KOPI SANGRAI ROBUSTA 100 %"/>
    <x v="0"/>
    <n v="107738190"/>
    <n v="0"/>
    <x v="1"/>
    <x v="1"/>
    <x v="1"/>
    <x v="16"/>
  </r>
  <r>
    <x v="0"/>
    <s v="11"/>
    <x v="2"/>
    <s v="41100025"/>
    <s v="Pndptn Us. Hlir Kopi"/>
    <s v="11000718"/>
    <s v="KOPI SANGRAI BANARAN BLEND A"/>
    <x v="0"/>
    <n v="80080890"/>
    <n v="0"/>
    <x v="1"/>
    <x v="1"/>
    <x v="1"/>
    <x v="16"/>
  </r>
  <r>
    <x v="0"/>
    <s v="11"/>
    <x v="2"/>
    <s v="41100025"/>
    <s v="Pndptn Us. Hlir Kopi"/>
    <s v="11000719"/>
    <s v="KOPI SANGRAI BANARAN BLEND B"/>
    <x v="0"/>
    <n v="135870740"/>
    <n v="0"/>
    <x v="1"/>
    <x v="1"/>
    <x v="1"/>
    <x v="16"/>
  </r>
  <r>
    <x v="0"/>
    <s v="11"/>
    <x v="2"/>
    <s v="41100025"/>
    <s v="Pndptn Us. Hlir Kopi"/>
    <s v="11000720"/>
    <s v="KOPI SANGRAI BANARAN BLEND C"/>
    <x v="0"/>
    <n v="55815972"/>
    <n v="0"/>
    <x v="1"/>
    <x v="1"/>
    <x v="1"/>
    <x v="16"/>
  </r>
  <r>
    <x v="0"/>
    <s v="11"/>
    <x v="2"/>
    <s v="41100025"/>
    <s v="Pndptn Us. Hlir Kopi"/>
    <s v="11000723"/>
    <s v="KOPI SANGRAI BANARAN EKONOMI  2"/>
    <x v="0"/>
    <n v="15081932"/>
    <n v="0"/>
    <x v="1"/>
    <x v="1"/>
    <x v="1"/>
    <x v="16"/>
  </r>
  <r>
    <x v="0"/>
    <s v="11"/>
    <x v="2"/>
    <s v="41100025"/>
    <s v="Pndptn Us. Hlir Kopi"/>
    <s v="11000724"/>
    <s v="KOPI BUBUK ARABIKA 100 %"/>
    <x v="0"/>
    <n v="50218361"/>
    <n v="0"/>
    <x v="1"/>
    <x v="1"/>
    <x v="1"/>
    <x v="16"/>
  </r>
  <r>
    <x v="0"/>
    <s v="11"/>
    <x v="2"/>
    <s v="41100025"/>
    <s v="Pndptn Us. Hlir Kopi"/>
    <s v="11000725"/>
    <s v="KOPI BUBUK ROBUSTA 100 %"/>
    <x v="0"/>
    <n v="106665608"/>
    <n v="0"/>
    <x v="1"/>
    <x v="1"/>
    <x v="1"/>
    <x v="16"/>
  </r>
  <r>
    <x v="0"/>
    <s v="11"/>
    <x v="2"/>
    <s v="41100025"/>
    <s v="Pndptn Us. Hlir Kopi"/>
    <s v="11000726"/>
    <s v="KOPI BUBUK BANARAN BLEND A"/>
    <x v="0"/>
    <n v="1552699"/>
    <n v="0"/>
    <x v="1"/>
    <x v="1"/>
    <x v="1"/>
    <x v="16"/>
  </r>
  <r>
    <x v="0"/>
    <s v="11"/>
    <x v="2"/>
    <s v="41100025"/>
    <s v="Pndptn Us. Hlir Kopi"/>
    <s v="11000727"/>
    <s v="KOPI BUBUK BANARAN BLEND B"/>
    <x v="0"/>
    <n v="7739670"/>
    <n v="0"/>
    <x v="1"/>
    <x v="1"/>
    <x v="1"/>
    <x v="16"/>
  </r>
  <r>
    <x v="0"/>
    <s v="11"/>
    <x v="2"/>
    <s v="41100025"/>
    <s v="Pndptn Us. Hlir Kopi"/>
    <s v="11000731"/>
    <s v="KOPI BUBUK BANARAN EKONOMI  2"/>
    <x v="0"/>
    <n v="30483424"/>
    <n v="0"/>
    <x v="1"/>
    <x v="1"/>
    <x v="1"/>
    <x v="16"/>
  </r>
  <r>
    <x v="0"/>
    <s v="11"/>
    <x v="2"/>
    <s v="41100025"/>
    <s v="Pndptn Us. Hlir Kopi"/>
    <s v="11003578"/>
    <s v="KOPI SACHET HOTEL PATRA"/>
    <x v="0"/>
    <n v="988253409"/>
    <n v="0"/>
    <x v="1"/>
    <x v="1"/>
    <x v="1"/>
    <x v="16"/>
  </r>
  <r>
    <x v="0"/>
    <s v="11"/>
    <x v="2"/>
    <s v="41100025"/>
    <s v="Pndptn Us. Hlir Kopi"/>
    <s v="11003713"/>
    <s v="KOPI SANGRAI PREMIUM 500 GR"/>
    <x v="0"/>
    <n v="26429979"/>
    <n v="0"/>
    <x v="1"/>
    <x v="1"/>
    <x v="1"/>
    <x v="16"/>
  </r>
  <r>
    <x v="0"/>
    <s v="11"/>
    <x v="2"/>
    <s v="41100025"/>
    <s v="Pndptn Us. Hlir Kopi"/>
    <s v="11004232"/>
    <s v="KOPI BUBUK BANARAN BLEND C @ 500 GR"/>
    <x v="0"/>
    <n v="115559906"/>
    <n v="0"/>
    <x v="1"/>
    <x v="1"/>
    <x v="1"/>
    <x v="16"/>
  </r>
  <r>
    <x v="0"/>
    <s v="11"/>
    <x v="2"/>
    <s v="41100025"/>
    <s v="Pndptn Us. Hlir Kopi"/>
    <s v="11004452"/>
    <s v="COFFEE:POWDER;ARABUSTA;NUSAKITA;200GR"/>
    <x v="0"/>
    <n v="220966616"/>
    <n v="0"/>
    <x v="1"/>
    <x v="1"/>
    <x v="1"/>
    <x v="16"/>
  </r>
  <r>
    <x v="0"/>
    <s v="11"/>
    <x v="2"/>
    <s v="41100025"/>
    <s v="Pndptn Us. Hlir Kopi"/>
    <s v="11004453"/>
    <s v="COFFEE:POWDER;ROBUSTA;NUSAKITA;200GR"/>
    <x v="0"/>
    <n v="198058345"/>
    <n v="0"/>
    <x v="1"/>
    <x v="1"/>
    <x v="1"/>
    <x v="16"/>
  </r>
  <r>
    <x v="0"/>
    <s v="11"/>
    <x v="2"/>
    <s v="41100026"/>
    <s v="Pndptn Us. Hlir Gula"/>
    <s v="11000714"/>
    <s v="GULA 9 KEMASAN  1 KG"/>
    <x v="0"/>
    <n v="15684888600"/>
    <n v="0"/>
    <x v="1"/>
    <x v="1"/>
    <x v="1"/>
    <x v="16"/>
  </r>
  <r>
    <x v="0"/>
    <s v="11"/>
    <x v="2"/>
    <s v="41100026"/>
    <s v="Pndptn Us. Hlir Gula"/>
    <s v="11003938"/>
    <s v="R/DP - 1 L"/>
    <x v="0"/>
    <n v="30185000"/>
    <n v="0"/>
    <x v="1"/>
    <x v="1"/>
    <x v="1"/>
    <x v="17"/>
  </r>
  <r>
    <x v="0"/>
    <s v="11"/>
    <x v="2"/>
    <s v="41100026"/>
    <s v="Pndptn Us. Hlir Gula"/>
    <s v="11004303"/>
    <s v="SUGAR,REFINED:WHITE CRYSTAL;BANARAN;8GR"/>
    <x v="0"/>
    <n v="52075000"/>
    <n v="0"/>
    <x v="1"/>
    <x v="1"/>
    <x v="1"/>
    <x v="16"/>
  </r>
  <r>
    <x v="0"/>
    <s v="11"/>
    <x v="2"/>
    <s v="41200001"/>
    <s v="Pndptn Usaha Tebu"/>
    <s v="11004303"/>
    <s v="SUGAR,REFINED:WHITE CRYSTAL;BANARAN;8GR"/>
    <x v="0"/>
    <n v="715578018"/>
    <n v="0"/>
    <x v="0"/>
    <x v="2"/>
    <x v="2"/>
    <x v="16"/>
  </r>
  <r>
    <x v="0"/>
    <s v="11"/>
    <x v="2"/>
    <s v="41200001"/>
    <s v="Pndptn Usaha Tebu"/>
    <s v="#"/>
    <s v="#"/>
    <x v="0"/>
    <n v="12920274674"/>
    <n v="0"/>
    <x v="0"/>
    <x v="2"/>
    <x v="2"/>
    <x v="6"/>
  </r>
  <r>
    <x v="0"/>
    <s v="11"/>
    <x v="2"/>
    <s v="41200002"/>
    <s v="Pndptn Us. Tebu-Gula"/>
    <s v="#"/>
    <s v="#"/>
    <x v="0"/>
    <n v="45853125000"/>
    <n v="0"/>
    <x v="0"/>
    <x v="2"/>
    <x v="2"/>
    <x v="6"/>
  </r>
  <r>
    <x v="0"/>
    <s v="11"/>
    <x v="2"/>
    <s v="41200005"/>
    <s v="Pndptn Us Tebu-Tetes"/>
    <s v="#"/>
    <s v="#"/>
    <x v="0"/>
    <n v="6876123231"/>
    <n v="0"/>
    <x v="0"/>
    <x v="2"/>
    <x v="2"/>
    <x v="6"/>
  </r>
  <r>
    <x v="0"/>
    <s v="11"/>
    <x v="2"/>
    <s v="41200011"/>
    <s v="Pndptn Usaha Hortiku"/>
    <s v="#"/>
    <s v="#"/>
    <x v="0"/>
    <n v="1014378170"/>
    <n v="0"/>
    <x v="1"/>
    <x v="1"/>
    <x v="4"/>
    <x v="6"/>
  </r>
  <r>
    <x v="0"/>
    <s v="11"/>
    <x v="2"/>
    <s v="41200016"/>
    <s v="Pndptn Usah Tmn Lain"/>
    <s v="#"/>
    <s v="#"/>
    <x v="0"/>
    <n v="1060601841"/>
    <n v="0"/>
    <x v="1"/>
    <x v="1"/>
    <x v="4"/>
    <x v="6"/>
  </r>
  <r>
    <x v="0"/>
    <s v="11"/>
    <x v="2"/>
    <s v="41300001"/>
    <s v="Pndptn Usah Ank Kayu"/>
    <s v="#"/>
    <s v="#"/>
    <x v="0"/>
    <n v="26869609248"/>
    <n v="0"/>
    <x v="1"/>
    <x v="1"/>
    <x v="9"/>
    <x v="6"/>
  </r>
  <r>
    <x v="0"/>
    <s v="11"/>
    <x v="2"/>
    <s v="41900005"/>
    <s v="Pndptn Ush Agrowisat"/>
    <s v="#"/>
    <s v="#"/>
    <x v="0"/>
    <n v="26667993061"/>
    <n v="0"/>
    <x v="1"/>
    <x v="1"/>
    <x v="7"/>
    <x v="6"/>
  </r>
  <r>
    <x v="0"/>
    <s v="11"/>
    <x v="3"/>
    <s v="41100026"/>
    <s v="Pndptn Us. Hlir Gula"/>
    <s v="11000001"/>
    <s v="GULA UPS RITEL"/>
    <x v="0"/>
    <n v="2686654819"/>
    <n v="0"/>
    <x v="1"/>
    <x v="1"/>
    <x v="1"/>
    <x v="3"/>
  </r>
  <r>
    <x v="0"/>
    <s v="11"/>
    <x v="3"/>
    <s v="41200002"/>
    <s v="Pndptn Us. Tebu-Gula"/>
    <s v="11000000"/>
    <s v="GULA KEMASAN 50 KG MILIK PG"/>
    <x v="0"/>
    <n v="375168339116"/>
    <n v="0"/>
    <x v="0"/>
    <x v="2"/>
    <x v="2"/>
    <x v="3"/>
  </r>
  <r>
    <x v="0"/>
    <s v="11"/>
    <x v="3"/>
    <s v="41200002"/>
    <s v="Pndptn Us. Tebu-Gula"/>
    <s v="11000001"/>
    <s v="GULA UPS RITEL"/>
    <x v="0"/>
    <n v="180039720708"/>
    <n v="0"/>
    <x v="0"/>
    <x v="2"/>
    <x v="2"/>
    <x v="3"/>
  </r>
  <r>
    <x v="0"/>
    <s v="11"/>
    <x v="3"/>
    <s v="41200002"/>
    <s v="Pndptn Us. Tebu-Gula"/>
    <s v="#"/>
    <s v="#"/>
    <x v="0"/>
    <n v="317610570962"/>
    <n v="0"/>
    <x v="0"/>
    <x v="2"/>
    <x v="2"/>
    <x v="6"/>
  </r>
  <r>
    <x v="0"/>
    <s v="11"/>
    <x v="3"/>
    <s v="41200003"/>
    <s v="Pndptn Usaha Karung"/>
    <s v="21000001"/>
    <s v="TETES MILIK PG"/>
    <x v="0"/>
    <n v="39824869034"/>
    <n v="0"/>
    <x v="1"/>
    <x v="1"/>
    <x v="10"/>
    <x v="3"/>
  </r>
  <r>
    <x v="0"/>
    <s v="11"/>
    <x v="3"/>
    <s v="41200005"/>
    <s v="Pndptn Us Tebu-Tetes"/>
    <s v="11000000"/>
    <s v="GULA KEMASAN 50 KG MILIK PG"/>
    <x v="0"/>
    <n v="18160665092"/>
    <n v="0"/>
    <x v="0"/>
    <x v="2"/>
    <x v="2"/>
    <x v="3"/>
  </r>
  <r>
    <x v="0"/>
    <s v="11"/>
    <x v="3"/>
    <s v="41200005"/>
    <s v="Pndptn Us Tebu-Tetes"/>
    <s v="21000001"/>
    <s v="TETES MILIK PG"/>
    <x v="0"/>
    <n v="70440248920"/>
    <n v="0"/>
    <x v="0"/>
    <x v="2"/>
    <x v="2"/>
    <x v="3"/>
  </r>
  <r>
    <x v="0"/>
    <s v="11"/>
    <x v="3"/>
    <s v="41200005"/>
    <s v="Pndptn Us Tebu-Tetes"/>
    <s v="#"/>
    <s v="#"/>
    <x v="0"/>
    <n v="39379177432"/>
    <n v="0"/>
    <x v="0"/>
    <x v="2"/>
    <x v="2"/>
    <x v="6"/>
  </r>
  <r>
    <x v="0"/>
    <s v="11"/>
    <x v="3"/>
    <s v="41200006"/>
    <s v="Pend U. Tembakau"/>
    <s v="#"/>
    <s v="#"/>
    <x v="0"/>
    <n v="270125013255"/>
    <n v="0"/>
    <x v="0"/>
    <x v="3"/>
    <x v="3"/>
    <x v="6"/>
  </r>
  <r>
    <x v="0"/>
    <s v="11"/>
    <x v="4"/>
    <s v="41100006"/>
    <s v="Pndptn Usaha Karet"/>
    <s v="11001445"/>
    <s v="TH BR CR 1X"/>
    <x v="0"/>
    <n v="16866958000"/>
    <n v="0"/>
    <x v="0"/>
    <x v="4"/>
    <x v="5"/>
    <x v="7"/>
  </r>
  <r>
    <x v="0"/>
    <s v="11"/>
    <x v="4"/>
    <s v="41100006"/>
    <s v="Pndptn Usaha Karet"/>
    <s v="11003276"/>
    <s v="RSS 1 SB 33"/>
    <x v="0"/>
    <n v="122979799992"/>
    <n v="0"/>
    <x v="0"/>
    <x v="4"/>
    <x v="5"/>
    <x v="10"/>
  </r>
  <r>
    <x v="0"/>
    <s v="11"/>
    <x v="4"/>
    <s v="41100006"/>
    <s v="Pndptn Usaha Karet"/>
    <s v="11003277"/>
    <s v="RSS 1 SB 35"/>
    <x v="0"/>
    <n v="17357249552"/>
    <n v="0"/>
    <x v="0"/>
    <x v="4"/>
    <x v="5"/>
    <x v="10"/>
  </r>
  <r>
    <x v="0"/>
    <s v="11"/>
    <x v="4"/>
    <s v="41100006"/>
    <s v="Pndptn Usaha Karet"/>
    <s v="11003278"/>
    <s v="RSS 1 BB"/>
    <x v="0"/>
    <n v="95798591574"/>
    <n v="0"/>
    <x v="0"/>
    <x v="4"/>
    <x v="5"/>
    <x v="10"/>
  </r>
  <r>
    <x v="0"/>
    <s v="11"/>
    <x v="4"/>
    <s v="41100006"/>
    <s v="Pndptn Usaha Karet"/>
    <s v="11003280"/>
    <s v="RSS 3"/>
    <x v="0"/>
    <n v="2727062900"/>
    <n v="0"/>
    <x v="0"/>
    <x v="4"/>
    <x v="5"/>
    <x v="9"/>
  </r>
  <r>
    <x v="0"/>
    <s v="11"/>
    <x v="4"/>
    <s v="41100006"/>
    <s v="Pndptn Usaha Karet"/>
    <s v="11003281"/>
    <s v="Cutting"/>
    <x v="0"/>
    <n v="1529568000"/>
    <n v="0"/>
    <x v="0"/>
    <x v="4"/>
    <x v="5"/>
    <x v="7"/>
  </r>
  <r>
    <x v="0"/>
    <s v="11"/>
    <x v="4"/>
    <s v="41100006"/>
    <s v="Pndptn Usaha Karet"/>
    <s v="11003282"/>
    <s v="TH BR CR 2X"/>
    <x v="0"/>
    <n v="2223200000"/>
    <n v="0"/>
    <x v="0"/>
    <x v="4"/>
    <x v="5"/>
    <x v="7"/>
  </r>
  <r>
    <x v="0"/>
    <s v="11"/>
    <x v="4"/>
    <s v="41100006"/>
    <s v="Pndptn Usaha Karet"/>
    <s v="11003283"/>
    <s v="TH BR CR 3X"/>
    <x v="0"/>
    <n v="19654072000"/>
    <n v="0"/>
    <x v="0"/>
    <x v="4"/>
    <x v="5"/>
    <x v="7"/>
  </r>
  <r>
    <x v="0"/>
    <s v="11"/>
    <x v="4"/>
    <s v="41100006"/>
    <s v="Pndptn Usaha Karet"/>
    <s v="11003284"/>
    <s v="TH BR CR 3X HITAM"/>
    <x v="0"/>
    <n v="9823016000"/>
    <n v="0"/>
    <x v="0"/>
    <x v="4"/>
    <x v="5"/>
    <x v="7"/>
  </r>
  <r>
    <x v="0"/>
    <s v="11"/>
    <x v="4"/>
    <s v="41100006"/>
    <s v="Pndptn Usaha Karet"/>
    <s v="22000012"/>
    <s v="Limbah Crepe"/>
    <x v="0"/>
    <n v="11440000"/>
    <n v="0"/>
    <x v="0"/>
    <x v="4"/>
    <x v="5"/>
    <x v="7"/>
  </r>
  <r>
    <x v="0"/>
    <s v="11"/>
    <x v="4"/>
    <s v="41100015"/>
    <s v="Pndptn Usaha Teh"/>
    <s v="11003285"/>
    <s v="BP I"/>
    <x v="0"/>
    <n v="70453732"/>
    <n v="0"/>
    <x v="0"/>
    <x v="5"/>
    <x v="6"/>
    <x v="13"/>
  </r>
  <r>
    <x v="0"/>
    <s v="11"/>
    <x v="4"/>
    <s v="41100015"/>
    <s v="Pndptn Usaha Teh"/>
    <s v="11003286"/>
    <s v="PF I"/>
    <x v="0"/>
    <n v="324143270"/>
    <n v="0"/>
    <x v="0"/>
    <x v="5"/>
    <x v="6"/>
    <x v="13"/>
  </r>
  <r>
    <x v="0"/>
    <s v="11"/>
    <x v="4"/>
    <s v="41100015"/>
    <s v="Pndptn Usaha Teh"/>
    <s v="11003291"/>
    <s v="TEA WASTE"/>
    <x v="0"/>
    <n v="32000000"/>
    <n v="0"/>
    <x v="0"/>
    <x v="5"/>
    <x v="6"/>
    <x v="12"/>
  </r>
  <r>
    <x v="0"/>
    <s v="11"/>
    <x v="4"/>
    <s v="41100015"/>
    <s v="Pndptn Usaha Teh"/>
    <s v="11003293"/>
    <s v="WHITE TEA"/>
    <x v="0"/>
    <n v="6800000"/>
    <n v="0"/>
    <x v="0"/>
    <x v="5"/>
    <x v="6"/>
    <x v="14"/>
  </r>
  <r>
    <x v="0"/>
    <s v="11"/>
    <x v="4"/>
    <s v="41100015"/>
    <s v="Pndptn Usaha Teh"/>
    <s v="11004368"/>
    <s v="TEA:CTC TEA;BLACK;GRADE 1;BP 1"/>
    <x v="0"/>
    <n v="1087190610"/>
    <n v="0"/>
    <x v="0"/>
    <x v="5"/>
    <x v="6"/>
    <x v="12"/>
  </r>
  <r>
    <x v="0"/>
    <s v="11"/>
    <x v="4"/>
    <s v="41100015"/>
    <s v="Pndptn Usaha Teh"/>
    <s v="11004369"/>
    <s v="TEA:CTC TEA;BLACK;GRADE 1;PF 1"/>
    <x v="0"/>
    <n v="2942261488"/>
    <n v="0"/>
    <x v="0"/>
    <x v="5"/>
    <x v="6"/>
    <x v="12"/>
  </r>
  <r>
    <x v="0"/>
    <s v="11"/>
    <x v="4"/>
    <s v="41100015"/>
    <s v="Pndptn Usaha Teh"/>
    <s v="11004370"/>
    <s v="TEA:CTC TEA;BLACK;GRADE 1;PD"/>
    <x v="0"/>
    <n v="3611917426"/>
    <n v="0"/>
    <x v="0"/>
    <x v="5"/>
    <x v="6"/>
    <x v="12"/>
  </r>
  <r>
    <x v="0"/>
    <s v="11"/>
    <x v="4"/>
    <s v="41100015"/>
    <s v="Pndptn Usaha Teh"/>
    <s v="11004371"/>
    <s v="TEA:CTC TEA;BLACK;GRADE 1;DUST 1"/>
    <x v="0"/>
    <n v="6716186711"/>
    <n v="0"/>
    <x v="0"/>
    <x v="5"/>
    <x v="6"/>
    <x v="12"/>
  </r>
  <r>
    <x v="0"/>
    <s v="11"/>
    <x v="4"/>
    <s v="41100015"/>
    <s v="Pndptn Usaha Teh"/>
    <s v="11004372"/>
    <s v="TEA:CTC TEA;BLACK;GRADE 1;FANN"/>
    <x v="0"/>
    <n v="8684338808"/>
    <n v="0"/>
    <x v="0"/>
    <x v="5"/>
    <x v="6"/>
    <x v="12"/>
  </r>
  <r>
    <x v="0"/>
    <s v="11"/>
    <x v="4"/>
    <s v="41100015"/>
    <s v="Pndptn Usaha Teh"/>
    <s v="11004373"/>
    <s v="TEA:CTC TEA;BLACK;GRADE 2;DUST 2"/>
    <x v="0"/>
    <n v="2496560040"/>
    <n v="0"/>
    <x v="0"/>
    <x v="5"/>
    <x v="6"/>
    <x v="12"/>
  </r>
  <r>
    <x v="0"/>
    <s v="11"/>
    <x v="4"/>
    <s v="41100015"/>
    <s v="Pndptn Usaha Teh"/>
    <s v="11004375"/>
    <s v="TEA:CTC TEA;BLACK;GRADE 3;BMC"/>
    <x v="0"/>
    <n v="5551092880"/>
    <n v="0"/>
    <x v="0"/>
    <x v="5"/>
    <x v="6"/>
    <x v="12"/>
  </r>
  <r>
    <x v="0"/>
    <s v="11"/>
    <x v="4"/>
    <s v="41100017"/>
    <s v="Pndptn Usaha Kopi"/>
    <s v="11003310"/>
    <s v="KOPI - A/WP-1X"/>
    <x v="0"/>
    <n v="57735670393"/>
    <n v="0"/>
    <x v="0"/>
    <x v="6"/>
    <x v="8"/>
    <x v="18"/>
  </r>
  <r>
    <x v="0"/>
    <s v="11"/>
    <x v="4"/>
    <s v="41100017"/>
    <s v="Pndptn Usaha Kopi"/>
    <s v="11003311"/>
    <s v="KOPI - A/WP-1M"/>
    <x v="0"/>
    <n v="24242773700"/>
    <n v="0"/>
    <x v="0"/>
    <x v="6"/>
    <x v="8"/>
    <x v="18"/>
  </r>
  <r>
    <x v="0"/>
    <s v="11"/>
    <x v="4"/>
    <s v="41100017"/>
    <s v="Pndptn Usaha Kopi"/>
    <s v="11003312"/>
    <s v="KOPI - A/WP-1S"/>
    <x v="0"/>
    <n v="2015206906"/>
    <n v="0"/>
    <x v="0"/>
    <x v="6"/>
    <x v="8"/>
    <x v="18"/>
  </r>
  <r>
    <x v="0"/>
    <s v="11"/>
    <x v="4"/>
    <s v="41100017"/>
    <s v="Pndptn Usaha Kopi"/>
    <s v="11003313"/>
    <s v="KOPI - A/WP-1 Peaberry"/>
    <x v="0"/>
    <n v="3776115600"/>
    <n v="0"/>
    <x v="0"/>
    <x v="6"/>
    <x v="8"/>
    <x v="18"/>
  </r>
  <r>
    <x v="0"/>
    <s v="11"/>
    <x v="4"/>
    <s v="41100017"/>
    <s v="Pndptn Usaha Kopi"/>
    <s v="11003315"/>
    <s v="KOPI - A/WP-2"/>
    <x v="0"/>
    <n v="1297679200"/>
    <n v="0"/>
    <x v="0"/>
    <x v="6"/>
    <x v="8"/>
    <x v="18"/>
  </r>
  <r>
    <x v="0"/>
    <s v="11"/>
    <x v="4"/>
    <s v="41100017"/>
    <s v="Pndptn Usaha Kopi"/>
    <s v="11003321"/>
    <s v="KOPI - A/DP-1"/>
    <x v="0"/>
    <n v="319590000"/>
    <n v="0"/>
    <x v="0"/>
    <x v="6"/>
    <x v="8"/>
    <x v="18"/>
  </r>
  <r>
    <x v="0"/>
    <s v="11"/>
    <x v="4"/>
    <s v="41100017"/>
    <s v="Pndptn Usaha Kopi"/>
    <s v="11003323"/>
    <s v="REGULER R/WP-1L"/>
    <x v="0"/>
    <n v="16281147239"/>
    <n v="0"/>
    <x v="0"/>
    <x v="6"/>
    <x v="8"/>
    <x v="18"/>
  </r>
  <r>
    <x v="0"/>
    <s v="11"/>
    <x v="4"/>
    <s v="41100017"/>
    <s v="Pndptn Usaha Kopi"/>
    <s v="11003324"/>
    <s v="REGULER R/WP-1M"/>
    <x v="0"/>
    <n v="19817812961"/>
    <n v="0"/>
    <x v="0"/>
    <x v="6"/>
    <x v="8"/>
    <x v="18"/>
  </r>
  <r>
    <x v="0"/>
    <s v="11"/>
    <x v="4"/>
    <s v="41100017"/>
    <s v="Pndptn Usaha Kopi"/>
    <s v="11003325"/>
    <s v="REGULER R/WP-1S"/>
    <x v="0"/>
    <n v="3633732782"/>
    <n v="0"/>
    <x v="0"/>
    <x v="6"/>
    <x v="8"/>
    <x v="17"/>
  </r>
  <r>
    <x v="0"/>
    <s v="11"/>
    <x v="4"/>
    <s v="41100017"/>
    <s v="Pndptn Usaha Kopi"/>
    <s v="11003329"/>
    <s v="REGULER R/WP-4M"/>
    <x v="0"/>
    <n v="2640055250"/>
    <n v="0"/>
    <x v="0"/>
    <x v="6"/>
    <x v="8"/>
    <x v="17"/>
  </r>
  <r>
    <x v="0"/>
    <s v="11"/>
    <x v="4"/>
    <s v="41100017"/>
    <s v="Pndptn Usaha Kopi"/>
    <s v="11003522"/>
    <s v="RAKYAT R/WP-B-Rakyat"/>
    <x v="0"/>
    <n v="682000"/>
    <n v="0"/>
    <x v="0"/>
    <x v="6"/>
    <x v="8"/>
    <x v="17"/>
  </r>
  <r>
    <x v="0"/>
    <s v="11"/>
    <x v="4"/>
    <s v="41100017"/>
    <s v="Pndptn Usaha Kopi"/>
    <s v="11003929"/>
    <s v="KOPI - A/WP-LOKAL"/>
    <x v="0"/>
    <n v="3559215000"/>
    <n v="0"/>
    <x v="0"/>
    <x v="6"/>
    <x v="8"/>
    <x v="18"/>
  </r>
  <r>
    <x v="0"/>
    <s v="11"/>
    <x v="4"/>
    <s v="41100017"/>
    <s v="Pndptn Usaha Kopi"/>
    <s v="11003935"/>
    <s v="KOPI - R/DP LOKAL"/>
    <x v="0"/>
    <n v="550681000"/>
    <n v="0"/>
    <x v="0"/>
    <x v="6"/>
    <x v="8"/>
    <x v="17"/>
  </r>
  <r>
    <x v="0"/>
    <s v="11"/>
    <x v="4"/>
    <s v="41100017"/>
    <s v="Pndptn Usaha Kopi"/>
    <s v="11003937"/>
    <s v="KOPI - R/WP LOKAL"/>
    <x v="0"/>
    <n v="3817852000"/>
    <n v="0"/>
    <x v="0"/>
    <x v="6"/>
    <x v="8"/>
    <x v="17"/>
  </r>
  <r>
    <x v="0"/>
    <s v="11"/>
    <x v="4"/>
    <s v="41100017"/>
    <s v="Pndptn Usaha Kopi"/>
    <s v="11003948"/>
    <s v="KOPI - A/DP-LOKAL"/>
    <x v="0"/>
    <n v="1730025000"/>
    <n v="0"/>
    <x v="0"/>
    <x v="6"/>
    <x v="8"/>
    <x v="18"/>
  </r>
  <r>
    <x v="0"/>
    <s v="11"/>
    <x v="4"/>
    <s v="41100021"/>
    <s v="Pndptn Usaha Kakao"/>
    <s v="11003294"/>
    <s v="KAKAO - 1-AA-FC/W DB=20%"/>
    <x v="0"/>
    <n v="105760000"/>
    <n v="0"/>
    <x v="0"/>
    <x v="7"/>
    <x v="11"/>
    <x v="19"/>
  </r>
  <r>
    <x v="0"/>
    <s v="11"/>
    <x v="4"/>
    <s v="41100021"/>
    <s v="Pndptn Usaha Kakao"/>
    <s v="11003295"/>
    <s v="KAKAO - 1-AA-FC/W DB=60%"/>
    <x v="0"/>
    <n v="861745000"/>
    <n v="0"/>
    <x v="0"/>
    <x v="7"/>
    <x v="11"/>
    <x v="19"/>
  </r>
  <r>
    <x v="0"/>
    <s v="11"/>
    <x v="4"/>
    <s v="41100021"/>
    <s v="Pndptn Usaha Kakao"/>
    <s v="11003296"/>
    <s v="KAKAO - 1-Sa-FC/W"/>
    <x v="0"/>
    <n v="2656250"/>
    <n v="0"/>
    <x v="0"/>
    <x v="7"/>
    <x v="11"/>
    <x v="19"/>
  </r>
  <r>
    <x v="0"/>
    <s v="11"/>
    <x v="4"/>
    <s v="41100021"/>
    <s v="Pndptn Usaha Kakao"/>
    <s v="11003298"/>
    <s v="KAKAO - 1-Sc-FC/W"/>
    <x v="0"/>
    <n v="4750000"/>
    <n v="0"/>
    <x v="0"/>
    <x v="7"/>
    <x v="11"/>
    <x v="19"/>
  </r>
  <r>
    <x v="0"/>
    <s v="11"/>
    <x v="4"/>
    <s v="41100021"/>
    <s v="Pndptn Usaha Kakao"/>
    <s v="11003300"/>
    <s v="KAKAO - KEPEK-FC/W"/>
    <x v="0"/>
    <n v="725000"/>
    <n v="0"/>
    <x v="0"/>
    <x v="7"/>
    <x v="11"/>
    <x v="19"/>
  </r>
  <r>
    <x v="0"/>
    <s v="11"/>
    <x v="4"/>
    <s v="41100021"/>
    <s v="Pndptn Usaha Kakao"/>
    <s v="11003303"/>
    <s v="KAKAO - 1-B-BC/W"/>
    <x v="0"/>
    <n v="691869000"/>
    <n v="0"/>
    <x v="0"/>
    <x v="7"/>
    <x v="11"/>
    <x v="20"/>
  </r>
  <r>
    <x v="0"/>
    <s v="11"/>
    <x v="4"/>
    <s v="41100021"/>
    <s v="Pndptn Usaha Kakao"/>
    <s v="11003306"/>
    <s v="KAKAO - 1-Sc-BC/W"/>
    <x v="0"/>
    <n v="7531250"/>
    <n v="0"/>
    <x v="0"/>
    <x v="7"/>
    <x v="11"/>
    <x v="20"/>
  </r>
  <r>
    <x v="0"/>
    <s v="11"/>
    <x v="4"/>
    <s v="41100021"/>
    <s v="Pndptn Usaha Kakao"/>
    <s v="11003308"/>
    <s v="KAKAO - KEPEK-BC/W"/>
    <x v="0"/>
    <n v="1450000"/>
    <n v="0"/>
    <x v="0"/>
    <x v="7"/>
    <x v="11"/>
    <x v="20"/>
  </r>
  <r>
    <x v="0"/>
    <s v="11"/>
    <x v="4"/>
    <s v="41200001"/>
    <s v="Pndptn Usaha Tebu"/>
    <s v="11003504"/>
    <s v="KSU TEBU"/>
    <x v="0"/>
    <n v="25919860214"/>
    <n v="0"/>
    <x v="0"/>
    <x v="2"/>
    <x v="2"/>
    <x v="21"/>
  </r>
  <r>
    <x v="0"/>
    <s v="11"/>
    <x v="4"/>
    <s v="41200002"/>
    <s v="Pndptn Us. Tebu-Gula"/>
    <s v="11004290"/>
    <s v="SUGAR,REFINED:GKP 1;ICUMSA 81-200IU"/>
    <x v="0"/>
    <n v="158635096349"/>
    <n v="0"/>
    <x v="0"/>
    <x v="2"/>
    <x v="2"/>
    <x v="3"/>
  </r>
  <r>
    <x v="0"/>
    <s v="11"/>
    <x v="4"/>
    <s v="41200005"/>
    <s v="Pndptn Us Tebu-Tetes"/>
    <s v="11004310"/>
    <s v="MOLASSES:1.3-1.5GR/ML;12500CPS"/>
    <x v="0"/>
    <n v="42670287979"/>
    <n v="0"/>
    <x v="0"/>
    <x v="2"/>
    <x v="2"/>
    <x v="4"/>
  </r>
  <r>
    <x v="0"/>
    <s v="11"/>
    <x v="4"/>
    <s v="41200011"/>
    <s v="Pndptn Usaha Hortiku"/>
    <s v="11002729"/>
    <s v="KSU"/>
    <x v="0"/>
    <n v="9070920256"/>
    <n v="0"/>
    <x v="1"/>
    <x v="1"/>
    <x v="4"/>
    <x v="21"/>
  </r>
  <r>
    <x v="0"/>
    <s v="11"/>
    <x v="4"/>
    <s v="41200011"/>
    <s v="Pndptn Usaha Hortiku"/>
    <s v="11003450"/>
    <s v="Bongkot Kayu"/>
    <x v="0"/>
    <n v="24206604"/>
    <n v="0"/>
    <x v="1"/>
    <x v="1"/>
    <x v="4"/>
    <x v="22"/>
  </r>
  <r>
    <x v="0"/>
    <s v="11"/>
    <x v="4"/>
    <s v="41200011"/>
    <s v="Pndptn Usaha Hortiku"/>
    <s v="11003451"/>
    <s v="Rencek Kayu"/>
    <x v="0"/>
    <n v="57056697"/>
    <n v="0"/>
    <x v="1"/>
    <x v="1"/>
    <x v="4"/>
    <x v="22"/>
  </r>
  <r>
    <x v="0"/>
    <s v="11"/>
    <x v="4"/>
    <s v="41200011"/>
    <s v="Pndptn Usaha Hortiku"/>
    <s v="11003455"/>
    <s v="CENGKEH KUNCUP I"/>
    <x v="0"/>
    <n v="168375000"/>
    <n v="0"/>
    <x v="1"/>
    <x v="1"/>
    <x v="4"/>
    <x v="22"/>
  </r>
  <r>
    <x v="0"/>
    <s v="11"/>
    <x v="4"/>
    <s v="41200011"/>
    <s v="Pndptn Usaha Hortiku"/>
    <s v="11003456"/>
    <s v="CENGKEH KUNCUP II"/>
    <x v="0"/>
    <n v="6530000"/>
    <n v="0"/>
    <x v="1"/>
    <x v="1"/>
    <x v="4"/>
    <x v="22"/>
  </r>
  <r>
    <x v="0"/>
    <s v="11"/>
    <x v="4"/>
    <s v="41200011"/>
    <s v="Pndptn Usaha Hortiku"/>
    <s v="11003457"/>
    <s v="BIJI MATI CENGKEH"/>
    <x v="0"/>
    <n v="10020000"/>
    <n v="0"/>
    <x v="1"/>
    <x v="1"/>
    <x v="4"/>
    <x v="22"/>
  </r>
  <r>
    <x v="0"/>
    <s v="11"/>
    <x v="4"/>
    <s v="41200011"/>
    <s v="Pndptn Usaha Hortiku"/>
    <s v="11003458"/>
    <s v="TANGKAI CENGKEH"/>
    <x v="0"/>
    <n v="8629000"/>
    <n v="0"/>
    <x v="1"/>
    <x v="1"/>
    <x v="4"/>
    <x v="22"/>
  </r>
  <r>
    <x v="0"/>
    <s v="11"/>
    <x v="4"/>
    <s v="41200011"/>
    <s v="Pndptn Usaha Hortiku"/>
    <s v="11003459"/>
    <s v="Serbuk Cengkeh"/>
    <x v="0"/>
    <n v="129000"/>
    <n v="0"/>
    <x v="1"/>
    <x v="1"/>
    <x v="4"/>
    <x v="22"/>
  </r>
  <r>
    <x v="0"/>
    <s v="11"/>
    <x v="4"/>
    <s v="41200011"/>
    <s v="Pndptn Usaha Hortiku"/>
    <s v="11003462"/>
    <s v="Gula Kelapa Non Sulfit"/>
    <x v="0"/>
    <n v="3601602600"/>
    <n v="0"/>
    <x v="1"/>
    <x v="1"/>
    <x v="4"/>
    <x v="22"/>
  </r>
  <r>
    <x v="0"/>
    <s v="11"/>
    <x v="4"/>
    <s v="41200011"/>
    <s v="Pndptn Usaha Hortiku"/>
    <s v="11003463"/>
    <s v="Gula Kelapa Sulfit"/>
    <x v="0"/>
    <n v="3124709558"/>
    <n v="0"/>
    <x v="1"/>
    <x v="1"/>
    <x v="4"/>
    <x v="22"/>
  </r>
  <r>
    <x v="0"/>
    <s v="11"/>
    <x v="4"/>
    <s v="41200011"/>
    <s v="Pndptn Usaha Hortiku"/>
    <s v="11003464"/>
    <s v="Alpukat"/>
    <x v="0"/>
    <n v="5000000"/>
    <n v="0"/>
    <x v="1"/>
    <x v="1"/>
    <x v="4"/>
    <x v="22"/>
  </r>
  <r>
    <x v="0"/>
    <s v="11"/>
    <x v="4"/>
    <s v="41200011"/>
    <s v="Pndptn Usaha Hortiku"/>
    <s v="11003474"/>
    <s v="Merica"/>
    <x v="0"/>
    <n v="50945946"/>
    <n v="0"/>
    <x v="1"/>
    <x v="1"/>
    <x v="4"/>
    <x v="22"/>
  </r>
  <r>
    <x v="0"/>
    <s v="11"/>
    <x v="4"/>
    <s v="41200011"/>
    <s v="Pndptn Usaha Hortiku"/>
    <s v="11003478"/>
    <s v="Pisang"/>
    <x v="0"/>
    <n v="139881600"/>
    <n v="0"/>
    <x v="1"/>
    <x v="1"/>
    <x v="4"/>
    <x v="22"/>
  </r>
  <r>
    <x v="0"/>
    <s v="11"/>
    <x v="4"/>
    <s v="41200011"/>
    <s v="Pndptn Usaha Hortiku"/>
    <s v="11003480"/>
    <s v="Makadamia"/>
    <x v="0"/>
    <n v="179072700"/>
    <n v="0"/>
    <x v="1"/>
    <x v="1"/>
    <x v="4"/>
    <x v="22"/>
  </r>
  <r>
    <x v="0"/>
    <s v="11"/>
    <x v="4"/>
    <s v="41200011"/>
    <s v="Pndptn Usaha Hortiku"/>
    <s v="11003486"/>
    <s v="Buah Kelapa"/>
    <x v="0"/>
    <n v="336949050"/>
    <n v="0"/>
    <x v="1"/>
    <x v="1"/>
    <x v="4"/>
    <x v="22"/>
  </r>
  <r>
    <x v="0"/>
    <s v="11"/>
    <x v="4"/>
    <s v="41200011"/>
    <s v="Pndptn Usaha Hortiku"/>
    <s v="11003487"/>
    <s v="Sirsak"/>
    <x v="0"/>
    <n v="43773800"/>
    <n v="0"/>
    <x v="1"/>
    <x v="1"/>
    <x v="4"/>
    <x v="22"/>
  </r>
  <r>
    <x v="0"/>
    <s v="11"/>
    <x v="4"/>
    <s v="41200011"/>
    <s v="Pndptn Usaha Hortiku"/>
    <s v="11003497"/>
    <s v="Keripik"/>
    <x v="0"/>
    <n v="43028784"/>
    <n v="0"/>
    <x v="1"/>
    <x v="1"/>
    <x v="4"/>
    <x v="22"/>
  </r>
  <r>
    <x v="0"/>
    <s v="11"/>
    <x v="4"/>
    <s v="41200011"/>
    <s v="Pndptn Usaha Hortiku"/>
    <s v="11003548"/>
    <s v="Kayu Bakar Sengon Jadi"/>
    <x v="0"/>
    <n v="20470273"/>
    <n v="0"/>
    <x v="1"/>
    <x v="1"/>
    <x v="4"/>
    <x v="23"/>
  </r>
  <r>
    <x v="0"/>
    <s v="11"/>
    <x v="4"/>
    <s v="41200011"/>
    <s v="Pndptn Usaha Hortiku"/>
    <s v="11003549"/>
    <s v="Kayu Bakar Jabon Jadi"/>
    <x v="0"/>
    <n v="29258243"/>
    <n v="0"/>
    <x v="1"/>
    <x v="1"/>
    <x v="4"/>
    <x v="23"/>
  </r>
  <r>
    <x v="0"/>
    <s v="11"/>
    <x v="4"/>
    <s v="41200011"/>
    <s v="Pndptn Usaha Hortiku"/>
    <s v="11003550"/>
    <s v="Kayu Bakar Mahoni Jadi"/>
    <x v="0"/>
    <n v="1157838"/>
    <n v="0"/>
    <x v="1"/>
    <x v="1"/>
    <x v="4"/>
    <x v="23"/>
  </r>
  <r>
    <x v="0"/>
    <s v="11"/>
    <x v="4"/>
    <s v="41200011"/>
    <s v="Pndptn Usaha Hortiku"/>
    <s v="11003558"/>
    <s v="Kayu Bakar Karet Jadi"/>
    <x v="0"/>
    <n v="503851368"/>
    <n v="0"/>
    <x v="1"/>
    <x v="1"/>
    <x v="4"/>
    <x v="23"/>
  </r>
  <r>
    <x v="0"/>
    <s v="11"/>
    <x v="4"/>
    <s v="41200011"/>
    <s v="Pndptn Usaha Hortiku"/>
    <s v="11003573"/>
    <s v="Bambu"/>
    <x v="0"/>
    <n v="1223500"/>
    <n v="0"/>
    <x v="1"/>
    <x v="1"/>
    <x v="4"/>
    <x v="23"/>
  </r>
  <r>
    <x v="0"/>
    <s v="11"/>
    <x v="4"/>
    <s v="41200011"/>
    <s v="Pndptn Usaha Hortiku"/>
    <s v="11003577"/>
    <s v="Sekam / Kulit Kopi"/>
    <x v="0"/>
    <n v="15468000"/>
    <n v="0"/>
    <x v="1"/>
    <x v="1"/>
    <x v="4"/>
    <x v="22"/>
  </r>
  <r>
    <x v="0"/>
    <s v="11"/>
    <x v="4"/>
    <s v="41200011"/>
    <s v="Pndptn Usaha Hortiku"/>
    <s v="11003591"/>
    <s v="Fee Penjualan Gula Kelapa"/>
    <x v="0"/>
    <n v="517230061"/>
    <n v="0"/>
    <x v="1"/>
    <x v="1"/>
    <x v="4"/>
    <x v="22"/>
  </r>
  <r>
    <x v="0"/>
    <s v="11"/>
    <x v="4"/>
    <s v="41200011"/>
    <s v="Pndptn Usaha Hortiku"/>
    <s v="11003592"/>
    <s v="Daun Cengkeh"/>
    <x v="0"/>
    <n v="473710"/>
    <n v="0"/>
    <x v="1"/>
    <x v="1"/>
    <x v="4"/>
    <x v="22"/>
  </r>
  <r>
    <x v="0"/>
    <s v="11"/>
    <x v="4"/>
    <s v="41200011"/>
    <s v="Pndptn Usaha Hortiku"/>
    <s v="11003618"/>
    <s v="Daun Kelapa"/>
    <x v="0"/>
    <n v="4007206"/>
    <n v="0"/>
    <x v="1"/>
    <x v="1"/>
    <x v="4"/>
    <x v="22"/>
  </r>
  <r>
    <x v="0"/>
    <s v="11"/>
    <x v="4"/>
    <s v="41200011"/>
    <s v="Pndptn Usaha Hortiku"/>
    <s v="11003734"/>
    <s v="Polong Cengkeh"/>
    <x v="0"/>
    <n v="60000"/>
    <n v="0"/>
    <x v="1"/>
    <x v="1"/>
    <x v="4"/>
    <x v="22"/>
  </r>
  <r>
    <x v="0"/>
    <s v="11"/>
    <x v="4"/>
    <s v="41200011"/>
    <s v="Pndptn Usaha Hortiku"/>
    <s v="11004313"/>
    <s v="LOG,WOOD:PINUS;FRESH;A3;30-39CM"/>
    <x v="0"/>
    <n v="4968250"/>
    <n v="0"/>
    <x v="1"/>
    <x v="1"/>
    <x v="4"/>
    <x v="23"/>
  </r>
  <r>
    <x v="0"/>
    <s v="11"/>
    <x v="4"/>
    <s v="41200011"/>
    <s v="Pndptn Usaha Hortiku"/>
    <s v="11004314"/>
    <s v="LOG,WOOD:PINUS;FRESH;A2.2;25-29CM"/>
    <x v="0"/>
    <n v="14986350"/>
    <n v="0"/>
    <x v="1"/>
    <x v="1"/>
    <x v="4"/>
    <x v="23"/>
  </r>
  <r>
    <x v="0"/>
    <s v="11"/>
    <x v="4"/>
    <s v="41200011"/>
    <s v="Pndptn Usaha Hortiku"/>
    <s v="11004315"/>
    <s v="LOG,WOOD:PINUS;FRESH;A2.1;20-24CM"/>
    <x v="0"/>
    <n v="29762750"/>
    <n v="0"/>
    <x v="1"/>
    <x v="1"/>
    <x v="4"/>
    <x v="23"/>
  </r>
  <r>
    <x v="0"/>
    <s v="11"/>
    <x v="4"/>
    <s v="41200011"/>
    <s v="Pndptn Usaha Hortiku"/>
    <s v="11004316"/>
    <s v="LOG,WOOD:PINUS;FRESH;A1;16-19CM"/>
    <x v="0"/>
    <n v="15017800"/>
    <n v="0"/>
    <x v="1"/>
    <x v="1"/>
    <x v="4"/>
    <x v="23"/>
  </r>
  <r>
    <x v="0"/>
    <s v="11"/>
    <x v="4"/>
    <s v="41200011"/>
    <s v="Pndptn Usaha Hortiku"/>
    <s v="11004317"/>
    <s v="LOG,WOOD:PINUS;FRESH;A0;10-15CM"/>
    <x v="0"/>
    <n v="3459600"/>
    <n v="0"/>
    <x v="1"/>
    <x v="1"/>
    <x v="4"/>
    <x v="23"/>
  </r>
  <r>
    <x v="0"/>
    <s v="11"/>
    <x v="4"/>
    <s v="41200011"/>
    <s v="Pndptn Usaha Hortiku"/>
    <s v="11004427"/>
    <s v="HORTI A/DP-LOKAL"/>
    <x v="0"/>
    <n v="180000"/>
    <n v="0"/>
    <x v="1"/>
    <x v="1"/>
    <x v="4"/>
    <x v="18"/>
  </r>
  <r>
    <x v="0"/>
    <s v="11"/>
    <x v="4"/>
    <s v="41200011"/>
    <s v="Pndptn Usaha Hortiku"/>
    <s v="11004429"/>
    <s v="HORTI A/WP-LOKAL"/>
    <x v="0"/>
    <n v="19398000"/>
    <n v="0"/>
    <x v="1"/>
    <x v="1"/>
    <x v="4"/>
    <x v="18"/>
  </r>
  <r>
    <x v="0"/>
    <s v="11"/>
    <x v="4"/>
    <s v="41200011"/>
    <s v="Pndptn Usaha Hortiku"/>
    <s v="11004435"/>
    <s v="HORTI R/WP-1M"/>
    <x v="0"/>
    <n v="998456551"/>
    <n v="0"/>
    <x v="1"/>
    <x v="1"/>
    <x v="4"/>
    <x v="17"/>
  </r>
  <r>
    <x v="0"/>
    <s v="11"/>
    <x v="4"/>
    <s v="41200011"/>
    <s v="Pndptn Usaha Hortiku"/>
    <s v="11004436"/>
    <s v="HORTI A/WP-1PB"/>
    <x v="0"/>
    <n v="2520000"/>
    <n v="0"/>
    <x v="1"/>
    <x v="1"/>
    <x v="4"/>
    <x v="18"/>
  </r>
  <r>
    <x v="0"/>
    <s v="11"/>
    <x v="4"/>
    <s v="41200011"/>
    <s v="Pndptn Usaha Hortiku"/>
    <s v="11004437"/>
    <s v="HORTI R/WP-1L"/>
    <x v="0"/>
    <n v="122160361"/>
    <n v="0"/>
    <x v="1"/>
    <x v="1"/>
    <x v="4"/>
    <x v="17"/>
  </r>
  <r>
    <x v="0"/>
    <s v="11"/>
    <x v="4"/>
    <s v="41200011"/>
    <s v="Pndptn Usaha Hortiku"/>
    <s v="11004438"/>
    <s v="HORTI A/WP-2"/>
    <x v="0"/>
    <n v="3658000"/>
    <n v="0"/>
    <x v="1"/>
    <x v="1"/>
    <x v="4"/>
    <x v="18"/>
  </r>
  <r>
    <x v="0"/>
    <s v="11"/>
    <x v="4"/>
    <s v="41200011"/>
    <s v="Pndptn Usaha Hortiku"/>
    <s v="11004439"/>
    <s v="HORTI A/WP-1X"/>
    <x v="0"/>
    <n v="61248000"/>
    <n v="0"/>
    <x v="1"/>
    <x v="1"/>
    <x v="4"/>
    <x v="18"/>
  </r>
  <r>
    <x v="0"/>
    <s v="11"/>
    <x v="4"/>
    <s v="41200011"/>
    <s v="Pndptn Usaha Hortiku"/>
    <s v="11004440"/>
    <s v="HORTI R/WP-4"/>
    <x v="0"/>
    <n v="112868000"/>
    <n v="0"/>
    <x v="1"/>
    <x v="1"/>
    <x v="4"/>
    <x v="17"/>
  </r>
  <r>
    <x v="0"/>
    <s v="11"/>
    <x v="4"/>
    <s v="41200011"/>
    <s v="Pndptn Usaha Hortiku"/>
    <s v="11004442"/>
    <s v="HORTI A/WP-1M"/>
    <x v="0"/>
    <n v="34358000"/>
    <n v="0"/>
    <x v="1"/>
    <x v="1"/>
    <x v="4"/>
    <x v="18"/>
  </r>
  <r>
    <x v="0"/>
    <s v="11"/>
    <x v="4"/>
    <s v="41200011"/>
    <s v="Pndptn Usaha Hortiku"/>
    <s v="11004443"/>
    <s v="HORTI R/WP-1S"/>
    <x v="0"/>
    <n v="266806001"/>
    <n v="0"/>
    <x v="1"/>
    <x v="1"/>
    <x v="4"/>
    <x v="17"/>
  </r>
  <r>
    <x v="0"/>
    <s v="11"/>
    <x v="4"/>
    <s v="41200011"/>
    <s v="Pndptn Usaha Hortiku"/>
    <s v="11004444"/>
    <s v="HORTI A/WP-1S"/>
    <x v="0"/>
    <n v="2273798"/>
    <n v="0"/>
    <x v="1"/>
    <x v="1"/>
    <x v="4"/>
    <x v="18"/>
  </r>
  <r>
    <x v="0"/>
    <s v="11"/>
    <x v="4"/>
    <s v="41200011"/>
    <s v="Pndptn Usaha Hortiku"/>
    <s v="11004445"/>
    <s v="HORTI R/WP-LOKAL"/>
    <x v="0"/>
    <n v="120268500"/>
    <n v="0"/>
    <x v="1"/>
    <x v="1"/>
    <x v="4"/>
    <x v="17"/>
  </r>
  <r>
    <x v="0"/>
    <s v="11"/>
    <x v="4"/>
    <s v="41200011"/>
    <s v="Pndptn Usaha Hortiku"/>
    <s v="11004446"/>
    <s v="HORTI R/DP-LOKAL"/>
    <x v="0"/>
    <n v="22533000"/>
    <n v="0"/>
    <x v="1"/>
    <x v="1"/>
    <x v="4"/>
    <x v="17"/>
  </r>
  <r>
    <x v="0"/>
    <s v="11"/>
    <x v="4"/>
    <s v="41200011"/>
    <s v="Pndptn Usaha Hortiku"/>
    <s v="11004522"/>
    <s v="SOYBEAN:YELLOWISH;BALURAN;REG;11%"/>
    <x v="0"/>
    <n v="359854850"/>
    <n v="0"/>
    <x v="1"/>
    <x v="1"/>
    <x v="4"/>
    <x v="22"/>
  </r>
  <r>
    <x v="0"/>
    <s v="11"/>
    <x v="4"/>
    <s v="41200011"/>
    <s v="Pndptn Usaha Hortiku"/>
    <s v="12000031"/>
    <s v="EX RUBBER TRAP NV"/>
    <x v="0"/>
    <n v="7840000"/>
    <n v="0"/>
    <x v="1"/>
    <x v="1"/>
    <x v="4"/>
    <x v="7"/>
  </r>
  <r>
    <x v="0"/>
    <s v="11"/>
    <x v="4"/>
    <s v="41200011"/>
    <s v="Pndptn Usaha Hortiku"/>
    <s v="31000133"/>
    <s v="Kapuk Glondong"/>
    <x v="0"/>
    <n v="882533412"/>
    <n v="0"/>
    <x v="1"/>
    <x v="1"/>
    <x v="4"/>
    <x v="22"/>
  </r>
  <r>
    <x v="0"/>
    <s v="11"/>
    <x v="4"/>
    <s v="41200011"/>
    <s v="Pndptn Usaha Hortiku"/>
    <s v="40001402"/>
    <s v="Kayu Bakar"/>
    <x v="0"/>
    <n v="742732031"/>
    <n v="0"/>
    <x v="1"/>
    <x v="1"/>
    <x v="4"/>
    <x v="22"/>
  </r>
  <r>
    <x v="0"/>
    <s v="11"/>
    <x v="4"/>
    <s v="41200011"/>
    <s v="Pndptn Usaha Hortiku"/>
    <s v="40002907"/>
    <s v="Kayu Bakar Sengon"/>
    <x v="0"/>
    <n v="3418423"/>
    <n v="0"/>
    <x v="1"/>
    <x v="1"/>
    <x v="4"/>
    <x v="22"/>
  </r>
  <r>
    <x v="0"/>
    <s v="11"/>
    <x v="4"/>
    <s v="41300001"/>
    <s v="Pndptn Usah Ank Kayu"/>
    <s v="11003336"/>
    <s v="Log Sengon Fresh A0"/>
    <x v="0"/>
    <n v="2336739400"/>
    <n v="0"/>
    <x v="1"/>
    <x v="1"/>
    <x v="9"/>
    <x v="23"/>
  </r>
  <r>
    <x v="0"/>
    <s v="11"/>
    <x v="4"/>
    <s v="41300001"/>
    <s v="Pndptn Usah Ank Kayu"/>
    <s v="11003337"/>
    <s v="Log Sengon Fresh A1"/>
    <x v="0"/>
    <n v="8561663110"/>
    <n v="0"/>
    <x v="1"/>
    <x v="1"/>
    <x v="9"/>
    <x v="23"/>
  </r>
  <r>
    <x v="0"/>
    <s v="11"/>
    <x v="4"/>
    <s v="41300001"/>
    <s v="Pndptn Usah Ank Kayu"/>
    <s v="11003338"/>
    <s v="Log Sengon Fresh A2.1"/>
    <x v="0"/>
    <n v="14870895550"/>
    <n v="0"/>
    <x v="1"/>
    <x v="1"/>
    <x v="9"/>
    <x v="23"/>
  </r>
  <r>
    <x v="0"/>
    <s v="11"/>
    <x v="4"/>
    <s v="41300001"/>
    <s v="Pndptn Usah Ank Kayu"/>
    <s v="11003339"/>
    <s v="Log Sengon Fresh A2.2"/>
    <x v="0"/>
    <n v="11404692200"/>
    <n v="0"/>
    <x v="1"/>
    <x v="1"/>
    <x v="9"/>
    <x v="23"/>
  </r>
  <r>
    <x v="0"/>
    <s v="11"/>
    <x v="4"/>
    <s v="41300001"/>
    <s v="Pndptn Usah Ank Kayu"/>
    <s v="11003340"/>
    <s v="Log Sengon Fresh A3"/>
    <x v="0"/>
    <n v="8130100420"/>
    <n v="0"/>
    <x v="1"/>
    <x v="1"/>
    <x v="9"/>
    <x v="23"/>
  </r>
  <r>
    <x v="0"/>
    <s v="11"/>
    <x v="4"/>
    <s v="41300001"/>
    <s v="Pndptn Usah Ank Kayu"/>
    <s v="11003341"/>
    <s v="Log Sengon Fresh A4"/>
    <x v="0"/>
    <n v="1470462150"/>
    <n v="0"/>
    <x v="1"/>
    <x v="1"/>
    <x v="9"/>
    <x v="23"/>
  </r>
  <r>
    <x v="0"/>
    <s v="11"/>
    <x v="4"/>
    <s v="41300001"/>
    <s v="Pndptn Usah Ank Kayu"/>
    <s v="11003342"/>
    <s v="Log Sengon Fresh A5"/>
    <x v="0"/>
    <n v="22181050"/>
    <n v="0"/>
    <x v="1"/>
    <x v="1"/>
    <x v="9"/>
    <x v="23"/>
  </r>
  <r>
    <x v="0"/>
    <s v="11"/>
    <x v="4"/>
    <s v="41300001"/>
    <s v="Pndptn Usah Ank Kayu"/>
    <s v="11003344"/>
    <s v="Log Sengon Afkir"/>
    <x v="0"/>
    <n v="2992005629"/>
    <n v="0"/>
    <x v="1"/>
    <x v="1"/>
    <x v="9"/>
    <x v="23"/>
  </r>
  <r>
    <x v="0"/>
    <s v="11"/>
    <x v="4"/>
    <s v="41300001"/>
    <s v="Pndptn Usah Ank Kayu"/>
    <s v="11003348"/>
    <s v="Log Jabon Fresh A0"/>
    <x v="0"/>
    <n v="1137692000"/>
    <n v="0"/>
    <x v="1"/>
    <x v="1"/>
    <x v="9"/>
    <x v="23"/>
  </r>
  <r>
    <x v="0"/>
    <s v="11"/>
    <x v="4"/>
    <s v="41300001"/>
    <s v="Pndptn Usah Ank Kayu"/>
    <s v="11003349"/>
    <s v="Log Jabon Fresh A1"/>
    <x v="0"/>
    <n v="4775292850"/>
    <n v="0"/>
    <x v="1"/>
    <x v="1"/>
    <x v="9"/>
    <x v="23"/>
  </r>
  <r>
    <x v="0"/>
    <s v="11"/>
    <x v="4"/>
    <s v="41300001"/>
    <s v="Pndptn Usah Ank Kayu"/>
    <s v="11003350"/>
    <s v="Log Jabon Fresh A2.1"/>
    <x v="0"/>
    <n v="6910668900"/>
    <n v="0"/>
    <x v="1"/>
    <x v="1"/>
    <x v="9"/>
    <x v="23"/>
  </r>
  <r>
    <x v="0"/>
    <s v="11"/>
    <x v="4"/>
    <s v="41300001"/>
    <s v="Pndptn Usah Ank Kayu"/>
    <s v="11003351"/>
    <s v="Log Jabon Fresh A2.2"/>
    <x v="0"/>
    <n v="5729867650"/>
    <n v="0"/>
    <x v="1"/>
    <x v="1"/>
    <x v="9"/>
    <x v="23"/>
  </r>
  <r>
    <x v="0"/>
    <s v="11"/>
    <x v="4"/>
    <s v="41300001"/>
    <s v="Pndptn Usah Ank Kayu"/>
    <s v="11003352"/>
    <s v="Log Jabon Fresh A3"/>
    <x v="0"/>
    <n v="3376549550"/>
    <n v="0"/>
    <x v="1"/>
    <x v="1"/>
    <x v="9"/>
    <x v="23"/>
  </r>
  <r>
    <x v="0"/>
    <s v="11"/>
    <x v="4"/>
    <s v="41300001"/>
    <s v="Pndptn Usah Ank Kayu"/>
    <s v="11003353"/>
    <s v="Log Jabon Fresh A4"/>
    <x v="0"/>
    <n v="211276300"/>
    <n v="0"/>
    <x v="1"/>
    <x v="1"/>
    <x v="9"/>
    <x v="23"/>
  </r>
  <r>
    <x v="0"/>
    <s v="11"/>
    <x v="4"/>
    <s v="41300001"/>
    <s v="Pndptn Usah Ank Kayu"/>
    <s v="11003356"/>
    <s v="Log Jabon Afkir"/>
    <x v="0"/>
    <n v="382672649"/>
    <n v="0"/>
    <x v="1"/>
    <x v="1"/>
    <x v="9"/>
    <x v="23"/>
  </r>
  <r>
    <x v="0"/>
    <s v="11"/>
    <x v="4"/>
    <s v="41300001"/>
    <s v="Pndptn Usah Ank Kayu"/>
    <s v="11003359"/>
    <s v="Log Mahoni Fresh A0"/>
    <x v="0"/>
    <n v="13605050"/>
    <n v="0"/>
    <x v="1"/>
    <x v="1"/>
    <x v="9"/>
    <x v="23"/>
  </r>
  <r>
    <x v="0"/>
    <s v="11"/>
    <x v="4"/>
    <s v="41300001"/>
    <s v="Pndptn Usah Ank Kayu"/>
    <s v="11003360"/>
    <s v="Log Mahoni Fresh A1"/>
    <x v="0"/>
    <n v="71164800"/>
    <n v="0"/>
    <x v="1"/>
    <x v="1"/>
    <x v="9"/>
    <x v="23"/>
  </r>
  <r>
    <x v="0"/>
    <s v="11"/>
    <x v="4"/>
    <s v="41300001"/>
    <s v="Pndptn Usah Ank Kayu"/>
    <s v="11003361"/>
    <s v="Log Mahoni Fresh A2.1"/>
    <x v="0"/>
    <n v="242392550"/>
    <n v="0"/>
    <x v="1"/>
    <x v="1"/>
    <x v="9"/>
    <x v="23"/>
  </r>
  <r>
    <x v="0"/>
    <s v="11"/>
    <x v="4"/>
    <s v="41300001"/>
    <s v="Pndptn Usah Ank Kayu"/>
    <s v="11003362"/>
    <s v="Log Mahoni Fresh A2.2"/>
    <x v="0"/>
    <n v="249020200"/>
    <n v="0"/>
    <x v="1"/>
    <x v="1"/>
    <x v="9"/>
    <x v="23"/>
  </r>
  <r>
    <x v="0"/>
    <s v="11"/>
    <x v="4"/>
    <s v="41300001"/>
    <s v="Pndptn Usah Ank Kayu"/>
    <s v="11003363"/>
    <s v="Log Mahoni Fresh A3"/>
    <x v="0"/>
    <n v="241780800"/>
    <n v="0"/>
    <x v="1"/>
    <x v="1"/>
    <x v="9"/>
    <x v="23"/>
  </r>
  <r>
    <x v="0"/>
    <s v="11"/>
    <x v="4"/>
    <s v="41300001"/>
    <s v="Pndptn Usah Ank Kayu"/>
    <s v="11003364"/>
    <s v="Log Mahoni Fresh A4"/>
    <x v="0"/>
    <n v="35140890"/>
    <n v="0"/>
    <x v="1"/>
    <x v="1"/>
    <x v="9"/>
    <x v="23"/>
  </r>
  <r>
    <x v="0"/>
    <s v="11"/>
    <x v="4"/>
    <s v="41300001"/>
    <s v="Pndptn Usah Ank Kayu"/>
    <s v="11003365"/>
    <s v="Log Mahoni Fresh A5"/>
    <x v="0"/>
    <n v="6294100"/>
    <n v="0"/>
    <x v="1"/>
    <x v="1"/>
    <x v="9"/>
    <x v="23"/>
  </r>
  <r>
    <x v="0"/>
    <s v="11"/>
    <x v="4"/>
    <s v="41300001"/>
    <s v="Pndptn Usah Ank Kayu"/>
    <s v="11003366"/>
    <s v="Log Mahoni Fresh A6"/>
    <x v="0"/>
    <n v="4294290"/>
    <n v="0"/>
    <x v="1"/>
    <x v="1"/>
    <x v="9"/>
    <x v="23"/>
  </r>
  <r>
    <x v="0"/>
    <s v="11"/>
    <x v="4"/>
    <s v="41300001"/>
    <s v="Pndptn Usah Ank Kayu"/>
    <s v="11003367"/>
    <s v="Log Mahoni Afkir"/>
    <x v="0"/>
    <n v="123149547"/>
    <n v="0"/>
    <x v="1"/>
    <x v="1"/>
    <x v="9"/>
    <x v="23"/>
  </r>
  <r>
    <x v="0"/>
    <s v="11"/>
    <x v="4"/>
    <s v="41300001"/>
    <s v="Pndptn Usah Ank Kayu"/>
    <s v="11003370"/>
    <s v="Log Balsa Fresh A0"/>
    <x v="0"/>
    <n v="517524500"/>
    <n v="0"/>
    <x v="1"/>
    <x v="1"/>
    <x v="9"/>
    <x v="23"/>
  </r>
  <r>
    <x v="0"/>
    <s v="11"/>
    <x v="4"/>
    <s v="41300001"/>
    <s v="Pndptn Usah Ank Kayu"/>
    <s v="11003371"/>
    <s v="Log Balsa Fresh A1"/>
    <x v="0"/>
    <n v="2989397500"/>
    <n v="0"/>
    <x v="1"/>
    <x v="1"/>
    <x v="9"/>
    <x v="23"/>
  </r>
  <r>
    <x v="0"/>
    <s v="11"/>
    <x v="4"/>
    <s v="41300001"/>
    <s v="Pndptn Usah Ank Kayu"/>
    <s v="11003372"/>
    <s v="Log Balsa Fresh A2.1"/>
    <x v="0"/>
    <n v="4475463100"/>
    <n v="0"/>
    <x v="1"/>
    <x v="1"/>
    <x v="9"/>
    <x v="23"/>
  </r>
  <r>
    <x v="0"/>
    <s v="11"/>
    <x v="4"/>
    <s v="41300001"/>
    <s v="Pndptn Usah Ank Kayu"/>
    <s v="11003373"/>
    <s v="Log Balsa Fresh A2.2"/>
    <x v="0"/>
    <n v="3221306125"/>
    <n v="0"/>
    <x v="1"/>
    <x v="1"/>
    <x v="9"/>
    <x v="23"/>
  </r>
  <r>
    <x v="0"/>
    <s v="11"/>
    <x v="4"/>
    <s v="41300001"/>
    <s v="Pndptn Usah Ank Kayu"/>
    <s v="11003374"/>
    <s v="Log Balsa Fresh A3"/>
    <x v="0"/>
    <n v="1683416950"/>
    <n v="0"/>
    <x v="1"/>
    <x v="1"/>
    <x v="9"/>
    <x v="23"/>
  </r>
  <r>
    <x v="0"/>
    <s v="11"/>
    <x v="4"/>
    <s v="41300001"/>
    <s v="Pndptn Usah Ank Kayu"/>
    <s v="11003375"/>
    <s v="Log Balsa Fresh A4"/>
    <x v="0"/>
    <n v="107336000"/>
    <n v="0"/>
    <x v="1"/>
    <x v="1"/>
    <x v="9"/>
    <x v="23"/>
  </r>
  <r>
    <x v="0"/>
    <s v="11"/>
    <x v="4"/>
    <s v="41300001"/>
    <s v="Pndptn Usah Ank Kayu"/>
    <s v="11003376"/>
    <s v="Log Balsa Fresh A5"/>
    <x v="0"/>
    <n v="16272750"/>
    <n v="0"/>
    <x v="1"/>
    <x v="1"/>
    <x v="9"/>
    <x v="23"/>
  </r>
  <r>
    <x v="0"/>
    <s v="11"/>
    <x v="4"/>
    <s v="41300001"/>
    <s v="Pndptn Usah Ank Kayu"/>
    <s v="11003378"/>
    <s v="Log Balsa Afkir"/>
    <x v="0"/>
    <n v="47716485"/>
    <n v="0"/>
    <x v="1"/>
    <x v="1"/>
    <x v="9"/>
    <x v="23"/>
  </r>
  <r>
    <x v="0"/>
    <s v="11"/>
    <x v="4"/>
    <s v="41300001"/>
    <s v="Pndptn Usah Ank Kayu"/>
    <s v="11003390"/>
    <s v="Log Gmelina Fresh A0"/>
    <x v="0"/>
    <n v="22641250"/>
    <n v="0"/>
    <x v="1"/>
    <x v="1"/>
    <x v="9"/>
    <x v="23"/>
  </r>
  <r>
    <x v="0"/>
    <s v="11"/>
    <x v="4"/>
    <s v="41300001"/>
    <s v="Pndptn Usah Ank Kayu"/>
    <s v="11003391"/>
    <s v="Log Gmelina Fresh A1"/>
    <x v="0"/>
    <n v="41733500"/>
    <n v="0"/>
    <x v="1"/>
    <x v="1"/>
    <x v="9"/>
    <x v="23"/>
  </r>
  <r>
    <x v="0"/>
    <s v="11"/>
    <x v="4"/>
    <s v="41300001"/>
    <s v="Pndptn Usah Ank Kayu"/>
    <s v="11003392"/>
    <s v="Log Gmelina Fresh A2.1"/>
    <x v="0"/>
    <n v="100778450"/>
    <n v="0"/>
    <x v="1"/>
    <x v="1"/>
    <x v="9"/>
    <x v="23"/>
  </r>
  <r>
    <x v="0"/>
    <s v="11"/>
    <x v="4"/>
    <s v="41300001"/>
    <s v="Pndptn Usah Ank Kayu"/>
    <s v="11003393"/>
    <s v="Log Gmelina Fresh A2.2"/>
    <x v="0"/>
    <n v="61488700"/>
    <n v="0"/>
    <x v="1"/>
    <x v="1"/>
    <x v="9"/>
    <x v="23"/>
  </r>
  <r>
    <x v="0"/>
    <s v="11"/>
    <x v="4"/>
    <s v="41300001"/>
    <s v="Pndptn Usah Ank Kayu"/>
    <s v="11003394"/>
    <s v="Log Gmelina Fresh A3"/>
    <x v="0"/>
    <n v="25682700"/>
    <n v="0"/>
    <x v="1"/>
    <x v="1"/>
    <x v="9"/>
    <x v="23"/>
  </r>
  <r>
    <x v="0"/>
    <s v="11"/>
    <x v="4"/>
    <s v="41300001"/>
    <s v="Pndptn Usah Ank Kayu"/>
    <s v="11003395"/>
    <s v="Log Gmelina Fresh A4"/>
    <x v="0"/>
    <n v="1786650"/>
    <n v="0"/>
    <x v="1"/>
    <x v="1"/>
    <x v="9"/>
    <x v="23"/>
  </r>
  <r>
    <x v="0"/>
    <s v="11"/>
    <x v="4"/>
    <s v="41300001"/>
    <s v="Pndptn Usah Ank Kayu"/>
    <s v="11003398"/>
    <s v="Log Gmelina Afkir"/>
    <x v="0"/>
    <n v="12502793"/>
    <n v="0"/>
    <x v="1"/>
    <x v="1"/>
    <x v="9"/>
    <x v="23"/>
  </r>
  <r>
    <x v="0"/>
    <s v="11"/>
    <x v="4"/>
    <s v="41300001"/>
    <s v="Pndptn Usah Ank Kayu"/>
    <s v="11003426"/>
    <s v="Log Suren Fresh A0"/>
    <x v="0"/>
    <n v="15200"/>
    <n v="0"/>
    <x v="1"/>
    <x v="1"/>
    <x v="9"/>
    <x v="23"/>
  </r>
  <r>
    <x v="0"/>
    <s v="11"/>
    <x v="4"/>
    <s v="41300001"/>
    <s v="Pndptn Usah Ank Kayu"/>
    <s v="11003428"/>
    <s v="Log Suren Fresh A2.1"/>
    <x v="0"/>
    <n v="67000"/>
    <n v="0"/>
    <x v="1"/>
    <x v="1"/>
    <x v="9"/>
    <x v="23"/>
  </r>
  <r>
    <x v="0"/>
    <s v="11"/>
    <x v="4"/>
    <s v="41300001"/>
    <s v="Pndptn Usah Ank Kayu"/>
    <s v="11003429"/>
    <s v="Log Suren Fresh A2.2"/>
    <x v="0"/>
    <n v="270100"/>
    <n v="0"/>
    <x v="1"/>
    <x v="1"/>
    <x v="9"/>
    <x v="23"/>
  </r>
  <r>
    <x v="0"/>
    <s v="11"/>
    <x v="4"/>
    <s v="41300001"/>
    <s v="Pndptn Usah Ank Kayu"/>
    <s v="11003430"/>
    <s v="Log Suren Fresh A3"/>
    <x v="0"/>
    <n v="226250"/>
    <n v="0"/>
    <x v="1"/>
    <x v="1"/>
    <x v="9"/>
    <x v="23"/>
  </r>
  <r>
    <x v="0"/>
    <s v="11"/>
    <x v="4"/>
    <s v="41300001"/>
    <s v="Pndptn Usah Ank Kayu"/>
    <s v="11003431"/>
    <s v="Log Suren Fresh A4"/>
    <x v="0"/>
    <n v="321100"/>
    <n v="0"/>
    <x v="1"/>
    <x v="1"/>
    <x v="9"/>
    <x v="23"/>
  </r>
  <r>
    <x v="0"/>
    <s v="11"/>
    <x v="4"/>
    <s v="41300001"/>
    <s v="Pndptn Usah Ank Kayu"/>
    <s v="11003435"/>
    <s v="Log Karet Fresh A0"/>
    <x v="0"/>
    <n v="33536600"/>
    <n v="0"/>
    <x v="1"/>
    <x v="1"/>
    <x v="9"/>
    <x v="23"/>
  </r>
  <r>
    <x v="0"/>
    <s v="11"/>
    <x v="4"/>
    <s v="41300001"/>
    <s v="Pndptn Usah Ank Kayu"/>
    <s v="11003436"/>
    <s v="Log Karet Fresh A1"/>
    <x v="0"/>
    <n v="702540700"/>
    <n v="0"/>
    <x v="1"/>
    <x v="1"/>
    <x v="9"/>
    <x v="23"/>
  </r>
  <r>
    <x v="0"/>
    <s v="11"/>
    <x v="4"/>
    <s v="41300001"/>
    <s v="Pndptn Usah Ank Kayu"/>
    <s v="11003437"/>
    <s v="Log Karet Fresh A2.1"/>
    <x v="0"/>
    <n v="697731750"/>
    <n v="0"/>
    <x v="1"/>
    <x v="1"/>
    <x v="9"/>
    <x v="23"/>
  </r>
  <r>
    <x v="0"/>
    <s v="11"/>
    <x v="4"/>
    <s v="41300001"/>
    <s v="Pndptn Usah Ank Kayu"/>
    <s v="11003438"/>
    <s v="Log Karet Fresh A2.2"/>
    <x v="0"/>
    <n v="472617900"/>
    <n v="0"/>
    <x v="1"/>
    <x v="1"/>
    <x v="9"/>
    <x v="23"/>
  </r>
  <r>
    <x v="0"/>
    <s v="11"/>
    <x v="4"/>
    <s v="41300001"/>
    <s v="Pndptn Usah Ank Kayu"/>
    <s v="11003439"/>
    <s v="Log Karet Fresh A3"/>
    <x v="0"/>
    <n v="275443350"/>
    <n v="0"/>
    <x v="1"/>
    <x v="1"/>
    <x v="9"/>
    <x v="23"/>
  </r>
  <r>
    <x v="0"/>
    <s v="11"/>
    <x v="4"/>
    <s v="41300001"/>
    <s v="Pndptn Usah Ank Kayu"/>
    <s v="11003440"/>
    <s v="Log Karet Fresh A4"/>
    <x v="0"/>
    <n v="17737250"/>
    <n v="0"/>
    <x v="1"/>
    <x v="1"/>
    <x v="9"/>
    <x v="23"/>
  </r>
  <r>
    <x v="0"/>
    <s v="11"/>
    <x v="4"/>
    <s v="41300001"/>
    <s v="Pndptn Usah Ank Kayu"/>
    <s v="11003574"/>
    <s v="Pohon Kelapa"/>
    <x v="0"/>
    <n v="767983123"/>
    <n v="0"/>
    <x v="1"/>
    <x v="1"/>
    <x v="9"/>
    <x v="23"/>
  </r>
  <r>
    <x v="0"/>
    <s v="11"/>
    <x v="4"/>
    <s v="41300001"/>
    <s v="Pndptn Usah Ank Kayu"/>
    <s v="11003583"/>
    <s v="Log Kayu Kembang Fresh A0"/>
    <x v="0"/>
    <n v="810000"/>
    <n v="0"/>
    <x v="1"/>
    <x v="1"/>
    <x v="9"/>
    <x v="23"/>
  </r>
  <r>
    <x v="0"/>
    <s v="11"/>
    <x v="4"/>
    <s v="41300001"/>
    <s v="Pndptn Usah Ank Kayu"/>
    <s v="11003584"/>
    <s v="Log Kayu Kembang Fresh A1"/>
    <x v="0"/>
    <n v="3067350"/>
    <n v="0"/>
    <x v="1"/>
    <x v="1"/>
    <x v="9"/>
    <x v="23"/>
  </r>
  <r>
    <x v="0"/>
    <s v="11"/>
    <x v="4"/>
    <s v="41300001"/>
    <s v="Pndptn Usah Ank Kayu"/>
    <s v="11003585"/>
    <s v="Log Kayu Kembang Fresh A2.1"/>
    <x v="0"/>
    <n v="4243050"/>
    <n v="0"/>
    <x v="1"/>
    <x v="1"/>
    <x v="9"/>
    <x v="23"/>
  </r>
  <r>
    <x v="0"/>
    <s v="11"/>
    <x v="4"/>
    <s v="41300001"/>
    <s v="Pndptn Usah Ank Kayu"/>
    <s v="11003586"/>
    <s v="Log Kayu Kembang Fresh A2.2"/>
    <x v="0"/>
    <n v="5432000"/>
    <n v="0"/>
    <x v="1"/>
    <x v="1"/>
    <x v="9"/>
    <x v="23"/>
  </r>
  <r>
    <x v="0"/>
    <s v="11"/>
    <x v="4"/>
    <s v="41300001"/>
    <s v="Pndptn Usah Ank Kayu"/>
    <s v="11003587"/>
    <s v="Log Kayu Kembang Fresh A3"/>
    <x v="0"/>
    <n v="14269350"/>
    <n v="0"/>
    <x v="1"/>
    <x v="1"/>
    <x v="9"/>
    <x v="23"/>
  </r>
  <r>
    <x v="0"/>
    <s v="11"/>
    <x v="4"/>
    <s v="41300001"/>
    <s v="Pndptn Usah Ank Kayu"/>
    <s v="11003588"/>
    <s v="Log Kayu Kembang Fresh A4"/>
    <x v="0"/>
    <n v="2343950"/>
    <n v="0"/>
    <x v="1"/>
    <x v="1"/>
    <x v="9"/>
    <x v="23"/>
  </r>
  <r>
    <x v="0"/>
    <s v="11"/>
    <x v="4"/>
    <s v="41300001"/>
    <s v="Pndptn Usah Ank Kayu"/>
    <s v="11003594"/>
    <s v="Log Sengon Tekik Fresh A0"/>
    <x v="0"/>
    <n v="1287650"/>
    <n v="0"/>
    <x v="1"/>
    <x v="1"/>
    <x v="9"/>
    <x v="23"/>
  </r>
  <r>
    <x v="0"/>
    <s v="11"/>
    <x v="4"/>
    <s v="41300001"/>
    <s v="Pndptn Usah Ank Kayu"/>
    <s v="11003595"/>
    <s v="Log Sengon Tekik Fresh A1"/>
    <x v="0"/>
    <n v="7347450"/>
    <n v="0"/>
    <x v="1"/>
    <x v="1"/>
    <x v="9"/>
    <x v="23"/>
  </r>
  <r>
    <x v="0"/>
    <s v="11"/>
    <x v="4"/>
    <s v="41300001"/>
    <s v="Pndptn Usah Ank Kayu"/>
    <s v="11003596"/>
    <s v="Log Sengon Tekik Fresh A2.1"/>
    <x v="0"/>
    <n v="18993150"/>
    <n v="0"/>
    <x v="1"/>
    <x v="1"/>
    <x v="9"/>
    <x v="23"/>
  </r>
  <r>
    <x v="0"/>
    <s v="11"/>
    <x v="4"/>
    <s v="41300001"/>
    <s v="Pndptn Usah Ank Kayu"/>
    <s v="11003597"/>
    <s v="Log Sengon Tekik Fresh A2.2"/>
    <x v="0"/>
    <n v="29094940"/>
    <n v="0"/>
    <x v="1"/>
    <x v="1"/>
    <x v="9"/>
    <x v="23"/>
  </r>
  <r>
    <x v="0"/>
    <s v="11"/>
    <x v="4"/>
    <s v="41300001"/>
    <s v="Pndptn Usah Ank Kayu"/>
    <s v="11003598"/>
    <s v="Log Sengon Tekik Fresh A3"/>
    <x v="0"/>
    <n v="53199820"/>
    <n v="0"/>
    <x v="1"/>
    <x v="1"/>
    <x v="9"/>
    <x v="23"/>
  </r>
  <r>
    <x v="0"/>
    <s v="11"/>
    <x v="4"/>
    <s v="41300001"/>
    <s v="Pndptn Usah Ank Kayu"/>
    <s v="11003599"/>
    <s v="Log Sengon Tekik Fresh A4"/>
    <x v="0"/>
    <n v="99855100"/>
    <n v="0"/>
    <x v="1"/>
    <x v="1"/>
    <x v="9"/>
    <x v="23"/>
  </r>
  <r>
    <x v="0"/>
    <s v="11"/>
    <x v="4"/>
    <s v="41300001"/>
    <s v="Pndptn Usah Ank Kayu"/>
    <s v="11003602"/>
    <s v="Log Sengon Buto Fresh A0"/>
    <x v="0"/>
    <n v="3271450"/>
    <n v="0"/>
    <x v="1"/>
    <x v="1"/>
    <x v="9"/>
    <x v="23"/>
  </r>
  <r>
    <x v="0"/>
    <s v="11"/>
    <x v="4"/>
    <s v="41300001"/>
    <s v="Pndptn Usah Ank Kayu"/>
    <s v="11003603"/>
    <s v="Log Sengon Buto Fresh A1"/>
    <x v="0"/>
    <n v="9581700"/>
    <n v="0"/>
    <x v="1"/>
    <x v="1"/>
    <x v="9"/>
    <x v="23"/>
  </r>
  <r>
    <x v="0"/>
    <s v="11"/>
    <x v="4"/>
    <s v="41300001"/>
    <s v="Pndptn Usah Ank Kayu"/>
    <s v="11003604"/>
    <s v="Log Sengon Buto Fresh A2.1"/>
    <x v="0"/>
    <n v="11966500"/>
    <n v="0"/>
    <x v="1"/>
    <x v="1"/>
    <x v="9"/>
    <x v="23"/>
  </r>
  <r>
    <x v="0"/>
    <s v="11"/>
    <x v="4"/>
    <s v="41300001"/>
    <s v="Pndptn Usah Ank Kayu"/>
    <s v="11003605"/>
    <s v="Log Sengon Buto Fresh A2.2"/>
    <x v="0"/>
    <n v="18580700"/>
    <n v="0"/>
    <x v="1"/>
    <x v="1"/>
    <x v="9"/>
    <x v="23"/>
  </r>
  <r>
    <x v="0"/>
    <s v="11"/>
    <x v="4"/>
    <s v="41300001"/>
    <s v="Pndptn Usah Ank Kayu"/>
    <s v="11003606"/>
    <s v="Log Sengon Buto Fresh A3"/>
    <x v="0"/>
    <n v="37215200"/>
    <n v="0"/>
    <x v="1"/>
    <x v="1"/>
    <x v="9"/>
    <x v="23"/>
  </r>
  <r>
    <x v="0"/>
    <s v="11"/>
    <x v="4"/>
    <s v="41300001"/>
    <s v="Pndptn Usah Ank Kayu"/>
    <s v="11003607"/>
    <s v="Log Sengon Buto Fresh A4"/>
    <x v="0"/>
    <n v="30687600"/>
    <n v="0"/>
    <x v="1"/>
    <x v="1"/>
    <x v="9"/>
    <x v="23"/>
  </r>
  <r>
    <x v="0"/>
    <s v="11"/>
    <x v="4"/>
    <s v="41300001"/>
    <s v="Pndptn Usah Ank Kayu"/>
    <s v="11003737"/>
    <s v="LOG JOHAR FRESH A0"/>
    <x v="0"/>
    <n v="274750"/>
    <n v="0"/>
    <x v="1"/>
    <x v="1"/>
    <x v="9"/>
    <x v="23"/>
  </r>
  <r>
    <x v="0"/>
    <s v="11"/>
    <x v="4"/>
    <s v="41300001"/>
    <s v="Pndptn Usah Ank Kayu"/>
    <s v="11003738"/>
    <s v="LOG JOHAR FRESH A1"/>
    <x v="0"/>
    <n v="3023700"/>
    <n v="0"/>
    <x v="1"/>
    <x v="1"/>
    <x v="9"/>
    <x v="23"/>
  </r>
  <r>
    <x v="0"/>
    <s v="11"/>
    <x v="4"/>
    <s v="41300001"/>
    <s v="Pndptn Usah Ank Kayu"/>
    <s v="11003739"/>
    <s v="LOG JOHAR FRESH A2.1"/>
    <x v="0"/>
    <n v="6821200"/>
    <n v="0"/>
    <x v="1"/>
    <x v="1"/>
    <x v="9"/>
    <x v="23"/>
  </r>
  <r>
    <x v="0"/>
    <s v="11"/>
    <x v="4"/>
    <s v="41300001"/>
    <s v="Pndptn Usah Ank Kayu"/>
    <s v="11003740"/>
    <s v="LOG JOHAR FRESH A2.2"/>
    <x v="0"/>
    <n v="3364200"/>
    <n v="0"/>
    <x v="1"/>
    <x v="1"/>
    <x v="9"/>
    <x v="23"/>
  </r>
  <r>
    <x v="0"/>
    <s v="11"/>
    <x v="4"/>
    <s v="41300001"/>
    <s v="Pndptn Usah Ank Kayu"/>
    <s v="11003741"/>
    <s v="LOG JOHAR FRESH A3"/>
    <x v="0"/>
    <n v="805200"/>
    <n v="0"/>
    <x v="1"/>
    <x v="1"/>
    <x v="9"/>
    <x v="23"/>
  </r>
  <r>
    <x v="0"/>
    <s v="11"/>
    <x v="4"/>
    <s v="41300001"/>
    <s v="Pndptn Usah Ank Kayu"/>
    <s v="11004215"/>
    <s v="LOG SILVER OAKS FRESH A0"/>
    <x v="0"/>
    <n v="60800"/>
    <n v="0"/>
    <x v="1"/>
    <x v="1"/>
    <x v="9"/>
    <x v="23"/>
  </r>
  <r>
    <x v="0"/>
    <s v="11"/>
    <x v="4"/>
    <s v="41300001"/>
    <s v="Pndptn Usah Ank Kayu"/>
    <s v="11004216"/>
    <s v="LOG SILVER OAKS FRESH A1"/>
    <x v="0"/>
    <n v="224200"/>
    <n v="0"/>
    <x v="1"/>
    <x v="1"/>
    <x v="9"/>
    <x v="23"/>
  </r>
  <r>
    <x v="0"/>
    <s v="11"/>
    <x v="4"/>
    <s v="41300001"/>
    <s v="Pndptn Usah Ank Kayu"/>
    <s v="11004217"/>
    <s v="LOG SILVER OAKS FRESH A2.1"/>
    <x v="0"/>
    <n v="415400"/>
    <n v="0"/>
    <x v="1"/>
    <x v="1"/>
    <x v="9"/>
    <x v="23"/>
  </r>
  <r>
    <x v="0"/>
    <s v="11"/>
    <x v="4"/>
    <s v="41300001"/>
    <s v="Pndptn Usah Ank Kayu"/>
    <s v="11004218"/>
    <s v="LOG SILVER OAKS FRESH A2.2"/>
    <x v="0"/>
    <n v="1014700"/>
    <n v="0"/>
    <x v="1"/>
    <x v="1"/>
    <x v="9"/>
    <x v="23"/>
  </r>
  <r>
    <x v="0"/>
    <s v="11"/>
    <x v="4"/>
    <s v="41300001"/>
    <s v="Pndptn Usah Ank Kayu"/>
    <s v="11004219"/>
    <s v="LOG SILVER OAKS FRESH A3"/>
    <x v="0"/>
    <n v="2199150"/>
    <n v="0"/>
    <x v="1"/>
    <x v="1"/>
    <x v="9"/>
    <x v="23"/>
  </r>
  <r>
    <x v="0"/>
    <s v="11"/>
    <x v="4"/>
    <s v="41300001"/>
    <s v="Pndptn Usah Ank Kayu"/>
    <s v="11004220"/>
    <s v="LOG SILVER OAKS FRESH A4"/>
    <x v="0"/>
    <n v="864500"/>
    <n v="0"/>
    <x v="1"/>
    <x v="1"/>
    <x v="9"/>
    <x v="23"/>
  </r>
  <r>
    <x v="0"/>
    <s v="11"/>
    <x v="4"/>
    <s v="41900005"/>
    <s v="Pndptn Ush Agrowisat"/>
    <s v="#"/>
    <s v="#"/>
    <x v="0"/>
    <n v="19133071628"/>
    <n v="0"/>
    <x v="1"/>
    <x v="1"/>
    <x v="7"/>
    <x v="6"/>
  </r>
  <r>
    <x v="0"/>
    <s v="11"/>
    <x v="5"/>
    <s v="41100000"/>
    <s v="Pndptn Usaha Sawit"/>
    <s v="11000003"/>
    <s v="CPO"/>
    <x v="0"/>
    <n v="1132081338650"/>
    <n v="0"/>
    <x v="0"/>
    <x v="0"/>
    <x v="0"/>
    <x v="0"/>
  </r>
  <r>
    <x v="0"/>
    <s v="11"/>
    <x v="5"/>
    <s v="41100000"/>
    <s v="Pndptn Usaha Sawit"/>
    <s v="11000004"/>
    <s v="INTI SAWIT"/>
    <x v="0"/>
    <n v="113335855080"/>
    <n v="0"/>
    <x v="0"/>
    <x v="0"/>
    <x v="0"/>
    <x v="1"/>
  </r>
  <r>
    <x v="0"/>
    <s v="11"/>
    <x v="5"/>
    <s v="41100000"/>
    <s v="Pndptn Usaha Sawit"/>
    <s v="31000011"/>
    <s v="BAHAN OLAH KARET"/>
    <x v="0"/>
    <n v="0"/>
    <n v="0"/>
    <x v="0"/>
    <x v="0"/>
    <x v="0"/>
    <x v="7"/>
  </r>
  <r>
    <x v="0"/>
    <s v="11"/>
    <x v="5"/>
    <s v="41100000"/>
    <s v="Pndptn Usaha Sawit"/>
    <s v="#"/>
    <s v="#"/>
    <x v="0"/>
    <n v="0"/>
    <n v="0"/>
    <x v="0"/>
    <x v="0"/>
    <x v="0"/>
    <x v="6"/>
  </r>
  <r>
    <x v="0"/>
    <s v="11"/>
    <x v="5"/>
    <s v="41100006"/>
    <s v="Pndptn Usaha Karet"/>
    <s v="31000011"/>
    <s v="BAHAN OLAH KARET"/>
    <x v="0"/>
    <n v="10460121362"/>
    <n v="0"/>
    <x v="0"/>
    <x v="4"/>
    <x v="5"/>
    <x v="7"/>
  </r>
  <r>
    <x v="0"/>
    <s v="11"/>
    <x v="5"/>
    <s v="42000030"/>
    <s v="Pndptn Sertifikasi"/>
    <s v="11000003"/>
    <s v="CPO"/>
    <x v="0"/>
    <n v="860803860"/>
    <n v="0"/>
    <x v="0"/>
    <x v="0"/>
    <x v="0"/>
    <x v="0"/>
  </r>
  <r>
    <x v="0"/>
    <s v="11"/>
    <x v="5"/>
    <s v="42000030"/>
    <s v="Pndptn Sertifikasi"/>
    <s v="11000004"/>
    <s v="INTI SAWIT"/>
    <x v="0"/>
    <n v="1880085320"/>
    <n v="0"/>
    <x v="0"/>
    <x v="0"/>
    <x v="0"/>
    <x v="1"/>
  </r>
  <r>
    <x v="0"/>
    <s v="11"/>
    <x v="5"/>
    <s v="42000030"/>
    <s v="Pndptn Sertifikasi"/>
    <s v="#"/>
    <s v="#"/>
    <x v="0"/>
    <n v="0"/>
    <n v="0"/>
    <x v="0"/>
    <x v="0"/>
    <x v="0"/>
    <x v="6"/>
  </r>
  <r>
    <x v="0"/>
    <s v="11"/>
    <x v="6"/>
    <s v="41100000"/>
    <s v="Pndptn Usaha Sawit"/>
    <s v="11000003"/>
    <s v="CPO"/>
    <x v="0"/>
    <n v="1270849643209"/>
    <n v="0"/>
    <x v="0"/>
    <x v="0"/>
    <x v="0"/>
    <x v="0"/>
  </r>
  <r>
    <x v="0"/>
    <s v="11"/>
    <x v="6"/>
    <s v="41100000"/>
    <s v="Pndptn Usaha Sawit"/>
    <s v="11000004"/>
    <s v="INTI SAWIT"/>
    <x v="0"/>
    <n v="11607999000"/>
    <n v="0"/>
    <x v="0"/>
    <x v="0"/>
    <x v="0"/>
    <x v="1"/>
  </r>
  <r>
    <x v="0"/>
    <s v="11"/>
    <x v="6"/>
    <s v="41100000"/>
    <s v="Pndptn Usaha Sawit"/>
    <s v="11000005"/>
    <s v="PKO"/>
    <x v="0"/>
    <n v="117664267750"/>
    <n v="0"/>
    <x v="0"/>
    <x v="0"/>
    <x v="0"/>
    <x v="24"/>
  </r>
  <r>
    <x v="0"/>
    <s v="11"/>
    <x v="6"/>
    <s v="41100000"/>
    <s v="Pndptn Usaha Sawit"/>
    <s v="11000006"/>
    <s v="PKM"/>
    <x v="0"/>
    <n v="23943206727"/>
    <n v="0"/>
    <x v="0"/>
    <x v="0"/>
    <x v="0"/>
    <x v="2"/>
  </r>
  <r>
    <x v="0"/>
    <s v="11"/>
    <x v="6"/>
    <s v="41100000"/>
    <s v="Pndptn Usaha Sawit"/>
    <s v="31000010"/>
    <s v="TBS (TANDAN BUAH SEGAR)"/>
    <x v="0"/>
    <n v="34812404820"/>
    <n v="0"/>
    <x v="0"/>
    <x v="0"/>
    <x v="0"/>
    <x v="25"/>
  </r>
  <r>
    <x v="0"/>
    <s v="11"/>
    <x v="6"/>
    <s v="41100006"/>
    <s v="Pndptn Usaha Karet"/>
    <s v="11003278"/>
    <s v="RSS 1 BB"/>
    <x v="0"/>
    <n v="167061544525"/>
    <n v="0"/>
    <x v="0"/>
    <x v="4"/>
    <x v="5"/>
    <x v="10"/>
  </r>
  <r>
    <x v="0"/>
    <s v="11"/>
    <x v="6"/>
    <s v="41100006"/>
    <s v="Pndptn Usaha Karet"/>
    <s v="11003893"/>
    <s v="RSS 3 BB"/>
    <x v="0"/>
    <n v="388087200"/>
    <n v="0"/>
    <x v="0"/>
    <x v="4"/>
    <x v="5"/>
    <x v="9"/>
  </r>
  <r>
    <x v="0"/>
    <s v="11"/>
    <x v="6"/>
    <s v="41100006"/>
    <s v="Pndptn Usaha Karet"/>
    <s v="11003894"/>
    <s v="CUTTING A BB"/>
    <x v="0"/>
    <n v="739065000"/>
    <n v="0"/>
    <x v="0"/>
    <x v="4"/>
    <x v="5"/>
    <x v="7"/>
  </r>
  <r>
    <x v="0"/>
    <s v="11"/>
    <x v="6"/>
    <s v="41100006"/>
    <s v="Pndptn Usaha Karet"/>
    <s v="11003895"/>
    <s v="RSS 1 SBC"/>
    <x v="0"/>
    <n v="40243909471"/>
    <n v="0"/>
    <x v="0"/>
    <x v="4"/>
    <x v="5"/>
    <x v="10"/>
  </r>
  <r>
    <x v="0"/>
    <s v="11"/>
    <x v="6"/>
    <s v="41100006"/>
    <s v="Pndptn Usaha Karet"/>
    <s v="11003899"/>
    <s v="SIR 3WF SW"/>
    <x v="0"/>
    <n v="2459520000"/>
    <n v="0"/>
    <x v="0"/>
    <x v="4"/>
    <x v="5"/>
    <x v="7"/>
  </r>
  <r>
    <x v="0"/>
    <s v="11"/>
    <x v="6"/>
    <s v="41100006"/>
    <s v="Pndptn Usaha Karet"/>
    <s v="11003900"/>
    <s v="SIR 3L"/>
    <x v="0"/>
    <n v="65851846472"/>
    <n v="0"/>
    <x v="0"/>
    <x v="4"/>
    <x v="5"/>
    <x v="7"/>
  </r>
  <r>
    <x v="0"/>
    <s v="11"/>
    <x v="6"/>
    <s v="41100006"/>
    <s v="Pndptn Usaha Karet"/>
    <s v="11003903"/>
    <s v="SIR 20"/>
    <x v="0"/>
    <n v="771360411175"/>
    <n v="0"/>
    <x v="0"/>
    <x v="4"/>
    <x v="5"/>
    <x v="8"/>
  </r>
  <r>
    <x v="0"/>
    <s v="11"/>
    <x v="6"/>
    <s v="41100015"/>
    <s v="Pndptn Usaha Teh"/>
    <s v="11003735"/>
    <s v="TEH HIJAU"/>
    <x v="0"/>
    <n v="7998200000"/>
    <n v="0"/>
    <x v="0"/>
    <x v="5"/>
    <x v="6"/>
    <x v="14"/>
  </r>
  <r>
    <x v="0"/>
    <s v="11"/>
    <x v="6"/>
    <s v="41100015"/>
    <s v="Pndptn Usaha Teh"/>
    <s v="11003765"/>
    <s v="RBO"/>
    <x v="0"/>
    <n v="708235000"/>
    <n v="0"/>
    <x v="0"/>
    <x v="5"/>
    <x v="6"/>
    <x v="13"/>
  </r>
  <r>
    <x v="0"/>
    <s v="11"/>
    <x v="6"/>
    <s v="41100015"/>
    <s v="Pndptn Usaha Teh"/>
    <s v="11003958"/>
    <s v="POWDER"/>
    <x v="0"/>
    <n v="22000000"/>
    <n v="0"/>
    <x v="0"/>
    <x v="5"/>
    <x v="6"/>
    <x v="14"/>
  </r>
  <r>
    <x v="0"/>
    <s v="11"/>
    <x v="6"/>
    <s v="41100015"/>
    <s v="Pndptn Usaha Teh"/>
    <s v="11004287"/>
    <s v="TEA:ODX TEA;BLACK;GRADE 3;FLUFF"/>
    <x v="0"/>
    <n v="451956000"/>
    <n v="0"/>
    <x v="0"/>
    <x v="5"/>
    <x v="6"/>
    <x v="13"/>
  </r>
  <r>
    <x v="0"/>
    <s v="11"/>
    <x v="6"/>
    <s v="41100015"/>
    <s v="Pndptn Usaha Teh"/>
    <s v="11004288"/>
    <s v="TEA:ODX TEA;BLACK;GRADE 3;BM"/>
    <x v="0"/>
    <n v="1541090250"/>
    <n v="0"/>
    <x v="0"/>
    <x v="5"/>
    <x v="6"/>
    <x v="13"/>
  </r>
  <r>
    <x v="0"/>
    <s v="11"/>
    <x v="6"/>
    <s v="41100015"/>
    <s v="Pndptn Usaha Teh"/>
    <s v="11004355"/>
    <s v="TEA:ODX TEA;BLACK;GRADE 1;BOP"/>
    <x v="0"/>
    <n v="2924735420"/>
    <n v="0"/>
    <x v="0"/>
    <x v="5"/>
    <x v="6"/>
    <x v="13"/>
  </r>
  <r>
    <x v="0"/>
    <s v="11"/>
    <x v="6"/>
    <s v="41100015"/>
    <s v="Pndptn Usaha Teh"/>
    <s v="11004357"/>
    <s v="TEA:ODX TEA;BLACK;GRADE 1;BOPF"/>
    <x v="0"/>
    <n v="4434901155"/>
    <n v="0"/>
    <x v="0"/>
    <x v="5"/>
    <x v="6"/>
    <x v="13"/>
  </r>
  <r>
    <x v="0"/>
    <s v="11"/>
    <x v="6"/>
    <s v="41100015"/>
    <s v="Pndptn Usaha Teh"/>
    <s v="11004358"/>
    <s v="TEA:ODX TEA;BLACK;GRADE 1;PF"/>
    <x v="0"/>
    <n v="5658957018"/>
    <n v="0"/>
    <x v="0"/>
    <x v="5"/>
    <x v="6"/>
    <x v="13"/>
  </r>
  <r>
    <x v="0"/>
    <s v="11"/>
    <x v="6"/>
    <s v="41100015"/>
    <s v="Pndptn Usaha Teh"/>
    <s v="11004359"/>
    <s v="TEA:ODX TEA;BLACK;GRADE 1;DUST"/>
    <x v="0"/>
    <n v="4369477929"/>
    <n v="0"/>
    <x v="0"/>
    <x v="5"/>
    <x v="6"/>
    <x v="13"/>
  </r>
  <r>
    <x v="0"/>
    <s v="11"/>
    <x v="6"/>
    <s v="41100015"/>
    <s v="Pndptn Usaha Teh"/>
    <s v="11004360"/>
    <s v="TEA:ODX TEA;BLACK;GRADE 1;BT"/>
    <x v="0"/>
    <n v="3440460296"/>
    <n v="0"/>
    <x v="0"/>
    <x v="5"/>
    <x v="6"/>
    <x v="13"/>
  </r>
  <r>
    <x v="0"/>
    <s v="11"/>
    <x v="6"/>
    <s v="41100015"/>
    <s v="Pndptn Usaha Teh"/>
    <s v="11004361"/>
    <s v="TEA:ODX TEA;BLACK;GRADE 1;BP"/>
    <x v="0"/>
    <n v="1951628351"/>
    <n v="0"/>
    <x v="0"/>
    <x v="5"/>
    <x v="6"/>
    <x v="13"/>
  </r>
  <r>
    <x v="0"/>
    <s v="11"/>
    <x v="6"/>
    <s v="41100015"/>
    <s v="Pndptn Usaha Teh"/>
    <s v="11004363"/>
    <s v="TEA:ODX TEA;BLACK;GRADE 2;DUST II"/>
    <x v="0"/>
    <n v="1388976219"/>
    <n v="0"/>
    <x v="0"/>
    <x v="5"/>
    <x v="6"/>
    <x v="13"/>
  </r>
  <r>
    <x v="0"/>
    <s v="11"/>
    <x v="6"/>
    <s v="41100015"/>
    <s v="Pndptn Usaha Teh"/>
    <s v="11004365"/>
    <s v="TEA:ODX TEA;BLACK;GRADE 2;FANN II"/>
    <x v="0"/>
    <n v="3262618463"/>
    <n v="0"/>
    <x v="0"/>
    <x v="5"/>
    <x v="6"/>
    <x v="13"/>
  </r>
  <r>
    <x v="0"/>
    <s v="11"/>
    <x v="6"/>
    <s v="41100015"/>
    <s v="Pndptn Usaha Teh"/>
    <s v="11004368"/>
    <s v="TEA:CTC TEA;BLACK;GRADE 1;BP 1"/>
    <x v="0"/>
    <n v="669002433"/>
    <n v="0"/>
    <x v="0"/>
    <x v="5"/>
    <x v="6"/>
    <x v="12"/>
  </r>
  <r>
    <x v="0"/>
    <s v="11"/>
    <x v="6"/>
    <s v="41100015"/>
    <s v="Pndptn Usaha Teh"/>
    <s v="11004369"/>
    <s v="TEA:CTC TEA;BLACK;GRADE 1;PF 1"/>
    <x v="0"/>
    <n v="534985121"/>
    <n v="0"/>
    <x v="0"/>
    <x v="5"/>
    <x v="6"/>
    <x v="12"/>
  </r>
  <r>
    <x v="0"/>
    <s v="11"/>
    <x v="6"/>
    <s v="41100015"/>
    <s v="Pndptn Usaha Teh"/>
    <s v="11004370"/>
    <s v="TEA:CTC TEA;BLACK;GRADE 1;PD"/>
    <x v="0"/>
    <n v="460226940"/>
    <n v="0"/>
    <x v="0"/>
    <x v="5"/>
    <x v="6"/>
    <x v="12"/>
  </r>
  <r>
    <x v="0"/>
    <s v="11"/>
    <x v="6"/>
    <s v="41100015"/>
    <s v="Pndptn Usaha Teh"/>
    <s v="11004371"/>
    <s v="TEA:CTC TEA;BLACK;GRADE 1;DUST 1"/>
    <x v="0"/>
    <n v="714118354"/>
    <n v="0"/>
    <x v="0"/>
    <x v="5"/>
    <x v="6"/>
    <x v="12"/>
  </r>
  <r>
    <x v="0"/>
    <s v="11"/>
    <x v="6"/>
    <s v="41100015"/>
    <s v="Pndptn Usaha Teh"/>
    <s v="11004372"/>
    <s v="TEA:CTC TEA;BLACK;GRADE 1;FANN"/>
    <x v="0"/>
    <n v="92020784"/>
    <n v="0"/>
    <x v="0"/>
    <x v="5"/>
    <x v="6"/>
    <x v="12"/>
  </r>
  <r>
    <x v="0"/>
    <s v="11"/>
    <x v="6"/>
    <s v="41100015"/>
    <s v="Pndptn Usaha Teh"/>
    <s v="11004373"/>
    <s v="TEA:CTC TEA;BLACK;GRADE 2;DUST 2"/>
    <x v="0"/>
    <n v="151347111"/>
    <n v="0"/>
    <x v="0"/>
    <x v="5"/>
    <x v="6"/>
    <x v="12"/>
  </r>
  <r>
    <x v="0"/>
    <s v="11"/>
    <x v="6"/>
    <s v="41100015"/>
    <s v="Pndptn Usaha Teh"/>
    <s v="11004374"/>
    <s v="TEA:CTC TEA;BLACK;GRADE 2;FNGS 2"/>
    <x v="0"/>
    <n v="174471111"/>
    <n v="0"/>
    <x v="0"/>
    <x v="5"/>
    <x v="6"/>
    <x v="12"/>
  </r>
  <r>
    <x v="0"/>
    <s v="11"/>
    <x v="6"/>
    <s v="41100015"/>
    <s v="Pndptn Usaha Teh"/>
    <s v="11004377"/>
    <s v="TEA:ODX TEA;BLACK;GRADE 2;BP II"/>
    <x v="0"/>
    <n v="48553316"/>
    <n v="0"/>
    <x v="0"/>
    <x v="5"/>
    <x v="6"/>
    <x v="13"/>
  </r>
  <r>
    <x v="0"/>
    <s v="11"/>
    <x v="6"/>
    <s v="41100026"/>
    <s v="Pndptn Us. Hlir Gula"/>
    <s v="11004468"/>
    <s v="SUGAR,REFINED:WHITE CRYSTAL;NUSAKITA;1KG"/>
    <x v="0"/>
    <n v="27295960200"/>
    <n v="0"/>
    <x v="1"/>
    <x v="1"/>
    <x v="1"/>
    <x v="16"/>
  </r>
  <r>
    <x v="0"/>
    <s v="11"/>
    <x v="6"/>
    <s v="42000030"/>
    <s v="Pndptn Sertifikasi"/>
    <s v="11000003"/>
    <s v="CPO"/>
    <x v="0"/>
    <n v="687547359"/>
    <n v="0"/>
    <x v="0"/>
    <x v="0"/>
    <x v="0"/>
    <x v="0"/>
  </r>
  <r>
    <x v="0"/>
    <s v="11"/>
    <x v="6"/>
    <s v="42000030"/>
    <s v="Pndptn Sertifikasi"/>
    <s v="11000005"/>
    <s v="PKO"/>
    <x v="0"/>
    <n v="3543800000"/>
    <n v="0"/>
    <x v="0"/>
    <x v="0"/>
    <x v="0"/>
    <x v="24"/>
  </r>
  <r>
    <x v="0"/>
    <s v="11"/>
    <x v="7"/>
    <s v="41100000"/>
    <s v="Pndptn Usaha Sawit"/>
    <s v="11000000"/>
    <s v="GULA KEMASAN 50 KG MILIK PG"/>
    <x v="0"/>
    <n v="78977572410"/>
    <n v="0"/>
    <x v="0"/>
    <x v="0"/>
    <x v="0"/>
    <x v="3"/>
  </r>
  <r>
    <x v="0"/>
    <s v="11"/>
    <x v="7"/>
    <s v="41100000"/>
    <s v="Pndptn Usaha Sawit"/>
    <s v="11000004"/>
    <s v="INTI SAWIT"/>
    <x v="0"/>
    <n v="8756457000"/>
    <n v="0"/>
    <x v="0"/>
    <x v="0"/>
    <x v="0"/>
    <x v="1"/>
  </r>
  <r>
    <x v="0"/>
    <s v="11"/>
    <x v="7"/>
    <s v="41100000"/>
    <s v="Pndptn Usaha Sawit"/>
    <s v="31000010"/>
    <s v="TBS (TANDAN BUAH SEGAR)"/>
    <x v="0"/>
    <n v="14123707425"/>
    <n v="0"/>
    <x v="0"/>
    <x v="0"/>
    <x v="0"/>
    <x v="25"/>
  </r>
  <r>
    <x v="0"/>
    <s v="11"/>
    <x v="7"/>
    <s v="41100006"/>
    <s v="Pndptn Usaha Karet"/>
    <s v="31000025"/>
    <s v="Lump"/>
    <x v="0"/>
    <n v="17713490960"/>
    <n v="0"/>
    <x v="0"/>
    <x v="4"/>
    <x v="5"/>
    <x v="7"/>
  </r>
  <r>
    <x v="0"/>
    <s v="11"/>
    <x v="7"/>
    <s v="41100026"/>
    <s v="Pndptn Us. Hlir Gula"/>
    <s v="11000000"/>
    <s v="GULA KEMASAN 50 KG MILIK PG"/>
    <x v="0"/>
    <n v="63781500"/>
    <n v="0"/>
    <x v="1"/>
    <x v="1"/>
    <x v="1"/>
    <x v="3"/>
  </r>
  <r>
    <x v="0"/>
    <s v="11"/>
    <x v="7"/>
    <s v="41100026"/>
    <s v="Pndptn Us. Hlir Gula"/>
    <s v="11004472"/>
    <s v="SUGAR,REFINED:WHITE CRYSTAL;GOLLATA;1KG"/>
    <x v="0"/>
    <n v="1086896300"/>
    <n v="0"/>
    <x v="1"/>
    <x v="1"/>
    <x v="1"/>
    <x v="16"/>
  </r>
  <r>
    <x v="0"/>
    <s v="11"/>
    <x v="7"/>
    <s v="41200002"/>
    <s v="Pndptn Us. Tebu-Gula"/>
    <s v="11000000"/>
    <s v="GULA KEMASAN 50 KG MILIK PG"/>
    <x v="0"/>
    <n v="44679355050"/>
    <n v="0"/>
    <x v="0"/>
    <x v="2"/>
    <x v="2"/>
    <x v="3"/>
  </r>
  <r>
    <x v="0"/>
    <s v="11"/>
    <x v="7"/>
    <s v="41200002"/>
    <s v="Pndptn Us. Tebu-Gula"/>
    <s v="11004472"/>
    <s v="SUGAR,REFINED:WHITE CRYSTAL;GOLLATA;1KG"/>
    <x v="0"/>
    <n v="28291208950"/>
    <n v="0"/>
    <x v="0"/>
    <x v="2"/>
    <x v="2"/>
    <x v="16"/>
  </r>
  <r>
    <x v="0"/>
    <s v="11"/>
    <x v="7"/>
    <s v="41200002"/>
    <s v="Pndptn Us. Tebu-Gula"/>
    <s v="21000001"/>
    <s v="TETES MILIK PG"/>
    <x v="0"/>
    <n v="76805813000"/>
    <n v="0"/>
    <x v="0"/>
    <x v="2"/>
    <x v="2"/>
    <x v="3"/>
  </r>
  <r>
    <x v="0"/>
    <s v="11"/>
    <x v="7"/>
    <s v="41200005"/>
    <s v="Pndptn Us Tebu-Tetes"/>
    <s v="11004472"/>
    <s v="SUGAR,REFINED:WHITE CRYSTAL;GOLLATA;1KG"/>
    <x v="0"/>
    <n v="2408795000"/>
    <n v="0"/>
    <x v="0"/>
    <x v="2"/>
    <x v="2"/>
    <x v="16"/>
  </r>
  <r>
    <x v="0"/>
    <s v="11"/>
    <x v="7"/>
    <s v="41200005"/>
    <s v="Pndptn Us Tebu-Tetes"/>
    <s v="21000001"/>
    <s v="TETES MILIK PG"/>
    <x v="0"/>
    <n v="7747205000"/>
    <n v="0"/>
    <x v="0"/>
    <x v="2"/>
    <x v="2"/>
    <x v="3"/>
  </r>
  <r>
    <x v="0"/>
    <s v="11"/>
    <x v="7"/>
    <s v="41200011"/>
    <s v="Pndptn Usaha Hortiku"/>
    <s v="31000010"/>
    <s v="TBS (TANDAN BUAH SEGAR)"/>
    <x v="0"/>
    <n v="155485250"/>
    <n v="0"/>
    <x v="1"/>
    <x v="1"/>
    <x v="4"/>
    <x v="25"/>
  </r>
  <r>
    <x v="0"/>
    <s v="11"/>
    <x v="7"/>
    <s v="41200011"/>
    <s v="Pndptn Usaha Hortiku"/>
    <s v="31000025"/>
    <s v="Lump"/>
    <x v="0"/>
    <n v="137611773"/>
    <n v="0"/>
    <x v="1"/>
    <x v="1"/>
    <x v="4"/>
    <x v="7"/>
  </r>
  <r>
    <x v="0"/>
    <s v="11"/>
    <x v="7"/>
    <s v="41200011"/>
    <s v="Pndptn Usaha Hortiku"/>
    <s v="31000168"/>
    <s v="KELAPA BUTIR"/>
    <x v="0"/>
    <n v="1414883287"/>
    <n v="0"/>
    <x v="1"/>
    <x v="1"/>
    <x v="4"/>
    <x v="22"/>
  </r>
  <r>
    <x v="0"/>
    <s v="11"/>
    <x v="7"/>
    <s v="41200017"/>
    <s v="Pndptn Usah H Ternak"/>
    <s v="11003994"/>
    <s v="ANAK SAPI JANTAN 1-2"/>
    <x v="0"/>
    <n v="1162500000"/>
    <n v="0"/>
    <x v="1"/>
    <x v="1"/>
    <x v="12"/>
    <x v="6"/>
  </r>
  <r>
    <x v="0"/>
    <s v="11"/>
    <x v="7"/>
    <s v="41200017"/>
    <s v="Pndptn Usah H Ternak"/>
    <s v="11003996"/>
    <s v="ANAK SAPI JANTAN 2-3"/>
    <x v="0"/>
    <n v="257500000"/>
    <n v="0"/>
    <x v="1"/>
    <x v="1"/>
    <x v="12"/>
    <x v="6"/>
  </r>
  <r>
    <x v="0"/>
    <s v="11"/>
    <x v="7"/>
    <s v="41200017"/>
    <s v="Pndptn Usah H Ternak"/>
    <s v="11003999"/>
    <s v="SAPI INDUK AFKIR"/>
    <x v="0"/>
    <n v="1333000000"/>
    <n v="0"/>
    <x v="1"/>
    <x v="1"/>
    <x v="12"/>
    <x v="6"/>
  </r>
  <r>
    <x v="0"/>
    <s v="11"/>
    <x v="7"/>
    <s v="41200017"/>
    <s v="Pndptn Usah H Ternak"/>
    <s v="11004018"/>
    <s v="ANAK KUDA JANTAN 1-2"/>
    <x v="0"/>
    <n v="58500000"/>
    <n v="0"/>
    <x v="1"/>
    <x v="1"/>
    <x v="12"/>
    <x v="6"/>
  </r>
  <r>
    <x v="0"/>
    <s v="11"/>
    <x v="7"/>
    <s v="41200017"/>
    <s v="Pndptn Usah H Ternak"/>
    <s v="11004020"/>
    <s v="ANAK KUDA JANTAN 2-3"/>
    <x v="0"/>
    <n v="75000000"/>
    <n v="0"/>
    <x v="1"/>
    <x v="1"/>
    <x v="12"/>
    <x v="6"/>
  </r>
  <r>
    <x v="0"/>
    <s v="11"/>
    <x v="7"/>
    <s v="41200017"/>
    <s v="Pndptn Usah H Ternak"/>
    <s v="11004022"/>
    <s v="KUDA PEJANTAN AFKIR"/>
    <x v="0"/>
    <n v="154040000"/>
    <n v="0"/>
    <x v="1"/>
    <x v="1"/>
    <x v="12"/>
    <x v="6"/>
  </r>
  <r>
    <x v="0"/>
    <s v="11"/>
    <x v="7"/>
    <s v="41200017"/>
    <s v="Pndptn Usah H Ternak"/>
    <s v="21000001"/>
    <s v="TETES MILIK PG"/>
    <x v="0"/>
    <n v="287500000"/>
    <n v="0"/>
    <x v="1"/>
    <x v="1"/>
    <x v="12"/>
    <x v="3"/>
  </r>
  <r>
    <x v="0"/>
    <s v="12"/>
    <x v="0"/>
    <s v="41100000"/>
    <s v="Pndptn Usaha Sawit"/>
    <s v="11000003"/>
    <s v="CPO"/>
    <x v="0"/>
    <n v="107169650760"/>
    <n v="9599040"/>
    <x v="0"/>
    <x v="0"/>
    <x v="0"/>
    <x v="0"/>
  </r>
  <r>
    <x v="0"/>
    <s v="12"/>
    <x v="0"/>
    <s v="41100000"/>
    <s v="Pndptn Usaha Sawit"/>
    <s v="11000004"/>
    <s v="INTI SAWIT"/>
    <x v="0"/>
    <n v="10411771100"/>
    <n v="1945620"/>
    <x v="0"/>
    <x v="0"/>
    <x v="0"/>
    <x v="1"/>
  </r>
  <r>
    <x v="0"/>
    <s v="12"/>
    <x v="0"/>
    <s v="41200001"/>
    <s v="Pndptn Usaha Tebu"/>
    <s v="21000001"/>
    <s v="TETES MILIK PG"/>
    <x v="0"/>
    <n v="843863829"/>
    <n v="667870"/>
    <x v="0"/>
    <x v="2"/>
    <x v="2"/>
    <x v="3"/>
  </r>
  <r>
    <x v="0"/>
    <s v="12"/>
    <x v="0"/>
    <s v="42000030"/>
    <s v="Pndptn Sertifikasi"/>
    <s v="11000003"/>
    <s v="CPO"/>
    <x v="0"/>
    <n v="272801980"/>
    <n v="0"/>
    <x v="0"/>
    <x v="0"/>
    <x v="0"/>
    <x v="0"/>
  </r>
  <r>
    <x v="0"/>
    <s v="12"/>
    <x v="0"/>
    <s v="42000030"/>
    <s v="Pndptn Sertifikasi"/>
    <s v="11000004"/>
    <s v="INTI SAWIT"/>
    <x v="0"/>
    <n v="109572210"/>
    <n v="0"/>
    <x v="0"/>
    <x v="0"/>
    <x v="0"/>
    <x v="1"/>
  </r>
  <r>
    <x v="0"/>
    <s v="12"/>
    <x v="1"/>
    <s v="41100000"/>
    <s v="Pndptn Usaha Sawit"/>
    <s v="31000023"/>
    <s v="PUCUK TEH"/>
    <x v="0"/>
    <n v="0"/>
    <n v="0"/>
    <x v="0"/>
    <x v="0"/>
    <x v="0"/>
    <x v="14"/>
  </r>
  <r>
    <x v="0"/>
    <s v="12"/>
    <x v="1"/>
    <s v="41100006"/>
    <s v="Pndptn Usaha Karet"/>
    <s v="11000046"/>
    <s v="LATEKS PEKAT HIGH AMONIAK"/>
    <x v="0"/>
    <n v="457999997"/>
    <n v="16440"/>
    <x v="0"/>
    <x v="4"/>
    <x v="5"/>
    <x v="7"/>
  </r>
  <r>
    <x v="0"/>
    <s v="12"/>
    <x v="1"/>
    <s v="41100006"/>
    <s v="Pndptn Usaha Karet"/>
    <s v="11000047"/>
    <s v="SKIM LATEKS PEKAT"/>
    <x v="0"/>
    <n v="21400000"/>
    <n v="2854"/>
    <x v="0"/>
    <x v="4"/>
    <x v="5"/>
    <x v="7"/>
  </r>
  <r>
    <x v="0"/>
    <s v="12"/>
    <x v="1"/>
    <s v="41100006"/>
    <s v="Pndptn Usaha Karet"/>
    <s v="11003845"/>
    <s v="RSS SB"/>
    <x v="0"/>
    <n v="490560000"/>
    <n v="19200"/>
    <x v="0"/>
    <x v="4"/>
    <x v="5"/>
    <x v="7"/>
  </r>
  <r>
    <x v="0"/>
    <s v="12"/>
    <x v="1"/>
    <s v="41100006"/>
    <s v="Pndptn Usaha Karet"/>
    <s v="11003850"/>
    <s v="SIR 10"/>
    <x v="0"/>
    <n v="2262395520"/>
    <n v="100800"/>
    <x v="0"/>
    <x v="4"/>
    <x v="5"/>
    <x v="11"/>
  </r>
  <r>
    <x v="0"/>
    <s v="12"/>
    <x v="1"/>
    <s v="41100006"/>
    <s v="Pndptn Usaha Karet"/>
    <s v="11005970"/>
    <s v="RSS 1 BB"/>
    <x v="1"/>
    <n v="1433832095"/>
    <n v="54918"/>
    <x v="0"/>
    <x v="4"/>
    <x v="5"/>
    <x v="10"/>
  </r>
  <r>
    <x v="0"/>
    <s v="12"/>
    <x v="1"/>
    <s v="41100006"/>
    <s v="Pndptn Usaha Karet"/>
    <s v="11005970"/>
    <s v="RSS 1 BB"/>
    <x v="0"/>
    <n v="3841001532"/>
    <n v="164754"/>
    <x v="0"/>
    <x v="4"/>
    <x v="5"/>
    <x v="10"/>
  </r>
  <r>
    <x v="0"/>
    <s v="12"/>
    <x v="1"/>
    <s v="41100015"/>
    <s v="Pndptn Usaha Teh"/>
    <s v="11000046"/>
    <s v="LATEKS PEKAT HIGH AMONIAK"/>
    <x v="0"/>
    <n v="0"/>
    <n v="0"/>
    <x v="0"/>
    <x v="5"/>
    <x v="6"/>
    <x v="7"/>
  </r>
  <r>
    <x v="0"/>
    <s v="12"/>
    <x v="1"/>
    <s v="41100015"/>
    <s v="Pndptn Usaha Teh"/>
    <s v="11003289"/>
    <s v="FANN"/>
    <x v="0"/>
    <n v="61525748"/>
    <n v="4240"/>
    <x v="0"/>
    <x v="5"/>
    <x v="6"/>
    <x v="12"/>
  </r>
  <r>
    <x v="0"/>
    <s v="12"/>
    <x v="1"/>
    <s v="41100015"/>
    <s v="Pndptn Usaha Teh"/>
    <s v="11003780"/>
    <s v="PW DUST ORT"/>
    <x v="0"/>
    <n v="48718800"/>
    <n v="5200"/>
    <x v="0"/>
    <x v="5"/>
    <x v="6"/>
    <x v="13"/>
  </r>
  <r>
    <x v="0"/>
    <s v="12"/>
    <x v="1"/>
    <s v="41100015"/>
    <s v="Pndptn Usaha Teh"/>
    <s v="11003797"/>
    <s v="BT II"/>
    <x v="0"/>
    <n v="53091000"/>
    <n v="4000"/>
    <x v="0"/>
    <x v="5"/>
    <x v="6"/>
    <x v="13"/>
  </r>
  <r>
    <x v="0"/>
    <s v="12"/>
    <x v="1"/>
    <s v="41100015"/>
    <s v="Pndptn Usaha Teh"/>
    <s v="11003828"/>
    <s v="PF"/>
    <x v="0"/>
    <n v="30917200"/>
    <n v="2200"/>
    <x v="0"/>
    <x v="5"/>
    <x v="6"/>
    <x v="13"/>
  </r>
  <r>
    <x v="0"/>
    <s v="12"/>
    <x v="1"/>
    <s v="41100015"/>
    <s v="Pndptn Usaha Teh"/>
    <s v="11003849"/>
    <s v="SILVER NEEDLE"/>
    <x v="0"/>
    <n v="1500000"/>
    <n v="1"/>
    <x v="0"/>
    <x v="5"/>
    <x v="6"/>
    <x v="14"/>
  </r>
  <r>
    <x v="0"/>
    <s v="12"/>
    <x v="1"/>
    <s v="41100015"/>
    <s v="Pndptn Usaha Teh"/>
    <s v="11003850"/>
    <s v="SIR 10"/>
    <x v="0"/>
    <n v="0"/>
    <n v="0"/>
    <x v="0"/>
    <x v="5"/>
    <x v="6"/>
    <x v="11"/>
  </r>
  <r>
    <x v="0"/>
    <s v="12"/>
    <x v="1"/>
    <s v="41100015"/>
    <s v="Pndptn Usaha Teh"/>
    <s v="11004287"/>
    <s v="TEA:ODX TEA;BLACK;GRADE 3;FLUFF"/>
    <x v="0"/>
    <n v="516600000"/>
    <n v="57400"/>
    <x v="0"/>
    <x v="5"/>
    <x v="6"/>
    <x v="13"/>
  </r>
  <r>
    <x v="0"/>
    <s v="12"/>
    <x v="1"/>
    <s v="41100015"/>
    <s v="Pndptn Usaha Teh"/>
    <s v="11004288"/>
    <s v="TEA:ODX TEA;BLACK;GRADE 3;BM"/>
    <x v="0"/>
    <n v="112000000"/>
    <n v="10000"/>
    <x v="0"/>
    <x v="5"/>
    <x v="6"/>
    <x v="13"/>
  </r>
  <r>
    <x v="0"/>
    <s v="12"/>
    <x v="1"/>
    <s v="41100015"/>
    <s v="Pndptn Usaha Teh"/>
    <s v="11004348"/>
    <s v="TEA:ODX TEA;BLACK;GRADE 1;BOP I"/>
    <x v="1"/>
    <n v="131034456"/>
    <n v="3600"/>
    <x v="0"/>
    <x v="5"/>
    <x v="6"/>
    <x v="13"/>
  </r>
  <r>
    <x v="0"/>
    <s v="12"/>
    <x v="1"/>
    <s v="41100015"/>
    <s v="Pndptn Usaha Teh"/>
    <s v="11004348"/>
    <s v="TEA:ODX TEA;BLACK;GRADE 1;BOP I"/>
    <x v="0"/>
    <n v="121014592"/>
    <n v="4560"/>
    <x v="0"/>
    <x v="5"/>
    <x v="6"/>
    <x v="13"/>
  </r>
  <r>
    <x v="0"/>
    <s v="12"/>
    <x v="1"/>
    <s v="41100015"/>
    <s v="Pndptn Usaha Teh"/>
    <s v="11004355"/>
    <s v="TEA:ODX TEA;BLACK;GRADE 1;BOP"/>
    <x v="1"/>
    <n v="120713880"/>
    <n v="4000"/>
    <x v="0"/>
    <x v="5"/>
    <x v="6"/>
    <x v="13"/>
  </r>
  <r>
    <x v="0"/>
    <s v="12"/>
    <x v="1"/>
    <s v="41100015"/>
    <s v="Pndptn Usaha Teh"/>
    <s v="11004355"/>
    <s v="TEA:ODX TEA;BLACK;GRADE 1;BOP"/>
    <x v="0"/>
    <n v="191144000"/>
    <n v="6400"/>
    <x v="0"/>
    <x v="5"/>
    <x v="6"/>
    <x v="13"/>
  </r>
  <r>
    <x v="0"/>
    <s v="12"/>
    <x v="1"/>
    <s v="41100015"/>
    <s v="Pndptn Usaha Teh"/>
    <s v="11004356"/>
    <s v="TEA:ODX TEA;BLACK;GRADE 1;BOP I SP"/>
    <x v="0"/>
    <n v="8999298"/>
    <n v="172"/>
    <x v="0"/>
    <x v="5"/>
    <x v="6"/>
    <x v="13"/>
  </r>
  <r>
    <x v="0"/>
    <s v="12"/>
    <x v="1"/>
    <s v="41100015"/>
    <s v="Pndptn Usaha Teh"/>
    <s v="11004357"/>
    <s v="TEA:ODX TEA;BLACK;GRADE 1;BOPF"/>
    <x v="0"/>
    <n v="739553468"/>
    <n v="40803"/>
    <x v="0"/>
    <x v="5"/>
    <x v="6"/>
    <x v="13"/>
  </r>
  <r>
    <x v="0"/>
    <s v="12"/>
    <x v="1"/>
    <s v="41100015"/>
    <s v="Pndptn Usaha Teh"/>
    <s v="11004358"/>
    <s v="TEA:ODX TEA;BLACK;GRADE 1;PF"/>
    <x v="1"/>
    <n v="2633405544"/>
    <n v="110660"/>
    <x v="0"/>
    <x v="5"/>
    <x v="6"/>
    <x v="13"/>
  </r>
  <r>
    <x v="0"/>
    <s v="12"/>
    <x v="1"/>
    <s v="41100015"/>
    <s v="Pndptn Usaha Teh"/>
    <s v="11004358"/>
    <s v="TEA:ODX TEA;BLACK;GRADE 1;PF"/>
    <x v="0"/>
    <n v="3156336086"/>
    <n v="175587"/>
    <x v="0"/>
    <x v="5"/>
    <x v="6"/>
    <x v="13"/>
  </r>
  <r>
    <x v="0"/>
    <s v="12"/>
    <x v="1"/>
    <s v="41100015"/>
    <s v="Pndptn Usaha Teh"/>
    <s v="11004359"/>
    <s v="TEA:ODX TEA;BLACK;GRADE 1;DUST"/>
    <x v="1"/>
    <n v="906833381"/>
    <n v="41416"/>
    <x v="0"/>
    <x v="5"/>
    <x v="6"/>
    <x v="13"/>
  </r>
  <r>
    <x v="0"/>
    <s v="12"/>
    <x v="1"/>
    <s v="41100015"/>
    <s v="Pndptn Usaha Teh"/>
    <s v="11004359"/>
    <s v="TEA:ODX TEA;BLACK;GRADE 1;DUST"/>
    <x v="0"/>
    <n v="1129087446"/>
    <n v="62965"/>
    <x v="0"/>
    <x v="5"/>
    <x v="6"/>
    <x v="13"/>
  </r>
  <r>
    <x v="0"/>
    <s v="12"/>
    <x v="1"/>
    <s v="41100015"/>
    <s v="Pndptn Usaha Teh"/>
    <s v="11004360"/>
    <s v="TEA:ODX TEA;BLACK;GRADE 1;BT"/>
    <x v="1"/>
    <n v="3141878208"/>
    <n v="152000"/>
    <x v="0"/>
    <x v="5"/>
    <x v="6"/>
    <x v="13"/>
  </r>
  <r>
    <x v="0"/>
    <s v="12"/>
    <x v="1"/>
    <s v="41100015"/>
    <s v="Pndptn Usaha Teh"/>
    <s v="11004360"/>
    <s v="TEA:ODX TEA;BLACK;GRADE 1;BT"/>
    <x v="0"/>
    <n v="249260450"/>
    <n v="13605"/>
    <x v="0"/>
    <x v="5"/>
    <x v="6"/>
    <x v="13"/>
  </r>
  <r>
    <x v="0"/>
    <s v="12"/>
    <x v="1"/>
    <s v="41100015"/>
    <s v="Pndptn Usaha Teh"/>
    <s v="11004361"/>
    <s v="TEA:ODX TEA;BLACK;GRADE 1;BP"/>
    <x v="0"/>
    <n v="1711168200"/>
    <n v="37800"/>
    <x v="0"/>
    <x v="5"/>
    <x v="6"/>
    <x v="13"/>
  </r>
  <r>
    <x v="0"/>
    <s v="12"/>
    <x v="1"/>
    <s v="41100015"/>
    <s v="Pndptn Usaha Teh"/>
    <s v="11004362"/>
    <s v="TEA:ODX TEA;BLACK;GRADE 2;PF II"/>
    <x v="0"/>
    <n v="111179600"/>
    <n v="8960"/>
    <x v="0"/>
    <x v="5"/>
    <x v="6"/>
    <x v="13"/>
  </r>
  <r>
    <x v="0"/>
    <s v="12"/>
    <x v="1"/>
    <s v="41100015"/>
    <s v="Pndptn Usaha Teh"/>
    <s v="11004363"/>
    <s v="TEA:ODX TEA;BLACK;GRADE 2;DUST II"/>
    <x v="1"/>
    <n v="340124411"/>
    <n v="14880"/>
    <x v="0"/>
    <x v="5"/>
    <x v="6"/>
    <x v="13"/>
  </r>
  <r>
    <x v="0"/>
    <s v="12"/>
    <x v="1"/>
    <s v="41100015"/>
    <s v="Pndptn Usaha Teh"/>
    <s v="11004363"/>
    <s v="TEA:ODX TEA;BLACK;GRADE 2;DUST II"/>
    <x v="0"/>
    <n v="328774220"/>
    <n v="19840"/>
    <x v="0"/>
    <x v="5"/>
    <x v="6"/>
    <x v="13"/>
  </r>
  <r>
    <x v="0"/>
    <s v="12"/>
    <x v="1"/>
    <s v="41100015"/>
    <s v="Pndptn Usaha Teh"/>
    <s v="11004365"/>
    <s v="TEA:ODX TEA;BLACK;GRADE 2;FANN II"/>
    <x v="1"/>
    <n v="307295151"/>
    <n v="19920"/>
    <x v="0"/>
    <x v="5"/>
    <x v="6"/>
    <x v="13"/>
  </r>
  <r>
    <x v="0"/>
    <s v="12"/>
    <x v="1"/>
    <s v="41100015"/>
    <s v="Pndptn Usaha Teh"/>
    <s v="11004365"/>
    <s v="TEA:ODX TEA;BLACK;GRADE 2;FANN II"/>
    <x v="0"/>
    <n v="2845409679"/>
    <n v="193580"/>
    <x v="0"/>
    <x v="5"/>
    <x v="6"/>
    <x v="13"/>
  </r>
  <r>
    <x v="0"/>
    <s v="12"/>
    <x v="1"/>
    <s v="41100015"/>
    <s v="Pndptn Usaha Teh"/>
    <s v="11004366"/>
    <s v="TEA:ODX TEA;BLACK;GRADE 2;DUST III"/>
    <x v="1"/>
    <n v="178291023"/>
    <n v="9100"/>
    <x v="0"/>
    <x v="5"/>
    <x v="6"/>
    <x v="13"/>
  </r>
  <r>
    <x v="0"/>
    <s v="12"/>
    <x v="1"/>
    <s v="41100015"/>
    <s v="Pndptn Usaha Teh"/>
    <s v="11004366"/>
    <s v="TEA:ODX TEA;BLACK;GRADE 2;DUST III"/>
    <x v="0"/>
    <n v="264775095"/>
    <n v="16900"/>
    <x v="0"/>
    <x v="5"/>
    <x v="6"/>
    <x v="13"/>
  </r>
  <r>
    <x v="0"/>
    <s v="12"/>
    <x v="1"/>
    <s v="41100015"/>
    <s v="Pndptn Usaha Teh"/>
    <s v="11004367"/>
    <s v="TEA:ODX TEA;BLACK;GRADE 2;DUST IV"/>
    <x v="0"/>
    <n v="391288300"/>
    <n v="26000"/>
    <x v="0"/>
    <x v="5"/>
    <x v="6"/>
    <x v="13"/>
  </r>
  <r>
    <x v="0"/>
    <s v="12"/>
    <x v="1"/>
    <s v="41100015"/>
    <s v="Pndptn Usaha Teh"/>
    <s v="11004368"/>
    <s v="TEA:CTC TEA;BLACK;GRADE 1;BP 1"/>
    <x v="0"/>
    <n v="17863560"/>
    <n v="1040"/>
    <x v="0"/>
    <x v="5"/>
    <x v="6"/>
    <x v="12"/>
  </r>
  <r>
    <x v="0"/>
    <s v="12"/>
    <x v="1"/>
    <s v="41100015"/>
    <s v="Pndptn Usaha Teh"/>
    <s v="11004369"/>
    <s v="TEA:CTC TEA;BLACK;GRADE 1;PF 1"/>
    <x v="1"/>
    <n v="456132600"/>
    <n v="19800"/>
    <x v="0"/>
    <x v="5"/>
    <x v="6"/>
    <x v="12"/>
  </r>
  <r>
    <x v="0"/>
    <s v="12"/>
    <x v="1"/>
    <s v="41100015"/>
    <s v="Pndptn Usaha Teh"/>
    <s v="11004369"/>
    <s v="TEA:CTC TEA;BLACK;GRADE 1;PF 1"/>
    <x v="0"/>
    <n v="129507989"/>
    <n v="7932"/>
    <x v="0"/>
    <x v="5"/>
    <x v="6"/>
    <x v="12"/>
  </r>
  <r>
    <x v="0"/>
    <s v="12"/>
    <x v="1"/>
    <s v="41100015"/>
    <s v="Pndptn Usaha Teh"/>
    <s v="11004370"/>
    <s v="TEA:CTC TEA;BLACK;GRADE 1;PD"/>
    <x v="0"/>
    <n v="30792780"/>
    <n v="2320"/>
    <x v="0"/>
    <x v="5"/>
    <x v="6"/>
    <x v="12"/>
  </r>
  <r>
    <x v="0"/>
    <s v="12"/>
    <x v="1"/>
    <s v="41100015"/>
    <s v="Pndptn Usaha Teh"/>
    <s v="11004371"/>
    <s v="TEA:CTC TEA;BLACK;GRADE 1;DUST 1"/>
    <x v="0"/>
    <n v="61710480"/>
    <n v="2600"/>
    <x v="0"/>
    <x v="5"/>
    <x v="6"/>
    <x v="12"/>
  </r>
  <r>
    <x v="0"/>
    <s v="12"/>
    <x v="1"/>
    <s v="41100015"/>
    <s v="Pndptn Usaha Teh"/>
    <s v="11004372"/>
    <s v="TEA:CTC TEA;BLACK;GRADE 1;FANN"/>
    <x v="0"/>
    <n v="76907185"/>
    <n v="5300"/>
    <x v="0"/>
    <x v="5"/>
    <x v="6"/>
    <x v="12"/>
  </r>
  <r>
    <x v="0"/>
    <s v="12"/>
    <x v="1"/>
    <s v="41100015"/>
    <s v="Pndptn Usaha Teh"/>
    <s v="11004373"/>
    <s v="TEA:CTC TEA;BLACK;GRADE 2;DUST 2"/>
    <x v="1"/>
    <n v="190669570"/>
    <n v="9100"/>
    <x v="0"/>
    <x v="5"/>
    <x v="6"/>
    <x v="12"/>
  </r>
  <r>
    <x v="0"/>
    <s v="12"/>
    <x v="1"/>
    <s v="41100015"/>
    <s v="Pndptn Usaha Teh"/>
    <s v="11004373"/>
    <s v="TEA:CTC TEA;BLACK;GRADE 2;DUST 2"/>
    <x v="0"/>
    <n v="68206320"/>
    <n v="3900"/>
    <x v="0"/>
    <x v="5"/>
    <x v="6"/>
    <x v="12"/>
  </r>
  <r>
    <x v="0"/>
    <s v="12"/>
    <x v="1"/>
    <s v="41100015"/>
    <s v="Pndptn Usaha Teh"/>
    <s v="11004374"/>
    <s v="TEA:CTC TEA;BLACK;GRADE 2;FNGS 2"/>
    <x v="1"/>
    <n v="290235484"/>
    <n v="19800"/>
    <x v="0"/>
    <x v="5"/>
    <x v="6"/>
    <x v="12"/>
  </r>
  <r>
    <x v="0"/>
    <s v="12"/>
    <x v="1"/>
    <s v="41100015"/>
    <s v="Pndptn Usaha Teh"/>
    <s v="11004374"/>
    <s v="TEA:CTC TEA;BLACK;GRADE 2;FNGS 2"/>
    <x v="0"/>
    <n v="313119125"/>
    <n v="25300"/>
    <x v="0"/>
    <x v="5"/>
    <x v="6"/>
    <x v="12"/>
  </r>
  <r>
    <x v="0"/>
    <s v="12"/>
    <x v="1"/>
    <s v="41100015"/>
    <s v="Pndptn Usaha Teh"/>
    <s v="11004409"/>
    <s v="TEA:ODX TEA;BLACK;GRADE 2;PW DUST"/>
    <x v="1"/>
    <n v="33941180"/>
    <n v="2600"/>
    <x v="0"/>
    <x v="5"/>
    <x v="6"/>
    <x v="13"/>
  </r>
  <r>
    <x v="0"/>
    <s v="12"/>
    <x v="1"/>
    <s v="41100015"/>
    <s v="Pndptn Usaha Teh"/>
    <s v="11004409"/>
    <s v="TEA:ODX TEA;BLACK;GRADE 2;PW DUST"/>
    <x v="0"/>
    <n v="668860225"/>
    <n v="60500"/>
    <x v="0"/>
    <x v="5"/>
    <x v="6"/>
    <x v="13"/>
  </r>
  <r>
    <x v="0"/>
    <s v="12"/>
    <x v="1"/>
    <s v="41100015"/>
    <s v="Pndptn Usaha Teh"/>
    <s v="11004518"/>
    <s v="TEA:POWDER;BLACK;GRADE 1;PF;OJI 51;BLD"/>
    <x v="0"/>
    <n v="633359866"/>
    <n v="19008"/>
    <x v="0"/>
    <x v="5"/>
    <x v="6"/>
    <x v="13"/>
  </r>
  <r>
    <x v="0"/>
    <s v="12"/>
    <x v="1"/>
    <s v="41100015"/>
    <s v="Pndptn Usaha Teh"/>
    <s v="11006055"/>
    <s v="TC Hijau Walini NA 25TB/Dus (Pcs)-48/MC"/>
    <x v="0"/>
    <n v="0"/>
    <n v="0"/>
    <x v="0"/>
    <x v="5"/>
    <x v="6"/>
    <x v="16"/>
  </r>
  <r>
    <x v="0"/>
    <s v="12"/>
    <x v="1"/>
    <s v="41100015"/>
    <s v="Pndptn Usaha Teh"/>
    <s v="11006056"/>
    <s v="TC Hijau Walini AP 25TB/Dus (Pcs)-48MC"/>
    <x v="0"/>
    <n v="0"/>
    <n v="0"/>
    <x v="0"/>
    <x v="5"/>
    <x v="6"/>
    <x v="16"/>
  </r>
  <r>
    <x v="0"/>
    <s v="12"/>
    <x v="1"/>
    <s v="41100015"/>
    <s v="Pndptn Usaha Teh"/>
    <s v="11006057"/>
    <s v="TC Hitam Goal 25TB/Dus (Pcs) - 48/MC"/>
    <x v="0"/>
    <n v="0"/>
    <n v="0"/>
    <x v="0"/>
    <x v="5"/>
    <x v="6"/>
    <x v="16"/>
  </r>
  <r>
    <x v="0"/>
    <s v="12"/>
    <x v="1"/>
    <s v="41100015"/>
    <s v="Pndptn Usaha Teh"/>
    <s v="11006060"/>
    <s v="TC Hitam Walini AP 25TB/Dus (Pcs)-48/MC"/>
    <x v="0"/>
    <n v="0"/>
    <n v="0"/>
    <x v="0"/>
    <x v="5"/>
    <x v="6"/>
    <x v="16"/>
  </r>
  <r>
    <x v="0"/>
    <s v="12"/>
    <x v="1"/>
    <s v="41100015"/>
    <s v="Pndptn Usaha Teh"/>
    <s v="11006063"/>
    <s v="TC Wangi Walini NA 25TB/Dus (Pcs)-48/MC"/>
    <x v="0"/>
    <n v="0"/>
    <n v="0"/>
    <x v="0"/>
    <x v="5"/>
    <x v="6"/>
    <x v="16"/>
  </r>
  <r>
    <x v="0"/>
    <s v="12"/>
    <x v="1"/>
    <s v="41100015"/>
    <s v="Pndptn Usaha Teh"/>
    <s v="11006064"/>
    <s v="TC Wangi Walini AP 25TB/Dus (Pcs)-48/MC"/>
    <x v="0"/>
    <n v="0"/>
    <n v="0"/>
    <x v="0"/>
    <x v="5"/>
    <x v="6"/>
    <x v="16"/>
  </r>
  <r>
    <x v="0"/>
    <s v="12"/>
    <x v="1"/>
    <s v="41100015"/>
    <s v="Pndptn Usaha Teh"/>
    <s v="11006065"/>
    <s v="TC Leci Walini NA 25TB/Dus (Pcs)-48/MC"/>
    <x v="0"/>
    <n v="0"/>
    <n v="0"/>
    <x v="0"/>
    <x v="5"/>
    <x v="6"/>
    <x v="16"/>
  </r>
  <r>
    <x v="0"/>
    <s v="12"/>
    <x v="1"/>
    <s v="41100015"/>
    <s v="Pndptn Usaha Teh"/>
    <s v="11006066"/>
    <s v="TC Leci Walini AP 25TB/Dus (Pcs)-48/MC"/>
    <x v="0"/>
    <n v="0"/>
    <n v="0"/>
    <x v="0"/>
    <x v="5"/>
    <x v="6"/>
    <x v="16"/>
  </r>
  <r>
    <x v="0"/>
    <s v="12"/>
    <x v="1"/>
    <s v="41100015"/>
    <s v="Pndptn Usaha Teh"/>
    <s v="11006067"/>
    <s v="TC Lemon Walini NA 25TB/Dus (Pcs)-48/MC"/>
    <x v="0"/>
    <n v="0"/>
    <n v="0"/>
    <x v="0"/>
    <x v="5"/>
    <x v="6"/>
    <x v="16"/>
  </r>
  <r>
    <x v="0"/>
    <s v="12"/>
    <x v="1"/>
    <s v="41100015"/>
    <s v="Pndptn Usaha Teh"/>
    <s v="11006068"/>
    <s v="TC Lemon Walini AP 25TB/Dus (Pcs)-48/MC"/>
    <x v="0"/>
    <n v="0"/>
    <n v="0"/>
    <x v="0"/>
    <x v="5"/>
    <x v="6"/>
    <x v="16"/>
  </r>
  <r>
    <x v="0"/>
    <s v="12"/>
    <x v="1"/>
    <s v="41100015"/>
    <s v="Pndptn Usaha Teh"/>
    <s v="11006072"/>
    <s v="TS Hitam Goal 100 g/Metalize (Pcs)-72/MC"/>
    <x v="0"/>
    <n v="0"/>
    <n v="0"/>
    <x v="0"/>
    <x v="5"/>
    <x v="6"/>
    <x v="16"/>
  </r>
  <r>
    <x v="0"/>
    <s v="12"/>
    <x v="1"/>
    <s v="41100015"/>
    <s v="Pndptn Usaha Teh"/>
    <s v="11006073"/>
    <s v="TS Hitam Goal 250g/Metalize (Pcs)-32/MC"/>
    <x v="0"/>
    <n v="0"/>
    <n v="0"/>
    <x v="0"/>
    <x v="5"/>
    <x v="6"/>
    <x v="16"/>
  </r>
  <r>
    <x v="0"/>
    <s v="12"/>
    <x v="1"/>
    <s v="41100015"/>
    <s v="Pndptn Usaha Teh"/>
    <s v="11006074"/>
    <s v="TS Hitam Goal 50 g/Metalize (Pcs)-132/MC"/>
    <x v="0"/>
    <n v="0"/>
    <n v="0"/>
    <x v="0"/>
    <x v="5"/>
    <x v="6"/>
    <x v="16"/>
  </r>
  <r>
    <x v="0"/>
    <s v="12"/>
    <x v="1"/>
    <s v="41100015"/>
    <s v="Pndptn Usaha Teh"/>
    <s v="11006075"/>
    <s v="TS Hitam Gn. Mas 250g/Bks (pcs)-60/MC"/>
    <x v="0"/>
    <n v="0"/>
    <n v="0"/>
    <x v="0"/>
    <x v="5"/>
    <x v="6"/>
    <x v="16"/>
  </r>
  <r>
    <x v="0"/>
    <s v="12"/>
    <x v="1"/>
    <s v="41100015"/>
    <s v="Pndptn Usaha Teh"/>
    <s v="11006076"/>
    <s v="TS Hitam Gn. Mas 100g/Bal (Pcs)-150/MC"/>
    <x v="0"/>
    <n v="0"/>
    <n v="0"/>
    <x v="0"/>
    <x v="5"/>
    <x v="6"/>
    <x v="16"/>
  </r>
  <r>
    <x v="0"/>
    <s v="12"/>
    <x v="1"/>
    <s v="41100015"/>
    <s v="Pndptn Usaha Teh"/>
    <s v="11006077"/>
    <s v="TS Hitam Gn. Mas 50g/Bks (Pcs)-280/MC"/>
    <x v="0"/>
    <n v="0"/>
    <n v="0"/>
    <x v="0"/>
    <x v="5"/>
    <x v="6"/>
    <x v="16"/>
  </r>
  <r>
    <x v="0"/>
    <s v="12"/>
    <x v="1"/>
    <s v="41100015"/>
    <s v="Pndptn Usaha Teh"/>
    <s v="11006079"/>
    <s v="TC Hitam Walini NA 25TB/Dus (Pcs)-48/MC"/>
    <x v="0"/>
    <n v="0"/>
    <n v="0"/>
    <x v="0"/>
    <x v="5"/>
    <x v="6"/>
    <x v="16"/>
  </r>
  <r>
    <x v="0"/>
    <s v="12"/>
    <x v="1"/>
    <s v="41100015"/>
    <s v="Pndptn Usaha Teh"/>
    <s v="31000023"/>
    <s v="PUCUK TEH"/>
    <x v="0"/>
    <n v="450391011"/>
    <n v="167020"/>
    <x v="0"/>
    <x v="5"/>
    <x v="6"/>
    <x v="14"/>
  </r>
  <r>
    <x v="0"/>
    <s v="12"/>
    <x v="1"/>
    <s v="41100023"/>
    <s v="Pndptn Usah Prd Hil"/>
    <s v="11004289"/>
    <s v="TEA:BAG;BLACK;GUNUNG MAS;46.25GR;25/BOX"/>
    <x v="0"/>
    <n v="0"/>
    <n v="0"/>
    <x v="1"/>
    <x v="1"/>
    <x v="1"/>
    <x v="16"/>
  </r>
  <r>
    <x v="0"/>
    <s v="12"/>
    <x v="1"/>
    <s v="41100023"/>
    <s v="Pndptn Usah Prd Hil"/>
    <s v="11004323"/>
    <s v="TEA:BAG;BLACKCURRANT;WALINI;45GR;25/BOX"/>
    <x v="0"/>
    <n v="45135"/>
    <n v="3"/>
    <x v="1"/>
    <x v="1"/>
    <x v="1"/>
    <x v="16"/>
  </r>
  <r>
    <x v="0"/>
    <s v="12"/>
    <x v="1"/>
    <s v="41100023"/>
    <s v="Pndptn Usah Prd Hil"/>
    <s v="11004383"/>
    <s v="TEA:BAG;BLACKCURRANT;WALINI;25/BOX;ALUM"/>
    <x v="0"/>
    <n v="412432"/>
    <n v="42"/>
    <x v="1"/>
    <x v="1"/>
    <x v="1"/>
    <x v="16"/>
  </r>
  <r>
    <x v="0"/>
    <s v="12"/>
    <x v="1"/>
    <s v="41100023"/>
    <s v="Pndptn Usah Prd Hil"/>
    <s v="11004392"/>
    <s v="TEA:BAG;BLACK;JASMINE;WALINI;24/MC"/>
    <x v="0"/>
    <n v="16486577"/>
    <n v="2177"/>
    <x v="1"/>
    <x v="1"/>
    <x v="1"/>
    <x v="16"/>
  </r>
  <r>
    <x v="0"/>
    <s v="12"/>
    <x v="1"/>
    <s v="41100023"/>
    <s v="Pndptn Usah Prd Hil"/>
    <s v="11004393"/>
    <s v="TEA:BAG;BLACK;LEMON;WALINI;1080GR;24/MC"/>
    <x v="0"/>
    <n v="4124324"/>
    <n v="455"/>
    <x v="1"/>
    <x v="1"/>
    <x v="1"/>
    <x v="16"/>
  </r>
  <r>
    <x v="0"/>
    <s v="12"/>
    <x v="1"/>
    <s v="41100023"/>
    <s v="Pndptn Usah Prd Hil"/>
    <s v="11004394"/>
    <s v="TEA:BAG;BLACK;ORIGINAL;WALINI;24/MC"/>
    <x v="0"/>
    <n v="2214595"/>
    <n v="262"/>
    <x v="1"/>
    <x v="1"/>
    <x v="1"/>
    <x v="16"/>
  </r>
  <r>
    <x v="0"/>
    <s v="12"/>
    <x v="1"/>
    <s v="41100023"/>
    <s v="Pndptn Usah Prd Hil"/>
    <s v="11004395"/>
    <s v="TEA:BAG;GREEN;ORIGINAL;WALINI;24/MC"/>
    <x v="0"/>
    <n v="669730"/>
    <n v="65"/>
    <x v="1"/>
    <x v="1"/>
    <x v="1"/>
    <x v="16"/>
  </r>
  <r>
    <x v="0"/>
    <s v="12"/>
    <x v="1"/>
    <s v="41100023"/>
    <s v="Pndptn Usah Prd Hil"/>
    <s v="11004406"/>
    <s v="TEA:BAG;BLACKCURRANT;NUSAKITA;48/MC"/>
    <x v="0"/>
    <n v="0"/>
    <n v="6"/>
    <x v="1"/>
    <x v="1"/>
    <x v="1"/>
    <x v="16"/>
  </r>
  <r>
    <x v="0"/>
    <s v="12"/>
    <x v="1"/>
    <s v="41100023"/>
    <s v="Pndptn Usah Prd Hil"/>
    <s v="11004407"/>
    <s v="TEA:BAG;LEMON;NUSAKITA;48/MC"/>
    <x v="0"/>
    <n v="0"/>
    <n v="5"/>
    <x v="1"/>
    <x v="1"/>
    <x v="1"/>
    <x v="16"/>
  </r>
  <r>
    <x v="0"/>
    <s v="12"/>
    <x v="1"/>
    <s v="41100023"/>
    <s v="Pndptn Usah Prd Hil"/>
    <s v="11004412"/>
    <s v="TEA:BAG;BLACK;ORIGINAL;PAS TEA;48/MC"/>
    <x v="0"/>
    <n v="0"/>
    <n v="0"/>
    <x v="1"/>
    <x v="1"/>
    <x v="1"/>
    <x v="16"/>
  </r>
  <r>
    <x v="0"/>
    <s v="12"/>
    <x v="1"/>
    <s v="41100023"/>
    <s v="Pndptn Usah Prd Hil"/>
    <s v="11004413"/>
    <s v="TEA:BAG;BLACK;ORIGINAL;GOALPARA;18/MC"/>
    <x v="0"/>
    <n v="0"/>
    <n v="1"/>
    <x v="1"/>
    <x v="1"/>
    <x v="1"/>
    <x v="16"/>
  </r>
  <r>
    <x v="0"/>
    <s v="12"/>
    <x v="1"/>
    <s v="41100023"/>
    <s v="Pndptn Usah Prd Hil"/>
    <s v="11004414"/>
    <s v="TEA:BAG;BLACK;VANILA;NUSAKITA;48/MC"/>
    <x v="0"/>
    <n v="0"/>
    <n v="5"/>
    <x v="1"/>
    <x v="1"/>
    <x v="1"/>
    <x v="16"/>
  </r>
  <r>
    <x v="0"/>
    <s v="12"/>
    <x v="1"/>
    <s v="41100023"/>
    <s v="Pndptn Usah Prd Hil"/>
    <s v="11004415"/>
    <s v="EA:BAG;ENGLISHBREAKFAST;NUSAKITA;48/MC"/>
    <x v="0"/>
    <n v="0"/>
    <n v="4"/>
    <x v="1"/>
    <x v="1"/>
    <x v="1"/>
    <x v="16"/>
  </r>
  <r>
    <x v="0"/>
    <s v="12"/>
    <x v="1"/>
    <s v="41100023"/>
    <s v="Pndptn Usah Prd Hil"/>
    <s v="11004417"/>
    <s v="TEA:BAG;BLACK;LECI;WALINI;1080GR;24/MC"/>
    <x v="0"/>
    <n v="6901982"/>
    <n v="775"/>
    <x v="1"/>
    <x v="1"/>
    <x v="1"/>
    <x v="16"/>
  </r>
  <r>
    <x v="0"/>
    <s v="12"/>
    <x v="1"/>
    <s v="41100023"/>
    <s v="Pndptn Usah Prd Hil"/>
    <s v="11004418"/>
    <s v="TEA:BAG;BLACK;BLACKCURRANT;WALINI;24/MC"/>
    <x v="0"/>
    <n v="4448378"/>
    <n v="491"/>
    <x v="1"/>
    <x v="1"/>
    <x v="1"/>
    <x v="16"/>
  </r>
  <r>
    <x v="0"/>
    <s v="12"/>
    <x v="1"/>
    <s v="41100023"/>
    <s v="Pndptn Usah Prd Hil"/>
    <s v="11004447"/>
    <s v="TEA:POWDER;BLACK;GRADE 1;WALINI;1KG"/>
    <x v="0"/>
    <n v="0"/>
    <n v="0"/>
    <x v="1"/>
    <x v="1"/>
    <x v="1"/>
    <x v="16"/>
  </r>
  <r>
    <x v="0"/>
    <s v="12"/>
    <x v="1"/>
    <s v="41100023"/>
    <s v="Pndptn Usah Prd Hil"/>
    <s v="11004454"/>
    <s v="TEA:BAG;BLACK;BLACKCURRANT;WALINI;180GR"/>
    <x v="0"/>
    <n v="0"/>
    <n v="0"/>
    <x v="1"/>
    <x v="1"/>
    <x v="1"/>
    <x v="16"/>
  </r>
  <r>
    <x v="0"/>
    <s v="12"/>
    <x v="1"/>
    <s v="41100023"/>
    <s v="Pndptn Usah Prd Hil"/>
    <s v="11004456"/>
    <s v="TEA:BAG;BLACK;ORIGINAL;WALINI;180GR"/>
    <x v="0"/>
    <n v="0"/>
    <n v="0"/>
    <x v="1"/>
    <x v="1"/>
    <x v="1"/>
    <x v="16"/>
  </r>
  <r>
    <x v="0"/>
    <s v="12"/>
    <x v="1"/>
    <s v="41100023"/>
    <s v="Pndptn Usah Prd Hil"/>
    <s v="11004462"/>
    <s v="TEA:BAG;JASMINE;NDESO;50GR;25/BOX"/>
    <x v="0"/>
    <n v="0"/>
    <n v="0"/>
    <x v="1"/>
    <x v="1"/>
    <x v="1"/>
    <x v="16"/>
  </r>
  <r>
    <x v="0"/>
    <s v="12"/>
    <x v="1"/>
    <s v="41100023"/>
    <s v="Pndptn Usah Prd Hil"/>
    <s v="11004466"/>
    <s v="MARGARINE:FORVITA;RAW;200GR"/>
    <x v="0"/>
    <n v="865946"/>
    <n v="174"/>
    <x v="1"/>
    <x v="1"/>
    <x v="1"/>
    <x v="16"/>
  </r>
  <r>
    <x v="0"/>
    <s v="12"/>
    <x v="1"/>
    <s v="41100023"/>
    <s v="Pndptn Usah Prd Hil"/>
    <s v="11004467"/>
    <s v="RICE,MILLED:IR64;WHITE;RAW"/>
    <x v="0"/>
    <n v="12090000"/>
    <n v="930"/>
    <x v="1"/>
    <x v="1"/>
    <x v="1"/>
    <x v="16"/>
  </r>
  <r>
    <x v="0"/>
    <s v="12"/>
    <x v="1"/>
    <s v="41100023"/>
    <s v="Pndptn Usah Prd Hil"/>
    <s v="11004519"/>
    <s v="TEA:BAG;JASMINE;GOALPARA;30GR;15/BOX"/>
    <x v="0"/>
    <n v="0"/>
    <n v="0"/>
    <x v="1"/>
    <x v="1"/>
    <x v="1"/>
    <x v="16"/>
  </r>
  <r>
    <x v="0"/>
    <s v="12"/>
    <x v="1"/>
    <s v="41100023"/>
    <s v="Pndptn Usah Prd Hil"/>
    <s v="11004520"/>
    <s v="TEA:BAG;BLACK;GOALPARA;30GR;15/BOX"/>
    <x v="0"/>
    <n v="0"/>
    <n v="0"/>
    <x v="1"/>
    <x v="1"/>
    <x v="1"/>
    <x v="16"/>
  </r>
  <r>
    <x v="0"/>
    <s v="12"/>
    <x v="1"/>
    <s v="41100023"/>
    <s v="Pndptn Usah Prd Hil"/>
    <s v="11006051"/>
    <s v="Beras Merek A - 25 Kg/Krg (pcs)"/>
    <x v="0"/>
    <n v="10125000"/>
    <n v="750"/>
    <x v="1"/>
    <x v="1"/>
    <x v="1"/>
    <x v="16"/>
  </r>
  <r>
    <x v="0"/>
    <s v="12"/>
    <x v="1"/>
    <s v="41100023"/>
    <s v="Pndptn Usah Prd Hil"/>
    <s v="11006052"/>
    <s v="Marg Forvita 15 Kg/Bungkus (Pcs) - 1/MC"/>
    <x v="0"/>
    <n v="4864865"/>
    <n v="20"/>
    <x v="1"/>
    <x v="1"/>
    <x v="1"/>
    <x v="16"/>
  </r>
  <r>
    <x v="0"/>
    <s v="12"/>
    <x v="1"/>
    <s v="41100023"/>
    <s v="Pndptn Usah Prd Hil"/>
    <s v="11006080"/>
    <s v="DETERGENT:DISHWASHING;LIQ;BASIL;600ML"/>
    <x v="0"/>
    <n v="702703"/>
    <n v="60"/>
    <x v="1"/>
    <x v="1"/>
    <x v="1"/>
    <x v="16"/>
  </r>
  <r>
    <x v="0"/>
    <s v="12"/>
    <x v="1"/>
    <s v="41100023"/>
    <s v="Pndptn Usah Prd Hil"/>
    <s v="11006082"/>
    <s v="DETERGENT:DISHWASHING;LIQ;BASIL;75ML"/>
    <x v="0"/>
    <n v="107027"/>
    <n v="72"/>
    <x v="1"/>
    <x v="1"/>
    <x v="1"/>
    <x v="16"/>
  </r>
  <r>
    <x v="0"/>
    <s v="12"/>
    <x v="1"/>
    <s v="41100023"/>
    <s v="Pndptn Usah Prd Hil"/>
    <s v="11006083"/>
    <s v="DETERGENT:DISHWASHING;LIQ;GRNTEA;75ML"/>
    <x v="0"/>
    <n v="42342"/>
    <n v="26"/>
    <x v="1"/>
    <x v="1"/>
    <x v="1"/>
    <x v="16"/>
  </r>
  <r>
    <x v="0"/>
    <s v="12"/>
    <x v="1"/>
    <s v="41100023"/>
    <s v="Pndptn Usah Prd Hil"/>
    <s v="11006084"/>
    <s v="DETERGENT:DISHWASHING;LIQ;GRNTEA;600ML"/>
    <x v="0"/>
    <n v="140541"/>
    <n v="12"/>
    <x v="1"/>
    <x v="1"/>
    <x v="1"/>
    <x v="16"/>
  </r>
  <r>
    <x v="0"/>
    <s v="12"/>
    <x v="1"/>
    <s v="41100024"/>
    <s v="Pndptn Us. Hilir Teh"/>
    <s v="11004289"/>
    <s v="TEA:BAG;BLACK;GUNUNG MAS;46.25GR;25/BOX"/>
    <x v="0"/>
    <n v="262024368"/>
    <n v="75986"/>
    <x v="1"/>
    <x v="1"/>
    <x v="1"/>
    <x v="16"/>
  </r>
  <r>
    <x v="0"/>
    <s v="12"/>
    <x v="1"/>
    <s v="41100024"/>
    <s v="Pndptn Us. Hilir Teh"/>
    <s v="11004323"/>
    <s v="TEA:BAG;BLACKCURRANT;WALINI;45GR;25/BOX"/>
    <x v="0"/>
    <n v="5969358"/>
    <n v="370"/>
    <x v="1"/>
    <x v="1"/>
    <x v="1"/>
    <x v="16"/>
  </r>
  <r>
    <x v="0"/>
    <s v="12"/>
    <x v="1"/>
    <s v="41100024"/>
    <s v="Pndptn Us. Hilir Teh"/>
    <s v="11004383"/>
    <s v="TEA:BAG;BLACKCURRANT;WALINI;25/BOX;ALUM"/>
    <x v="0"/>
    <n v="38117728"/>
    <n v="3922"/>
    <x v="1"/>
    <x v="1"/>
    <x v="1"/>
    <x v="16"/>
  </r>
  <r>
    <x v="0"/>
    <s v="12"/>
    <x v="1"/>
    <s v="41100024"/>
    <s v="Pndptn Us. Hilir Teh"/>
    <s v="11004392"/>
    <s v="TEA:BAG;BLACK;JASMINE;WALINI;24/MC"/>
    <x v="0"/>
    <n v="0"/>
    <n v="6"/>
    <x v="1"/>
    <x v="1"/>
    <x v="1"/>
    <x v="16"/>
  </r>
  <r>
    <x v="0"/>
    <s v="12"/>
    <x v="1"/>
    <s v="41100024"/>
    <s v="Pndptn Us. Hilir Teh"/>
    <s v="11004393"/>
    <s v="TEA:BAG;BLACK;LEMON;WALINI;1080GR;24/MC"/>
    <x v="0"/>
    <n v="0"/>
    <n v="2"/>
    <x v="1"/>
    <x v="1"/>
    <x v="1"/>
    <x v="16"/>
  </r>
  <r>
    <x v="0"/>
    <s v="12"/>
    <x v="1"/>
    <s v="41100024"/>
    <s v="Pndptn Us. Hilir Teh"/>
    <s v="11004394"/>
    <s v="TEA:BAG;BLACK;ORIGINAL;WALINI;24/MC"/>
    <x v="0"/>
    <n v="0"/>
    <n v="2"/>
    <x v="1"/>
    <x v="1"/>
    <x v="1"/>
    <x v="16"/>
  </r>
  <r>
    <x v="0"/>
    <s v="12"/>
    <x v="1"/>
    <s v="41100024"/>
    <s v="Pndptn Us. Hilir Teh"/>
    <s v="11004395"/>
    <s v="TEA:BAG;GREEN;ORIGINAL;WALINI;24/MC"/>
    <x v="0"/>
    <n v="0"/>
    <n v="2"/>
    <x v="1"/>
    <x v="1"/>
    <x v="1"/>
    <x v="16"/>
  </r>
  <r>
    <x v="0"/>
    <s v="12"/>
    <x v="1"/>
    <s v="41100024"/>
    <s v="Pndptn Us. Hilir Teh"/>
    <s v="11004406"/>
    <s v="TEA:BAG;BLACKCURRANT;NUSAKITA;48/MC"/>
    <x v="0"/>
    <n v="1941280"/>
    <n v="223"/>
    <x v="1"/>
    <x v="1"/>
    <x v="1"/>
    <x v="16"/>
  </r>
  <r>
    <x v="0"/>
    <s v="12"/>
    <x v="1"/>
    <s v="41100024"/>
    <s v="Pndptn Us. Hilir Teh"/>
    <s v="11004407"/>
    <s v="TEA:BAG;LEMON;NUSAKITA;48/MC"/>
    <x v="0"/>
    <n v="1502977"/>
    <n v="175"/>
    <x v="1"/>
    <x v="1"/>
    <x v="1"/>
    <x v="16"/>
  </r>
  <r>
    <x v="0"/>
    <s v="12"/>
    <x v="1"/>
    <s v="41100024"/>
    <s v="Pndptn Us. Hilir Teh"/>
    <s v="11004412"/>
    <s v="TEA:BAG;BLACK;ORIGINAL;PAS TEA;48/MC"/>
    <x v="0"/>
    <n v="8160000"/>
    <n v="5760"/>
    <x v="1"/>
    <x v="1"/>
    <x v="1"/>
    <x v="16"/>
  </r>
  <r>
    <x v="0"/>
    <s v="12"/>
    <x v="1"/>
    <s v="41100024"/>
    <s v="Pndptn Us. Hilir Teh"/>
    <s v="11004413"/>
    <s v="TEA:BAG;BLACK;ORIGINAL;GOALPARA;18/MC"/>
    <x v="0"/>
    <n v="2871892"/>
    <n v="40"/>
    <x v="1"/>
    <x v="1"/>
    <x v="1"/>
    <x v="16"/>
  </r>
  <r>
    <x v="0"/>
    <s v="12"/>
    <x v="1"/>
    <s v="41100024"/>
    <s v="Pndptn Us. Hilir Teh"/>
    <s v="11004414"/>
    <s v="TEA:BAG;BLACK;VANILA;NUSAKITA;48/MC"/>
    <x v="0"/>
    <n v="998072"/>
    <n v="139"/>
    <x v="1"/>
    <x v="1"/>
    <x v="1"/>
    <x v="16"/>
  </r>
  <r>
    <x v="0"/>
    <s v="12"/>
    <x v="1"/>
    <s v="41100024"/>
    <s v="Pndptn Us. Hilir Teh"/>
    <s v="11004415"/>
    <s v="EA:BAG;ENGLISHBREAKFAST;NUSAKITA;48/MC"/>
    <x v="0"/>
    <n v="2776473"/>
    <n v="391"/>
    <x v="1"/>
    <x v="1"/>
    <x v="1"/>
    <x v="16"/>
  </r>
  <r>
    <x v="0"/>
    <s v="12"/>
    <x v="1"/>
    <s v="41100024"/>
    <s v="Pndptn Us. Hilir Teh"/>
    <s v="11004417"/>
    <s v="TEA:BAG;BLACK;LECI;WALINI;1080GR;24/MC"/>
    <x v="0"/>
    <n v="0"/>
    <n v="2"/>
    <x v="1"/>
    <x v="1"/>
    <x v="1"/>
    <x v="16"/>
  </r>
  <r>
    <x v="0"/>
    <s v="12"/>
    <x v="1"/>
    <s v="41100024"/>
    <s v="Pndptn Us. Hilir Teh"/>
    <s v="11004418"/>
    <s v="TEA:BAG;BLACK;BLACKCURRANT;WALINI;24/MC"/>
    <x v="0"/>
    <n v="0"/>
    <n v="2"/>
    <x v="1"/>
    <x v="1"/>
    <x v="1"/>
    <x v="16"/>
  </r>
  <r>
    <x v="0"/>
    <s v="12"/>
    <x v="1"/>
    <s v="41100024"/>
    <s v="Pndptn Us. Hilir Teh"/>
    <s v="11004447"/>
    <s v="TEA:POWDER;BLACK;GRADE 1;WALINI;1KG"/>
    <x v="0"/>
    <n v="2250000"/>
    <n v="45"/>
    <x v="1"/>
    <x v="1"/>
    <x v="1"/>
    <x v="16"/>
  </r>
  <r>
    <x v="0"/>
    <s v="12"/>
    <x v="1"/>
    <s v="41100024"/>
    <s v="Pndptn Us. Hilir Teh"/>
    <s v="11004454"/>
    <s v="TEA:BAG;BLACK;BLACKCURRANT;WALINI;180GR"/>
    <x v="0"/>
    <n v="1112260"/>
    <n v="20"/>
    <x v="1"/>
    <x v="1"/>
    <x v="1"/>
    <x v="16"/>
  </r>
  <r>
    <x v="0"/>
    <s v="12"/>
    <x v="1"/>
    <s v="41100024"/>
    <s v="Pndptn Us. Hilir Teh"/>
    <s v="11004456"/>
    <s v="TEA:BAG;BLACK;ORIGINAL;WALINI;180GR"/>
    <x v="0"/>
    <n v="2391171"/>
    <n v="70"/>
    <x v="1"/>
    <x v="1"/>
    <x v="1"/>
    <x v="16"/>
  </r>
  <r>
    <x v="0"/>
    <s v="12"/>
    <x v="1"/>
    <s v="41100024"/>
    <s v="Pndptn Us. Hilir Teh"/>
    <s v="11004462"/>
    <s v="TEA:BAG;JASMINE;NDESO;50GR;25/BOX"/>
    <x v="0"/>
    <n v="4828829"/>
    <n v="1600"/>
    <x v="1"/>
    <x v="1"/>
    <x v="1"/>
    <x v="16"/>
  </r>
  <r>
    <x v="0"/>
    <s v="12"/>
    <x v="1"/>
    <s v="41100024"/>
    <s v="Pndptn Us. Hilir Teh"/>
    <s v="11004519"/>
    <s v="TEA:BAG;JASMINE;GOALPARA;30GR;15/BOX"/>
    <x v="0"/>
    <n v="7120780"/>
    <n v="2153"/>
    <x v="1"/>
    <x v="1"/>
    <x v="1"/>
    <x v="16"/>
  </r>
  <r>
    <x v="0"/>
    <s v="12"/>
    <x v="1"/>
    <s v="41100024"/>
    <s v="Pndptn Us. Hilir Teh"/>
    <s v="11004520"/>
    <s v="TEA:BAG;BLACK;GOALPARA;30GR;15/BOX"/>
    <x v="0"/>
    <n v="2853444"/>
    <n v="1138"/>
    <x v="1"/>
    <x v="1"/>
    <x v="1"/>
    <x v="16"/>
  </r>
  <r>
    <x v="0"/>
    <s v="12"/>
    <x v="1"/>
    <s v="41100024"/>
    <s v="Pndptn Us. Hilir Teh"/>
    <s v="11006018"/>
    <s v="TEH STD 102  BP 1"/>
    <x v="0"/>
    <n v="11990000"/>
    <n v="331"/>
    <x v="1"/>
    <x v="1"/>
    <x v="1"/>
    <x v="16"/>
  </r>
  <r>
    <x v="0"/>
    <s v="12"/>
    <x v="1"/>
    <s v="41100024"/>
    <s v="Pndptn Us. Hilir Teh"/>
    <s v="11006026"/>
    <s v="TEH STD 201  OP"/>
    <x v="0"/>
    <n v="1500000"/>
    <n v="25"/>
    <x v="1"/>
    <x v="1"/>
    <x v="1"/>
    <x v="16"/>
  </r>
  <r>
    <x v="0"/>
    <s v="12"/>
    <x v="1"/>
    <s v="41100024"/>
    <s v="Pndptn Us. Hilir Teh"/>
    <s v="11006029"/>
    <s v="TEH STD 206  BOP"/>
    <x v="0"/>
    <n v="870000"/>
    <n v="20"/>
    <x v="1"/>
    <x v="1"/>
    <x v="1"/>
    <x v="16"/>
  </r>
  <r>
    <x v="0"/>
    <s v="12"/>
    <x v="1"/>
    <s v="41100024"/>
    <s v="Pndptn Us. Hilir Teh"/>
    <s v="11006055"/>
    <s v="TC Hijau Walini NA 25TB/Dus (Pcs)-48/MC"/>
    <x v="0"/>
    <n v="16368324"/>
    <n v="1456"/>
    <x v="1"/>
    <x v="1"/>
    <x v="1"/>
    <x v="16"/>
  </r>
  <r>
    <x v="0"/>
    <s v="12"/>
    <x v="1"/>
    <s v="41100024"/>
    <s v="Pndptn Us. Hilir Teh"/>
    <s v="11006056"/>
    <s v="TC Hijau Walini AP 25TB/Dus (Pcs)-48MC"/>
    <x v="0"/>
    <n v="14940626"/>
    <n v="723"/>
    <x v="1"/>
    <x v="1"/>
    <x v="1"/>
    <x v="16"/>
  </r>
  <r>
    <x v="0"/>
    <s v="12"/>
    <x v="1"/>
    <s v="41100024"/>
    <s v="Pndptn Us. Hilir Teh"/>
    <s v="11006057"/>
    <s v="TC Hitam Goal 25TB/Dus (Pcs) - 48/MC"/>
    <x v="0"/>
    <n v="277808614"/>
    <n v="68047"/>
    <x v="1"/>
    <x v="1"/>
    <x v="1"/>
    <x v="16"/>
  </r>
  <r>
    <x v="0"/>
    <s v="12"/>
    <x v="1"/>
    <s v="41100024"/>
    <s v="Pndptn Us. Hilir Teh"/>
    <s v="11006058"/>
    <s v="TC Hitam Goal 5TB/Sachet (Pcs)- 288/MC"/>
    <x v="0"/>
    <n v="4305129"/>
    <n v="4716"/>
    <x v="1"/>
    <x v="1"/>
    <x v="1"/>
    <x v="16"/>
  </r>
  <r>
    <x v="0"/>
    <s v="12"/>
    <x v="1"/>
    <s v="41100024"/>
    <s v="Pndptn Us. Hilir Teh"/>
    <s v="11006059"/>
    <s v="TC Hitam Superindo 365 25TB/Dus"/>
    <x v="0"/>
    <n v="61005405"/>
    <n v="21600"/>
    <x v="1"/>
    <x v="1"/>
    <x v="1"/>
    <x v="16"/>
  </r>
  <r>
    <x v="0"/>
    <s v="12"/>
    <x v="1"/>
    <s v="41100024"/>
    <s v="Pndptn Us. Hilir Teh"/>
    <s v="11006060"/>
    <s v="TC Hitam Walini AP 25TB/Dus (Pcs)-48/MC"/>
    <x v="0"/>
    <n v="26535067"/>
    <n v="1906"/>
    <x v="1"/>
    <x v="1"/>
    <x v="1"/>
    <x v="16"/>
  </r>
  <r>
    <x v="0"/>
    <s v="12"/>
    <x v="1"/>
    <s v="41100024"/>
    <s v="Pndptn Us. Hilir Teh"/>
    <s v="11006061"/>
    <s v="TC Hitam Reg NA 25TB/Dus (Pcs)-48/MC"/>
    <x v="0"/>
    <n v="5766"/>
    <n v="1"/>
    <x v="1"/>
    <x v="1"/>
    <x v="1"/>
    <x v="16"/>
  </r>
  <r>
    <x v="0"/>
    <s v="12"/>
    <x v="1"/>
    <s v="41100024"/>
    <s v="Pndptn Us. Hilir Teh"/>
    <s v="11006062"/>
    <s v="TC Wangi Superindo 365 25TB/Dus"/>
    <x v="0"/>
    <n v="4864865"/>
    <n v="1200"/>
    <x v="1"/>
    <x v="1"/>
    <x v="1"/>
    <x v="16"/>
  </r>
  <r>
    <x v="0"/>
    <s v="12"/>
    <x v="1"/>
    <s v="41100024"/>
    <s v="Pndptn Us. Hilir Teh"/>
    <s v="11006063"/>
    <s v="TC Wangi Walini NA 25TB/Dus (Pcs)-48/MC"/>
    <x v="0"/>
    <n v="24828627"/>
    <n v="3004"/>
    <x v="1"/>
    <x v="1"/>
    <x v="1"/>
    <x v="16"/>
  </r>
  <r>
    <x v="0"/>
    <s v="12"/>
    <x v="1"/>
    <s v="41100024"/>
    <s v="Pndptn Us. Hilir Teh"/>
    <s v="11006064"/>
    <s v="TC Wangi Walini AP 25TB/Dus (Pcs)-48/MC"/>
    <x v="0"/>
    <n v="32641643"/>
    <n v="2152"/>
    <x v="1"/>
    <x v="1"/>
    <x v="1"/>
    <x v="16"/>
  </r>
  <r>
    <x v="0"/>
    <s v="12"/>
    <x v="1"/>
    <s v="41100024"/>
    <s v="Pndptn Us. Hilir Teh"/>
    <s v="11006065"/>
    <s v="TC Leci Walini NA 25TB/Dus (Pcs)-48/MC"/>
    <x v="0"/>
    <n v="59266851"/>
    <n v="6092"/>
    <x v="1"/>
    <x v="1"/>
    <x v="1"/>
    <x v="16"/>
  </r>
  <r>
    <x v="0"/>
    <s v="12"/>
    <x v="1"/>
    <s v="41100024"/>
    <s v="Pndptn Us. Hilir Teh"/>
    <s v="11006066"/>
    <s v="TC Leci Walini AP 25TB/Dus (Pcs)-48/MC"/>
    <x v="0"/>
    <n v="31026414"/>
    <n v="1768"/>
    <x v="1"/>
    <x v="1"/>
    <x v="1"/>
    <x v="16"/>
  </r>
  <r>
    <x v="0"/>
    <s v="12"/>
    <x v="1"/>
    <s v="41100024"/>
    <s v="Pndptn Us. Hilir Teh"/>
    <s v="11006067"/>
    <s v="TC Lemon Walini NA 25TB/Dus (Pcs)-48/MC"/>
    <x v="0"/>
    <n v="38509865"/>
    <n v="3930"/>
    <x v="1"/>
    <x v="1"/>
    <x v="1"/>
    <x v="16"/>
  </r>
  <r>
    <x v="0"/>
    <s v="12"/>
    <x v="1"/>
    <s v="41100024"/>
    <s v="Pndptn Us. Hilir Teh"/>
    <s v="11006068"/>
    <s v="TC Lemon Walini AP 25TB/Dus (Pcs)-48/MC"/>
    <x v="0"/>
    <n v="1338350"/>
    <n v="97"/>
    <x v="1"/>
    <x v="1"/>
    <x v="1"/>
    <x v="16"/>
  </r>
  <r>
    <x v="0"/>
    <s v="12"/>
    <x v="1"/>
    <s v="41100024"/>
    <s v="Pndptn Us. Hilir Teh"/>
    <s v="11006069"/>
    <s v="TS Hijau Walini 50gr/Pouch -10/MC"/>
    <x v="0"/>
    <n v="646370"/>
    <n v="9"/>
    <x v="1"/>
    <x v="1"/>
    <x v="1"/>
    <x v="16"/>
  </r>
  <r>
    <x v="0"/>
    <s v="12"/>
    <x v="1"/>
    <s v="41100024"/>
    <s v="Pndptn Us. Hilir Teh"/>
    <s v="11006070"/>
    <s v="TS Hitam Walini 50gr/Pouch -10/MC"/>
    <x v="0"/>
    <n v="9025033"/>
    <n v="209"/>
    <x v="1"/>
    <x v="1"/>
    <x v="1"/>
    <x v="16"/>
  </r>
  <r>
    <x v="0"/>
    <s v="12"/>
    <x v="1"/>
    <s v="41100024"/>
    <s v="Pndptn Us. Hilir Teh"/>
    <s v="11006071"/>
    <s v="TS BP1 Walini 200gr/Dus (Pcs) -48/MC"/>
    <x v="0"/>
    <n v="13985897"/>
    <n v="735"/>
    <x v="1"/>
    <x v="1"/>
    <x v="1"/>
    <x v="16"/>
  </r>
  <r>
    <x v="0"/>
    <s v="12"/>
    <x v="1"/>
    <s v="41100024"/>
    <s v="Pndptn Us. Hilir Teh"/>
    <s v="11006072"/>
    <s v="TS Hitam Goal 100 g/Metalize (Pcs)-72/MC"/>
    <x v="0"/>
    <n v="312382030"/>
    <n v="76054"/>
    <x v="1"/>
    <x v="1"/>
    <x v="1"/>
    <x v="16"/>
  </r>
  <r>
    <x v="0"/>
    <s v="12"/>
    <x v="1"/>
    <s v="41100024"/>
    <s v="Pndptn Us. Hilir Teh"/>
    <s v="11006073"/>
    <s v="TS Hitam Goal 250g/Metalize (Pcs)-32/MC"/>
    <x v="0"/>
    <n v="883456804"/>
    <n v="88681"/>
    <x v="1"/>
    <x v="1"/>
    <x v="1"/>
    <x v="16"/>
  </r>
  <r>
    <x v="0"/>
    <s v="12"/>
    <x v="1"/>
    <s v="41100024"/>
    <s v="Pndptn Us. Hilir Teh"/>
    <s v="11006074"/>
    <s v="TS Hitam Goal 50 g/Metalize (Pcs)-132/MC"/>
    <x v="0"/>
    <n v="224064144"/>
    <n v="104017"/>
    <x v="1"/>
    <x v="1"/>
    <x v="1"/>
    <x v="16"/>
  </r>
  <r>
    <x v="0"/>
    <s v="12"/>
    <x v="1"/>
    <s v="41100024"/>
    <s v="Pndptn Us. Hilir Teh"/>
    <s v="11006075"/>
    <s v="TS Hitam Gn. Mas 250g/Bks (pcs)-60/MC"/>
    <x v="0"/>
    <n v="447705394"/>
    <n v="45288"/>
    <x v="1"/>
    <x v="1"/>
    <x v="1"/>
    <x v="16"/>
  </r>
  <r>
    <x v="0"/>
    <s v="12"/>
    <x v="1"/>
    <s v="41100024"/>
    <s v="Pndptn Us. Hilir Teh"/>
    <s v="11006076"/>
    <s v="TS Hitam Gn. Mas 100g/Bal (Pcs)-150/MC"/>
    <x v="0"/>
    <n v="195562093"/>
    <n v="46720"/>
    <x v="1"/>
    <x v="1"/>
    <x v="1"/>
    <x v="16"/>
  </r>
  <r>
    <x v="0"/>
    <s v="12"/>
    <x v="1"/>
    <s v="41100024"/>
    <s v="Pndptn Us. Hilir Teh"/>
    <s v="11006077"/>
    <s v="TS Hitam Gn. Mas 50g/Bks (Pcs)-280/MC"/>
    <x v="0"/>
    <n v="168811612"/>
    <n v="76474"/>
    <x v="1"/>
    <x v="1"/>
    <x v="1"/>
    <x v="16"/>
  </r>
  <r>
    <x v="0"/>
    <s v="12"/>
    <x v="1"/>
    <s v="41100024"/>
    <s v="Pndptn Us. Hilir Teh"/>
    <s v="11006078"/>
    <s v="TS Putih Walini 50gr/Pouch -10/MC"/>
    <x v="0"/>
    <n v="2800912"/>
    <n v="33"/>
    <x v="1"/>
    <x v="1"/>
    <x v="1"/>
    <x v="16"/>
  </r>
  <r>
    <x v="0"/>
    <s v="12"/>
    <x v="1"/>
    <s v="41100024"/>
    <s v="Pndptn Us. Hilir Teh"/>
    <s v="11006079"/>
    <s v="TC Hitam Walini NA 25TB/Dus (Pcs)-48/MC"/>
    <x v="0"/>
    <n v="27089000"/>
    <n v="2855"/>
    <x v="1"/>
    <x v="1"/>
    <x v="1"/>
    <x v="16"/>
  </r>
  <r>
    <x v="0"/>
    <s v="12"/>
    <x v="1"/>
    <s v="41100024"/>
    <s v="Pndptn Us. Hilir Teh"/>
    <s v="11006093"/>
    <s v="TEA:BAG;BLACK;DUST 1;WALINI;180GR;100/PK"/>
    <x v="0"/>
    <n v="350450"/>
    <n v="10"/>
    <x v="1"/>
    <x v="1"/>
    <x v="1"/>
    <x v="16"/>
  </r>
  <r>
    <x v="0"/>
    <s v="12"/>
    <x v="1"/>
    <s v="41100024"/>
    <s v="Pndptn Us. Hilir Teh"/>
    <s v="11006095"/>
    <s v="TEA:BAG;BLACK;PF;BONTEH;45GR;25/BOX"/>
    <x v="0"/>
    <n v="546710400"/>
    <n v="177792"/>
    <x v="1"/>
    <x v="1"/>
    <x v="1"/>
    <x v="16"/>
  </r>
  <r>
    <x v="0"/>
    <s v="12"/>
    <x v="1"/>
    <s v="41100024"/>
    <s v="Pndptn Us. Hilir Teh"/>
    <s v="11006128"/>
    <s v="TEA:BAG;BLACK;REGULER;WALINI;42.5GR"/>
    <x v="0"/>
    <n v="49459122"/>
    <n v="7763"/>
    <x v="1"/>
    <x v="1"/>
    <x v="1"/>
    <x v="16"/>
  </r>
  <r>
    <x v="0"/>
    <s v="12"/>
    <x v="1"/>
    <s v="41100026"/>
    <s v="Pndptn Us. Hlir Gula"/>
    <s v="11004485"/>
    <s v="SUGAR,REFINED:GKP 1;RAJAGULA;1KG"/>
    <x v="0"/>
    <n v="1931200"/>
    <n v="136"/>
    <x v="1"/>
    <x v="1"/>
    <x v="1"/>
    <x v="16"/>
  </r>
  <r>
    <x v="0"/>
    <s v="12"/>
    <x v="1"/>
    <s v="41100026"/>
    <s v="Pndptn Us. Hlir Gula"/>
    <s v="11004487"/>
    <s v="SUGAR,REFINED:WHITE CRYSTAL;GKP 1;200GR"/>
    <x v="0"/>
    <n v="626400"/>
    <n v="216"/>
    <x v="1"/>
    <x v="1"/>
    <x v="1"/>
    <x v="16"/>
  </r>
  <r>
    <x v="0"/>
    <s v="12"/>
    <x v="1"/>
    <s v="41100027"/>
    <s v="Pndptn Us. Hlir KS"/>
    <s v="11004478"/>
    <s v="VEGETABLE OIL:PALM;LIQ;TROPICAL;1L"/>
    <x v="0"/>
    <n v="23832523"/>
    <n v="1559"/>
    <x v="1"/>
    <x v="1"/>
    <x v="1"/>
    <x v="16"/>
  </r>
  <r>
    <x v="0"/>
    <s v="12"/>
    <x v="1"/>
    <s v="41100027"/>
    <s v="Pndptn Us. Hlir KS"/>
    <s v="11004480"/>
    <s v="VEGETABLE OIL:PALM;LIQ;TROPICAL;2L"/>
    <x v="0"/>
    <n v="61477748"/>
    <n v="1936"/>
    <x v="1"/>
    <x v="1"/>
    <x v="1"/>
    <x v="16"/>
  </r>
  <r>
    <x v="0"/>
    <s v="12"/>
    <x v="1"/>
    <s v="41100027"/>
    <s v="Pndptn Us. Hlir KS"/>
    <s v="11004481"/>
    <s v="VEGETABLE OIL:PALM;LIQ;STD;NUSAKITA;1L"/>
    <x v="0"/>
    <n v="97273694"/>
    <n v="5774"/>
    <x v="1"/>
    <x v="1"/>
    <x v="1"/>
    <x v="16"/>
  </r>
  <r>
    <x v="0"/>
    <s v="12"/>
    <x v="1"/>
    <s v="41100027"/>
    <s v="Pndptn Us. Hlir KS"/>
    <s v="11004482"/>
    <s v="VEGETABLE OIL:PALM;LIQ;MYK KITA;1L"/>
    <x v="0"/>
    <n v="2906757"/>
    <n v="239"/>
    <x v="1"/>
    <x v="1"/>
    <x v="1"/>
    <x v="16"/>
  </r>
  <r>
    <x v="0"/>
    <s v="12"/>
    <x v="1"/>
    <s v="41100027"/>
    <s v="Pndptn Us. Hlir KS"/>
    <s v="11004483"/>
    <s v="VEGETABLE OIL:PALM;LIQ;NUSAKITA;2L"/>
    <x v="0"/>
    <n v="301721395"/>
    <n v="10368"/>
    <x v="1"/>
    <x v="1"/>
    <x v="1"/>
    <x v="16"/>
  </r>
  <r>
    <x v="0"/>
    <s v="12"/>
    <x v="1"/>
    <s v="41100027"/>
    <s v="Pndptn Us. Hlir KS"/>
    <s v="11004497"/>
    <s v="VEGETABLE OIL:PALM;FRAISWEL;REFILL;2L"/>
    <x v="0"/>
    <n v="52919820"/>
    <n v="1914"/>
    <x v="1"/>
    <x v="1"/>
    <x v="1"/>
    <x v="16"/>
  </r>
  <r>
    <x v="0"/>
    <s v="12"/>
    <x v="1"/>
    <s v="41100027"/>
    <s v="Pndptn Us. Hlir KS"/>
    <s v="11004499"/>
    <s v="VEGETABLE OIL:PALM;LIQ;STD;FRAISWEL;2L"/>
    <x v="0"/>
    <n v="1532432"/>
    <n v="54"/>
    <x v="1"/>
    <x v="1"/>
    <x v="1"/>
    <x v="16"/>
  </r>
  <r>
    <x v="0"/>
    <s v="12"/>
    <x v="1"/>
    <s v="41100027"/>
    <s v="Pndptn Us. Hlir KS"/>
    <s v="11004501"/>
    <s v="VEGETABLE OIL:PALM;LIQ;STD;FITRI;1.8L"/>
    <x v="0"/>
    <n v="5371892"/>
    <n v="204"/>
    <x v="1"/>
    <x v="1"/>
    <x v="1"/>
    <x v="16"/>
  </r>
  <r>
    <x v="0"/>
    <s v="12"/>
    <x v="1"/>
    <s v="41100027"/>
    <s v="Pndptn Us. Hlir KS"/>
    <s v="11004506"/>
    <s v="VEGETABLE OIL:PALM;LIQ;STD;INL;900ML"/>
    <x v="0"/>
    <n v="269216816"/>
    <n v="23250"/>
    <x v="1"/>
    <x v="1"/>
    <x v="1"/>
    <x v="16"/>
  </r>
  <r>
    <x v="0"/>
    <s v="12"/>
    <x v="1"/>
    <s v="41100027"/>
    <s v="Pndptn Us. Hlir KS"/>
    <s v="11006092"/>
    <s v="VEGETABLE OIL:PALM;LIQ;FRAISWEL;18L"/>
    <x v="0"/>
    <n v="3825676"/>
    <n v="15"/>
    <x v="1"/>
    <x v="1"/>
    <x v="1"/>
    <x v="16"/>
  </r>
  <r>
    <x v="0"/>
    <s v="12"/>
    <x v="1"/>
    <s v="41100027"/>
    <s v="Pndptn Us. Hlir KS"/>
    <s v="11006096"/>
    <s v="VEGETABLE OIL:PALM;LIQ;STD;FITRI;850ML"/>
    <x v="0"/>
    <n v="109114775"/>
    <n v="8237"/>
    <x v="1"/>
    <x v="1"/>
    <x v="1"/>
    <x v="16"/>
  </r>
  <r>
    <x v="0"/>
    <s v="12"/>
    <x v="1"/>
    <s v="41100027"/>
    <s v="Pndptn Us. Hlir KS"/>
    <s v="11006098"/>
    <s v="VEGETABLE OIL:PALM;LIQ;STD;RIZKI;1L"/>
    <x v="0"/>
    <n v="1486396"/>
    <n v="115"/>
    <x v="1"/>
    <x v="1"/>
    <x v="1"/>
    <x v="16"/>
  </r>
  <r>
    <x v="0"/>
    <s v="12"/>
    <x v="1"/>
    <s v="41200001"/>
    <s v="Pndptn Usaha Tebu"/>
    <s v="11006093"/>
    <s v="TEA:BAG;BLACK;DUST 1;WALINI;180GR;100/PK"/>
    <x v="0"/>
    <n v="0"/>
    <n v="0"/>
    <x v="0"/>
    <x v="2"/>
    <x v="2"/>
    <x v="16"/>
  </r>
  <r>
    <x v="0"/>
    <s v="12"/>
    <x v="1"/>
    <s v="41200001"/>
    <s v="Pndptn Usaha Tebu"/>
    <s v="31000023"/>
    <s v="PUCUK TEH"/>
    <x v="0"/>
    <n v="0"/>
    <n v="0"/>
    <x v="0"/>
    <x v="2"/>
    <x v="2"/>
    <x v="14"/>
  </r>
  <r>
    <x v="0"/>
    <s v="12"/>
    <x v="1"/>
    <s v="41900001"/>
    <s v="Pndptn Ush Opti Aset"/>
    <s v="#"/>
    <s v="#"/>
    <x v="0"/>
    <n v="194081180145"/>
    <n v="0"/>
    <x v="1"/>
    <x v="1"/>
    <x v="13"/>
    <x v="6"/>
  </r>
  <r>
    <x v="0"/>
    <s v="12"/>
    <x v="1"/>
    <s v="41900005"/>
    <s v="Pndptn Ush Agrowisat"/>
    <s v="#"/>
    <s v="#"/>
    <x v="0"/>
    <n v="9842926504"/>
    <n v="0"/>
    <x v="1"/>
    <x v="1"/>
    <x v="7"/>
    <x v="6"/>
  </r>
  <r>
    <x v="0"/>
    <s v="12"/>
    <x v="2"/>
    <s v="41100000"/>
    <s v="Pndptn Usaha Sawit"/>
    <s v="31000025"/>
    <s v="Lump"/>
    <x v="0"/>
    <n v="0"/>
    <n v="0"/>
    <x v="0"/>
    <x v="0"/>
    <x v="0"/>
    <x v="7"/>
  </r>
  <r>
    <x v="0"/>
    <s v="12"/>
    <x v="2"/>
    <s v="41100006"/>
    <s v="Pndptn Usaha Karet"/>
    <s v="11003905"/>
    <s v="RSS 1"/>
    <x v="1"/>
    <n v="2326685468"/>
    <n v="99666"/>
    <x v="0"/>
    <x v="4"/>
    <x v="5"/>
    <x v="10"/>
  </r>
  <r>
    <x v="0"/>
    <s v="12"/>
    <x v="2"/>
    <s v="41100006"/>
    <s v="Pndptn Usaha Karet"/>
    <s v="11003905"/>
    <s v="RSS 1"/>
    <x v="0"/>
    <n v="1849607278"/>
    <n v="72998"/>
    <x v="0"/>
    <x v="4"/>
    <x v="5"/>
    <x v="10"/>
  </r>
  <r>
    <x v="0"/>
    <s v="12"/>
    <x v="2"/>
    <s v="41100006"/>
    <s v="Pndptn Usaha Karet"/>
    <s v="11003906"/>
    <s v="RSS 3"/>
    <x v="0"/>
    <n v="172341950"/>
    <n v="6667"/>
    <x v="0"/>
    <x v="4"/>
    <x v="5"/>
    <x v="9"/>
  </r>
  <r>
    <x v="0"/>
    <s v="12"/>
    <x v="2"/>
    <s v="41100006"/>
    <s v="Pndptn Usaha Karet"/>
    <s v="11003907"/>
    <s v="CUTTING"/>
    <x v="0"/>
    <n v="420360000"/>
    <n v="17515"/>
    <x v="0"/>
    <x v="4"/>
    <x v="5"/>
    <x v="7"/>
  </r>
  <r>
    <x v="0"/>
    <s v="12"/>
    <x v="2"/>
    <s v="41100006"/>
    <s v="Pndptn Usaha Karet"/>
    <s v="11005970"/>
    <s v="RSS 1 BB"/>
    <x v="1"/>
    <n v="4906705999"/>
    <n v="211536"/>
    <x v="0"/>
    <x v="4"/>
    <x v="5"/>
    <x v="10"/>
  </r>
  <r>
    <x v="0"/>
    <s v="12"/>
    <x v="2"/>
    <s v="41100006"/>
    <s v="Pndptn Usaha Karet"/>
    <s v="11005970"/>
    <s v="RSS 1 BB"/>
    <x v="0"/>
    <n v="11650554928"/>
    <n v="459006"/>
    <x v="0"/>
    <x v="4"/>
    <x v="5"/>
    <x v="10"/>
  </r>
  <r>
    <x v="0"/>
    <s v="12"/>
    <x v="2"/>
    <s v="41100006"/>
    <s v="Pndptn Usaha Karet"/>
    <s v="11005973"/>
    <s v="RSS 3 BB"/>
    <x v="0"/>
    <n v="14605250"/>
    <n v="565"/>
    <x v="0"/>
    <x v="4"/>
    <x v="5"/>
    <x v="9"/>
  </r>
  <r>
    <x v="0"/>
    <s v="12"/>
    <x v="2"/>
    <s v="41100006"/>
    <s v="Pndptn Usaha Karet"/>
    <s v="11005975"/>
    <s v="CUTTING"/>
    <x v="0"/>
    <n v="18984000"/>
    <n v="791"/>
    <x v="0"/>
    <x v="4"/>
    <x v="5"/>
    <x v="7"/>
  </r>
  <r>
    <x v="0"/>
    <s v="12"/>
    <x v="2"/>
    <s v="41100006"/>
    <s v="Pndptn Usaha Karet"/>
    <s v="31000025"/>
    <s v="Lump"/>
    <x v="0"/>
    <n v="3061769000"/>
    <n v="133843"/>
    <x v="0"/>
    <x v="4"/>
    <x v="5"/>
    <x v="7"/>
  </r>
  <r>
    <x v="0"/>
    <s v="12"/>
    <x v="2"/>
    <s v="41100015"/>
    <s v="Pndptn Usaha Teh"/>
    <s v="11000046"/>
    <s v="LATEKS PEKAT HIGH AMONIAK"/>
    <x v="0"/>
    <n v="283700000"/>
    <n v="17100"/>
    <x v="0"/>
    <x v="5"/>
    <x v="6"/>
    <x v="7"/>
  </r>
  <r>
    <x v="0"/>
    <s v="12"/>
    <x v="2"/>
    <s v="41100015"/>
    <s v="Pndptn Usaha Teh"/>
    <s v="11003735"/>
    <s v="TEH HIJAU"/>
    <x v="0"/>
    <n v="16328829"/>
    <n v="725"/>
    <x v="0"/>
    <x v="5"/>
    <x v="6"/>
    <x v="14"/>
  </r>
  <r>
    <x v="0"/>
    <s v="12"/>
    <x v="2"/>
    <s v="41100015"/>
    <s v="Pndptn Usaha Teh"/>
    <s v="11004288"/>
    <s v="TEA:ODX TEA;BLACK;GRADE 3;BM"/>
    <x v="0"/>
    <n v="285600000"/>
    <n v="27200"/>
    <x v="0"/>
    <x v="5"/>
    <x v="6"/>
    <x v="13"/>
  </r>
  <r>
    <x v="0"/>
    <s v="12"/>
    <x v="2"/>
    <s v="41100015"/>
    <s v="Pndptn Usaha Teh"/>
    <s v="11004355"/>
    <s v="TEA:ODX TEA;BLACK;GRADE 1;BOP"/>
    <x v="0"/>
    <n v="90083170"/>
    <n v="5000"/>
    <x v="0"/>
    <x v="5"/>
    <x v="6"/>
    <x v="13"/>
  </r>
  <r>
    <x v="0"/>
    <s v="12"/>
    <x v="2"/>
    <s v="41100015"/>
    <s v="Pndptn Usaha Teh"/>
    <s v="11004357"/>
    <s v="TEA:ODX TEA;BLACK;GRADE 1;BOPF"/>
    <x v="0"/>
    <n v="341860293"/>
    <n v="18360"/>
    <x v="0"/>
    <x v="5"/>
    <x v="6"/>
    <x v="13"/>
  </r>
  <r>
    <x v="0"/>
    <s v="12"/>
    <x v="2"/>
    <s v="41100015"/>
    <s v="Pndptn Usaha Teh"/>
    <s v="11004358"/>
    <s v="TEA:ODX TEA;BLACK;GRADE 1;PF"/>
    <x v="0"/>
    <n v="750219415"/>
    <n v="42900"/>
    <x v="0"/>
    <x v="5"/>
    <x v="6"/>
    <x v="13"/>
  </r>
  <r>
    <x v="0"/>
    <s v="12"/>
    <x v="2"/>
    <s v="41100015"/>
    <s v="Pndptn Usaha Teh"/>
    <s v="11004359"/>
    <s v="TEA:ODX TEA;BLACK;GRADE 1;DUST"/>
    <x v="0"/>
    <n v="48583770"/>
    <n v="2480"/>
    <x v="0"/>
    <x v="5"/>
    <x v="6"/>
    <x v="13"/>
  </r>
  <r>
    <x v="0"/>
    <s v="12"/>
    <x v="2"/>
    <s v="41100015"/>
    <s v="Pndptn Usaha Teh"/>
    <s v="11004360"/>
    <s v="TEA:ODX TEA;BLACK;GRADE 1;BT"/>
    <x v="0"/>
    <n v="375547888"/>
    <n v="20800"/>
    <x v="0"/>
    <x v="5"/>
    <x v="6"/>
    <x v="13"/>
  </r>
  <r>
    <x v="0"/>
    <s v="12"/>
    <x v="2"/>
    <s v="41100015"/>
    <s v="Pndptn Usaha Teh"/>
    <s v="11004361"/>
    <s v="TEA:ODX TEA;BLACK;GRADE 1;BP"/>
    <x v="0"/>
    <n v="52748010"/>
    <n v="1260"/>
    <x v="0"/>
    <x v="5"/>
    <x v="6"/>
    <x v="13"/>
  </r>
  <r>
    <x v="0"/>
    <s v="12"/>
    <x v="2"/>
    <s v="41100015"/>
    <s v="Pndptn Usaha Teh"/>
    <s v="11004362"/>
    <s v="TEA:ODX TEA;BLACK;GRADE 2;PF II"/>
    <x v="0"/>
    <n v="276969583"/>
    <n v="16800"/>
    <x v="0"/>
    <x v="5"/>
    <x v="6"/>
    <x v="13"/>
  </r>
  <r>
    <x v="0"/>
    <s v="12"/>
    <x v="2"/>
    <s v="41100015"/>
    <s v="Pndptn Usaha Teh"/>
    <s v="11004365"/>
    <s v="TEA:ODX TEA;BLACK;GRADE 2;FANN II"/>
    <x v="0"/>
    <n v="171289286"/>
    <n v="12540"/>
    <x v="0"/>
    <x v="5"/>
    <x v="6"/>
    <x v="13"/>
  </r>
  <r>
    <x v="0"/>
    <s v="12"/>
    <x v="2"/>
    <s v="41100015"/>
    <s v="Pndptn Usaha Teh"/>
    <s v="11004366"/>
    <s v="TEA:ODX TEA;BLACK;GRADE 2;DUST III"/>
    <x v="0"/>
    <n v="46359950"/>
    <n v="2600"/>
    <x v="0"/>
    <x v="5"/>
    <x v="6"/>
    <x v="13"/>
  </r>
  <r>
    <x v="0"/>
    <s v="12"/>
    <x v="2"/>
    <s v="41100015"/>
    <s v="Pndptn Usaha Teh"/>
    <s v="11004377"/>
    <s v="TEA:ODX TEA;BLACK;GRADE 2;BP II"/>
    <x v="0"/>
    <n v="43229340"/>
    <n v="2520"/>
    <x v="0"/>
    <x v="5"/>
    <x v="6"/>
    <x v="13"/>
  </r>
  <r>
    <x v="0"/>
    <s v="12"/>
    <x v="2"/>
    <s v="41100017"/>
    <s v="Pndptn Usaha Kopi"/>
    <s v="11003930"/>
    <s v="R/WP - 1 M"/>
    <x v="1"/>
    <n v="958735440"/>
    <n v="18000"/>
    <x v="0"/>
    <x v="6"/>
    <x v="8"/>
    <x v="17"/>
  </r>
  <r>
    <x v="0"/>
    <s v="12"/>
    <x v="2"/>
    <s v="41100017"/>
    <s v="Pndptn Usaha Kopi"/>
    <s v="11003930"/>
    <s v="R/WP - 1 M"/>
    <x v="0"/>
    <n v="116994000"/>
    <n v="2220"/>
    <x v="0"/>
    <x v="6"/>
    <x v="8"/>
    <x v="17"/>
  </r>
  <r>
    <x v="0"/>
    <s v="12"/>
    <x v="2"/>
    <s v="41100017"/>
    <s v="Pndptn Usaha Kopi"/>
    <s v="11003932"/>
    <s v="R/WP - 4 L"/>
    <x v="0"/>
    <n v="238554000"/>
    <n v="5220"/>
    <x v="0"/>
    <x v="6"/>
    <x v="8"/>
    <x v="17"/>
  </r>
  <r>
    <x v="0"/>
    <s v="12"/>
    <x v="2"/>
    <s v="41100017"/>
    <s v="Pndptn Usaha Kopi"/>
    <s v="11003933"/>
    <s v="R/WP - 4 M"/>
    <x v="0"/>
    <n v="356460000"/>
    <n v="7800"/>
    <x v="0"/>
    <x v="6"/>
    <x v="8"/>
    <x v="17"/>
  </r>
  <r>
    <x v="0"/>
    <s v="12"/>
    <x v="2"/>
    <s v="41100017"/>
    <s v="Pndptn Usaha Kopi"/>
    <s v="11003936"/>
    <s v="R/WP - 1 L"/>
    <x v="0"/>
    <n v="1068756000"/>
    <n v="20280"/>
    <x v="0"/>
    <x v="6"/>
    <x v="8"/>
    <x v="17"/>
  </r>
  <r>
    <x v="0"/>
    <s v="12"/>
    <x v="2"/>
    <s v="41100017"/>
    <s v="Pndptn Usaha Kopi"/>
    <s v="11003937"/>
    <s v="KOPI - R/WP LOKAL"/>
    <x v="0"/>
    <n v="1929552000"/>
    <n v="52720"/>
    <x v="0"/>
    <x v="6"/>
    <x v="8"/>
    <x v="17"/>
  </r>
  <r>
    <x v="0"/>
    <s v="12"/>
    <x v="2"/>
    <s v="41100017"/>
    <s v="Pndptn Usaha Kopi"/>
    <s v="11003938"/>
    <s v="R/DP - 1 L"/>
    <x v="0"/>
    <n v="45084000"/>
    <n v="1020"/>
    <x v="0"/>
    <x v="6"/>
    <x v="8"/>
    <x v="17"/>
  </r>
  <r>
    <x v="0"/>
    <s v="12"/>
    <x v="2"/>
    <s v="41100017"/>
    <s v="Pndptn Usaha Kopi"/>
    <s v="11003939"/>
    <s v="R/DP - 1 S"/>
    <x v="0"/>
    <n v="10608000"/>
    <n v="240"/>
    <x v="0"/>
    <x v="6"/>
    <x v="8"/>
    <x v="17"/>
  </r>
  <r>
    <x v="0"/>
    <s v="12"/>
    <x v="2"/>
    <s v="41100017"/>
    <s v="Pndptn Usaha Kopi"/>
    <s v="11003941"/>
    <s v="R/DP - 4 L"/>
    <x v="0"/>
    <n v="7470000"/>
    <n v="180"/>
    <x v="0"/>
    <x v="6"/>
    <x v="8"/>
    <x v="17"/>
  </r>
  <r>
    <x v="0"/>
    <s v="12"/>
    <x v="2"/>
    <s v="41100023"/>
    <s v="Pndptn Usah Prd Hil"/>
    <s v="11000713"/>
    <s v="SYRUP PALA KEMASAN 630 ML"/>
    <x v="0"/>
    <n v="292793"/>
    <n v="13"/>
    <x v="1"/>
    <x v="1"/>
    <x v="1"/>
    <x v="16"/>
  </r>
  <r>
    <x v="0"/>
    <s v="12"/>
    <x v="2"/>
    <s v="41100023"/>
    <s v="Pndptn Usah Prd Hil"/>
    <s v="11004303"/>
    <s v="SUGAR,REFINED:WHITE CRYSTAL;BANARAN;8GR"/>
    <x v="0"/>
    <n v="0"/>
    <n v="0"/>
    <x v="1"/>
    <x v="1"/>
    <x v="1"/>
    <x v="16"/>
  </r>
  <r>
    <x v="0"/>
    <s v="12"/>
    <x v="2"/>
    <s v="41100024"/>
    <s v="Pndptn Us. Hilir Teh"/>
    <s v="11000710"/>
    <s v="TEH CELUP KALIGUA 50 GRAM"/>
    <x v="0"/>
    <n v="22478326"/>
    <n v="224"/>
    <x v="1"/>
    <x v="1"/>
    <x v="1"/>
    <x v="16"/>
  </r>
  <r>
    <x v="0"/>
    <s v="12"/>
    <x v="2"/>
    <s v="41100024"/>
    <s v="Pndptn Us. Hilir Teh"/>
    <s v="11000711"/>
    <s v="TEH SERBUK KALIGUA 100 GRAM"/>
    <x v="0"/>
    <n v="8239462"/>
    <n v="161"/>
    <x v="1"/>
    <x v="1"/>
    <x v="1"/>
    <x v="16"/>
  </r>
  <r>
    <x v="0"/>
    <s v="12"/>
    <x v="2"/>
    <s v="41100024"/>
    <s v="Pndptn Us. Hilir Teh"/>
    <s v="11002501"/>
    <s v="TEH SERBUK KALIGUA 500 GR"/>
    <x v="0"/>
    <n v="742343"/>
    <n v="11"/>
    <x v="1"/>
    <x v="1"/>
    <x v="1"/>
    <x v="16"/>
  </r>
  <r>
    <x v="0"/>
    <s v="12"/>
    <x v="2"/>
    <s v="41100024"/>
    <s v="Pndptn Us. Hilir Teh"/>
    <s v="11003579"/>
    <s v="TEH SACHET HOTEL PATRA"/>
    <x v="0"/>
    <n v="1914409"/>
    <n v="2500"/>
    <x v="1"/>
    <x v="1"/>
    <x v="1"/>
    <x v="16"/>
  </r>
  <r>
    <x v="0"/>
    <s v="12"/>
    <x v="2"/>
    <s v="41100024"/>
    <s v="Pndptn Us. Hilir Teh"/>
    <s v="11004248"/>
    <s v="TEA:TIGA DJALA;BLK TEA;TEA BAG;25/BOX"/>
    <x v="0"/>
    <n v="300000"/>
    <n v="74"/>
    <x v="1"/>
    <x v="1"/>
    <x v="1"/>
    <x v="16"/>
  </r>
  <r>
    <x v="0"/>
    <s v="12"/>
    <x v="2"/>
    <s v="41100025"/>
    <s v="Pndptn Us. Hlir Kopi"/>
    <s v="11000701"/>
    <s v="KOPI BANARAN KEMASAN 25 GRAM + GULA"/>
    <x v="0"/>
    <n v="13265710"/>
    <n v="284"/>
    <x v="1"/>
    <x v="1"/>
    <x v="1"/>
    <x v="16"/>
  </r>
  <r>
    <x v="0"/>
    <s v="12"/>
    <x v="2"/>
    <s v="41100025"/>
    <s v="Pndptn Us. Hlir Kopi"/>
    <s v="11000702"/>
    <s v="KOPI BANARAN KEMASAN 100 GRAM"/>
    <x v="0"/>
    <n v="35485595"/>
    <n v="307"/>
    <x v="1"/>
    <x v="1"/>
    <x v="1"/>
    <x v="16"/>
  </r>
  <r>
    <x v="0"/>
    <s v="12"/>
    <x v="2"/>
    <s v="41100025"/>
    <s v="Pndptn Us. Hlir Kopi"/>
    <s v="11000703"/>
    <s v="KOPI BANARAN KEMASAN 250 GRAM"/>
    <x v="0"/>
    <n v="32683774"/>
    <n v="343"/>
    <x v="1"/>
    <x v="1"/>
    <x v="1"/>
    <x v="16"/>
  </r>
  <r>
    <x v="0"/>
    <s v="12"/>
    <x v="2"/>
    <s v="41100025"/>
    <s v="Pndptn Us. Hlir Kopi"/>
    <s v="11000704"/>
    <s v="KOPI BANARAN CLASSIC 200 GRAM"/>
    <x v="0"/>
    <n v="8491860"/>
    <n v="50"/>
    <x v="1"/>
    <x v="1"/>
    <x v="1"/>
    <x v="16"/>
  </r>
  <r>
    <x v="0"/>
    <s v="12"/>
    <x v="2"/>
    <s v="41100025"/>
    <s v="Pndptn Us. Hlir Kopi"/>
    <s v="11000705"/>
    <s v="KOPI BANARAN PREMIUM 120 GRAM"/>
    <x v="0"/>
    <n v="7696372"/>
    <n v="34"/>
    <x v="1"/>
    <x v="1"/>
    <x v="1"/>
    <x v="16"/>
  </r>
  <r>
    <x v="0"/>
    <s v="12"/>
    <x v="2"/>
    <s v="41100025"/>
    <s v="Pndptn Us. Hlir Kopi"/>
    <s v="11000716"/>
    <s v="KOPI SANGRAI ARABIKA 100%"/>
    <x v="0"/>
    <n v="7070873"/>
    <n v="75"/>
    <x v="1"/>
    <x v="1"/>
    <x v="1"/>
    <x v="16"/>
  </r>
  <r>
    <x v="0"/>
    <s v="12"/>
    <x v="2"/>
    <s v="41100025"/>
    <s v="Pndptn Us. Hlir Kopi"/>
    <s v="11000717"/>
    <s v="KOPI SANGRAI ROBUSTA 100 %"/>
    <x v="0"/>
    <n v="8064865"/>
    <n v="161"/>
    <x v="1"/>
    <x v="1"/>
    <x v="1"/>
    <x v="16"/>
  </r>
  <r>
    <x v="0"/>
    <s v="12"/>
    <x v="2"/>
    <s v="41100025"/>
    <s v="Pndptn Us. Hlir Kopi"/>
    <s v="11000718"/>
    <s v="KOPI SANGRAI BANARAN BLEND A"/>
    <x v="0"/>
    <n v="13627702"/>
    <n v="168"/>
    <x v="1"/>
    <x v="1"/>
    <x v="1"/>
    <x v="16"/>
  </r>
  <r>
    <x v="0"/>
    <s v="12"/>
    <x v="2"/>
    <s v="41100025"/>
    <s v="Pndptn Us. Hlir Kopi"/>
    <s v="11000719"/>
    <s v="KOPI SANGRAI BANARAN BLEND B"/>
    <x v="0"/>
    <n v="19861446"/>
    <n v="262"/>
    <x v="1"/>
    <x v="1"/>
    <x v="1"/>
    <x v="16"/>
  </r>
  <r>
    <x v="0"/>
    <s v="12"/>
    <x v="2"/>
    <s v="41100025"/>
    <s v="Pndptn Us. Hlir Kopi"/>
    <s v="11000720"/>
    <s v="KOPI SANGRAI BANARAN BLEND C"/>
    <x v="0"/>
    <n v="6761261"/>
    <n v="122"/>
    <x v="1"/>
    <x v="1"/>
    <x v="1"/>
    <x v="16"/>
  </r>
  <r>
    <x v="0"/>
    <s v="12"/>
    <x v="2"/>
    <s v="41100025"/>
    <s v="Pndptn Us. Hlir Kopi"/>
    <s v="11000721"/>
    <s v="KOPI SANGRAI BANARAN SUPER"/>
    <x v="0"/>
    <n v="445946"/>
    <n v="9"/>
    <x v="1"/>
    <x v="1"/>
    <x v="1"/>
    <x v="16"/>
  </r>
  <r>
    <x v="0"/>
    <s v="12"/>
    <x v="2"/>
    <s v="41100025"/>
    <s v="Pndptn Us. Hlir Kopi"/>
    <s v="11000723"/>
    <s v="KOPI SANGRAI BANARAN EKONOMI  2"/>
    <x v="0"/>
    <n v="72072"/>
    <n v="2"/>
    <x v="1"/>
    <x v="1"/>
    <x v="1"/>
    <x v="16"/>
  </r>
  <r>
    <x v="0"/>
    <s v="12"/>
    <x v="2"/>
    <s v="41100025"/>
    <s v="Pndptn Us. Hlir Kopi"/>
    <s v="11000724"/>
    <s v="KOPI BUBUK ARABIKA 100 %"/>
    <x v="0"/>
    <n v="3916943"/>
    <n v="46"/>
    <x v="1"/>
    <x v="1"/>
    <x v="1"/>
    <x v="16"/>
  </r>
  <r>
    <x v="0"/>
    <s v="12"/>
    <x v="2"/>
    <s v="41100025"/>
    <s v="Pndptn Us. Hlir Kopi"/>
    <s v="11000725"/>
    <s v="KOPI BUBUK ROBUSTA 100 %"/>
    <x v="0"/>
    <n v="7192908"/>
    <n v="134"/>
    <x v="1"/>
    <x v="1"/>
    <x v="1"/>
    <x v="16"/>
  </r>
  <r>
    <x v="0"/>
    <s v="12"/>
    <x v="2"/>
    <s v="41100025"/>
    <s v="Pndptn Us. Hlir Kopi"/>
    <s v="11000726"/>
    <s v="KOPI BUBUK BANARAN BLEND A"/>
    <x v="0"/>
    <n v="81081"/>
    <n v="1"/>
    <x v="1"/>
    <x v="1"/>
    <x v="1"/>
    <x v="16"/>
  </r>
  <r>
    <x v="0"/>
    <s v="12"/>
    <x v="2"/>
    <s v="41100025"/>
    <s v="Pndptn Us. Hlir Kopi"/>
    <s v="11000727"/>
    <s v="KOPI BUBUK BANARAN BLEND B"/>
    <x v="0"/>
    <n v="798834"/>
    <n v="11"/>
    <x v="1"/>
    <x v="1"/>
    <x v="1"/>
    <x v="16"/>
  </r>
  <r>
    <x v="0"/>
    <s v="12"/>
    <x v="2"/>
    <s v="41100025"/>
    <s v="Pndptn Us. Hlir Kopi"/>
    <s v="11000731"/>
    <s v="KOPI BUBUK BANARAN EKONOMI  2"/>
    <x v="0"/>
    <n v="1702703"/>
    <n v="42"/>
    <x v="1"/>
    <x v="1"/>
    <x v="1"/>
    <x v="16"/>
  </r>
  <r>
    <x v="0"/>
    <s v="12"/>
    <x v="2"/>
    <s v="41100025"/>
    <s v="Pndptn Us. Hlir Kopi"/>
    <s v="11003578"/>
    <s v="KOPI SACHET HOTEL PATRA"/>
    <x v="0"/>
    <n v="2477500"/>
    <n v="2500"/>
    <x v="1"/>
    <x v="1"/>
    <x v="1"/>
    <x v="16"/>
  </r>
  <r>
    <x v="0"/>
    <s v="12"/>
    <x v="2"/>
    <s v="41100025"/>
    <s v="Pndptn Us. Hlir Kopi"/>
    <s v="11003712"/>
    <s v="GREEN BEAN BANARAN ROBUSTA"/>
    <x v="0"/>
    <n v="258000"/>
    <n v="4"/>
    <x v="1"/>
    <x v="1"/>
    <x v="1"/>
    <x v="16"/>
  </r>
  <r>
    <x v="0"/>
    <s v="12"/>
    <x v="2"/>
    <s v="41100025"/>
    <s v="Pndptn Us. Hlir Kopi"/>
    <s v="11003713"/>
    <s v="KOPI SANGRAI PREMIUM 500 GR"/>
    <x v="0"/>
    <n v="135136"/>
    <n v="2"/>
    <x v="1"/>
    <x v="1"/>
    <x v="1"/>
    <x v="16"/>
  </r>
  <r>
    <x v="0"/>
    <s v="12"/>
    <x v="2"/>
    <s v="41100025"/>
    <s v="Pndptn Us. Hlir Kopi"/>
    <s v="11003714"/>
    <s v="KOPI BUBUK PREMIUM 500 GR"/>
    <x v="0"/>
    <n v="1856947"/>
    <n v="14"/>
    <x v="1"/>
    <x v="1"/>
    <x v="1"/>
    <x v="16"/>
  </r>
  <r>
    <x v="0"/>
    <s v="12"/>
    <x v="2"/>
    <s v="41100025"/>
    <s v="Pndptn Us. Hlir Kopi"/>
    <s v="11003716"/>
    <s v="GREEN BEAN BANARAN ARABIKA"/>
    <x v="0"/>
    <n v="135000"/>
    <n v="1"/>
    <x v="1"/>
    <x v="1"/>
    <x v="1"/>
    <x v="16"/>
  </r>
  <r>
    <x v="0"/>
    <s v="12"/>
    <x v="2"/>
    <s v="41100025"/>
    <s v="Pndptn Us. Hlir Kopi"/>
    <s v="11004232"/>
    <s v="KOPI BUBUK BANARAN BLEND C @ 500 GR"/>
    <x v="0"/>
    <n v="491879"/>
    <n v="10"/>
    <x v="1"/>
    <x v="1"/>
    <x v="1"/>
    <x v="16"/>
  </r>
  <r>
    <x v="0"/>
    <s v="12"/>
    <x v="2"/>
    <s v="41100025"/>
    <s v="Pndptn Us. Hlir Kopi"/>
    <s v="11004452"/>
    <s v="COFFEE:POWDER;ARABUSTA;NUSAKITA;200GR"/>
    <x v="0"/>
    <n v="4977029"/>
    <n v="157"/>
    <x v="1"/>
    <x v="1"/>
    <x v="1"/>
    <x v="16"/>
  </r>
  <r>
    <x v="0"/>
    <s v="12"/>
    <x v="2"/>
    <s v="41100025"/>
    <s v="Pndptn Us. Hlir Kopi"/>
    <s v="11004453"/>
    <s v="COFFEE:POWDER;ROBUSTA;NUSAKITA;200GR"/>
    <x v="0"/>
    <n v="8139639"/>
    <n v="227"/>
    <x v="1"/>
    <x v="1"/>
    <x v="1"/>
    <x v="16"/>
  </r>
  <r>
    <x v="0"/>
    <s v="12"/>
    <x v="2"/>
    <s v="41100026"/>
    <s v="Pndptn Us. Hlir Gula"/>
    <s v="11000714"/>
    <s v="GULA 9 KEMASAN  1 KG"/>
    <x v="0"/>
    <n v="670348200"/>
    <n v="43862"/>
    <x v="1"/>
    <x v="1"/>
    <x v="1"/>
    <x v="16"/>
  </r>
  <r>
    <x v="0"/>
    <s v="12"/>
    <x v="2"/>
    <s v="41100026"/>
    <s v="Pndptn Us. Hlir Gula"/>
    <s v="11004290"/>
    <s v="SUGAR,REFINED:GKP 1;ICUMSA 81-200IU"/>
    <x v="0"/>
    <n v="4680000"/>
    <n v="300"/>
    <x v="1"/>
    <x v="1"/>
    <x v="1"/>
    <x v="3"/>
  </r>
  <r>
    <x v="0"/>
    <s v="12"/>
    <x v="2"/>
    <s v="41100026"/>
    <s v="Pndptn Us. Hlir Gula"/>
    <s v="11004303"/>
    <s v="SUGAR,REFINED:WHITE CRYSTAL;BANARAN;8GR"/>
    <x v="0"/>
    <n v="10850000"/>
    <n v="31000"/>
    <x v="1"/>
    <x v="1"/>
    <x v="1"/>
    <x v="16"/>
  </r>
  <r>
    <x v="0"/>
    <s v="12"/>
    <x v="2"/>
    <s v="41200001"/>
    <s v="Pndptn Usaha Tebu"/>
    <s v="11000000"/>
    <s v="GULA KEMASAN 50 KG MILIK PG"/>
    <x v="0"/>
    <n v="0"/>
    <n v="0"/>
    <x v="0"/>
    <x v="2"/>
    <x v="2"/>
    <x v="3"/>
  </r>
  <r>
    <x v="0"/>
    <s v="12"/>
    <x v="2"/>
    <s v="41200001"/>
    <s v="Pndptn Usaha Tebu"/>
    <s v="11003735"/>
    <s v="TEH HIJAU"/>
    <x v="0"/>
    <n v="0"/>
    <n v="0"/>
    <x v="0"/>
    <x v="2"/>
    <x v="2"/>
    <x v="14"/>
  </r>
  <r>
    <x v="0"/>
    <s v="12"/>
    <x v="2"/>
    <s v="41200001"/>
    <s v="Pndptn Usaha Tebu"/>
    <s v="#"/>
    <s v="#"/>
    <x v="0"/>
    <n v="169917388"/>
    <n v="0"/>
    <x v="0"/>
    <x v="2"/>
    <x v="2"/>
    <x v="6"/>
  </r>
  <r>
    <x v="0"/>
    <s v="12"/>
    <x v="2"/>
    <s v="41200016"/>
    <s v="Pndptn Usah Tmn Lain"/>
    <s v="#"/>
    <s v="#"/>
    <x v="0"/>
    <n v="10971000"/>
    <n v="0"/>
    <x v="1"/>
    <x v="1"/>
    <x v="4"/>
    <x v="6"/>
  </r>
  <r>
    <x v="0"/>
    <s v="12"/>
    <x v="2"/>
    <s v="41900005"/>
    <s v="Pndptn Ush Agrowisat"/>
    <s v="#"/>
    <s v="#"/>
    <x v="0"/>
    <n v="4513266638"/>
    <n v="0"/>
    <x v="1"/>
    <x v="1"/>
    <x v="7"/>
    <x v="6"/>
  </r>
  <r>
    <x v="0"/>
    <s v="12"/>
    <x v="3"/>
    <s v="41200001"/>
    <s v="Pndptn Usaha Tebu"/>
    <s v="11000000"/>
    <s v="GULA KEMASAN 50 KG MILIK PG"/>
    <x v="0"/>
    <n v="138295323503"/>
    <n v="248442"/>
    <x v="0"/>
    <x v="2"/>
    <x v="2"/>
    <x v="3"/>
  </r>
  <r>
    <x v="0"/>
    <s v="12"/>
    <x v="3"/>
    <s v="41200001"/>
    <s v="Pndptn Usaha Tebu"/>
    <s v="11000001"/>
    <s v="GULA UPS RITEL"/>
    <x v="0"/>
    <n v="43805000"/>
    <n v="3210"/>
    <x v="0"/>
    <x v="2"/>
    <x v="2"/>
    <x v="3"/>
  </r>
  <r>
    <x v="0"/>
    <s v="12"/>
    <x v="3"/>
    <s v="41200001"/>
    <s v="Pndptn Usaha Tebu"/>
    <s v="21000001"/>
    <s v="TETES MILIK PG"/>
    <x v="0"/>
    <n v="5767955925"/>
    <n v="2635457"/>
    <x v="0"/>
    <x v="2"/>
    <x v="2"/>
    <x v="3"/>
  </r>
  <r>
    <x v="0"/>
    <s v="12"/>
    <x v="3"/>
    <s v="41200002"/>
    <s v="Pndptn Us. Tebu-Gula"/>
    <s v="11000000"/>
    <s v="GULA KEMASAN 50 KG MILIK PG"/>
    <x v="0"/>
    <n v="0"/>
    <n v="0"/>
    <x v="0"/>
    <x v="2"/>
    <x v="2"/>
    <x v="3"/>
  </r>
  <r>
    <x v="0"/>
    <s v="12"/>
    <x v="3"/>
    <s v="41200003"/>
    <s v="Pndptn Usaha Karung"/>
    <s v="#"/>
    <s v="#"/>
    <x v="0"/>
    <n v="2700752000"/>
    <n v="0"/>
    <x v="1"/>
    <x v="1"/>
    <x v="10"/>
    <x v="6"/>
  </r>
  <r>
    <x v="0"/>
    <s v="12"/>
    <x v="3"/>
    <s v="41200006"/>
    <s v="Pend U. Tembakau"/>
    <s v="11004563"/>
    <s v="TBN KOS - NW - AV UTUH UKUR 1"/>
    <x v="1"/>
    <n v="878293594"/>
    <n v="932"/>
    <x v="0"/>
    <x v="3"/>
    <x v="3"/>
    <x v="5"/>
  </r>
  <r>
    <x v="0"/>
    <s v="12"/>
    <x v="3"/>
    <s v="41200006"/>
    <s v="Pend U. Tembakau"/>
    <s v="11004564"/>
    <s v="TBN KOS - NW - AV UTUH UKUR 1S"/>
    <x v="1"/>
    <n v="1508880286"/>
    <n v="1601"/>
    <x v="0"/>
    <x v="3"/>
    <x v="3"/>
    <x v="5"/>
  </r>
  <r>
    <x v="0"/>
    <s v="12"/>
    <x v="3"/>
    <s v="41200006"/>
    <s v="Pend U. Tembakau"/>
    <s v="11004565"/>
    <s v="TBN KOS - NW - AV UTUH UKUR 2"/>
    <x v="1"/>
    <n v="729748338"/>
    <n v="860"/>
    <x v="0"/>
    <x v="3"/>
    <x v="3"/>
    <x v="5"/>
  </r>
  <r>
    <x v="0"/>
    <s v="12"/>
    <x v="3"/>
    <s v="41200006"/>
    <s v="Pend U. Tembakau"/>
    <s v="11004567"/>
    <s v="TBN KOS - NW - UTUH UKUR 1"/>
    <x v="1"/>
    <n v="1032516707"/>
    <n v="1008"/>
    <x v="0"/>
    <x v="3"/>
    <x v="3"/>
    <x v="5"/>
  </r>
  <r>
    <x v="0"/>
    <s v="12"/>
    <x v="3"/>
    <s v="41200006"/>
    <s v="Pend U. Tembakau"/>
    <s v="11004568"/>
    <s v="TBN KOS - NW - UTUH UKUR 1S"/>
    <x v="1"/>
    <n v="373932297"/>
    <n v="366"/>
    <x v="0"/>
    <x v="3"/>
    <x v="3"/>
    <x v="5"/>
  </r>
  <r>
    <x v="0"/>
    <s v="12"/>
    <x v="3"/>
    <s v="41200006"/>
    <s v="Pend U. Tembakau"/>
    <s v="11004569"/>
    <s v="TBN KOS - NW - UTUH UKUR 2"/>
    <x v="1"/>
    <n v="496892432"/>
    <n v="539"/>
    <x v="0"/>
    <x v="3"/>
    <x v="3"/>
    <x v="5"/>
  </r>
  <r>
    <x v="0"/>
    <s v="12"/>
    <x v="3"/>
    <s v="41200006"/>
    <s v="Pend U. Tembakau"/>
    <s v="11004630"/>
    <s v="VBN FILLER POL LOOSE LEAF"/>
    <x v="0"/>
    <n v="5300000"/>
    <n v="100"/>
    <x v="0"/>
    <x v="3"/>
    <x v="3"/>
    <x v="5"/>
  </r>
  <r>
    <x v="0"/>
    <s v="12"/>
    <x v="3"/>
    <s v="41200006"/>
    <s v="Pend U. Tembakau"/>
    <s v="11004637"/>
    <s v="TBN KOS - LPW - UTUH UKUR 1"/>
    <x v="1"/>
    <n v="3178633146"/>
    <n v="5126"/>
    <x v="0"/>
    <x v="3"/>
    <x v="3"/>
    <x v="5"/>
  </r>
  <r>
    <x v="0"/>
    <s v="12"/>
    <x v="3"/>
    <s v="41200006"/>
    <s v="Pend U. Tembakau"/>
    <s v="11004638"/>
    <s v="TBN KOS - LPW - UTUH UKUR 1S"/>
    <x v="1"/>
    <n v="2216192820"/>
    <n v="3574"/>
    <x v="0"/>
    <x v="3"/>
    <x v="3"/>
    <x v="5"/>
  </r>
  <r>
    <x v="0"/>
    <s v="12"/>
    <x v="3"/>
    <s v="41200006"/>
    <s v="Pend U. Tembakau"/>
    <s v="11004639"/>
    <s v="TBN KOS - LPW - UTUH UKUR 2"/>
    <x v="1"/>
    <n v="1040996505"/>
    <n v="1866"/>
    <x v="0"/>
    <x v="3"/>
    <x v="3"/>
    <x v="5"/>
  </r>
  <r>
    <x v="0"/>
    <s v="12"/>
    <x v="3"/>
    <s v="41200006"/>
    <s v="Pend U. Tembakau"/>
    <s v="11004744"/>
    <s v="TBN KAK - NW - UTUH UKUR 1"/>
    <x v="1"/>
    <n v="2581548129"/>
    <n v="2519"/>
    <x v="0"/>
    <x v="3"/>
    <x v="3"/>
    <x v="5"/>
  </r>
  <r>
    <x v="0"/>
    <s v="12"/>
    <x v="3"/>
    <s v="41200006"/>
    <s v="Pend U. Tembakau"/>
    <s v="11004745"/>
    <s v="TBN KAK - NW - UTUH UKUR 1S"/>
    <x v="1"/>
    <n v="2103369768"/>
    <n v="2053"/>
    <x v="0"/>
    <x v="3"/>
    <x v="3"/>
    <x v="5"/>
  </r>
  <r>
    <x v="0"/>
    <s v="12"/>
    <x v="3"/>
    <s v="41200006"/>
    <s v="Pend U. Tembakau"/>
    <s v="11004746"/>
    <s v="TBN KAK - NW - UTUH UKUR 2"/>
    <x v="1"/>
    <n v="261823664"/>
    <n v="284"/>
    <x v="0"/>
    <x v="3"/>
    <x v="3"/>
    <x v="5"/>
  </r>
  <r>
    <x v="0"/>
    <s v="12"/>
    <x v="3"/>
    <s v="41200006"/>
    <s v="Pend U. Tembakau"/>
    <s v="11004752"/>
    <s v="TBN KAK - LPW - UTUH UKUR 1"/>
    <x v="1"/>
    <n v="2031618622"/>
    <n v="3277"/>
    <x v="0"/>
    <x v="3"/>
    <x v="3"/>
    <x v="5"/>
  </r>
  <r>
    <x v="0"/>
    <s v="12"/>
    <x v="3"/>
    <s v="41200006"/>
    <s v="Pend U. Tembakau"/>
    <s v="11004753"/>
    <s v="TBN KAK - LPW - UTUH UKUR 1S"/>
    <x v="1"/>
    <n v="1447319723"/>
    <n v="2336"/>
    <x v="0"/>
    <x v="3"/>
    <x v="3"/>
    <x v="5"/>
  </r>
  <r>
    <x v="0"/>
    <s v="12"/>
    <x v="3"/>
    <s v="41200006"/>
    <s v="Pend U. Tembakau"/>
    <s v="11004754"/>
    <s v="TBN KAK - LPW - UTUH UKUR 2"/>
    <x v="1"/>
    <n v="903733895"/>
    <n v="1620"/>
    <x v="0"/>
    <x v="3"/>
    <x v="3"/>
    <x v="5"/>
  </r>
  <r>
    <x v="0"/>
    <s v="12"/>
    <x v="3"/>
    <s v="41200006"/>
    <s v="Pend U. Tembakau"/>
    <s v="11004780"/>
    <s v="TBN KAK - NW - AV UTUH UKUR 1"/>
    <x v="1"/>
    <n v="8535040386"/>
    <n v="9050"/>
    <x v="0"/>
    <x v="3"/>
    <x v="3"/>
    <x v="5"/>
  </r>
  <r>
    <x v="0"/>
    <s v="12"/>
    <x v="3"/>
    <s v="41200006"/>
    <s v="Pend U. Tembakau"/>
    <s v="11004781"/>
    <s v="TBN KAK - NW - AV UTUH UKUR 1S"/>
    <x v="1"/>
    <n v="10919007093"/>
    <n v="11576"/>
    <x v="0"/>
    <x v="3"/>
    <x v="3"/>
    <x v="5"/>
  </r>
  <r>
    <x v="0"/>
    <s v="12"/>
    <x v="3"/>
    <s v="41200006"/>
    <s v="Pend U. Tembakau"/>
    <s v="11004782"/>
    <s v="TBN KAK - NW - AV UTUH UKUR 2"/>
    <x v="1"/>
    <n v="2613219117"/>
    <n v="3079"/>
    <x v="0"/>
    <x v="3"/>
    <x v="3"/>
    <x v="5"/>
  </r>
  <r>
    <x v="0"/>
    <s v="12"/>
    <x v="3"/>
    <s v="41200006"/>
    <s v="Pend U. Tembakau"/>
    <s v="11004903"/>
    <s v="TBN - FILLER- GUR-GUR BIR DAN POLOKAN"/>
    <x v="0"/>
    <n v="1640853940"/>
    <n v="24048"/>
    <x v="0"/>
    <x v="3"/>
    <x v="3"/>
    <x v="5"/>
  </r>
  <r>
    <x v="0"/>
    <s v="12"/>
    <x v="3"/>
    <s v="41200006"/>
    <s v="Pend U. Tembakau"/>
    <s v="11005027"/>
    <s v="VBN DAUN DKA -PW1- IIIC UTUH UKUR 1"/>
    <x v="0"/>
    <n v="4665600"/>
    <n v="16"/>
    <x v="0"/>
    <x v="3"/>
    <x v="3"/>
    <x v="5"/>
  </r>
  <r>
    <x v="0"/>
    <s v="12"/>
    <x v="4"/>
    <s v="41100006"/>
    <s v="Pndptn Usaha Karet"/>
    <s v="11001445"/>
    <s v="TH BR CR 1X"/>
    <x v="0"/>
    <n v="1337312000"/>
    <n v="60160"/>
    <x v="0"/>
    <x v="4"/>
    <x v="5"/>
    <x v="7"/>
  </r>
  <r>
    <x v="0"/>
    <s v="12"/>
    <x v="4"/>
    <s v="41100006"/>
    <s v="Pndptn Usaha Karet"/>
    <s v="11003276"/>
    <s v="RSS 1 SB 33"/>
    <x v="1"/>
    <n v="9416235528"/>
    <n v="364800"/>
    <x v="0"/>
    <x v="4"/>
    <x v="5"/>
    <x v="10"/>
  </r>
  <r>
    <x v="0"/>
    <s v="12"/>
    <x v="4"/>
    <s v="41100006"/>
    <s v="Pndptn Usaha Karet"/>
    <s v="11003277"/>
    <s v="RSS 1 SB 35"/>
    <x v="1"/>
    <n v="532541722"/>
    <n v="20160"/>
    <x v="0"/>
    <x v="4"/>
    <x v="5"/>
    <x v="10"/>
  </r>
  <r>
    <x v="0"/>
    <s v="12"/>
    <x v="4"/>
    <s v="41100006"/>
    <s v="Pndptn Usaha Karet"/>
    <s v="11003282"/>
    <s v="TH BR CR 2X"/>
    <x v="0"/>
    <n v="78400000"/>
    <n v="3920"/>
    <x v="0"/>
    <x v="4"/>
    <x v="5"/>
    <x v="7"/>
  </r>
  <r>
    <x v="0"/>
    <s v="12"/>
    <x v="4"/>
    <s v="41100006"/>
    <s v="Pndptn Usaha Karet"/>
    <s v="11003283"/>
    <s v="TH BR CR 3X"/>
    <x v="0"/>
    <n v="1147600000"/>
    <n v="60400"/>
    <x v="0"/>
    <x v="4"/>
    <x v="5"/>
    <x v="7"/>
  </r>
  <r>
    <x v="0"/>
    <s v="12"/>
    <x v="4"/>
    <s v="41100006"/>
    <s v="Pndptn Usaha Karet"/>
    <s v="11003284"/>
    <s v="TH BR CR 3X HITAM"/>
    <x v="0"/>
    <n v="752480000"/>
    <n v="39920"/>
    <x v="0"/>
    <x v="4"/>
    <x v="5"/>
    <x v="7"/>
  </r>
  <r>
    <x v="0"/>
    <s v="12"/>
    <x v="4"/>
    <s v="41100006"/>
    <s v="Pndptn Usaha Karet"/>
    <s v="11005970"/>
    <s v="RSS 1 BB"/>
    <x v="1"/>
    <n v="4319302044"/>
    <n v="181026"/>
    <x v="0"/>
    <x v="4"/>
    <x v="5"/>
    <x v="10"/>
  </r>
  <r>
    <x v="0"/>
    <s v="12"/>
    <x v="4"/>
    <s v="41100006"/>
    <s v="Pndptn Usaha Karet"/>
    <s v="11005970"/>
    <s v="RSS 1 BB"/>
    <x v="0"/>
    <n v="477237420"/>
    <n v="18306"/>
    <x v="0"/>
    <x v="4"/>
    <x v="5"/>
    <x v="10"/>
  </r>
  <r>
    <x v="0"/>
    <s v="12"/>
    <x v="4"/>
    <s v="41100006"/>
    <s v="Pndptn Usaha Karet"/>
    <s v="11005973"/>
    <s v="RSS 3 BB"/>
    <x v="0"/>
    <n v="397974700"/>
    <n v="19097"/>
    <x v="0"/>
    <x v="4"/>
    <x v="5"/>
    <x v="9"/>
  </r>
  <r>
    <x v="0"/>
    <s v="12"/>
    <x v="4"/>
    <s v="41100006"/>
    <s v="Pndptn Usaha Karet"/>
    <s v="11005975"/>
    <s v="CUTTING"/>
    <x v="0"/>
    <n v="198032500"/>
    <n v="9379"/>
    <x v="0"/>
    <x v="4"/>
    <x v="5"/>
    <x v="7"/>
  </r>
  <r>
    <x v="0"/>
    <s v="12"/>
    <x v="4"/>
    <s v="41100015"/>
    <s v="Pndptn Usaha Teh"/>
    <s v="11004368"/>
    <s v="TEA:CTC TEA;BLACK;GRADE 1;BP 1"/>
    <x v="0"/>
    <n v="96616000"/>
    <n v="3328"/>
    <x v="0"/>
    <x v="5"/>
    <x v="6"/>
    <x v="12"/>
  </r>
  <r>
    <x v="0"/>
    <s v="12"/>
    <x v="4"/>
    <s v="41100015"/>
    <s v="Pndptn Usaha Teh"/>
    <s v="11004369"/>
    <s v="TEA:CTC TEA;BLACK;GRADE 1;PF 1"/>
    <x v="0"/>
    <n v="398074776"/>
    <n v="20900"/>
    <x v="0"/>
    <x v="5"/>
    <x v="6"/>
    <x v="12"/>
  </r>
  <r>
    <x v="0"/>
    <s v="12"/>
    <x v="4"/>
    <s v="41100015"/>
    <s v="Pndptn Usaha Teh"/>
    <s v="11004370"/>
    <s v="TEA:CTC TEA;BLACK;GRADE 1;PD"/>
    <x v="1"/>
    <n v="175081200"/>
    <n v="7200"/>
    <x v="0"/>
    <x v="5"/>
    <x v="6"/>
    <x v="12"/>
  </r>
  <r>
    <x v="0"/>
    <s v="12"/>
    <x v="4"/>
    <s v="41100015"/>
    <s v="Pndptn Usaha Teh"/>
    <s v="11004370"/>
    <s v="TEA:CTC TEA;BLACK;GRADE 1;PD"/>
    <x v="0"/>
    <n v="89643960"/>
    <n v="3600"/>
    <x v="0"/>
    <x v="5"/>
    <x v="6"/>
    <x v="12"/>
  </r>
  <r>
    <x v="0"/>
    <s v="12"/>
    <x v="4"/>
    <s v="41100015"/>
    <s v="Pndptn Usaha Teh"/>
    <s v="11004371"/>
    <s v="TEA:CTC TEA;BLACK;GRADE 1;DUST 1"/>
    <x v="1"/>
    <n v="579994870"/>
    <n v="14300"/>
    <x v="0"/>
    <x v="5"/>
    <x v="6"/>
    <x v="12"/>
  </r>
  <r>
    <x v="0"/>
    <s v="12"/>
    <x v="4"/>
    <s v="41100015"/>
    <s v="Pndptn Usaha Teh"/>
    <s v="11004372"/>
    <s v="TEA:CTC TEA;BLACK;GRADE 1;FANN"/>
    <x v="1"/>
    <n v="37768394"/>
    <n v="2120"/>
    <x v="0"/>
    <x v="5"/>
    <x v="6"/>
    <x v="12"/>
  </r>
  <r>
    <x v="0"/>
    <s v="12"/>
    <x v="4"/>
    <s v="41100015"/>
    <s v="Pndptn Usaha Teh"/>
    <s v="11004372"/>
    <s v="TEA:CTC TEA;BLACK;GRADE 1;FANN"/>
    <x v="0"/>
    <n v="626254731"/>
    <n v="33920"/>
    <x v="0"/>
    <x v="5"/>
    <x v="6"/>
    <x v="12"/>
  </r>
  <r>
    <x v="0"/>
    <s v="12"/>
    <x v="4"/>
    <s v="41100015"/>
    <s v="Pndptn Usaha Teh"/>
    <s v="11004373"/>
    <s v="TEA:CTC TEA;BLACK;GRADE 2;DUST 2"/>
    <x v="1"/>
    <n v="371356440"/>
    <n v="14300"/>
    <x v="0"/>
    <x v="5"/>
    <x v="6"/>
    <x v="12"/>
  </r>
  <r>
    <x v="0"/>
    <s v="12"/>
    <x v="4"/>
    <s v="41100015"/>
    <s v="Pndptn Usaha Teh"/>
    <s v="11004373"/>
    <s v="TEA:CTC TEA;BLACK;GRADE 2;DUST 2"/>
    <x v="0"/>
    <n v="32219200"/>
    <n v="1300"/>
    <x v="0"/>
    <x v="5"/>
    <x v="6"/>
    <x v="12"/>
  </r>
  <r>
    <x v="0"/>
    <s v="12"/>
    <x v="4"/>
    <s v="41100015"/>
    <s v="Pndptn Usaha Teh"/>
    <s v="11004375"/>
    <s v="TEA:CTC TEA;BLACK;GRADE 3;BMC"/>
    <x v="0"/>
    <n v="101500000"/>
    <n v="7000"/>
    <x v="0"/>
    <x v="5"/>
    <x v="6"/>
    <x v="12"/>
  </r>
  <r>
    <x v="0"/>
    <s v="12"/>
    <x v="4"/>
    <s v="41100017"/>
    <s v="Pndptn Usaha Kopi"/>
    <s v="11003310"/>
    <s v="KOPI - A/WP-1X"/>
    <x v="1"/>
    <n v="2018041200"/>
    <n v="18000"/>
    <x v="0"/>
    <x v="6"/>
    <x v="8"/>
    <x v="18"/>
  </r>
  <r>
    <x v="0"/>
    <s v="12"/>
    <x v="4"/>
    <s v="41100017"/>
    <s v="Pndptn Usaha Kopi"/>
    <s v="11003315"/>
    <s v="KOPI - A/WP-2"/>
    <x v="0"/>
    <n v="1164000000"/>
    <n v="18000"/>
    <x v="0"/>
    <x v="6"/>
    <x v="8"/>
    <x v="18"/>
  </r>
  <r>
    <x v="0"/>
    <s v="12"/>
    <x v="4"/>
    <s v="41100017"/>
    <s v="Pndptn Usaha Kopi"/>
    <s v="11003324"/>
    <s v="REGULER R/WP-1M"/>
    <x v="0"/>
    <n v="877500000"/>
    <n v="18000"/>
    <x v="0"/>
    <x v="6"/>
    <x v="8"/>
    <x v="18"/>
  </r>
  <r>
    <x v="0"/>
    <s v="12"/>
    <x v="4"/>
    <s v="41100017"/>
    <s v="Pndptn Usaha Kopi"/>
    <s v="11003325"/>
    <s v="REGULER R/WP-1S"/>
    <x v="0"/>
    <n v="769500000"/>
    <n v="18000"/>
    <x v="0"/>
    <x v="6"/>
    <x v="8"/>
    <x v="17"/>
  </r>
  <r>
    <x v="0"/>
    <s v="12"/>
    <x v="4"/>
    <s v="41100017"/>
    <s v="Pndptn Usaha Kopi"/>
    <s v="11003329"/>
    <s v="REGULER R/WP-4M"/>
    <x v="0"/>
    <n v="553350000"/>
    <n v="10200"/>
    <x v="0"/>
    <x v="6"/>
    <x v="8"/>
    <x v="17"/>
  </r>
  <r>
    <x v="0"/>
    <s v="12"/>
    <x v="4"/>
    <s v="41100017"/>
    <s v="Pndptn Usaha Kopi"/>
    <s v="11003929"/>
    <s v="KOPI - A/WP-LOKAL"/>
    <x v="0"/>
    <n v="1956000000"/>
    <n v="36000"/>
    <x v="0"/>
    <x v="6"/>
    <x v="8"/>
    <x v="18"/>
  </r>
  <r>
    <x v="0"/>
    <s v="12"/>
    <x v="4"/>
    <s v="41100017"/>
    <s v="Pndptn Usaha Kopi"/>
    <s v="11003935"/>
    <s v="KOPI - R/DP LOKAL"/>
    <x v="0"/>
    <n v="298650000"/>
    <n v="6600"/>
    <x v="0"/>
    <x v="6"/>
    <x v="8"/>
    <x v="17"/>
  </r>
  <r>
    <x v="0"/>
    <s v="12"/>
    <x v="4"/>
    <s v="41100017"/>
    <s v="Pndptn Usaha Kopi"/>
    <s v="11003937"/>
    <s v="KOPI - R/WP LOKAL"/>
    <x v="0"/>
    <n v="360000000"/>
    <n v="7200"/>
    <x v="0"/>
    <x v="6"/>
    <x v="8"/>
    <x v="17"/>
  </r>
  <r>
    <x v="0"/>
    <s v="12"/>
    <x v="4"/>
    <s v="41100017"/>
    <s v="Pndptn Usaha Kopi"/>
    <s v="11003948"/>
    <s v="KOPI - A/DP-LOKAL"/>
    <x v="0"/>
    <n v="141000000"/>
    <n v="3000"/>
    <x v="0"/>
    <x v="6"/>
    <x v="8"/>
    <x v="18"/>
  </r>
  <r>
    <x v="0"/>
    <s v="12"/>
    <x v="4"/>
    <s v="41100021"/>
    <s v="Pndptn Usaha Kakao"/>
    <s v="11003303"/>
    <s v="KAKAO - 1-B-BC/W"/>
    <x v="0"/>
    <n v="170085000"/>
    <n v="2001"/>
    <x v="0"/>
    <x v="7"/>
    <x v="11"/>
    <x v="20"/>
  </r>
  <r>
    <x v="0"/>
    <s v="12"/>
    <x v="4"/>
    <s v="41200001"/>
    <s v="Pndptn Usaha Tebu"/>
    <s v="11003504"/>
    <s v="KSU TEBU"/>
    <x v="0"/>
    <n v="5188056396"/>
    <n v="368"/>
    <x v="0"/>
    <x v="2"/>
    <x v="2"/>
    <x v="21"/>
  </r>
  <r>
    <x v="0"/>
    <s v="12"/>
    <x v="4"/>
    <s v="41200001"/>
    <s v="Pndptn Usaha Tebu"/>
    <s v="11004290"/>
    <s v="SUGAR,REFINED:GKP 1;ICUMSA 81-200IU"/>
    <x v="0"/>
    <n v="284143808595"/>
    <n v="21902531"/>
    <x v="0"/>
    <x v="2"/>
    <x v="2"/>
    <x v="3"/>
  </r>
  <r>
    <x v="0"/>
    <s v="12"/>
    <x v="4"/>
    <s v="41200001"/>
    <s v="Pndptn Usaha Tebu"/>
    <s v="11004310"/>
    <s v="MOLASSES:1.3-1.5GR/ML;12500CPS"/>
    <x v="0"/>
    <n v="355126000"/>
    <n v="191960"/>
    <x v="0"/>
    <x v="2"/>
    <x v="2"/>
    <x v="4"/>
  </r>
  <r>
    <x v="0"/>
    <s v="12"/>
    <x v="4"/>
    <s v="41200011"/>
    <s v="Pndptn Usaha Hortiku"/>
    <s v="11002729"/>
    <s v="KSU"/>
    <x v="0"/>
    <n v="1664747614"/>
    <n v="260"/>
    <x v="1"/>
    <x v="1"/>
    <x v="4"/>
    <x v="21"/>
  </r>
  <r>
    <x v="0"/>
    <s v="12"/>
    <x v="4"/>
    <s v="41200011"/>
    <s v="Pndptn Usaha Hortiku"/>
    <s v="11003450"/>
    <s v="Bongkot Kayu"/>
    <x v="0"/>
    <n v="557298"/>
    <n v="47"/>
    <x v="1"/>
    <x v="1"/>
    <x v="4"/>
    <x v="22"/>
  </r>
  <r>
    <x v="0"/>
    <s v="12"/>
    <x v="4"/>
    <s v="41200011"/>
    <s v="Pndptn Usaha Hortiku"/>
    <s v="11003451"/>
    <s v="Rencek Kayu"/>
    <x v="0"/>
    <n v="287838"/>
    <n v="11"/>
    <x v="1"/>
    <x v="1"/>
    <x v="4"/>
    <x v="22"/>
  </r>
  <r>
    <x v="0"/>
    <s v="12"/>
    <x v="4"/>
    <s v="41200011"/>
    <s v="Pndptn Usaha Hortiku"/>
    <s v="11003462"/>
    <s v="Gula Kelapa Non Sulfit"/>
    <x v="0"/>
    <n v="326411492"/>
    <n v="24738"/>
    <x v="1"/>
    <x v="1"/>
    <x v="4"/>
    <x v="22"/>
  </r>
  <r>
    <x v="0"/>
    <s v="12"/>
    <x v="4"/>
    <s v="41200011"/>
    <s v="Pndptn Usaha Hortiku"/>
    <s v="11003463"/>
    <s v="Gula Kelapa Sulfit"/>
    <x v="0"/>
    <n v="341483731"/>
    <n v="29319"/>
    <x v="1"/>
    <x v="1"/>
    <x v="4"/>
    <x v="22"/>
  </r>
  <r>
    <x v="0"/>
    <s v="12"/>
    <x v="4"/>
    <s v="41200011"/>
    <s v="Pndptn Usaha Hortiku"/>
    <s v="11003464"/>
    <s v="Alpukat"/>
    <x v="0"/>
    <n v="10800000"/>
    <n v="2160"/>
    <x v="1"/>
    <x v="1"/>
    <x v="4"/>
    <x v="22"/>
  </r>
  <r>
    <x v="0"/>
    <s v="12"/>
    <x v="4"/>
    <s v="41200011"/>
    <s v="Pndptn Usaha Hortiku"/>
    <s v="11003478"/>
    <s v="Pisang"/>
    <x v="0"/>
    <n v="5430200"/>
    <n v="764"/>
    <x v="1"/>
    <x v="1"/>
    <x v="4"/>
    <x v="22"/>
  </r>
  <r>
    <x v="0"/>
    <s v="12"/>
    <x v="4"/>
    <s v="41200011"/>
    <s v="Pndptn Usaha Hortiku"/>
    <s v="11003480"/>
    <s v="Makadamia"/>
    <x v="0"/>
    <n v="9780460"/>
    <n v="83"/>
    <x v="1"/>
    <x v="1"/>
    <x v="4"/>
    <x v="22"/>
  </r>
  <r>
    <x v="0"/>
    <s v="12"/>
    <x v="4"/>
    <s v="41200011"/>
    <s v="Pndptn Usaha Hortiku"/>
    <s v="11003486"/>
    <s v="Buah Kelapa"/>
    <x v="0"/>
    <n v="63343242"/>
    <n v="19322"/>
    <x v="1"/>
    <x v="1"/>
    <x v="4"/>
    <x v="22"/>
  </r>
  <r>
    <x v="0"/>
    <s v="12"/>
    <x v="4"/>
    <s v="41200011"/>
    <s v="Pndptn Usaha Hortiku"/>
    <s v="11003487"/>
    <s v="Sirsak"/>
    <x v="0"/>
    <n v="1366400"/>
    <n v="488"/>
    <x v="1"/>
    <x v="1"/>
    <x v="4"/>
    <x v="22"/>
  </r>
  <r>
    <x v="0"/>
    <s v="12"/>
    <x v="4"/>
    <s v="41200011"/>
    <s v="Pndptn Usaha Hortiku"/>
    <s v="11003548"/>
    <s v="Kayu Bakar Sengon Jadi"/>
    <x v="0"/>
    <n v="2514415"/>
    <n v="31"/>
    <x v="1"/>
    <x v="1"/>
    <x v="4"/>
    <x v="23"/>
  </r>
  <r>
    <x v="0"/>
    <s v="12"/>
    <x v="4"/>
    <s v="41200011"/>
    <s v="Pndptn Usaha Hortiku"/>
    <s v="11003549"/>
    <s v="Kayu Bakar Jabon Jadi"/>
    <x v="0"/>
    <n v="3996622"/>
    <n v="43"/>
    <x v="1"/>
    <x v="1"/>
    <x v="4"/>
    <x v="23"/>
  </r>
  <r>
    <x v="0"/>
    <s v="12"/>
    <x v="4"/>
    <s v="41200011"/>
    <s v="Pndptn Usaha Hortiku"/>
    <s v="11003573"/>
    <s v="Bambu"/>
    <x v="0"/>
    <n v="1734234"/>
    <n v="550"/>
    <x v="1"/>
    <x v="1"/>
    <x v="4"/>
    <x v="23"/>
  </r>
  <r>
    <x v="0"/>
    <s v="12"/>
    <x v="4"/>
    <s v="41200011"/>
    <s v="Pndptn Usaha Hortiku"/>
    <s v="11003592"/>
    <s v="Daun Cengkeh"/>
    <x v="0"/>
    <n v="24363000"/>
    <n v="8121"/>
    <x v="1"/>
    <x v="1"/>
    <x v="4"/>
    <x v="22"/>
  </r>
  <r>
    <x v="0"/>
    <s v="12"/>
    <x v="4"/>
    <s v="41200011"/>
    <s v="Pndptn Usaha Hortiku"/>
    <s v="11004435"/>
    <s v="HORTI R/WP-1M"/>
    <x v="0"/>
    <n v="42705000"/>
    <n v="949"/>
    <x v="1"/>
    <x v="1"/>
    <x v="4"/>
    <x v="17"/>
  </r>
  <r>
    <x v="0"/>
    <s v="12"/>
    <x v="4"/>
    <s v="41200011"/>
    <s v="Pndptn Usaha Hortiku"/>
    <s v="11004437"/>
    <s v="HORTI R/WP-1L"/>
    <x v="0"/>
    <n v="8190000"/>
    <n v="182"/>
    <x v="1"/>
    <x v="1"/>
    <x v="4"/>
    <x v="17"/>
  </r>
  <r>
    <x v="0"/>
    <s v="12"/>
    <x v="4"/>
    <s v="41200011"/>
    <s v="Pndptn Usaha Hortiku"/>
    <s v="11004443"/>
    <s v="HORTI R/WP-1S"/>
    <x v="0"/>
    <n v="28440000"/>
    <n v="632"/>
    <x v="1"/>
    <x v="1"/>
    <x v="4"/>
    <x v="17"/>
  </r>
  <r>
    <x v="0"/>
    <s v="12"/>
    <x v="4"/>
    <s v="41200011"/>
    <s v="Pndptn Usaha Hortiku"/>
    <s v="11004522"/>
    <s v="SOYBEAN:YELLOWISH;BALURAN;REG;11%"/>
    <x v="0"/>
    <n v="131801093"/>
    <n v="12233"/>
    <x v="1"/>
    <x v="1"/>
    <x v="4"/>
    <x v="22"/>
  </r>
  <r>
    <x v="0"/>
    <s v="12"/>
    <x v="4"/>
    <s v="41200011"/>
    <s v="Pndptn Usaha Hortiku"/>
    <s v="31000133"/>
    <s v="Kapuk Glondong"/>
    <x v="0"/>
    <n v="1246000"/>
    <n v="445"/>
    <x v="1"/>
    <x v="1"/>
    <x v="4"/>
    <x v="22"/>
  </r>
  <r>
    <x v="0"/>
    <s v="12"/>
    <x v="4"/>
    <s v="41200011"/>
    <s v="Pndptn Usaha Hortiku"/>
    <s v="40001402"/>
    <s v="Kayu Bakar"/>
    <x v="0"/>
    <n v="11927299"/>
    <n v="263"/>
    <x v="1"/>
    <x v="1"/>
    <x v="4"/>
    <x v="22"/>
  </r>
  <r>
    <x v="0"/>
    <s v="12"/>
    <x v="4"/>
    <s v="41200011"/>
    <s v="Pndptn Usaha Hortiku"/>
    <s v="#"/>
    <s v="#"/>
    <x v="0"/>
    <n v="5409719996"/>
    <n v="0"/>
    <x v="1"/>
    <x v="1"/>
    <x v="4"/>
    <x v="6"/>
  </r>
  <r>
    <x v="0"/>
    <s v="12"/>
    <x v="4"/>
    <s v="41300001"/>
    <s v="Pndptn Usah Ank Kayu"/>
    <s v="11003336"/>
    <s v="Log Sengon Fresh A0"/>
    <x v="0"/>
    <n v="125597600"/>
    <n v="372"/>
    <x v="1"/>
    <x v="1"/>
    <x v="9"/>
    <x v="23"/>
  </r>
  <r>
    <x v="0"/>
    <s v="12"/>
    <x v="4"/>
    <s v="41300001"/>
    <s v="Pndptn Usah Ank Kayu"/>
    <s v="11003337"/>
    <s v="Log Sengon Fresh A1"/>
    <x v="0"/>
    <n v="498988750"/>
    <n v="860"/>
    <x v="1"/>
    <x v="1"/>
    <x v="9"/>
    <x v="23"/>
  </r>
  <r>
    <x v="0"/>
    <s v="12"/>
    <x v="4"/>
    <s v="41300001"/>
    <s v="Pndptn Usah Ank Kayu"/>
    <s v="11003338"/>
    <s v="Log Sengon Fresh A2.1"/>
    <x v="0"/>
    <n v="948160400"/>
    <n v="1122"/>
    <x v="1"/>
    <x v="1"/>
    <x v="9"/>
    <x v="23"/>
  </r>
  <r>
    <x v="0"/>
    <s v="12"/>
    <x v="4"/>
    <s v="41300001"/>
    <s v="Pndptn Usah Ank Kayu"/>
    <s v="11003339"/>
    <s v="Log Sengon Fresh A2.2"/>
    <x v="0"/>
    <n v="784914950"/>
    <n v="864"/>
    <x v="1"/>
    <x v="1"/>
    <x v="9"/>
    <x v="23"/>
  </r>
  <r>
    <x v="0"/>
    <s v="12"/>
    <x v="4"/>
    <s v="41300001"/>
    <s v="Pndptn Usah Ank Kayu"/>
    <s v="11003340"/>
    <s v="Log Sengon Fresh A3"/>
    <x v="0"/>
    <n v="711405040"/>
    <n v="739"/>
    <x v="1"/>
    <x v="1"/>
    <x v="9"/>
    <x v="23"/>
  </r>
  <r>
    <x v="0"/>
    <s v="12"/>
    <x v="4"/>
    <s v="41300001"/>
    <s v="Pndptn Usah Ank Kayu"/>
    <s v="11003341"/>
    <s v="Log Sengon Fresh A4"/>
    <x v="0"/>
    <n v="191905650"/>
    <n v="200"/>
    <x v="1"/>
    <x v="1"/>
    <x v="9"/>
    <x v="23"/>
  </r>
  <r>
    <x v="0"/>
    <s v="12"/>
    <x v="4"/>
    <s v="41300001"/>
    <s v="Pndptn Usah Ank Kayu"/>
    <s v="11003344"/>
    <s v="Log Sengon Afkir"/>
    <x v="0"/>
    <n v="275349232"/>
    <n v="972"/>
    <x v="1"/>
    <x v="1"/>
    <x v="9"/>
    <x v="23"/>
  </r>
  <r>
    <x v="0"/>
    <s v="12"/>
    <x v="4"/>
    <s v="41300001"/>
    <s v="Pndptn Usah Ank Kayu"/>
    <s v="11003348"/>
    <s v="Log Jabon Fresh A0"/>
    <x v="0"/>
    <n v="228061600"/>
    <n v="518"/>
    <x v="1"/>
    <x v="1"/>
    <x v="9"/>
    <x v="23"/>
  </r>
  <r>
    <x v="0"/>
    <s v="12"/>
    <x v="4"/>
    <s v="41300001"/>
    <s v="Pndptn Usah Ank Kayu"/>
    <s v="11003349"/>
    <s v="Log Jabon Fresh A1"/>
    <x v="0"/>
    <n v="914123900"/>
    <n v="1282"/>
    <x v="1"/>
    <x v="1"/>
    <x v="9"/>
    <x v="23"/>
  </r>
  <r>
    <x v="0"/>
    <s v="12"/>
    <x v="4"/>
    <s v="41300001"/>
    <s v="Pndptn Usah Ank Kayu"/>
    <s v="11003350"/>
    <s v="Log Jabon Fresh A2.1"/>
    <x v="0"/>
    <n v="1387714900"/>
    <n v="1555"/>
    <x v="1"/>
    <x v="1"/>
    <x v="9"/>
    <x v="23"/>
  </r>
  <r>
    <x v="0"/>
    <s v="12"/>
    <x v="4"/>
    <s v="41300001"/>
    <s v="Pndptn Usah Ank Kayu"/>
    <s v="11003351"/>
    <s v="Log Jabon Fresh A2.2"/>
    <x v="0"/>
    <n v="992957100"/>
    <n v="980"/>
    <x v="1"/>
    <x v="1"/>
    <x v="9"/>
    <x v="23"/>
  </r>
  <r>
    <x v="0"/>
    <s v="12"/>
    <x v="4"/>
    <s v="41300001"/>
    <s v="Pndptn Usah Ank Kayu"/>
    <s v="11003352"/>
    <s v="Log Jabon Fresh A3"/>
    <x v="0"/>
    <n v="574777050"/>
    <n v="545"/>
    <x v="1"/>
    <x v="1"/>
    <x v="9"/>
    <x v="23"/>
  </r>
  <r>
    <x v="0"/>
    <s v="12"/>
    <x v="4"/>
    <s v="41300001"/>
    <s v="Pndptn Usah Ank Kayu"/>
    <s v="11003353"/>
    <s v="Log Jabon Fresh A4"/>
    <x v="0"/>
    <n v="43549100"/>
    <n v="54"/>
    <x v="1"/>
    <x v="1"/>
    <x v="9"/>
    <x v="23"/>
  </r>
  <r>
    <x v="0"/>
    <s v="12"/>
    <x v="4"/>
    <s v="41300001"/>
    <s v="Pndptn Usah Ank Kayu"/>
    <s v="11003356"/>
    <s v="Log Jabon Afkir"/>
    <x v="0"/>
    <n v="46239821"/>
    <n v="160"/>
    <x v="1"/>
    <x v="1"/>
    <x v="9"/>
    <x v="23"/>
  </r>
  <r>
    <x v="0"/>
    <s v="12"/>
    <x v="4"/>
    <s v="41300001"/>
    <s v="Pndptn Usah Ank Kayu"/>
    <s v="11003370"/>
    <s v="Log Balsa Fresh A0"/>
    <x v="0"/>
    <n v="18078500"/>
    <n v="39"/>
    <x v="1"/>
    <x v="1"/>
    <x v="9"/>
    <x v="23"/>
  </r>
  <r>
    <x v="0"/>
    <s v="12"/>
    <x v="4"/>
    <s v="41300001"/>
    <s v="Pndptn Usah Ank Kayu"/>
    <s v="11003371"/>
    <s v="Log Balsa Fresh A1"/>
    <x v="0"/>
    <n v="85678000"/>
    <n v="93"/>
    <x v="1"/>
    <x v="1"/>
    <x v="9"/>
    <x v="23"/>
  </r>
  <r>
    <x v="0"/>
    <s v="12"/>
    <x v="4"/>
    <s v="41300001"/>
    <s v="Pndptn Usah Ank Kayu"/>
    <s v="11003372"/>
    <s v="Log Balsa Fresh A2.1"/>
    <x v="0"/>
    <n v="116905800"/>
    <n v="114"/>
    <x v="1"/>
    <x v="1"/>
    <x v="9"/>
    <x v="23"/>
  </r>
  <r>
    <x v="0"/>
    <s v="12"/>
    <x v="4"/>
    <s v="41300001"/>
    <s v="Pndptn Usah Ank Kayu"/>
    <s v="11003373"/>
    <s v="Log Balsa Fresh A2.2"/>
    <x v="0"/>
    <n v="76847650"/>
    <n v="74"/>
    <x v="1"/>
    <x v="1"/>
    <x v="9"/>
    <x v="23"/>
  </r>
  <r>
    <x v="0"/>
    <s v="12"/>
    <x v="4"/>
    <s v="41300001"/>
    <s v="Pndptn Usah Ank Kayu"/>
    <s v="11003374"/>
    <s v="Log Balsa Fresh A3"/>
    <x v="0"/>
    <n v="19235400"/>
    <n v="21"/>
    <x v="1"/>
    <x v="1"/>
    <x v="9"/>
    <x v="23"/>
  </r>
  <r>
    <x v="0"/>
    <s v="12"/>
    <x v="4"/>
    <s v="41300001"/>
    <s v="Pndptn Usah Ank Kayu"/>
    <s v="11003381"/>
    <s v="Log Mindi Fresh A0"/>
    <x v="0"/>
    <n v="189000"/>
    <n v="1"/>
    <x v="1"/>
    <x v="1"/>
    <x v="9"/>
    <x v="23"/>
  </r>
  <r>
    <x v="0"/>
    <s v="12"/>
    <x v="4"/>
    <s v="41300001"/>
    <s v="Pndptn Usah Ank Kayu"/>
    <s v="11003382"/>
    <s v="Log Mindi Fresh A1"/>
    <x v="0"/>
    <n v="2122650"/>
    <n v="3"/>
    <x v="1"/>
    <x v="1"/>
    <x v="9"/>
    <x v="23"/>
  </r>
  <r>
    <x v="0"/>
    <s v="12"/>
    <x v="4"/>
    <s v="41300001"/>
    <s v="Pndptn Usah Ank Kayu"/>
    <s v="11003383"/>
    <s v="Log Mindi Fresh A2.1"/>
    <x v="0"/>
    <n v="6350400"/>
    <n v="7"/>
    <x v="1"/>
    <x v="1"/>
    <x v="9"/>
    <x v="23"/>
  </r>
  <r>
    <x v="0"/>
    <s v="12"/>
    <x v="4"/>
    <s v="41300001"/>
    <s v="Pndptn Usah Ank Kayu"/>
    <s v="11003384"/>
    <s v="Log Mindi Fresh A2.2"/>
    <x v="0"/>
    <n v="8021250"/>
    <n v="8"/>
    <x v="1"/>
    <x v="1"/>
    <x v="9"/>
    <x v="23"/>
  </r>
  <r>
    <x v="0"/>
    <s v="12"/>
    <x v="4"/>
    <s v="41300001"/>
    <s v="Pndptn Usah Ank Kayu"/>
    <s v="11003385"/>
    <s v="Log Mindi Fresh A3"/>
    <x v="0"/>
    <n v="3753750"/>
    <n v="3"/>
    <x v="1"/>
    <x v="1"/>
    <x v="9"/>
    <x v="23"/>
  </r>
  <r>
    <x v="0"/>
    <s v="12"/>
    <x v="4"/>
    <s v="41300001"/>
    <s v="Pndptn Usah Ank Kayu"/>
    <s v="11003390"/>
    <s v="Log Gmelina Fresh A0"/>
    <x v="0"/>
    <n v="6189250"/>
    <n v="16"/>
    <x v="1"/>
    <x v="1"/>
    <x v="9"/>
    <x v="23"/>
  </r>
  <r>
    <x v="0"/>
    <s v="12"/>
    <x v="4"/>
    <s v="41300001"/>
    <s v="Pndptn Usah Ank Kayu"/>
    <s v="11003391"/>
    <s v="Log Gmelina Fresh A1"/>
    <x v="0"/>
    <n v="10559200"/>
    <n v="18"/>
    <x v="1"/>
    <x v="1"/>
    <x v="9"/>
    <x v="23"/>
  </r>
  <r>
    <x v="0"/>
    <s v="12"/>
    <x v="4"/>
    <s v="41300001"/>
    <s v="Pndptn Usah Ank Kayu"/>
    <s v="11003392"/>
    <s v="Log Gmelina Fresh A2.1"/>
    <x v="0"/>
    <n v="9354150"/>
    <n v="15"/>
    <x v="1"/>
    <x v="1"/>
    <x v="9"/>
    <x v="23"/>
  </r>
  <r>
    <x v="0"/>
    <s v="12"/>
    <x v="4"/>
    <s v="41300001"/>
    <s v="Pndptn Usah Ank Kayu"/>
    <s v="11003393"/>
    <s v="Log Gmelina Fresh A2.2"/>
    <x v="0"/>
    <n v="4800750"/>
    <n v="10"/>
    <x v="1"/>
    <x v="1"/>
    <x v="9"/>
    <x v="23"/>
  </r>
  <r>
    <x v="0"/>
    <s v="12"/>
    <x v="4"/>
    <s v="41300001"/>
    <s v="Pndptn Usah Ank Kayu"/>
    <s v="11003394"/>
    <s v="Log Gmelina Fresh A3"/>
    <x v="0"/>
    <n v="566100"/>
    <n v="3"/>
    <x v="1"/>
    <x v="1"/>
    <x v="9"/>
    <x v="23"/>
  </r>
  <r>
    <x v="0"/>
    <s v="12"/>
    <x v="4"/>
    <s v="41300001"/>
    <s v="Pndptn Usah Ank Kayu"/>
    <s v="11003398"/>
    <s v="Log Gmelina Afkir"/>
    <x v="0"/>
    <n v="18217838"/>
    <n v="53"/>
    <x v="1"/>
    <x v="1"/>
    <x v="9"/>
    <x v="23"/>
  </r>
  <r>
    <x v="0"/>
    <s v="12"/>
    <x v="4"/>
    <s v="41300001"/>
    <s v="Pndptn Usah Ank Kayu"/>
    <s v="11003574"/>
    <s v="Pohon Kelapa"/>
    <x v="0"/>
    <n v="66274777"/>
    <n v="294"/>
    <x v="1"/>
    <x v="1"/>
    <x v="9"/>
    <x v="23"/>
  </r>
  <r>
    <x v="0"/>
    <s v="12"/>
    <x v="4"/>
    <s v="41300001"/>
    <s v="Pndptn Usah Ank Kayu"/>
    <s v="11003583"/>
    <s v="Log Kayu Kembang Fresh A0"/>
    <x v="0"/>
    <n v="266000"/>
    <n v="12"/>
    <x v="1"/>
    <x v="1"/>
    <x v="9"/>
    <x v="23"/>
  </r>
  <r>
    <x v="0"/>
    <s v="12"/>
    <x v="4"/>
    <s v="41300001"/>
    <s v="Pndptn Usah Ank Kayu"/>
    <s v="11003584"/>
    <s v="Log Kayu Kembang Fresh A1"/>
    <x v="0"/>
    <n v="3638250"/>
    <n v="20"/>
    <x v="1"/>
    <x v="1"/>
    <x v="9"/>
    <x v="23"/>
  </r>
  <r>
    <x v="0"/>
    <s v="12"/>
    <x v="4"/>
    <s v="41300001"/>
    <s v="Pndptn Usah Ank Kayu"/>
    <s v="11003585"/>
    <s v="Log Kayu Kembang Fresh A2.1"/>
    <x v="0"/>
    <n v="8882500"/>
    <n v="22"/>
    <x v="1"/>
    <x v="1"/>
    <x v="9"/>
    <x v="23"/>
  </r>
  <r>
    <x v="0"/>
    <s v="12"/>
    <x v="4"/>
    <s v="41300001"/>
    <s v="Pndptn Usah Ank Kayu"/>
    <s v="11003586"/>
    <s v="Log Kayu Kembang Fresh A2.2"/>
    <x v="0"/>
    <n v="12454800"/>
    <n v="24"/>
    <x v="1"/>
    <x v="1"/>
    <x v="9"/>
    <x v="23"/>
  </r>
  <r>
    <x v="0"/>
    <s v="12"/>
    <x v="4"/>
    <s v="41300001"/>
    <s v="Pndptn Usah Ank Kayu"/>
    <s v="11003587"/>
    <s v="Log Kayu Kembang Fresh A3"/>
    <x v="0"/>
    <n v="5704550"/>
    <n v="18"/>
    <x v="1"/>
    <x v="1"/>
    <x v="9"/>
    <x v="23"/>
  </r>
  <r>
    <x v="0"/>
    <s v="12"/>
    <x v="4"/>
    <s v="41300001"/>
    <s v="Pndptn Usah Ank Kayu"/>
    <s v="11003594"/>
    <s v="Log Sengon Tekik Fresh A0"/>
    <x v="0"/>
    <n v="3644550"/>
    <n v="9"/>
    <x v="1"/>
    <x v="1"/>
    <x v="9"/>
    <x v="23"/>
  </r>
  <r>
    <x v="0"/>
    <s v="12"/>
    <x v="4"/>
    <s v="41300001"/>
    <s v="Pndptn Usah Ank Kayu"/>
    <s v="11003595"/>
    <s v="Log Sengon Tekik Fresh A1"/>
    <x v="0"/>
    <n v="2824950"/>
    <n v="6"/>
    <x v="1"/>
    <x v="1"/>
    <x v="9"/>
    <x v="23"/>
  </r>
  <r>
    <x v="0"/>
    <s v="12"/>
    <x v="4"/>
    <s v="41300001"/>
    <s v="Pndptn Usah Ank Kayu"/>
    <s v="11003596"/>
    <s v="Log Sengon Tekik Fresh A2.1"/>
    <x v="0"/>
    <n v="3575000"/>
    <n v="6"/>
    <x v="1"/>
    <x v="1"/>
    <x v="9"/>
    <x v="23"/>
  </r>
  <r>
    <x v="0"/>
    <s v="12"/>
    <x v="4"/>
    <s v="41300001"/>
    <s v="Pndptn Usah Ank Kayu"/>
    <s v="11003597"/>
    <s v="Log Sengon Tekik Fresh A2.2"/>
    <x v="0"/>
    <n v="1560000"/>
    <n v="3"/>
    <x v="1"/>
    <x v="1"/>
    <x v="9"/>
    <x v="23"/>
  </r>
  <r>
    <x v="0"/>
    <s v="12"/>
    <x v="4"/>
    <s v="41300001"/>
    <s v="Pndptn Usah Ank Kayu"/>
    <s v="11003598"/>
    <s v="Log Sengon Tekik Fresh A3"/>
    <x v="0"/>
    <n v="845000"/>
    <n v="3"/>
    <x v="1"/>
    <x v="1"/>
    <x v="9"/>
    <x v="23"/>
  </r>
  <r>
    <x v="0"/>
    <s v="12"/>
    <x v="4"/>
    <s v="41900005"/>
    <s v="Pndptn Ush Agrowisat"/>
    <s v="#"/>
    <s v="#"/>
    <x v="0"/>
    <n v="2686615853"/>
    <n v="0"/>
    <x v="1"/>
    <x v="1"/>
    <x v="7"/>
    <x v="6"/>
  </r>
  <r>
    <x v="0"/>
    <s v="12"/>
    <x v="5"/>
    <s v="41100000"/>
    <s v="Pndptn Usaha Sawit"/>
    <s v="11000003"/>
    <s v="CPO"/>
    <x v="0"/>
    <n v="81095402610"/>
    <n v="7153430"/>
    <x v="0"/>
    <x v="0"/>
    <x v="0"/>
    <x v="0"/>
  </r>
  <r>
    <x v="0"/>
    <s v="12"/>
    <x v="5"/>
    <s v="41100000"/>
    <s v="Pndptn Usaha Sawit"/>
    <s v="11000004"/>
    <s v="INTI SAWIT"/>
    <x v="0"/>
    <n v="7966000700"/>
    <n v="1420770"/>
    <x v="0"/>
    <x v="0"/>
    <x v="0"/>
    <x v="1"/>
  </r>
  <r>
    <x v="0"/>
    <s v="12"/>
    <x v="5"/>
    <s v="41100006"/>
    <s v="Pndptn Usaha Karet"/>
    <s v="31000011"/>
    <s v="BAHAN OLAH KARET"/>
    <x v="0"/>
    <n v="2036223900"/>
    <n v="100096"/>
    <x v="0"/>
    <x v="4"/>
    <x v="5"/>
    <x v="7"/>
  </r>
  <r>
    <x v="0"/>
    <s v="12"/>
    <x v="5"/>
    <s v="42000030"/>
    <s v="Pndptn Sertifikasi"/>
    <s v="11000003"/>
    <s v="CPO"/>
    <x v="0"/>
    <n v="437441670"/>
    <n v="0"/>
    <x v="0"/>
    <x v="0"/>
    <x v="0"/>
    <x v="0"/>
  </r>
  <r>
    <x v="0"/>
    <s v="12"/>
    <x v="5"/>
    <s v="42000030"/>
    <s v="Pndptn Sertifikasi"/>
    <s v="11000004"/>
    <s v="INTI SAWIT"/>
    <x v="0"/>
    <n v="327948230"/>
    <n v="0"/>
    <x v="0"/>
    <x v="0"/>
    <x v="0"/>
    <x v="1"/>
  </r>
  <r>
    <x v="0"/>
    <s v="12"/>
    <x v="6"/>
    <s v="41100000"/>
    <s v="Pndptn Usaha Sawit"/>
    <s v="11000003"/>
    <s v="CPO"/>
    <x v="0"/>
    <n v="147804723946"/>
    <n v="13898742"/>
    <x v="0"/>
    <x v="0"/>
    <x v="0"/>
    <x v="0"/>
  </r>
  <r>
    <x v="0"/>
    <s v="12"/>
    <x v="6"/>
    <s v="41100000"/>
    <s v="Pndptn Usaha Sawit"/>
    <s v="11000004"/>
    <s v="INTI SAWIT"/>
    <x v="0"/>
    <n v="150450000"/>
    <n v="60180"/>
    <x v="0"/>
    <x v="0"/>
    <x v="0"/>
    <x v="1"/>
  </r>
  <r>
    <x v="0"/>
    <s v="12"/>
    <x v="6"/>
    <s v="41100000"/>
    <s v="Pndptn Usaha Sawit"/>
    <s v="11000005"/>
    <s v="PKO"/>
    <x v="0"/>
    <n v="25749897990"/>
    <n v="2391090"/>
    <x v="0"/>
    <x v="0"/>
    <x v="0"/>
    <x v="24"/>
  </r>
  <r>
    <x v="0"/>
    <s v="12"/>
    <x v="6"/>
    <s v="41100000"/>
    <s v="Pndptn Usaha Sawit"/>
    <s v="11000006"/>
    <s v="PKM"/>
    <x v="0"/>
    <n v="2010083457"/>
    <n v="1202943"/>
    <x v="0"/>
    <x v="0"/>
    <x v="0"/>
    <x v="2"/>
  </r>
  <r>
    <x v="0"/>
    <s v="12"/>
    <x v="6"/>
    <s v="41100000"/>
    <s v="Pndptn Usaha Sawit"/>
    <s v="31000010"/>
    <s v="TBS (TANDAN BUAH SEGAR)"/>
    <x v="0"/>
    <n v="1189529400"/>
    <n v="616620"/>
    <x v="0"/>
    <x v="0"/>
    <x v="0"/>
    <x v="25"/>
  </r>
  <r>
    <x v="0"/>
    <s v="12"/>
    <x v="6"/>
    <s v="41100006"/>
    <s v="Pndptn Usaha Karet"/>
    <s v="11003278"/>
    <s v="RSS 1 BB"/>
    <x v="1"/>
    <n v="480755467"/>
    <n v="18306"/>
    <x v="0"/>
    <x v="4"/>
    <x v="5"/>
    <x v="10"/>
  </r>
  <r>
    <x v="0"/>
    <s v="12"/>
    <x v="6"/>
    <s v="41100006"/>
    <s v="Pndptn Usaha Karet"/>
    <s v="11003278"/>
    <s v="RSS 1 BB"/>
    <x v="0"/>
    <n v="953086419"/>
    <n v="41553"/>
    <x v="0"/>
    <x v="4"/>
    <x v="5"/>
    <x v="10"/>
  </r>
  <r>
    <x v="0"/>
    <s v="12"/>
    <x v="6"/>
    <s v="41100006"/>
    <s v="Pndptn Usaha Karet"/>
    <s v="11003895"/>
    <s v="RSS 1 SBC"/>
    <x v="1"/>
    <n v="4723875072"/>
    <n v="192000"/>
    <x v="0"/>
    <x v="4"/>
    <x v="5"/>
    <x v="10"/>
  </r>
  <r>
    <x v="0"/>
    <s v="12"/>
    <x v="6"/>
    <s v="41100006"/>
    <s v="Pndptn Usaha Karet"/>
    <s v="11003900"/>
    <s v="SIR 3L"/>
    <x v="1"/>
    <n v="3133326873"/>
    <n v="120960"/>
    <x v="0"/>
    <x v="4"/>
    <x v="5"/>
    <x v="7"/>
  </r>
  <r>
    <x v="0"/>
    <s v="12"/>
    <x v="6"/>
    <s v="41100006"/>
    <s v="Pndptn Usaha Karet"/>
    <s v="11003900"/>
    <s v="SIR 3L"/>
    <x v="0"/>
    <n v="3560538240"/>
    <n v="141120"/>
    <x v="0"/>
    <x v="4"/>
    <x v="5"/>
    <x v="7"/>
  </r>
  <r>
    <x v="0"/>
    <s v="12"/>
    <x v="6"/>
    <s v="41100006"/>
    <s v="Pndptn Usaha Karet"/>
    <s v="11003903"/>
    <s v="SIR 20"/>
    <x v="0"/>
    <n v="64189411020"/>
    <n v="2847600"/>
    <x v="0"/>
    <x v="4"/>
    <x v="5"/>
    <x v="8"/>
  </r>
  <r>
    <x v="0"/>
    <s v="12"/>
    <x v="6"/>
    <s v="41100006"/>
    <s v="Pndptn Usaha Karet"/>
    <s v="11005970"/>
    <s v="RSS 1 BB"/>
    <x v="1"/>
    <n v="0"/>
    <n v="0"/>
    <x v="0"/>
    <x v="4"/>
    <x v="5"/>
    <x v="10"/>
  </r>
  <r>
    <x v="0"/>
    <s v="12"/>
    <x v="6"/>
    <s v="41100006"/>
    <s v="Pndptn Usaha Karet"/>
    <s v="11005970"/>
    <s v="RSS 1 BB"/>
    <x v="0"/>
    <n v="4452858441"/>
    <n v="196425"/>
    <x v="0"/>
    <x v="4"/>
    <x v="5"/>
    <x v="10"/>
  </r>
  <r>
    <x v="0"/>
    <s v="12"/>
    <x v="6"/>
    <s v="41100015"/>
    <s v="Pndptn Usaha Teh"/>
    <s v="11004355"/>
    <s v="TEA:ODX TEA;BLACK;GRADE 1;BOP"/>
    <x v="0"/>
    <n v="36844320"/>
    <n v="2000"/>
    <x v="0"/>
    <x v="5"/>
    <x v="6"/>
    <x v="13"/>
  </r>
  <r>
    <x v="0"/>
    <s v="12"/>
    <x v="6"/>
    <s v="41100015"/>
    <s v="Pndptn Usaha Teh"/>
    <s v="11004357"/>
    <s v="TEA:ODX TEA;BLACK;GRADE 1;BOPF"/>
    <x v="0"/>
    <n v="104781581"/>
    <n v="6120"/>
    <x v="0"/>
    <x v="5"/>
    <x v="6"/>
    <x v="13"/>
  </r>
  <r>
    <x v="0"/>
    <s v="12"/>
    <x v="6"/>
    <s v="41100015"/>
    <s v="Pndptn Usaha Teh"/>
    <s v="11004368"/>
    <s v="TEA:CTC TEA;BLACK;GRADE 1;BP 1"/>
    <x v="0"/>
    <n v="19175520"/>
    <n v="1040"/>
    <x v="0"/>
    <x v="5"/>
    <x v="6"/>
    <x v="12"/>
  </r>
  <r>
    <x v="0"/>
    <s v="12"/>
    <x v="6"/>
    <s v="41100015"/>
    <s v="Pndptn Usaha Teh"/>
    <s v="11004369"/>
    <s v="TEA:CTC TEA;BLACK;GRADE 1;PF 1"/>
    <x v="0"/>
    <n v="102353394"/>
    <n v="5500"/>
    <x v="0"/>
    <x v="5"/>
    <x v="6"/>
    <x v="12"/>
  </r>
  <r>
    <x v="0"/>
    <s v="12"/>
    <x v="6"/>
    <s v="41100023"/>
    <s v="Pndptn Usah Prd Hil"/>
    <s v="11004468"/>
    <s v="SUGAR,REFINED:WHITE CRYSTAL;NUSAKITA;1KG"/>
    <x v="0"/>
    <n v="761392500"/>
    <n v="61117"/>
    <x v="1"/>
    <x v="1"/>
    <x v="1"/>
    <x v="16"/>
  </r>
  <r>
    <x v="0"/>
    <s v="12"/>
    <x v="7"/>
    <s v="41100000"/>
    <s v="Pndptn Usaha Sawit"/>
    <s v="31000010"/>
    <s v="TBS (TANDAN BUAH SEGAR)"/>
    <x v="0"/>
    <n v="1767979860"/>
    <n v="893220"/>
    <x v="0"/>
    <x v="0"/>
    <x v="0"/>
    <x v="25"/>
  </r>
  <r>
    <x v="0"/>
    <s v="12"/>
    <x v="7"/>
    <s v="41200011"/>
    <s v="Pndptn Usaha Hortiku"/>
    <s v="11003496"/>
    <s v="Kopra"/>
    <x v="0"/>
    <n v="64864800"/>
    <n v="10000"/>
    <x v="1"/>
    <x v="1"/>
    <x v="4"/>
    <x v="22"/>
  </r>
  <r>
    <x v="0"/>
    <s v="12"/>
    <x v="7"/>
    <s v="41200011"/>
    <s v="Pndptn Usaha Hortiku"/>
    <s v="11004062"/>
    <s v="KELAPA KUPAS"/>
    <x v="0"/>
    <n v="4221291"/>
    <n v="2302"/>
    <x v="1"/>
    <x v="1"/>
    <x v="4"/>
    <x v="22"/>
  </r>
  <r>
    <x v="0"/>
    <s v="12"/>
    <x v="7"/>
    <s v="41200011"/>
    <s v="Pndptn Usaha Hortiku"/>
    <s v="31000168"/>
    <s v="KELAPA BUTIR"/>
    <x v="0"/>
    <n v="482500000"/>
    <n v="50000"/>
    <x v="1"/>
    <x v="1"/>
    <x v="4"/>
    <x v="22"/>
  </r>
  <r>
    <x v="1"/>
    <s v="1"/>
    <x v="0"/>
    <s v="41100000"/>
    <s v="Pndptn Usaha Sawit"/>
    <s v="11000003"/>
    <s v="CPO"/>
    <x v="0"/>
    <n v="100948302150"/>
    <n v="8967700"/>
    <x v="0"/>
    <x v="0"/>
    <x v="0"/>
    <x v="0"/>
  </r>
  <r>
    <x v="1"/>
    <s v="1"/>
    <x v="0"/>
    <s v="41100000"/>
    <s v="Pndptn Usaha Sawit"/>
    <s v="11000004"/>
    <s v="INTI SAWIT"/>
    <x v="0"/>
    <n v="9351405330"/>
    <n v="1659360"/>
    <x v="0"/>
    <x v="0"/>
    <x v="0"/>
    <x v="1"/>
  </r>
  <r>
    <x v="1"/>
    <s v="1"/>
    <x v="0"/>
    <s v="41200001"/>
    <s v="Pndptn Usaha Tebu"/>
    <s v="21000001"/>
    <s v="TETES MILIK PG"/>
    <x v="0"/>
    <n v="5298548856"/>
    <n v="3217671"/>
    <x v="0"/>
    <x v="2"/>
    <x v="2"/>
    <x v="3"/>
  </r>
  <r>
    <x v="1"/>
    <s v="1"/>
    <x v="0"/>
    <s v="42000030"/>
    <s v="Pndptn Sertifikasi"/>
    <s v="11000003"/>
    <s v="CPO"/>
    <x v="0"/>
    <n v="293215030"/>
    <n v="0"/>
    <x v="0"/>
    <x v="0"/>
    <x v="0"/>
    <x v="0"/>
  </r>
  <r>
    <x v="1"/>
    <s v="1"/>
    <x v="0"/>
    <s v="42000030"/>
    <s v="Pndptn Sertifikasi"/>
    <s v="11000004"/>
    <s v="INTI SAWIT"/>
    <x v="0"/>
    <n v="185774450"/>
    <n v="0"/>
    <x v="0"/>
    <x v="0"/>
    <x v="0"/>
    <x v="1"/>
  </r>
  <r>
    <x v="1"/>
    <s v="1"/>
    <x v="1"/>
    <s v="41100006"/>
    <s v="Pndptn Usaha Karet"/>
    <s v="11000046"/>
    <s v="LATEKS PEKAT HIGH AMONIAK"/>
    <x v="0"/>
    <n v="386569997"/>
    <n v="13380"/>
    <x v="0"/>
    <x v="4"/>
    <x v="5"/>
    <x v="7"/>
  </r>
  <r>
    <x v="1"/>
    <s v="1"/>
    <x v="1"/>
    <s v="41100006"/>
    <s v="Pndptn Usaha Karet"/>
    <s v="11003845"/>
    <s v="RSS SB"/>
    <x v="0"/>
    <n v="517670400"/>
    <n v="19200"/>
    <x v="0"/>
    <x v="4"/>
    <x v="5"/>
    <x v="7"/>
  </r>
  <r>
    <x v="1"/>
    <s v="1"/>
    <x v="1"/>
    <s v="41100006"/>
    <s v="Pndptn Usaha Karet"/>
    <s v="11003850"/>
    <s v="SIR 10"/>
    <x v="0"/>
    <n v="12811266720"/>
    <n v="554400"/>
    <x v="0"/>
    <x v="4"/>
    <x v="5"/>
    <x v="11"/>
  </r>
  <r>
    <x v="1"/>
    <s v="1"/>
    <x v="1"/>
    <s v="41100006"/>
    <s v="Pndptn Usaha Karet"/>
    <s v="11005970"/>
    <s v="RSS 1 BB"/>
    <x v="1"/>
    <n v="2912647157"/>
    <n v="109836"/>
    <x v="0"/>
    <x v="4"/>
    <x v="5"/>
    <x v="10"/>
  </r>
  <r>
    <x v="1"/>
    <s v="1"/>
    <x v="1"/>
    <s v="41100006"/>
    <s v="Pndptn Usaha Karet"/>
    <s v="11005970"/>
    <s v="RSS 1 BB"/>
    <x v="0"/>
    <n v="9005618394"/>
    <n v="366120"/>
    <x v="0"/>
    <x v="4"/>
    <x v="5"/>
    <x v="10"/>
  </r>
  <r>
    <x v="1"/>
    <s v="1"/>
    <x v="1"/>
    <s v="41100006"/>
    <s v="Pndptn Usaha Karet"/>
    <s v="11005975"/>
    <s v="CUTTING"/>
    <x v="0"/>
    <n v="312162500"/>
    <n v="14125"/>
    <x v="0"/>
    <x v="4"/>
    <x v="5"/>
    <x v="7"/>
  </r>
  <r>
    <x v="1"/>
    <s v="1"/>
    <x v="1"/>
    <s v="41100015"/>
    <s v="Pndptn Usaha Teh"/>
    <s v="11004288"/>
    <s v="TEA:ODX TEA;BLACK;GRADE 3;BM"/>
    <x v="0"/>
    <n v="821586800"/>
    <n v="80000"/>
    <x v="0"/>
    <x v="5"/>
    <x v="6"/>
    <x v="13"/>
  </r>
  <r>
    <x v="1"/>
    <s v="1"/>
    <x v="1"/>
    <s v="41100015"/>
    <s v="Pndptn Usaha Teh"/>
    <s v="11004355"/>
    <s v="TEA:ODX TEA;BLACK;GRADE 1;BOP"/>
    <x v="1"/>
    <n v="0"/>
    <n v="0"/>
    <x v="0"/>
    <x v="5"/>
    <x v="6"/>
    <x v="13"/>
  </r>
  <r>
    <x v="1"/>
    <s v="1"/>
    <x v="1"/>
    <s v="41100015"/>
    <s v="Pndptn Usaha Teh"/>
    <s v="11004355"/>
    <s v="TEA:ODX TEA;BLACK;GRADE 1;BOP"/>
    <x v="0"/>
    <n v="295572500"/>
    <n v="10000"/>
    <x v="0"/>
    <x v="5"/>
    <x v="6"/>
    <x v="13"/>
  </r>
  <r>
    <x v="1"/>
    <s v="1"/>
    <x v="1"/>
    <s v="41100015"/>
    <s v="Pndptn Usaha Teh"/>
    <s v="11004357"/>
    <s v="TEA:ODX TEA;BLACK;GRADE 1;BOPF"/>
    <x v="0"/>
    <n v="566100000"/>
    <n v="30600"/>
    <x v="0"/>
    <x v="5"/>
    <x v="6"/>
    <x v="13"/>
  </r>
  <r>
    <x v="1"/>
    <s v="1"/>
    <x v="1"/>
    <s v="41100015"/>
    <s v="Pndptn Usaha Teh"/>
    <s v="11004358"/>
    <s v="TEA:ODX TEA;BLACK;GRADE 1;PF"/>
    <x v="1"/>
    <n v="2558397072"/>
    <n v="108460"/>
    <x v="0"/>
    <x v="5"/>
    <x v="6"/>
    <x v="13"/>
  </r>
  <r>
    <x v="1"/>
    <s v="1"/>
    <x v="1"/>
    <s v="41100015"/>
    <s v="Pndptn Usaha Teh"/>
    <s v="11004358"/>
    <s v="TEA:ODX TEA;BLACK;GRADE 1;PF"/>
    <x v="0"/>
    <n v="1754142940"/>
    <n v="89210"/>
    <x v="0"/>
    <x v="5"/>
    <x v="6"/>
    <x v="13"/>
  </r>
  <r>
    <x v="1"/>
    <s v="1"/>
    <x v="1"/>
    <s v="41100015"/>
    <s v="Pndptn Usaha Teh"/>
    <s v="11004359"/>
    <s v="TEA:ODX TEA;BLACK;GRADE 1;DUST"/>
    <x v="1"/>
    <n v="1597861064"/>
    <n v="74648"/>
    <x v="0"/>
    <x v="5"/>
    <x v="6"/>
    <x v="13"/>
  </r>
  <r>
    <x v="1"/>
    <s v="1"/>
    <x v="1"/>
    <s v="41100015"/>
    <s v="Pndptn Usaha Teh"/>
    <s v="11004359"/>
    <s v="TEA:ODX TEA;BLACK;GRADE 1;DUST"/>
    <x v="0"/>
    <n v="1627136226"/>
    <n v="74980"/>
    <x v="0"/>
    <x v="5"/>
    <x v="6"/>
    <x v="13"/>
  </r>
  <r>
    <x v="1"/>
    <s v="1"/>
    <x v="1"/>
    <s v="41100015"/>
    <s v="Pndptn Usaha Teh"/>
    <s v="11004360"/>
    <s v="TEA:ODX TEA;BLACK;GRADE 1;BT"/>
    <x v="1"/>
    <n v="968905504"/>
    <n v="51200"/>
    <x v="0"/>
    <x v="5"/>
    <x v="6"/>
    <x v="13"/>
  </r>
  <r>
    <x v="1"/>
    <s v="1"/>
    <x v="1"/>
    <s v="41100015"/>
    <s v="Pndptn Usaha Teh"/>
    <s v="11004360"/>
    <s v="TEA:ODX TEA;BLACK;GRADE 1;BT"/>
    <x v="0"/>
    <n v="750785600"/>
    <n v="40800"/>
    <x v="0"/>
    <x v="5"/>
    <x v="6"/>
    <x v="13"/>
  </r>
  <r>
    <x v="1"/>
    <s v="1"/>
    <x v="1"/>
    <s v="41100015"/>
    <s v="Pndptn Usaha Teh"/>
    <s v="11004361"/>
    <s v="TEA:ODX TEA;BLACK;GRADE 1;BP"/>
    <x v="1"/>
    <n v="496355202"/>
    <n v="11340"/>
    <x v="0"/>
    <x v="5"/>
    <x v="6"/>
    <x v="13"/>
  </r>
  <r>
    <x v="1"/>
    <s v="1"/>
    <x v="1"/>
    <s v="41100015"/>
    <s v="Pndptn Usaha Teh"/>
    <s v="11004362"/>
    <s v="TEA:ODX TEA;BLACK;GRADE 2;PF II"/>
    <x v="0"/>
    <n v="162400000"/>
    <n v="11200"/>
    <x v="0"/>
    <x v="5"/>
    <x v="6"/>
    <x v="13"/>
  </r>
  <r>
    <x v="1"/>
    <s v="1"/>
    <x v="1"/>
    <s v="41100015"/>
    <s v="Pndptn Usaha Teh"/>
    <s v="11004363"/>
    <s v="TEA:ODX TEA;BLACK;GRADE 2;DUST II"/>
    <x v="0"/>
    <n v="132432000"/>
    <n v="7440"/>
    <x v="0"/>
    <x v="5"/>
    <x v="6"/>
    <x v="13"/>
  </r>
  <r>
    <x v="1"/>
    <s v="1"/>
    <x v="1"/>
    <s v="41100015"/>
    <s v="Pndptn Usaha Teh"/>
    <s v="11004365"/>
    <s v="TEA:ODX TEA;BLACK;GRADE 2;FANN II"/>
    <x v="1"/>
    <n v="31422468"/>
    <n v="2200"/>
    <x v="0"/>
    <x v="5"/>
    <x v="6"/>
    <x v="13"/>
  </r>
  <r>
    <x v="1"/>
    <s v="1"/>
    <x v="1"/>
    <s v="41100015"/>
    <s v="Pndptn Usaha Teh"/>
    <s v="11004365"/>
    <s v="TEA:ODX TEA;BLACK;GRADE 2;FANN II"/>
    <x v="0"/>
    <n v="1166604840"/>
    <n v="80960"/>
    <x v="0"/>
    <x v="5"/>
    <x v="6"/>
    <x v="13"/>
  </r>
  <r>
    <x v="1"/>
    <s v="1"/>
    <x v="1"/>
    <s v="41100015"/>
    <s v="Pndptn Usaha Teh"/>
    <s v="11004366"/>
    <s v="TEA:ODX TEA;BLACK;GRADE 2;DUST III"/>
    <x v="1"/>
    <n v="252961618"/>
    <n v="13000"/>
    <x v="0"/>
    <x v="5"/>
    <x v="6"/>
    <x v="13"/>
  </r>
  <r>
    <x v="1"/>
    <s v="1"/>
    <x v="1"/>
    <s v="41100015"/>
    <s v="Pndptn Usaha Teh"/>
    <s v="11004366"/>
    <s v="TEA:ODX TEA;BLACK;GRADE 2;DUST III"/>
    <x v="0"/>
    <n v="196499160"/>
    <n v="14300"/>
    <x v="0"/>
    <x v="5"/>
    <x v="6"/>
    <x v="13"/>
  </r>
  <r>
    <x v="1"/>
    <s v="1"/>
    <x v="1"/>
    <s v="41100015"/>
    <s v="Pndptn Usaha Teh"/>
    <s v="11004368"/>
    <s v="TEA:CTC TEA;BLACK;GRADE 1;BP 1"/>
    <x v="0"/>
    <n v="21726224"/>
    <n v="1040"/>
    <x v="0"/>
    <x v="5"/>
    <x v="6"/>
    <x v="12"/>
  </r>
  <r>
    <x v="1"/>
    <s v="1"/>
    <x v="1"/>
    <s v="41100015"/>
    <s v="Pndptn Usaha Teh"/>
    <s v="11004372"/>
    <s v="TEA:CTC TEA;BLACK;GRADE 1;FANN"/>
    <x v="0"/>
    <n v="25172244"/>
    <n v="1060"/>
    <x v="0"/>
    <x v="5"/>
    <x v="6"/>
    <x v="12"/>
  </r>
  <r>
    <x v="1"/>
    <s v="1"/>
    <x v="1"/>
    <s v="41100015"/>
    <s v="Pndptn Usaha Teh"/>
    <s v="11004409"/>
    <s v="TEA:ODX TEA;BLACK;GRADE 2;PW DUST"/>
    <x v="1"/>
    <n v="135764720"/>
    <n v="10400"/>
    <x v="0"/>
    <x v="5"/>
    <x v="6"/>
    <x v="13"/>
  </r>
  <r>
    <x v="1"/>
    <s v="1"/>
    <x v="1"/>
    <s v="41100015"/>
    <s v="Pndptn Usaha Teh"/>
    <s v="11004409"/>
    <s v="TEA:ODX TEA;BLACK;GRADE 2;PW DUST"/>
    <x v="0"/>
    <n v="1983000000"/>
    <n v="152800"/>
    <x v="0"/>
    <x v="5"/>
    <x v="6"/>
    <x v="13"/>
  </r>
  <r>
    <x v="1"/>
    <s v="1"/>
    <x v="1"/>
    <s v="41100015"/>
    <s v="Pndptn Usaha Teh"/>
    <s v="11004517"/>
    <s v="TEA:POWDER;BLACK;GRADE 1;BOP;OJI 21;BLD"/>
    <x v="0"/>
    <n v="341066000"/>
    <n v="10000"/>
    <x v="0"/>
    <x v="5"/>
    <x v="6"/>
    <x v="13"/>
  </r>
  <r>
    <x v="1"/>
    <s v="1"/>
    <x v="1"/>
    <s v="41100015"/>
    <s v="Pndptn Usaha Teh"/>
    <s v="11006129"/>
    <s v="TEA:ODX TEA;BLACK;GRADE 1;PF-DUST;PF LS"/>
    <x v="1"/>
    <n v="312197424"/>
    <n v="14520"/>
    <x v="0"/>
    <x v="5"/>
    <x v="6"/>
    <x v="13"/>
  </r>
  <r>
    <x v="1"/>
    <s v="1"/>
    <x v="1"/>
    <s v="41100015"/>
    <s v="Pndptn Usaha Teh"/>
    <s v="31000023"/>
    <s v="PUCUK TEH"/>
    <x v="0"/>
    <n v="191838202"/>
    <n v="71140"/>
    <x v="0"/>
    <x v="5"/>
    <x v="6"/>
    <x v="14"/>
  </r>
  <r>
    <x v="1"/>
    <s v="1"/>
    <x v="1"/>
    <s v="41100023"/>
    <s v="Pndptn Usah Prd Hil"/>
    <s v="11004466"/>
    <s v="MARGARINE:FORVITA;RAW;200GR"/>
    <x v="0"/>
    <n v="37185586"/>
    <n v="8592"/>
    <x v="1"/>
    <x v="1"/>
    <x v="1"/>
    <x v="16"/>
  </r>
  <r>
    <x v="1"/>
    <s v="1"/>
    <x v="1"/>
    <s v="41100023"/>
    <s v="Pndptn Usah Prd Hil"/>
    <s v="11004467"/>
    <s v="RICE,MILLED:IR64;WHITE;RAW"/>
    <x v="0"/>
    <n v="3666840"/>
    <n v="611"/>
    <x v="1"/>
    <x v="1"/>
    <x v="1"/>
    <x v="16"/>
  </r>
  <r>
    <x v="1"/>
    <s v="1"/>
    <x v="1"/>
    <s v="41100023"/>
    <s v="Pndptn Usah Prd Hil"/>
    <s v="11004481"/>
    <s v="VEGETABLE OIL:PALM;LIQ;STD;NUSAKITA;1L"/>
    <x v="0"/>
    <n v="-673200"/>
    <n v="-36"/>
    <x v="1"/>
    <x v="1"/>
    <x v="1"/>
    <x v="16"/>
  </r>
  <r>
    <x v="1"/>
    <s v="1"/>
    <x v="1"/>
    <s v="41100023"/>
    <s v="Pndptn Usah Prd Hil"/>
    <s v="11004532"/>
    <s v="DETERGENT:DISHWASHING;LIQ;BASIL;200ML"/>
    <x v="0"/>
    <n v="-2352347"/>
    <n v="-1570"/>
    <x v="1"/>
    <x v="1"/>
    <x v="1"/>
    <x v="16"/>
  </r>
  <r>
    <x v="1"/>
    <s v="1"/>
    <x v="1"/>
    <s v="41100023"/>
    <s v="Pndptn Usah Prd Hil"/>
    <s v="11004533"/>
    <s v="DETERGENT:DISHWASHING;LIQ;GRNTEA;200ML"/>
    <x v="0"/>
    <n v="-114677"/>
    <n v="-154"/>
    <x v="1"/>
    <x v="1"/>
    <x v="1"/>
    <x v="16"/>
  </r>
  <r>
    <x v="1"/>
    <s v="1"/>
    <x v="1"/>
    <s v="41100023"/>
    <s v="Pndptn Usah Prd Hil"/>
    <s v="11004557"/>
    <s v="MARGARINE:FORVITA;Vit A;15KG"/>
    <x v="0"/>
    <n v="972973"/>
    <n v="40"/>
    <x v="1"/>
    <x v="1"/>
    <x v="1"/>
    <x v="16"/>
  </r>
  <r>
    <x v="1"/>
    <s v="1"/>
    <x v="1"/>
    <s v="41100023"/>
    <s v="Pndptn Usah Prd Hil"/>
    <s v="11006051"/>
    <s v="Beras Merek A - 25 Kg/Krg (pcs)"/>
    <x v="0"/>
    <n v="6750000"/>
    <n v="500"/>
    <x v="1"/>
    <x v="1"/>
    <x v="1"/>
    <x v="16"/>
  </r>
  <r>
    <x v="1"/>
    <s v="1"/>
    <x v="1"/>
    <s v="41100023"/>
    <s v="Pndptn Usah Prd Hil"/>
    <s v="11006080"/>
    <s v="DETERGENT:DISHWASHING;LIQ;BASIL;600ML"/>
    <x v="0"/>
    <n v="140541"/>
    <n v="12"/>
    <x v="1"/>
    <x v="1"/>
    <x v="1"/>
    <x v="16"/>
  </r>
  <r>
    <x v="1"/>
    <s v="1"/>
    <x v="1"/>
    <s v="41100023"/>
    <s v="Pndptn Usah Prd Hil"/>
    <s v="11006082"/>
    <s v="DETERGENT:DISHWASHING;LIQ;BASIL;75ML"/>
    <x v="0"/>
    <n v="5098649"/>
    <n v="3290"/>
    <x v="1"/>
    <x v="1"/>
    <x v="1"/>
    <x v="16"/>
  </r>
  <r>
    <x v="1"/>
    <s v="1"/>
    <x v="1"/>
    <s v="41100023"/>
    <s v="Pndptn Usah Prd Hil"/>
    <s v="11006083"/>
    <s v="DETERGENT:DISHWASHING;LIQ;GRNTEA;75ML"/>
    <x v="0"/>
    <n v="3527973"/>
    <n v="2231"/>
    <x v="1"/>
    <x v="1"/>
    <x v="1"/>
    <x v="16"/>
  </r>
  <r>
    <x v="1"/>
    <s v="1"/>
    <x v="1"/>
    <s v="41100024"/>
    <s v="Pndptn Us. Hilir Teh"/>
    <s v="11004289"/>
    <s v="TEA:BAG;BLACK;GUNUNG MAS;46.25GR;25/BOX"/>
    <x v="0"/>
    <n v="121457512"/>
    <n v="32173"/>
    <x v="1"/>
    <x v="1"/>
    <x v="1"/>
    <x v="16"/>
  </r>
  <r>
    <x v="1"/>
    <s v="1"/>
    <x v="1"/>
    <s v="41100024"/>
    <s v="Pndptn Us. Hilir Teh"/>
    <s v="11004323"/>
    <s v="TEA:BAG;BLACKCURRANT;WALINI;45GR;25/BOX"/>
    <x v="0"/>
    <n v="13329747"/>
    <n v="863"/>
    <x v="1"/>
    <x v="1"/>
    <x v="1"/>
    <x v="16"/>
  </r>
  <r>
    <x v="1"/>
    <s v="1"/>
    <x v="1"/>
    <s v="41100024"/>
    <s v="Pndptn Us. Hilir Teh"/>
    <s v="11004383"/>
    <s v="TEA:BAG;BLACKCURRANT;WALINI;25/BOX;ALUM"/>
    <x v="0"/>
    <n v="25969561"/>
    <n v="2612"/>
    <x v="1"/>
    <x v="1"/>
    <x v="1"/>
    <x v="16"/>
  </r>
  <r>
    <x v="1"/>
    <s v="1"/>
    <x v="1"/>
    <s v="41100024"/>
    <s v="Pndptn Us. Hilir Teh"/>
    <s v="11004393"/>
    <s v="TEA:BAG;BLACK;LEMON;WALINI;1080GR;24/MC"/>
    <x v="0"/>
    <n v="4094865"/>
    <n v="451"/>
    <x v="1"/>
    <x v="1"/>
    <x v="1"/>
    <x v="16"/>
  </r>
  <r>
    <x v="1"/>
    <s v="1"/>
    <x v="1"/>
    <s v="41100024"/>
    <s v="Pndptn Us. Hilir Teh"/>
    <s v="11004394"/>
    <s v="TEA:BAG;BLACK;ORIGINAL;WALINI;24/MC"/>
    <x v="0"/>
    <n v="2159459"/>
    <n v="254"/>
    <x v="1"/>
    <x v="1"/>
    <x v="1"/>
    <x v="16"/>
  </r>
  <r>
    <x v="1"/>
    <s v="1"/>
    <x v="1"/>
    <s v="41100024"/>
    <s v="Pndptn Us. Hilir Teh"/>
    <s v="11004395"/>
    <s v="TEA:BAG;GREEN;ORIGINAL;WALINI;24/MC"/>
    <x v="0"/>
    <n v="703784"/>
    <n v="67"/>
    <x v="1"/>
    <x v="1"/>
    <x v="1"/>
    <x v="16"/>
  </r>
  <r>
    <x v="1"/>
    <s v="1"/>
    <x v="1"/>
    <s v="41100024"/>
    <s v="Pndptn Us. Hilir Teh"/>
    <s v="11004406"/>
    <s v="TEA:BAG;BLACKCURRANT;NUSAKITA;48/MC"/>
    <x v="0"/>
    <n v="1937362"/>
    <n v="232"/>
    <x v="1"/>
    <x v="1"/>
    <x v="1"/>
    <x v="16"/>
  </r>
  <r>
    <x v="1"/>
    <s v="1"/>
    <x v="1"/>
    <s v="41100024"/>
    <s v="Pndptn Us. Hilir Teh"/>
    <s v="11004407"/>
    <s v="TEA:BAG;LEMON;NUSAKITA;48/MC"/>
    <x v="0"/>
    <n v="1468470"/>
    <n v="174"/>
    <x v="1"/>
    <x v="1"/>
    <x v="1"/>
    <x v="16"/>
  </r>
  <r>
    <x v="1"/>
    <s v="1"/>
    <x v="1"/>
    <s v="41100024"/>
    <s v="Pndptn Us. Hilir Teh"/>
    <s v="11004413"/>
    <s v="TEA:BAG;BLACK;ORIGINAL;GOALPARA;18/MC"/>
    <x v="0"/>
    <n v="-384528"/>
    <n v="0"/>
    <x v="1"/>
    <x v="1"/>
    <x v="1"/>
    <x v="16"/>
  </r>
  <r>
    <x v="1"/>
    <s v="1"/>
    <x v="1"/>
    <s v="41100024"/>
    <s v="Pndptn Us. Hilir Teh"/>
    <s v="11004414"/>
    <s v="TEA:BAG;BLACK;VANILA;NUSAKITA;48/MC"/>
    <x v="0"/>
    <n v="4097531"/>
    <n v="501"/>
    <x v="1"/>
    <x v="1"/>
    <x v="1"/>
    <x v="16"/>
  </r>
  <r>
    <x v="1"/>
    <s v="1"/>
    <x v="1"/>
    <s v="41100024"/>
    <s v="Pndptn Us. Hilir Teh"/>
    <s v="11004415"/>
    <s v="EA:BAG;ENGLISHBREAKFAST;NUSAKITA;48/MC"/>
    <x v="0"/>
    <n v="1471026"/>
    <n v="198"/>
    <x v="1"/>
    <x v="1"/>
    <x v="1"/>
    <x v="16"/>
  </r>
  <r>
    <x v="1"/>
    <s v="1"/>
    <x v="1"/>
    <s v="41100024"/>
    <s v="Pndptn Us. Hilir Teh"/>
    <s v="11004417"/>
    <s v="TEA:BAG;BLACK;LECI;WALINI;1080GR;24/MC"/>
    <x v="0"/>
    <n v="6689910"/>
    <n v="751"/>
    <x v="1"/>
    <x v="1"/>
    <x v="1"/>
    <x v="16"/>
  </r>
  <r>
    <x v="1"/>
    <s v="1"/>
    <x v="1"/>
    <s v="41100024"/>
    <s v="Pndptn Us. Hilir Teh"/>
    <s v="11004418"/>
    <s v="TEA:BAG;BLACK;BLACKCURRANT;WALINI;24/MC"/>
    <x v="0"/>
    <n v="3967207"/>
    <n v="437"/>
    <x v="1"/>
    <x v="1"/>
    <x v="1"/>
    <x v="16"/>
  </r>
  <r>
    <x v="1"/>
    <s v="1"/>
    <x v="1"/>
    <s v="41100024"/>
    <s v="Pndptn Us. Hilir Teh"/>
    <s v="11004447"/>
    <s v="TEA:POWDER;BLACK;GRADE 1;WALINI;1KG"/>
    <x v="0"/>
    <n v="2332500"/>
    <n v="47"/>
    <x v="1"/>
    <x v="1"/>
    <x v="1"/>
    <x v="16"/>
  </r>
  <r>
    <x v="1"/>
    <s v="1"/>
    <x v="1"/>
    <s v="41100024"/>
    <s v="Pndptn Us. Hilir Teh"/>
    <s v="11004456"/>
    <s v="TEA:BAG;BLACK;ORIGINAL;WALINI;180GR"/>
    <x v="0"/>
    <n v="350450"/>
    <n v="10"/>
    <x v="1"/>
    <x v="1"/>
    <x v="1"/>
    <x v="16"/>
  </r>
  <r>
    <x v="1"/>
    <s v="1"/>
    <x v="1"/>
    <s v="41100024"/>
    <s v="Pndptn Us. Hilir Teh"/>
    <s v="11004463"/>
    <s v="TEA:BAG;BLACK;ORIGINAL;PGN;9GR;5/SCHT"/>
    <x v="0"/>
    <n v="1760000"/>
    <n v="2000"/>
    <x v="1"/>
    <x v="1"/>
    <x v="1"/>
    <x v="16"/>
  </r>
  <r>
    <x v="1"/>
    <s v="1"/>
    <x v="1"/>
    <s v="41100024"/>
    <s v="Pndptn Us. Hilir Teh"/>
    <s v="11004494"/>
    <s v="TEA:POWDER;BLACK;CHACUI;KAMPUNG;ALUM"/>
    <x v="0"/>
    <n v="320000"/>
    <n v="2"/>
    <x v="1"/>
    <x v="1"/>
    <x v="1"/>
    <x v="16"/>
  </r>
  <r>
    <x v="1"/>
    <s v="1"/>
    <x v="1"/>
    <s v="41100024"/>
    <s v="Pndptn Us. Hilir Teh"/>
    <s v="11004519"/>
    <s v="TEA:BAG;JASMINE;GOALPARA;30GR;15/BOX"/>
    <x v="0"/>
    <n v="7375483"/>
    <n v="2507"/>
    <x v="1"/>
    <x v="1"/>
    <x v="1"/>
    <x v="16"/>
  </r>
  <r>
    <x v="1"/>
    <s v="1"/>
    <x v="1"/>
    <s v="41100024"/>
    <s v="Pndptn Us. Hilir Teh"/>
    <s v="11004520"/>
    <s v="TEA:BAG;BLACK;GOALPARA;30GR;15/BOX"/>
    <x v="0"/>
    <n v="3081129"/>
    <n v="1276"/>
    <x v="1"/>
    <x v="1"/>
    <x v="1"/>
    <x v="16"/>
  </r>
  <r>
    <x v="1"/>
    <s v="1"/>
    <x v="1"/>
    <s v="41100024"/>
    <s v="Pndptn Us. Hilir Teh"/>
    <s v="11006018"/>
    <s v="TEH STD 102  BP 1"/>
    <x v="0"/>
    <n v="10500000"/>
    <n v="300"/>
    <x v="1"/>
    <x v="1"/>
    <x v="1"/>
    <x v="16"/>
  </r>
  <r>
    <x v="1"/>
    <s v="1"/>
    <x v="1"/>
    <s v="41100024"/>
    <s v="Pndptn Us. Hilir Teh"/>
    <s v="11006019"/>
    <s v="TEH STD 103  PF 1"/>
    <x v="0"/>
    <n v="5960000"/>
    <n v="200"/>
    <x v="1"/>
    <x v="1"/>
    <x v="1"/>
    <x v="16"/>
  </r>
  <r>
    <x v="1"/>
    <s v="1"/>
    <x v="1"/>
    <s v="41100024"/>
    <s v="Pndptn Us. Hilir Teh"/>
    <s v="11006026"/>
    <s v="TEH STD 201  OP"/>
    <x v="0"/>
    <n v="600000"/>
    <n v="10"/>
    <x v="1"/>
    <x v="1"/>
    <x v="1"/>
    <x v="16"/>
  </r>
  <r>
    <x v="1"/>
    <s v="1"/>
    <x v="1"/>
    <s v="41100024"/>
    <s v="Pndptn Us. Hilir Teh"/>
    <s v="11006028"/>
    <s v="TEH STD 205  BOP I"/>
    <x v="0"/>
    <n v="14720000"/>
    <n v="320"/>
    <x v="1"/>
    <x v="1"/>
    <x v="1"/>
    <x v="16"/>
  </r>
  <r>
    <x v="1"/>
    <s v="1"/>
    <x v="1"/>
    <s v="41100024"/>
    <s v="Pndptn Us. Hilir Teh"/>
    <s v="11006031"/>
    <s v="TEH STD 208  PF"/>
    <x v="0"/>
    <n v="165000"/>
    <n v="5"/>
    <x v="1"/>
    <x v="1"/>
    <x v="1"/>
    <x v="16"/>
  </r>
  <r>
    <x v="1"/>
    <s v="1"/>
    <x v="1"/>
    <s v="41100024"/>
    <s v="Pndptn Us. Hilir Teh"/>
    <s v="11006032"/>
    <s v="TEH STD 209  DUST"/>
    <x v="0"/>
    <n v="610000"/>
    <n v="20"/>
    <x v="1"/>
    <x v="1"/>
    <x v="1"/>
    <x v="16"/>
  </r>
  <r>
    <x v="1"/>
    <s v="1"/>
    <x v="1"/>
    <s v="41100024"/>
    <s v="Pndptn Us. Hilir Teh"/>
    <s v="11006043"/>
    <s v="TEH STD 306  GUN POWDER"/>
    <x v="0"/>
    <n v="173000"/>
    <n v="2"/>
    <x v="1"/>
    <x v="1"/>
    <x v="1"/>
    <x v="16"/>
  </r>
  <r>
    <x v="1"/>
    <s v="1"/>
    <x v="1"/>
    <s v="41100024"/>
    <s v="Pndptn Us. Hilir Teh"/>
    <s v="11006054"/>
    <s v="TC Hijau Superindo 365 25TB/Dus"/>
    <x v="0"/>
    <n v="16216216"/>
    <n v="3600"/>
    <x v="1"/>
    <x v="1"/>
    <x v="1"/>
    <x v="16"/>
  </r>
  <r>
    <x v="1"/>
    <s v="1"/>
    <x v="1"/>
    <s v="41100024"/>
    <s v="Pndptn Us. Hilir Teh"/>
    <s v="11006055"/>
    <s v="TC Hijau Walini NA 25TB/Dus (Pcs)-48/MC"/>
    <x v="0"/>
    <n v="11699540"/>
    <n v="1014"/>
    <x v="1"/>
    <x v="1"/>
    <x v="1"/>
    <x v="16"/>
  </r>
  <r>
    <x v="1"/>
    <s v="1"/>
    <x v="1"/>
    <s v="41100024"/>
    <s v="Pndptn Us. Hilir Teh"/>
    <s v="11006056"/>
    <s v="TC Hijau Walini AP 25TB/Dus (Pcs)-48MC"/>
    <x v="0"/>
    <n v="20371564"/>
    <n v="993"/>
    <x v="1"/>
    <x v="1"/>
    <x v="1"/>
    <x v="16"/>
  </r>
  <r>
    <x v="1"/>
    <s v="1"/>
    <x v="1"/>
    <s v="41100024"/>
    <s v="Pndptn Us. Hilir Teh"/>
    <s v="11006057"/>
    <s v="TC Hitam Goal 25TB/Dus (Pcs) - 48/MC"/>
    <x v="0"/>
    <n v="201772836"/>
    <n v="48965"/>
    <x v="1"/>
    <x v="1"/>
    <x v="1"/>
    <x v="16"/>
  </r>
  <r>
    <x v="1"/>
    <s v="1"/>
    <x v="1"/>
    <s v="41100024"/>
    <s v="Pndptn Us. Hilir Teh"/>
    <s v="11006058"/>
    <s v="TC Hitam Goal 5TB/Sachet (Pcs)- 288/MC"/>
    <x v="0"/>
    <n v="2597760"/>
    <n v="3456"/>
    <x v="1"/>
    <x v="1"/>
    <x v="1"/>
    <x v="16"/>
  </r>
  <r>
    <x v="1"/>
    <s v="1"/>
    <x v="1"/>
    <s v="41100024"/>
    <s v="Pndptn Us. Hilir Teh"/>
    <s v="11006059"/>
    <s v="TC Hitam Superindo 365 25TB/Dus"/>
    <x v="0"/>
    <n v="6778378"/>
    <n v="2400"/>
    <x v="1"/>
    <x v="1"/>
    <x v="1"/>
    <x v="16"/>
  </r>
  <r>
    <x v="1"/>
    <s v="1"/>
    <x v="1"/>
    <s v="41100024"/>
    <s v="Pndptn Us. Hilir Teh"/>
    <s v="11006060"/>
    <s v="TC Hitam Walini AP 25TB/Dus (Pcs)-48/MC"/>
    <x v="0"/>
    <n v="30647676"/>
    <n v="2259"/>
    <x v="1"/>
    <x v="1"/>
    <x v="1"/>
    <x v="16"/>
  </r>
  <r>
    <x v="1"/>
    <s v="1"/>
    <x v="1"/>
    <s v="41100024"/>
    <s v="Pndptn Us. Hilir Teh"/>
    <s v="11006062"/>
    <s v="TC Wangi Superindo 365 25TB/Dus"/>
    <x v="0"/>
    <n v="34054054"/>
    <n v="8400"/>
    <x v="1"/>
    <x v="1"/>
    <x v="1"/>
    <x v="16"/>
  </r>
  <r>
    <x v="1"/>
    <s v="1"/>
    <x v="1"/>
    <s v="41100024"/>
    <s v="Pndptn Us. Hilir Teh"/>
    <s v="11006063"/>
    <s v="TC Wangi Walini NA 25TB/Dus (Pcs)-48/MC"/>
    <x v="0"/>
    <n v="39661940"/>
    <n v="4840"/>
    <x v="1"/>
    <x v="1"/>
    <x v="1"/>
    <x v="16"/>
  </r>
  <r>
    <x v="1"/>
    <s v="1"/>
    <x v="1"/>
    <s v="41100024"/>
    <s v="Pndptn Us. Hilir Teh"/>
    <s v="11006064"/>
    <s v="TC Wangi Walini AP 25TB/Dus (Pcs)-48/MC"/>
    <x v="0"/>
    <n v="15567513"/>
    <n v="975"/>
    <x v="1"/>
    <x v="1"/>
    <x v="1"/>
    <x v="16"/>
  </r>
  <r>
    <x v="1"/>
    <s v="1"/>
    <x v="1"/>
    <s v="41100024"/>
    <s v="Pndptn Us. Hilir Teh"/>
    <s v="11006065"/>
    <s v="TC Leci Walini NA 25TB/Dus (Pcs)-48/MC"/>
    <x v="0"/>
    <n v="50734190"/>
    <n v="5126"/>
    <x v="1"/>
    <x v="1"/>
    <x v="1"/>
    <x v="16"/>
  </r>
  <r>
    <x v="1"/>
    <s v="1"/>
    <x v="1"/>
    <s v="41100024"/>
    <s v="Pndptn Us. Hilir Teh"/>
    <s v="11006066"/>
    <s v="TC Leci Walini AP 25TB/Dus (Pcs)-48/MC"/>
    <x v="0"/>
    <n v="39404314"/>
    <n v="2296"/>
    <x v="1"/>
    <x v="1"/>
    <x v="1"/>
    <x v="16"/>
  </r>
  <r>
    <x v="1"/>
    <s v="1"/>
    <x v="1"/>
    <s v="41100024"/>
    <s v="Pndptn Us. Hilir Teh"/>
    <s v="11006067"/>
    <s v="TC Lemon Walini NA 25TB/Dus (Pcs)-48/MC"/>
    <x v="0"/>
    <n v="21244415"/>
    <n v="2200"/>
    <x v="1"/>
    <x v="1"/>
    <x v="1"/>
    <x v="16"/>
  </r>
  <r>
    <x v="1"/>
    <s v="1"/>
    <x v="1"/>
    <s v="41100024"/>
    <s v="Pndptn Us. Hilir Teh"/>
    <s v="11006068"/>
    <s v="TC Lemon Walini AP 25TB/Dus (Pcs)-48/MC"/>
    <x v="0"/>
    <n v="14519888"/>
    <n v="907"/>
    <x v="1"/>
    <x v="1"/>
    <x v="1"/>
    <x v="16"/>
  </r>
  <r>
    <x v="1"/>
    <s v="1"/>
    <x v="1"/>
    <s v="41100024"/>
    <s v="Pndptn Us. Hilir Teh"/>
    <s v="11006069"/>
    <s v="TS Hijau Walini 50gr/Pouch -10/MC"/>
    <x v="0"/>
    <n v="215454"/>
    <n v="3"/>
    <x v="1"/>
    <x v="1"/>
    <x v="1"/>
    <x v="16"/>
  </r>
  <r>
    <x v="1"/>
    <s v="1"/>
    <x v="1"/>
    <s v="41100024"/>
    <s v="Pndptn Us. Hilir Teh"/>
    <s v="11006070"/>
    <s v="TS Hitam Walini 50gr/Pouch -10/MC"/>
    <x v="0"/>
    <n v="98182"/>
    <n v="2"/>
    <x v="1"/>
    <x v="1"/>
    <x v="1"/>
    <x v="16"/>
  </r>
  <r>
    <x v="1"/>
    <s v="1"/>
    <x v="1"/>
    <s v="41100024"/>
    <s v="Pndptn Us. Hilir Teh"/>
    <s v="11006071"/>
    <s v="TS BP1 Walini 200gr/Dus (Pcs) -48/MC"/>
    <x v="0"/>
    <n v="2929046"/>
    <n v="132"/>
    <x v="1"/>
    <x v="1"/>
    <x v="1"/>
    <x v="16"/>
  </r>
  <r>
    <x v="1"/>
    <s v="1"/>
    <x v="1"/>
    <s v="41100024"/>
    <s v="Pndptn Us. Hilir Teh"/>
    <s v="11006072"/>
    <s v="TS Hitam Goal 100 g/Metalize (Pcs)-72/MC"/>
    <x v="0"/>
    <n v="118971322"/>
    <n v="28800"/>
    <x v="1"/>
    <x v="1"/>
    <x v="1"/>
    <x v="16"/>
  </r>
  <r>
    <x v="1"/>
    <s v="1"/>
    <x v="1"/>
    <s v="41100024"/>
    <s v="Pndptn Us. Hilir Teh"/>
    <s v="11006073"/>
    <s v="TS Hitam Goal 250g/Metalize (Pcs)-32/MC"/>
    <x v="0"/>
    <n v="872923857"/>
    <n v="89499"/>
    <x v="1"/>
    <x v="1"/>
    <x v="1"/>
    <x v="16"/>
  </r>
  <r>
    <x v="1"/>
    <s v="1"/>
    <x v="1"/>
    <s v="41100024"/>
    <s v="Pndptn Us. Hilir Teh"/>
    <s v="11006074"/>
    <s v="TS Hitam Goal 50 g/Metalize (Pcs)-132/MC"/>
    <x v="0"/>
    <n v="322300546"/>
    <n v="149552"/>
    <x v="1"/>
    <x v="1"/>
    <x v="1"/>
    <x v="16"/>
  </r>
  <r>
    <x v="1"/>
    <s v="1"/>
    <x v="1"/>
    <s v="41100024"/>
    <s v="Pndptn Us. Hilir Teh"/>
    <s v="11006075"/>
    <s v="TS Hitam Gn. Mas 250g/Bks (pcs)-60/MC"/>
    <x v="0"/>
    <n v="383804760"/>
    <n v="39120"/>
    <x v="1"/>
    <x v="1"/>
    <x v="1"/>
    <x v="16"/>
  </r>
  <r>
    <x v="1"/>
    <s v="1"/>
    <x v="1"/>
    <s v="41100024"/>
    <s v="Pndptn Us. Hilir Teh"/>
    <s v="11006076"/>
    <s v="TS Hitam Gn. Mas 100g/Bal (Pcs)-150/MC"/>
    <x v="0"/>
    <n v="92621960"/>
    <n v="22580"/>
    <x v="1"/>
    <x v="1"/>
    <x v="1"/>
    <x v="16"/>
  </r>
  <r>
    <x v="1"/>
    <s v="1"/>
    <x v="1"/>
    <s v="41100024"/>
    <s v="Pndptn Us. Hilir Teh"/>
    <s v="11006077"/>
    <s v="TS Hitam Gn. Mas 50g/Bks (Pcs)-280/MC"/>
    <x v="0"/>
    <n v="102816000"/>
    <n v="47600"/>
    <x v="1"/>
    <x v="1"/>
    <x v="1"/>
    <x v="16"/>
  </r>
  <r>
    <x v="1"/>
    <s v="1"/>
    <x v="1"/>
    <s v="41100024"/>
    <s v="Pndptn Us. Hilir Teh"/>
    <s v="11006078"/>
    <s v="TS Putih Walini 50gr/Pouch -10/MC"/>
    <x v="0"/>
    <n v="352728"/>
    <n v="4"/>
    <x v="1"/>
    <x v="1"/>
    <x v="1"/>
    <x v="16"/>
  </r>
  <r>
    <x v="1"/>
    <s v="1"/>
    <x v="1"/>
    <s v="41100024"/>
    <s v="Pndptn Us. Hilir Teh"/>
    <s v="11006079"/>
    <s v="TC Hitam Walini NA 25TB/Dus (Pcs)-48/MC"/>
    <x v="0"/>
    <n v="20875150"/>
    <n v="2247"/>
    <x v="1"/>
    <x v="1"/>
    <x v="1"/>
    <x v="16"/>
  </r>
  <r>
    <x v="1"/>
    <s v="1"/>
    <x v="1"/>
    <s v="41100024"/>
    <s v="Pndptn Us. Hilir Teh"/>
    <s v="11006094"/>
    <s v="TEA:BAG;BLACK;PF;BONTEH;7.2GR"/>
    <x v="0"/>
    <n v="79944840"/>
    <n v="155520"/>
    <x v="1"/>
    <x v="1"/>
    <x v="1"/>
    <x v="16"/>
  </r>
  <r>
    <x v="1"/>
    <s v="1"/>
    <x v="1"/>
    <s v="41100024"/>
    <s v="Pndptn Us. Hilir Teh"/>
    <s v="11006095"/>
    <s v="TEA:BAG;BLACK;PF;BONTEH;45GR;25/BOX"/>
    <x v="0"/>
    <n v="955710000"/>
    <n v="310800"/>
    <x v="1"/>
    <x v="1"/>
    <x v="1"/>
    <x v="16"/>
  </r>
  <r>
    <x v="1"/>
    <s v="1"/>
    <x v="1"/>
    <s v="41100024"/>
    <s v="Pndptn Us. Hilir Teh"/>
    <s v="11006128"/>
    <s v="TEA:BAG;BLACK;REGULER;WALINI;42.5GR"/>
    <x v="0"/>
    <n v="29857824"/>
    <n v="4695"/>
    <x v="1"/>
    <x v="1"/>
    <x v="1"/>
    <x v="16"/>
  </r>
  <r>
    <x v="1"/>
    <s v="1"/>
    <x v="1"/>
    <s v="41100026"/>
    <s v="Pndptn Us. Hlir Gula"/>
    <s v="11004484"/>
    <s v="SUGAR,REFINED:GKP 1;RAJAGULA;50KG"/>
    <x v="0"/>
    <n v="370000000"/>
    <n v="500"/>
    <x v="1"/>
    <x v="1"/>
    <x v="1"/>
    <x v="16"/>
  </r>
  <r>
    <x v="1"/>
    <s v="1"/>
    <x v="1"/>
    <s v="41100026"/>
    <s v="Pndptn Us. Hlir Gula"/>
    <s v="11004485"/>
    <s v="SUGAR,REFINED:GKP 1;RAJAGULA;1KG"/>
    <x v="0"/>
    <n v="119893600"/>
    <n v="7972"/>
    <x v="1"/>
    <x v="1"/>
    <x v="1"/>
    <x v="16"/>
  </r>
  <r>
    <x v="1"/>
    <s v="1"/>
    <x v="1"/>
    <s v="41100026"/>
    <s v="Pndptn Us. Hlir Gula"/>
    <s v="11004487"/>
    <s v="SUGAR,REFINED:WHITE CRYSTAL;GKP 1;200GR"/>
    <x v="0"/>
    <n v="632200"/>
    <n v="218"/>
    <x v="1"/>
    <x v="1"/>
    <x v="1"/>
    <x v="16"/>
  </r>
  <r>
    <x v="1"/>
    <s v="1"/>
    <x v="1"/>
    <s v="41100027"/>
    <s v="Pndptn Us. Hlir KS"/>
    <s v="11004478"/>
    <s v="VEGETABLE OIL:PALM;LIQ;TROPICAL;1L"/>
    <x v="0"/>
    <n v="531892"/>
    <n v="36"/>
    <x v="1"/>
    <x v="1"/>
    <x v="1"/>
    <x v="16"/>
  </r>
  <r>
    <x v="1"/>
    <s v="1"/>
    <x v="1"/>
    <s v="41100027"/>
    <s v="Pndptn Us. Hlir KS"/>
    <s v="11004480"/>
    <s v="VEGETABLE OIL:PALM;LIQ;TROPICAL;2L"/>
    <x v="0"/>
    <n v="10065225"/>
    <n v="318"/>
    <x v="1"/>
    <x v="1"/>
    <x v="1"/>
    <x v="16"/>
  </r>
  <r>
    <x v="1"/>
    <s v="1"/>
    <x v="1"/>
    <s v="41100027"/>
    <s v="Pndptn Us. Hlir KS"/>
    <s v="11004481"/>
    <s v="VEGETABLE OIL:PALM;LIQ;STD;NUSAKITA;1L"/>
    <x v="0"/>
    <n v="335135"/>
    <n v="24"/>
    <x v="1"/>
    <x v="1"/>
    <x v="1"/>
    <x v="16"/>
  </r>
  <r>
    <x v="1"/>
    <s v="1"/>
    <x v="1"/>
    <s v="41100027"/>
    <s v="Pndptn Us. Hlir KS"/>
    <s v="11004482"/>
    <s v="VEGETABLE OIL:PALM;LIQ;MYK KITA;1L"/>
    <x v="0"/>
    <n v="67086486"/>
    <n v="5910"/>
    <x v="1"/>
    <x v="1"/>
    <x v="1"/>
    <x v="16"/>
  </r>
  <r>
    <x v="1"/>
    <s v="1"/>
    <x v="1"/>
    <s v="41100027"/>
    <s v="Pndptn Us. Hlir KS"/>
    <s v="11004483"/>
    <s v="VEGETABLE OIL:PALM;LIQ;NUSAKITA;2L"/>
    <x v="0"/>
    <n v="1482838"/>
    <n v="52"/>
    <x v="1"/>
    <x v="1"/>
    <x v="1"/>
    <x v="16"/>
  </r>
  <r>
    <x v="1"/>
    <s v="1"/>
    <x v="1"/>
    <s v="41100027"/>
    <s v="Pndptn Us. Hlir KS"/>
    <s v="11004499"/>
    <s v="VEGETABLE OIL:PALM;LIQ;STD;FRAISWEL;2L"/>
    <x v="0"/>
    <n v="6129730"/>
    <n v="216"/>
    <x v="1"/>
    <x v="1"/>
    <x v="1"/>
    <x v="16"/>
  </r>
  <r>
    <x v="1"/>
    <s v="1"/>
    <x v="1"/>
    <s v="41100027"/>
    <s v="Pndptn Us. Hlir KS"/>
    <s v="11004501"/>
    <s v="VEGETABLE OIL:PALM;LIQ;STD;FITRI;1.8L"/>
    <x v="0"/>
    <n v="27261802"/>
    <n v="1104"/>
    <x v="1"/>
    <x v="1"/>
    <x v="1"/>
    <x v="16"/>
  </r>
  <r>
    <x v="1"/>
    <s v="1"/>
    <x v="1"/>
    <s v="41100027"/>
    <s v="Pndptn Us. Hlir KS"/>
    <s v="11004506"/>
    <s v="VEGETABLE OIL:PALM;LIQ;STD;INL;900ML"/>
    <x v="0"/>
    <n v="268052700"/>
    <n v="23183"/>
    <x v="1"/>
    <x v="1"/>
    <x v="1"/>
    <x v="16"/>
  </r>
  <r>
    <x v="1"/>
    <s v="1"/>
    <x v="1"/>
    <s v="41100027"/>
    <s v="Pndptn Us. Hlir KS"/>
    <s v="11006096"/>
    <s v="VEGETABLE OIL:PALM;LIQ;STD;FITRI;850ML"/>
    <x v="0"/>
    <n v="12899235"/>
    <n v="1016"/>
    <x v="1"/>
    <x v="1"/>
    <x v="1"/>
    <x v="16"/>
  </r>
  <r>
    <x v="1"/>
    <s v="1"/>
    <x v="1"/>
    <s v="41100027"/>
    <s v="Pndptn Us. Hlir KS"/>
    <s v="11006098"/>
    <s v="VEGETABLE OIL:PALM;LIQ;STD;RIZKI;1L"/>
    <x v="0"/>
    <n v="374595"/>
    <n v="29"/>
    <x v="1"/>
    <x v="1"/>
    <x v="1"/>
    <x v="16"/>
  </r>
  <r>
    <x v="1"/>
    <s v="1"/>
    <x v="1"/>
    <s v="41200011"/>
    <s v="Pndptn Usaha Hortiku"/>
    <s v="11004557"/>
    <s v="MARGARINE:FORVITA;Vit A;15KG"/>
    <x v="0"/>
    <n v="0"/>
    <n v="0"/>
    <x v="1"/>
    <x v="1"/>
    <x v="4"/>
    <x v="16"/>
  </r>
  <r>
    <x v="1"/>
    <s v="1"/>
    <x v="1"/>
    <s v="41900001"/>
    <s v="Pndptn Ush Opti Aset"/>
    <s v="#"/>
    <s v="#"/>
    <x v="0"/>
    <n v="15399816983"/>
    <n v="0"/>
    <x v="1"/>
    <x v="1"/>
    <x v="13"/>
    <x v="6"/>
  </r>
  <r>
    <x v="1"/>
    <s v="1"/>
    <x v="1"/>
    <s v="41900005"/>
    <s v="Pndptn Ush Agrowisat"/>
    <s v="#"/>
    <s v="#"/>
    <x v="0"/>
    <n v="7469357013"/>
    <n v="0"/>
    <x v="1"/>
    <x v="1"/>
    <x v="7"/>
    <x v="6"/>
  </r>
  <r>
    <x v="1"/>
    <s v="1"/>
    <x v="2"/>
    <s v="41100006"/>
    <s v="Pndptn Usaha Karet"/>
    <s v="11000046"/>
    <s v="LATEKS PEKAT HIGH AMONIAK"/>
    <x v="0"/>
    <n v="1250724000"/>
    <n v="73240"/>
    <x v="0"/>
    <x v="4"/>
    <x v="5"/>
    <x v="7"/>
  </r>
  <r>
    <x v="1"/>
    <s v="1"/>
    <x v="2"/>
    <s v="41100006"/>
    <s v="Pndptn Usaha Karet"/>
    <s v="11003907"/>
    <s v="CUTTING"/>
    <x v="0"/>
    <n v="58421000"/>
    <n v="2260"/>
    <x v="0"/>
    <x v="4"/>
    <x v="5"/>
    <x v="7"/>
  </r>
  <r>
    <x v="1"/>
    <s v="1"/>
    <x v="2"/>
    <s v="41100006"/>
    <s v="Pndptn Usaha Karet"/>
    <s v="11005970"/>
    <s v="RSS 1 BB"/>
    <x v="1"/>
    <n v="10963556170"/>
    <n v="449514"/>
    <x v="0"/>
    <x v="4"/>
    <x v="5"/>
    <x v="10"/>
  </r>
  <r>
    <x v="1"/>
    <s v="1"/>
    <x v="2"/>
    <s v="41100006"/>
    <s v="Pndptn Usaha Karet"/>
    <s v="11005970"/>
    <s v="RSS 1 BB"/>
    <x v="0"/>
    <n v="3354428052"/>
    <n v="128142"/>
    <x v="0"/>
    <x v="4"/>
    <x v="5"/>
    <x v="10"/>
  </r>
  <r>
    <x v="1"/>
    <s v="1"/>
    <x v="2"/>
    <s v="41100006"/>
    <s v="Pndptn Usaha Karet"/>
    <s v="11005974"/>
    <s v="RSS 4 BB"/>
    <x v="0"/>
    <n v="482363100"/>
    <n v="18306"/>
    <x v="0"/>
    <x v="4"/>
    <x v="5"/>
    <x v="7"/>
  </r>
  <r>
    <x v="1"/>
    <s v="1"/>
    <x v="2"/>
    <s v="41100006"/>
    <s v="Pndptn Usaha Karet"/>
    <s v="11005975"/>
    <s v="CUTTING"/>
    <x v="0"/>
    <n v="414789100"/>
    <n v="16046"/>
    <x v="0"/>
    <x v="4"/>
    <x v="5"/>
    <x v="7"/>
  </r>
  <r>
    <x v="1"/>
    <s v="1"/>
    <x v="2"/>
    <s v="41100015"/>
    <s v="Pndptn Usaha Teh"/>
    <s v="11004357"/>
    <s v="TEA:ODX TEA;BLACK;GRADE 1;BOPF"/>
    <x v="0"/>
    <n v="56936298"/>
    <n v="3060"/>
    <x v="0"/>
    <x v="5"/>
    <x v="6"/>
    <x v="13"/>
  </r>
  <r>
    <x v="1"/>
    <s v="1"/>
    <x v="2"/>
    <s v="41100015"/>
    <s v="Pndptn Usaha Teh"/>
    <s v="11004358"/>
    <s v="TEA:ODX TEA;BLACK;GRADE 1;PF"/>
    <x v="0"/>
    <n v="284729775"/>
    <n v="14300"/>
    <x v="0"/>
    <x v="5"/>
    <x v="6"/>
    <x v="13"/>
  </r>
  <r>
    <x v="1"/>
    <s v="1"/>
    <x v="2"/>
    <s v="41100015"/>
    <s v="Pndptn Usaha Teh"/>
    <s v="11004359"/>
    <s v="TEA:ODX TEA;BLACK;GRADE 1;DUST"/>
    <x v="0"/>
    <n v="73284372"/>
    <n v="3720"/>
    <x v="0"/>
    <x v="5"/>
    <x v="6"/>
    <x v="13"/>
  </r>
  <r>
    <x v="1"/>
    <s v="1"/>
    <x v="2"/>
    <s v="41100015"/>
    <s v="Pndptn Usaha Teh"/>
    <s v="11004360"/>
    <s v="TEA:ODX TEA;BLACK;GRADE 1;BT"/>
    <x v="0"/>
    <n v="588731208"/>
    <n v="31600"/>
    <x v="0"/>
    <x v="5"/>
    <x v="6"/>
    <x v="13"/>
  </r>
  <r>
    <x v="1"/>
    <s v="1"/>
    <x v="2"/>
    <s v="41100015"/>
    <s v="Pndptn Usaha Teh"/>
    <s v="11004361"/>
    <s v="TEA:ODX TEA;BLACK;GRADE 1;BP"/>
    <x v="0"/>
    <n v="50794380"/>
    <n v="1260"/>
    <x v="0"/>
    <x v="5"/>
    <x v="6"/>
    <x v="13"/>
  </r>
  <r>
    <x v="1"/>
    <s v="1"/>
    <x v="2"/>
    <s v="41100015"/>
    <s v="Pndptn Usaha Teh"/>
    <s v="11004362"/>
    <s v="TEA:ODX TEA;BLACK;GRADE 2;PF II"/>
    <x v="0"/>
    <n v="111571488"/>
    <n v="6720"/>
    <x v="0"/>
    <x v="5"/>
    <x v="6"/>
    <x v="13"/>
  </r>
  <r>
    <x v="1"/>
    <s v="1"/>
    <x v="2"/>
    <s v="41100015"/>
    <s v="Pndptn Usaha Teh"/>
    <s v="11004365"/>
    <s v="TEA:ODX TEA;BLACK;GRADE 2;FANN II"/>
    <x v="1"/>
    <n v="159060780"/>
    <n v="11400"/>
    <x v="0"/>
    <x v="5"/>
    <x v="6"/>
    <x v="13"/>
  </r>
  <r>
    <x v="1"/>
    <s v="1"/>
    <x v="2"/>
    <s v="41100015"/>
    <s v="Pndptn Usaha Teh"/>
    <s v="11004365"/>
    <s v="TEA:ODX TEA;BLACK;GRADE 2;FANN II"/>
    <x v="0"/>
    <n v="31833759"/>
    <n v="2280"/>
    <x v="0"/>
    <x v="5"/>
    <x v="6"/>
    <x v="13"/>
  </r>
  <r>
    <x v="1"/>
    <s v="1"/>
    <x v="2"/>
    <s v="41100015"/>
    <s v="Pndptn Usaha Teh"/>
    <s v="11004366"/>
    <s v="TEA:ODX TEA;BLACK;GRADE 2;DUST III"/>
    <x v="0"/>
    <n v="140245950"/>
    <n v="7800"/>
    <x v="0"/>
    <x v="5"/>
    <x v="6"/>
    <x v="13"/>
  </r>
  <r>
    <x v="1"/>
    <s v="1"/>
    <x v="2"/>
    <s v="41100017"/>
    <s v="Pndptn Usaha Kopi"/>
    <s v="11003930"/>
    <s v="R/WP - 1 M"/>
    <x v="0"/>
    <n v="536340000"/>
    <n v="8939"/>
    <x v="0"/>
    <x v="6"/>
    <x v="8"/>
    <x v="17"/>
  </r>
  <r>
    <x v="1"/>
    <s v="1"/>
    <x v="2"/>
    <s v="41100017"/>
    <s v="Pndptn Usaha Kopi"/>
    <s v="11003931"/>
    <s v="R/WP - 1 S"/>
    <x v="0"/>
    <n v="156255000"/>
    <n v="2841"/>
    <x v="0"/>
    <x v="6"/>
    <x v="8"/>
    <x v="17"/>
  </r>
  <r>
    <x v="1"/>
    <s v="1"/>
    <x v="2"/>
    <s v="41100017"/>
    <s v="Pndptn Usaha Kopi"/>
    <s v="11003932"/>
    <s v="R/WP - 4 L"/>
    <x v="0"/>
    <n v="187408000"/>
    <n v="3536"/>
    <x v="0"/>
    <x v="6"/>
    <x v="8"/>
    <x v="17"/>
  </r>
  <r>
    <x v="1"/>
    <s v="1"/>
    <x v="2"/>
    <s v="41100017"/>
    <s v="Pndptn Usaha Kopi"/>
    <s v="11003933"/>
    <s v="R/WP - 4 M"/>
    <x v="0"/>
    <n v="1088885000"/>
    <n v="20545"/>
    <x v="0"/>
    <x v="6"/>
    <x v="8"/>
    <x v="17"/>
  </r>
  <r>
    <x v="1"/>
    <s v="1"/>
    <x v="2"/>
    <s v="41100017"/>
    <s v="Pndptn Usaha Kopi"/>
    <s v="11003934"/>
    <s v="R/WP - 4 S"/>
    <x v="0"/>
    <n v="368456000"/>
    <n v="6952"/>
    <x v="0"/>
    <x v="6"/>
    <x v="8"/>
    <x v="17"/>
  </r>
  <r>
    <x v="1"/>
    <s v="1"/>
    <x v="2"/>
    <s v="41100017"/>
    <s v="Pndptn Usaha Kopi"/>
    <s v="11003935"/>
    <s v="KOPI - R/DP LOKAL"/>
    <x v="0"/>
    <n v="674080000"/>
    <n v="16852"/>
    <x v="0"/>
    <x v="6"/>
    <x v="8"/>
    <x v="17"/>
  </r>
  <r>
    <x v="1"/>
    <s v="1"/>
    <x v="2"/>
    <s v="41100017"/>
    <s v="Pndptn Usaha Kopi"/>
    <s v="11003936"/>
    <s v="R/WP - 1 L"/>
    <x v="0"/>
    <n v="63420000"/>
    <n v="1057"/>
    <x v="0"/>
    <x v="6"/>
    <x v="8"/>
    <x v="17"/>
  </r>
  <r>
    <x v="1"/>
    <s v="1"/>
    <x v="2"/>
    <s v="41100017"/>
    <s v="Pndptn Usaha Kopi"/>
    <s v="11003938"/>
    <s v="R/DP - 1 L"/>
    <x v="0"/>
    <n v="336752000"/>
    <n v="6476"/>
    <x v="0"/>
    <x v="6"/>
    <x v="8"/>
    <x v="17"/>
  </r>
  <r>
    <x v="1"/>
    <s v="1"/>
    <x v="2"/>
    <s v="41100017"/>
    <s v="Pndptn Usaha Kopi"/>
    <s v="11003939"/>
    <s v="R/DP - 1 S"/>
    <x v="0"/>
    <n v="28132000"/>
    <n v="541"/>
    <x v="0"/>
    <x v="6"/>
    <x v="8"/>
    <x v="17"/>
  </r>
  <r>
    <x v="1"/>
    <s v="1"/>
    <x v="2"/>
    <s v="41100017"/>
    <s v="Pndptn Usaha Kopi"/>
    <s v="11003941"/>
    <s v="R/DP - 4 L"/>
    <x v="0"/>
    <n v="98000"/>
    <n v="2"/>
    <x v="0"/>
    <x v="6"/>
    <x v="8"/>
    <x v="17"/>
  </r>
  <r>
    <x v="1"/>
    <s v="1"/>
    <x v="2"/>
    <s v="41100023"/>
    <s v="Pndptn Usah Prd Hil"/>
    <s v="11003560"/>
    <s v="KOPI ROASTED BLEND PATRA 500 GR"/>
    <x v="0"/>
    <n v="0"/>
    <n v="0"/>
    <x v="1"/>
    <x v="1"/>
    <x v="1"/>
    <x v="16"/>
  </r>
  <r>
    <x v="1"/>
    <s v="1"/>
    <x v="2"/>
    <s v="41100024"/>
    <s v="Pndptn Us. Hilir Teh"/>
    <s v="11000710"/>
    <s v="TEH CELUP KALIGUA 50 GRAM"/>
    <x v="0"/>
    <n v="20307206"/>
    <n v="185"/>
    <x v="1"/>
    <x v="1"/>
    <x v="1"/>
    <x v="16"/>
  </r>
  <r>
    <x v="1"/>
    <s v="1"/>
    <x v="2"/>
    <s v="41100024"/>
    <s v="Pndptn Us. Hilir Teh"/>
    <s v="11000711"/>
    <s v="TEH SERBUK KALIGUA 100 GRAM"/>
    <x v="0"/>
    <n v="11522448"/>
    <n v="200"/>
    <x v="1"/>
    <x v="1"/>
    <x v="1"/>
    <x v="16"/>
  </r>
  <r>
    <x v="1"/>
    <s v="1"/>
    <x v="2"/>
    <s v="41100024"/>
    <s v="Pndptn Us. Hilir Teh"/>
    <s v="11002501"/>
    <s v="TEH SERBUK KALIGUA 500 GR"/>
    <x v="0"/>
    <n v="14666664"/>
    <n v="220"/>
    <x v="1"/>
    <x v="1"/>
    <x v="1"/>
    <x v="16"/>
  </r>
  <r>
    <x v="1"/>
    <s v="1"/>
    <x v="2"/>
    <s v="41100024"/>
    <s v="Pndptn Us. Hilir Teh"/>
    <s v="11003579"/>
    <s v="TEH SACHET HOTEL PATRA"/>
    <x v="0"/>
    <n v="3828818"/>
    <n v="5000"/>
    <x v="1"/>
    <x v="1"/>
    <x v="1"/>
    <x v="16"/>
  </r>
  <r>
    <x v="1"/>
    <s v="1"/>
    <x v="2"/>
    <s v="41100024"/>
    <s v="Pndptn Us. Hilir Teh"/>
    <s v="11004248"/>
    <s v="TEA:TIGA DJALA;BLK TEA;TEA BAG;25/BOX"/>
    <x v="0"/>
    <n v="1239642"/>
    <n v="250"/>
    <x v="1"/>
    <x v="1"/>
    <x v="1"/>
    <x v="16"/>
  </r>
  <r>
    <x v="1"/>
    <s v="1"/>
    <x v="2"/>
    <s v="41100025"/>
    <s v="Pndptn Us. Hlir Kopi"/>
    <s v="11000701"/>
    <s v="KOPI BANARAN KEMASAN 25 GRAM + GULA"/>
    <x v="0"/>
    <n v="15967625"/>
    <n v="331"/>
    <x v="1"/>
    <x v="1"/>
    <x v="1"/>
    <x v="16"/>
  </r>
  <r>
    <x v="1"/>
    <s v="1"/>
    <x v="2"/>
    <s v="41100025"/>
    <s v="Pndptn Us. Hlir Kopi"/>
    <s v="11000702"/>
    <s v="KOPI BANARAN KEMASAN 100 GRAM"/>
    <x v="0"/>
    <n v="39400910"/>
    <n v="196"/>
    <x v="1"/>
    <x v="1"/>
    <x v="1"/>
    <x v="16"/>
  </r>
  <r>
    <x v="1"/>
    <s v="1"/>
    <x v="2"/>
    <s v="41100025"/>
    <s v="Pndptn Us. Hlir Kopi"/>
    <s v="11000703"/>
    <s v="KOPI BANARAN KEMASAN 250 GRAM"/>
    <x v="0"/>
    <n v="16501802"/>
    <n v="133"/>
    <x v="1"/>
    <x v="1"/>
    <x v="1"/>
    <x v="16"/>
  </r>
  <r>
    <x v="1"/>
    <s v="1"/>
    <x v="2"/>
    <s v="41100025"/>
    <s v="Pndptn Us. Hlir Kopi"/>
    <s v="11000704"/>
    <s v="KOPI BANARAN CLASSIC 200 GRAM"/>
    <x v="0"/>
    <n v="5002703"/>
    <n v="28"/>
    <x v="1"/>
    <x v="1"/>
    <x v="1"/>
    <x v="16"/>
  </r>
  <r>
    <x v="1"/>
    <s v="1"/>
    <x v="2"/>
    <s v="41100025"/>
    <s v="Pndptn Us. Hlir Kopi"/>
    <s v="11000705"/>
    <s v="KOPI BANARAN PREMIUM 120 GRAM"/>
    <x v="0"/>
    <n v="1807250"/>
    <n v="11"/>
    <x v="1"/>
    <x v="1"/>
    <x v="1"/>
    <x v="16"/>
  </r>
  <r>
    <x v="1"/>
    <s v="1"/>
    <x v="2"/>
    <s v="41100025"/>
    <s v="Pndptn Us. Hlir Kopi"/>
    <s v="11000716"/>
    <s v="KOPI SANGRAI ARABIKA 100%"/>
    <x v="0"/>
    <n v="7237568"/>
    <n v="66"/>
    <x v="1"/>
    <x v="1"/>
    <x v="1"/>
    <x v="16"/>
  </r>
  <r>
    <x v="1"/>
    <s v="1"/>
    <x v="2"/>
    <s v="41100025"/>
    <s v="Pndptn Us. Hlir Kopi"/>
    <s v="11000717"/>
    <s v="KOPI SANGRAI ROBUSTA 100 %"/>
    <x v="0"/>
    <n v="13713515"/>
    <n v="204"/>
    <x v="1"/>
    <x v="1"/>
    <x v="1"/>
    <x v="16"/>
  </r>
  <r>
    <x v="1"/>
    <s v="1"/>
    <x v="2"/>
    <s v="41100025"/>
    <s v="Pndptn Us. Hlir Kopi"/>
    <s v="11000718"/>
    <s v="KOPI SANGRAI BANARAN BLEND A"/>
    <x v="0"/>
    <n v="9549551"/>
    <n v="90"/>
    <x v="1"/>
    <x v="1"/>
    <x v="1"/>
    <x v="16"/>
  </r>
  <r>
    <x v="1"/>
    <s v="1"/>
    <x v="2"/>
    <s v="41100025"/>
    <s v="Pndptn Us. Hlir Kopi"/>
    <s v="11000719"/>
    <s v="KOPI SANGRAI BANARAN BLEND B"/>
    <x v="0"/>
    <n v="14708109"/>
    <n v="159"/>
    <x v="1"/>
    <x v="1"/>
    <x v="1"/>
    <x v="16"/>
  </r>
  <r>
    <x v="1"/>
    <s v="1"/>
    <x v="2"/>
    <s v="41100025"/>
    <s v="Pndptn Us. Hlir Kopi"/>
    <s v="11000720"/>
    <s v="KOPI SANGRAI BANARAN BLEND C"/>
    <x v="0"/>
    <n v="8648649"/>
    <n v="120"/>
    <x v="1"/>
    <x v="1"/>
    <x v="1"/>
    <x v="16"/>
  </r>
  <r>
    <x v="1"/>
    <s v="1"/>
    <x v="2"/>
    <s v="41100025"/>
    <s v="Pndptn Us. Hlir Kopi"/>
    <s v="11000721"/>
    <s v="KOPI SANGRAI BANARAN SUPER"/>
    <x v="0"/>
    <n v="315315"/>
    <n v="5"/>
    <x v="1"/>
    <x v="1"/>
    <x v="1"/>
    <x v="16"/>
  </r>
  <r>
    <x v="1"/>
    <s v="1"/>
    <x v="2"/>
    <s v="41100025"/>
    <s v="Pndptn Us. Hlir Kopi"/>
    <s v="11000723"/>
    <s v="KOPI SANGRAI BANARAN EKONOMI  2"/>
    <x v="0"/>
    <n v="2702703"/>
    <n v="60"/>
    <x v="1"/>
    <x v="1"/>
    <x v="1"/>
    <x v="16"/>
  </r>
  <r>
    <x v="1"/>
    <s v="1"/>
    <x v="2"/>
    <s v="41100025"/>
    <s v="Pndptn Us. Hlir Kopi"/>
    <s v="11000724"/>
    <s v="KOPI BUBUK ARABIKA 100 %"/>
    <x v="0"/>
    <n v="15658147"/>
    <n v="134"/>
    <x v="1"/>
    <x v="1"/>
    <x v="1"/>
    <x v="16"/>
  </r>
  <r>
    <x v="1"/>
    <s v="1"/>
    <x v="2"/>
    <s v="41100025"/>
    <s v="Pndptn Us. Hlir Kopi"/>
    <s v="11000725"/>
    <s v="KOPI BUBUK ROBUSTA 100 %"/>
    <x v="0"/>
    <n v="5695576"/>
    <n v="92"/>
    <x v="1"/>
    <x v="1"/>
    <x v="1"/>
    <x v="16"/>
  </r>
  <r>
    <x v="1"/>
    <s v="1"/>
    <x v="2"/>
    <s v="41100025"/>
    <s v="Pndptn Us. Hlir Kopi"/>
    <s v="11000727"/>
    <s v="KOPI BUBUK BANARAN BLEND B"/>
    <x v="0"/>
    <n v="644152"/>
    <n v="6"/>
    <x v="1"/>
    <x v="1"/>
    <x v="1"/>
    <x v="16"/>
  </r>
  <r>
    <x v="1"/>
    <s v="1"/>
    <x v="2"/>
    <s v="41100025"/>
    <s v="Pndptn Us. Hlir Kopi"/>
    <s v="11000731"/>
    <s v="KOPI BUBUK BANARAN EKONOMI  2"/>
    <x v="0"/>
    <n v="1351351"/>
    <n v="20"/>
    <x v="1"/>
    <x v="1"/>
    <x v="1"/>
    <x v="16"/>
  </r>
  <r>
    <x v="1"/>
    <s v="1"/>
    <x v="2"/>
    <s v="41100025"/>
    <s v="Pndptn Us. Hlir Kopi"/>
    <s v="11003560"/>
    <s v="KOPI ROASTED BLEND PATRA 500 GR"/>
    <x v="0"/>
    <n v="2342342"/>
    <n v="20"/>
    <x v="1"/>
    <x v="1"/>
    <x v="1"/>
    <x v="16"/>
  </r>
  <r>
    <x v="1"/>
    <s v="1"/>
    <x v="2"/>
    <s v="41100025"/>
    <s v="Pndptn Us. Hlir Kopi"/>
    <s v="11003578"/>
    <s v="KOPI SACHET HOTEL PATRA"/>
    <x v="0"/>
    <n v="4955000"/>
    <n v="5000"/>
    <x v="1"/>
    <x v="1"/>
    <x v="1"/>
    <x v="16"/>
  </r>
  <r>
    <x v="1"/>
    <s v="1"/>
    <x v="2"/>
    <s v="41100025"/>
    <s v="Pndptn Us. Hlir Kopi"/>
    <s v="11003712"/>
    <s v="GREEN BEAN BANARAN ROBUSTA"/>
    <x v="0"/>
    <n v="12612615"/>
    <n v="200"/>
    <x v="1"/>
    <x v="1"/>
    <x v="1"/>
    <x v="16"/>
  </r>
  <r>
    <x v="1"/>
    <s v="1"/>
    <x v="2"/>
    <s v="41100025"/>
    <s v="Pndptn Us. Hlir Kopi"/>
    <s v="11003714"/>
    <s v="KOPI BUBUK PREMIUM 500 GR"/>
    <x v="0"/>
    <n v="1702703"/>
    <n v="11"/>
    <x v="1"/>
    <x v="1"/>
    <x v="1"/>
    <x v="16"/>
  </r>
  <r>
    <x v="1"/>
    <s v="1"/>
    <x v="2"/>
    <s v="41100025"/>
    <s v="Pndptn Us. Hlir Kopi"/>
    <s v="11004232"/>
    <s v="KOPI BUBUK BANARAN BLEND C @ 500 GR"/>
    <x v="0"/>
    <n v="6270270"/>
    <n v="83"/>
    <x v="1"/>
    <x v="1"/>
    <x v="1"/>
    <x v="16"/>
  </r>
  <r>
    <x v="1"/>
    <s v="1"/>
    <x v="2"/>
    <s v="41100025"/>
    <s v="Pndptn Us. Hlir Kopi"/>
    <s v="11004452"/>
    <s v="COFFEE:POWDER;ARABUSTA;NUSAKITA;200GR"/>
    <x v="0"/>
    <n v="4171922"/>
    <n v="114"/>
    <x v="1"/>
    <x v="1"/>
    <x v="1"/>
    <x v="16"/>
  </r>
  <r>
    <x v="1"/>
    <s v="1"/>
    <x v="2"/>
    <s v="41100025"/>
    <s v="Pndptn Us. Hlir Kopi"/>
    <s v="11004453"/>
    <s v="COFFEE:POWDER;ROBUSTA;NUSAKITA;200GR"/>
    <x v="0"/>
    <n v="4120720"/>
    <n v="117"/>
    <x v="1"/>
    <x v="1"/>
    <x v="1"/>
    <x v="16"/>
  </r>
  <r>
    <x v="1"/>
    <s v="1"/>
    <x v="2"/>
    <s v="41100026"/>
    <s v="Pndptn Us. Hlir Gula"/>
    <s v="11000714"/>
    <s v="GULA 9 KEMASAN  1 KG"/>
    <x v="0"/>
    <n v="1203068500"/>
    <n v="79028"/>
    <x v="1"/>
    <x v="1"/>
    <x v="1"/>
    <x v="16"/>
  </r>
  <r>
    <x v="1"/>
    <s v="1"/>
    <x v="2"/>
    <s v="41100026"/>
    <s v="Pndptn Us. Hlir Gula"/>
    <s v="11004303"/>
    <s v="SUGAR,REFINED:WHITE CRYSTAL;BANARAN;8GR"/>
    <x v="0"/>
    <n v="4900000"/>
    <n v="14000"/>
    <x v="1"/>
    <x v="1"/>
    <x v="1"/>
    <x v="16"/>
  </r>
  <r>
    <x v="1"/>
    <s v="1"/>
    <x v="2"/>
    <s v="41200001"/>
    <s v="Pndptn Usaha Tebu"/>
    <s v="11004290"/>
    <s v="SUGAR,REFINED:GKP 1;ICUMSA 81-200IU"/>
    <x v="0"/>
    <n v="0"/>
    <n v="0"/>
    <x v="0"/>
    <x v="2"/>
    <x v="2"/>
    <x v="3"/>
  </r>
  <r>
    <x v="1"/>
    <s v="1"/>
    <x v="2"/>
    <s v="41200016"/>
    <s v="Pndptn Usah Tmn Lain"/>
    <s v="#"/>
    <s v="#"/>
    <x v="0"/>
    <n v="4052550"/>
    <n v="0"/>
    <x v="1"/>
    <x v="1"/>
    <x v="4"/>
    <x v="6"/>
  </r>
  <r>
    <x v="1"/>
    <s v="1"/>
    <x v="2"/>
    <s v="41900005"/>
    <s v="Pndptn Ush Agrowisat"/>
    <s v="#"/>
    <s v="#"/>
    <x v="0"/>
    <n v="3247260109"/>
    <n v="0"/>
    <x v="1"/>
    <x v="1"/>
    <x v="7"/>
    <x v="6"/>
  </r>
  <r>
    <x v="1"/>
    <s v="1"/>
    <x v="3"/>
    <s v="41200001"/>
    <s v="Pndptn Usaha Tebu"/>
    <s v="11000001"/>
    <s v="GULA UPS RITEL"/>
    <x v="0"/>
    <n v="46337500"/>
    <n v="3325"/>
    <x v="0"/>
    <x v="2"/>
    <x v="2"/>
    <x v="3"/>
  </r>
  <r>
    <x v="1"/>
    <s v="1"/>
    <x v="3"/>
    <s v="41200003"/>
    <s v="Pndptn Usaha Karung"/>
    <s v="#"/>
    <s v="#"/>
    <x v="0"/>
    <n v="498200000"/>
    <n v="0"/>
    <x v="1"/>
    <x v="1"/>
    <x v="10"/>
    <x v="6"/>
  </r>
  <r>
    <x v="1"/>
    <s v="1"/>
    <x v="3"/>
    <s v="41200006"/>
    <s v="Pend U. Tembakau"/>
    <s v="11004630"/>
    <s v="VBN FILLER POL LOOSE LEAF"/>
    <x v="0"/>
    <n v="2887500"/>
    <n v="55"/>
    <x v="0"/>
    <x v="3"/>
    <x v="3"/>
    <x v="5"/>
  </r>
  <r>
    <x v="1"/>
    <s v="1"/>
    <x v="3"/>
    <s v="41200006"/>
    <s v="Pend U. Tembakau"/>
    <s v="11004901"/>
    <s v="GOOD FILLER"/>
    <x v="0"/>
    <n v="334362136"/>
    <n v="6091"/>
    <x v="0"/>
    <x v="3"/>
    <x v="3"/>
    <x v="5"/>
  </r>
  <r>
    <x v="1"/>
    <s v="1"/>
    <x v="3"/>
    <s v="41200006"/>
    <s v="Pend U. Tembakau"/>
    <s v="11004903"/>
    <s v="TBN - FILLER- GUR-GUR BIR DAN POLOKAN"/>
    <x v="0"/>
    <n v="123632205"/>
    <n v="2496"/>
    <x v="0"/>
    <x v="3"/>
    <x v="3"/>
    <x v="5"/>
  </r>
  <r>
    <x v="1"/>
    <s v="1"/>
    <x v="3"/>
    <s v="41200006"/>
    <s v="Pend U. Tembakau"/>
    <s v="11004904"/>
    <s v="TBN FILLER GUR-GUR BIR - POLOKAN BLEND"/>
    <x v="0"/>
    <n v="101488188"/>
    <n v="5634"/>
    <x v="0"/>
    <x v="3"/>
    <x v="3"/>
    <x v="5"/>
  </r>
  <r>
    <x v="1"/>
    <s v="1"/>
    <x v="3"/>
    <s v="41200006"/>
    <s v="Pend U. Tembakau"/>
    <s v="11004918"/>
    <s v="TBN - FILLER- GUR-GUR-Z MERAH+BIRU BLEND"/>
    <x v="0"/>
    <n v="151419827"/>
    <n v="6599"/>
    <x v="0"/>
    <x v="3"/>
    <x v="3"/>
    <x v="5"/>
  </r>
  <r>
    <x v="1"/>
    <s v="1"/>
    <x v="3"/>
    <s v="41200006"/>
    <s v="Pend U. Tembakau"/>
    <s v="11005027"/>
    <s v="VBN DAUN DKA -PW1- IIIC UTUH UKUR 1"/>
    <x v="0"/>
    <n v="3790800"/>
    <n v="13"/>
    <x v="0"/>
    <x v="3"/>
    <x v="3"/>
    <x v="5"/>
  </r>
  <r>
    <x v="1"/>
    <s v="1"/>
    <x v="4"/>
    <s v="41100006"/>
    <s v="Pndptn Usaha Karet"/>
    <s v="11001445"/>
    <s v="TH BR CR 1X"/>
    <x v="0"/>
    <n v="1910008000"/>
    <n v="83920"/>
    <x v="0"/>
    <x v="4"/>
    <x v="5"/>
    <x v="7"/>
  </r>
  <r>
    <x v="1"/>
    <s v="1"/>
    <x v="4"/>
    <s v="41100006"/>
    <s v="Pndptn Usaha Karet"/>
    <s v="11003276"/>
    <s v="RSS 1 SB 33"/>
    <x v="1"/>
    <n v="9289992768"/>
    <n v="345600"/>
    <x v="0"/>
    <x v="4"/>
    <x v="5"/>
    <x v="10"/>
  </r>
  <r>
    <x v="1"/>
    <s v="1"/>
    <x v="4"/>
    <s v="41100006"/>
    <s v="Pndptn Usaha Karet"/>
    <s v="11003277"/>
    <s v="RSS 1 SB 35"/>
    <x v="1"/>
    <n v="2563631079"/>
    <n v="100800"/>
    <x v="0"/>
    <x v="4"/>
    <x v="5"/>
    <x v="10"/>
  </r>
  <r>
    <x v="1"/>
    <s v="1"/>
    <x v="4"/>
    <s v="41100006"/>
    <s v="Pndptn Usaha Karet"/>
    <s v="11003282"/>
    <s v="TH BR CR 2X"/>
    <x v="0"/>
    <n v="84800000"/>
    <n v="4240"/>
    <x v="0"/>
    <x v="4"/>
    <x v="5"/>
    <x v="7"/>
  </r>
  <r>
    <x v="1"/>
    <s v="1"/>
    <x v="4"/>
    <s v="41100006"/>
    <s v="Pndptn Usaha Karet"/>
    <s v="11003283"/>
    <s v="TH BR CR 3X"/>
    <x v="0"/>
    <n v="1452832000"/>
    <n v="73440"/>
    <x v="0"/>
    <x v="4"/>
    <x v="5"/>
    <x v="7"/>
  </r>
  <r>
    <x v="1"/>
    <s v="1"/>
    <x v="4"/>
    <s v="41100006"/>
    <s v="Pndptn Usaha Karet"/>
    <s v="11003284"/>
    <s v="TH BR CR 3X HITAM"/>
    <x v="0"/>
    <n v="1251768000"/>
    <n v="64960"/>
    <x v="0"/>
    <x v="4"/>
    <x v="5"/>
    <x v="7"/>
  </r>
  <r>
    <x v="1"/>
    <s v="1"/>
    <x v="4"/>
    <s v="41100006"/>
    <s v="Pndptn Usaha Karet"/>
    <s v="11005970"/>
    <s v="RSS 1 BB"/>
    <x v="1"/>
    <n v="10003294010"/>
    <n v="394596"/>
    <x v="0"/>
    <x v="4"/>
    <x v="5"/>
    <x v="10"/>
  </r>
  <r>
    <x v="1"/>
    <s v="1"/>
    <x v="4"/>
    <s v="41100006"/>
    <s v="Pndptn Usaha Karet"/>
    <s v="11005975"/>
    <s v="CUTTING"/>
    <x v="0"/>
    <n v="175907100"/>
    <n v="7797"/>
    <x v="0"/>
    <x v="4"/>
    <x v="5"/>
    <x v="7"/>
  </r>
  <r>
    <x v="1"/>
    <s v="1"/>
    <x v="4"/>
    <s v="41100015"/>
    <s v="Pndptn Usaha Teh"/>
    <s v="11004368"/>
    <s v="TEA:CTC TEA;BLACK;GRADE 1;BP 1"/>
    <x v="0"/>
    <n v="92040000"/>
    <n v="3120"/>
    <x v="0"/>
    <x v="5"/>
    <x v="6"/>
    <x v="12"/>
  </r>
  <r>
    <x v="1"/>
    <s v="1"/>
    <x v="4"/>
    <s v="41100015"/>
    <s v="Pndptn Usaha Teh"/>
    <s v="11004369"/>
    <s v="TEA:CTC TEA;BLACK;GRADE 1;PF 1"/>
    <x v="0"/>
    <n v="301086390"/>
    <n v="12100"/>
    <x v="0"/>
    <x v="5"/>
    <x v="6"/>
    <x v="12"/>
  </r>
  <r>
    <x v="1"/>
    <s v="1"/>
    <x v="4"/>
    <s v="41100015"/>
    <s v="Pndptn Usaha Teh"/>
    <s v="11004370"/>
    <s v="TEA:CTC TEA;BLACK;GRADE 1;PD"/>
    <x v="1"/>
    <n v="84776160"/>
    <n v="3600"/>
    <x v="0"/>
    <x v="5"/>
    <x v="6"/>
    <x v="12"/>
  </r>
  <r>
    <x v="1"/>
    <s v="1"/>
    <x v="4"/>
    <s v="41100015"/>
    <s v="Pndptn Usaha Teh"/>
    <s v="11004370"/>
    <s v="TEA:CTC TEA;BLACK;GRADE 1;PD"/>
    <x v="0"/>
    <n v="335273880"/>
    <n v="13200"/>
    <x v="0"/>
    <x v="5"/>
    <x v="6"/>
    <x v="12"/>
  </r>
  <r>
    <x v="1"/>
    <s v="1"/>
    <x v="4"/>
    <s v="41100015"/>
    <s v="Pndptn Usaha Teh"/>
    <s v="11004371"/>
    <s v="TEA:CTC TEA;BLACK;GRADE 1;DUST 1"/>
    <x v="1"/>
    <n v="113802780"/>
    <n v="3900"/>
    <x v="0"/>
    <x v="5"/>
    <x v="6"/>
    <x v="12"/>
  </r>
  <r>
    <x v="1"/>
    <s v="1"/>
    <x v="4"/>
    <s v="41100015"/>
    <s v="Pndptn Usaha Teh"/>
    <s v="11004371"/>
    <s v="TEA:CTC TEA;BLACK;GRADE 1;DUST 1"/>
    <x v="0"/>
    <n v="547362270"/>
    <n v="13000"/>
    <x v="0"/>
    <x v="5"/>
    <x v="6"/>
    <x v="12"/>
  </r>
  <r>
    <x v="1"/>
    <s v="1"/>
    <x v="4"/>
    <s v="41100015"/>
    <s v="Pndptn Usaha Teh"/>
    <s v="11004372"/>
    <s v="TEA:CTC TEA;BLACK;GRADE 1;FANN"/>
    <x v="1"/>
    <n v="77164736"/>
    <n v="4240"/>
    <x v="0"/>
    <x v="5"/>
    <x v="6"/>
    <x v="12"/>
  </r>
  <r>
    <x v="1"/>
    <s v="1"/>
    <x v="4"/>
    <s v="41100015"/>
    <s v="Pndptn Usaha Teh"/>
    <s v="11004372"/>
    <s v="TEA:CTC TEA;BLACK;GRADE 1;FANN"/>
    <x v="0"/>
    <n v="491926983"/>
    <n v="25546"/>
    <x v="0"/>
    <x v="5"/>
    <x v="6"/>
    <x v="12"/>
  </r>
  <r>
    <x v="1"/>
    <s v="1"/>
    <x v="4"/>
    <s v="41100015"/>
    <s v="Pndptn Usaha Teh"/>
    <s v="11004373"/>
    <s v="TEA:CTC TEA;BLACK;GRADE 2;DUST 2"/>
    <x v="1"/>
    <n v="588779646"/>
    <n v="26000"/>
    <x v="0"/>
    <x v="5"/>
    <x v="6"/>
    <x v="12"/>
  </r>
  <r>
    <x v="1"/>
    <s v="1"/>
    <x v="4"/>
    <s v="41100015"/>
    <s v="Pndptn Usaha Teh"/>
    <s v="11004373"/>
    <s v="TEA:CTC TEA;BLACK;GRADE 2;DUST 2"/>
    <x v="0"/>
    <n v="34803340"/>
    <n v="1300"/>
    <x v="0"/>
    <x v="5"/>
    <x v="6"/>
    <x v="12"/>
  </r>
  <r>
    <x v="1"/>
    <s v="1"/>
    <x v="4"/>
    <s v="41100015"/>
    <s v="Pndptn Usaha Teh"/>
    <s v="11004375"/>
    <s v="TEA:CTC TEA;BLACK;GRADE 3;BMC"/>
    <x v="1"/>
    <n v="208868800"/>
    <n v="16000"/>
    <x v="0"/>
    <x v="5"/>
    <x v="6"/>
    <x v="12"/>
  </r>
  <r>
    <x v="1"/>
    <s v="1"/>
    <x v="4"/>
    <s v="41100015"/>
    <s v="Pndptn Usaha Teh"/>
    <s v="11004375"/>
    <s v="TEA:CTC TEA;BLACK;GRADE 3;BMC"/>
    <x v="0"/>
    <n v="206500000"/>
    <n v="15000"/>
    <x v="0"/>
    <x v="5"/>
    <x v="6"/>
    <x v="12"/>
  </r>
  <r>
    <x v="1"/>
    <s v="1"/>
    <x v="4"/>
    <s v="41100017"/>
    <s v="Pndptn Usaha Kopi"/>
    <s v="11003310"/>
    <s v="KOPI - A/WP-1X"/>
    <x v="1"/>
    <n v="4036082400"/>
    <n v="36000"/>
    <x v="0"/>
    <x v="6"/>
    <x v="8"/>
    <x v="18"/>
  </r>
  <r>
    <x v="1"/>
    <s v="1"/>
    <x v="4"/>
    <s v="41100017"/>
    <s v="Pndptn Usaha Kopi"/>
    <s v="11003311"/>
    <s v="KOPI - A/WP-1M"/>
    <x v="1"/>
    <n v="1962752400"/>
    <n v="18000"/>
    <x v="0"/>
    <x v="6"/>
    <x v="8"/>
    <x v="18"/>
  </r>
  <r>
    <x v="1"/>
    <s v="1"/>
    <x v="4"/>
    <s v="41100017"/>
    <s v="Pndptn Usaha Kopi"/>
    <s v="11003312"/>
    <s v="KOPI - A/WP-1S"/>
    <x v="1"/>
    <n v="1852174800"/>
    <n v="18000"/>
    <x v="0"/>
    <x v="6"/>
    <x v="8"/>
    <x v="18"/>
  </r>
  <r>
    <x v="1"/>
    <s v="1"/>
    <x v="4"/>
    <s v="41100017"/>
    <s v="Pndptn Usaha Kopi"/>
    <s v="11003313"/>
    <s v="KOPI - A/WP-1 Peaberry"/>
    <x v="1"/>
    <n v="1852174800"/>
    <n v="18000"/>
    <x v="0"/>
    <x v="6"/>
    <x v="8"/>
    <x v="18"/>
  </r>
  <r>
    <x v="1"/>
    <s v="1"/>
    <x v="4"/>
    <s v="41100017"/>
    <s v="Pndptn Usaha Kopi"/>
    <s v="11003315"/>
    <s v="KOPI - A/WP-2"/>
    <x v="0"/>
    <n v="576000000"/>
    <n v="9000"/>
    <x v="0"/>
    <x v="6"/>
    <x v="8"/>
    <x v="18"/>
  </r>
  <r>
    <x v="1"/>
    <s v="1"/>
    <x v="4"/>
    <s v="41100017"/>
    <s v="Pndptn Usaha Kopi"/>
    <s v="11003323"/>
    <s v="REGULER R/WP-1L"/>
    <x v="1"/>
    <n v="884620800"/>
    <n v="18000"/>
    <x v="0"/>
    <x v="6"/>
    <x v="8"/>
    <x v="18"/>
  </r>
  <r>
    <x v="1"/>
    <s v="1"/>
    <x v="4"/>
    <s v="41100017"/>
    <s v="Pndptn Usaha Kopi"/>
    <s v="11003325"/>
    <s v="REGULER R/WP-1S"/>
    <x v="1"/>
    <n v="787865400"/>
    <n v="18000"/>
    <x v="0"/>
    <x v="6"/>
    <x v="8"/>
    <x v="17"/>
  </r>
  <r>
    <x v="1"/>
    <s v="1"/>
    <x v="4"/>
    <s v="41100017"/>
    <s v="Pndptn Usaha Kopi"/>
    <s v="11003329"/>
    <s v="REGULER R/WP-4M"/>
    <x v="0"/>
    <n v="1041600000"/>
    <n v="19200"/>
    <x v="0"/>
    <x v="6"/>
    <x v="8"/>
    <x v="17"/>
  </r>
  <r>
    <x v="1"/>
    <s v="1"/>
    <x v="4"/>
    <s v="41100017"/>
    <s v="Pndptn Usaha Kopi"/>
    <s v="11003929"/>
    <s v="KOPI - A/WP-LOKAL"/>
    <x v="0"/>
    <n v="1137000000"/>
    <n v="21000"/>
    <x v="0"/>
    <x v="6"/>
    <x v="8"/>
    <x v="18"/>
  </r>
  <r>
    <x v="1"/>
    <s v="1"/>
    <x v="4"/>
    <s v="41100017"/>
    <s v="Pndptn Usaha Kopi"/>
    <s v="11003935"/>
    <s v="KOPI - R/DP LOKAL"/>
    <x v="0"/>
    <n v="298650000"/>
    <n v="6600"/>
    <x v="0"/>
    <x v="6"/>
    <x v="8"/>
    <x v="17"/>
  </r>
  <r>
    <x v="1"/>
    <s v="1"/>
    <x v="4"/>
    <s v="41100017"/>
    <s v="Pndptn Usaha Kopi"/>
    <s v="11003937"/>
    <s v="KOPI - R/WP LOKAL"/>
    <x v="0"/>
    <n v="660000000"/>
    <n v="13200"/>
    <x v="0"/>
    <x v="6"/>
    <x v="8"/>
    <x v="17"/>
  </r>
  <r>
    <x v="1"/>
    <s v="1"/>
    <x v="4"/>
    <s v="41100017"/>
    <s v="Pndptn Usaha Kopi"/>
    <s v="11003948"/>
    <s v="KOPI - A/DP-LOKAL"/>
    <x v="0"/>
    <n v="0"/>
    <n v="0"/>
    <x v="0"/>
    <x v="6"/>
    <x v="8"/>
    <x v="18"/>
  </r>
  <r>
    <x v="1"/>
    <s v="1"/>
    <x v="4"/>
    <s v="41100021"/>
    <s v="Pndptn Usaha Kakao"/>
    <s v="11003296"/>
    <s v="KAKAO - 1-Sa-FC/W"/>
    <x v="0"/>
    <n v="59500"/>
    <n v="1"/>
    <x v="0"/>
    <x v="7"/>
    <x v="11"/>
    <x v="19"/>
  </r>
  <r>
    <x v="1"/>
    <s v="1"/>
    <x v="4"/>
    <s v="41100021"/>
    <s v="Pndptn Usaha Kakao"/>
    <s v="11003298"/>
    <s v="KAKAO - 1-Sc-FC/W"/>
    <x v="0"/>
    <n v="52000"/>
    <n v="1"/>
    <x v="0"/>
    <x v="7"/>
    <x v="11"/>
    <x v="19"/>
  </r>
  <r>
    <x v="1"/>
    <s v="1"/>
    <x v="4"/>
    <s v="41100021"/>
    <s v="Pndptn Usaha Kakao"/>
    <s v="11003303"/>
    <s v="KAKAO - 1-B-BC/W"/>
    <x v="0"/>
    <n v="95625000"/>
    <n v="1125"/>
    <x v="0"/>
    <x v="7"/>
    <x v="11"/>
    <x v="20"/>
  </r>
  <r>
    <x v="1"/>
    <s v="1"/>
    <x v="4"/>
    <s v="41200001"/>
    <s v="Pndptn Usaha Tebu"/>
    <s v="11003504"/>
    <s v="KSU TEBU"/>
    <x v="0"/>
    <n v="1682414054"/>
    <n v="118"/>
    <x v="0"/>
    <x v="2"/>
    <x v="2"/>
    <x v="21"/>
  </r>
  <r>
    <x v="1"/>
    <s v="1"/>
    <x v="4"/>
    <s v="41200011"/>
    <s v="Pndptn Usaha Hortiku"/>
    <s v="11002729"/>
    <s v="KSU"/>
    <x v="0"/>
    <n v="423681532"/>
    <n v="125"/>
    <x v="1"/>
    <x v="1"/>
    <x v="4"/>
    <x v="21"/>
  </r>
  <r>
    <x v="1"/>
    <s v="1"/>
    <x v="4"/>
    <s v="41200011"/>
    <s v="Pndptn Usaha Hortiku"/>
    <s v="11003462"/>
    <s v="Gula Kelapa Non Sulfit"/>
    <x v="0"/>
    <n v="282788057"/>
    <n v="20832"/>
    <x v="1"/>
    <x v="1"/>
    <x v="4"/>
    <x v="22"/>
  </r>
  <r>
    <x v="1"/>
    <s v="1"/>
    <x v="4"/>
    <s v="41200011"/>
    <s v="Pndptn Usaha Hortiku"/>
    <s v="11003463"/>
    <s v="Gula Kelapa Sulfit"/>
    <x v="0"/>
    <n v="281332574"/>
    <n v="22422"/>
    <x v="1"/>
    <x v="1"/>
    <x v="4"/>
    <x v="22"/>
  </r>
  <r>
    <x v="1"/>
    <s v="1"/>
    <x v="4"/>
    <s v="41200011"/>
    <s v="Pndptn Usaha Hortiku"/>
    <s v="11003478"/>
    <s v="Pisang"/>
    <x v="0"/>
    <n v="1598000"/>
    <n v="225"/>
    <x v="1"/>
    <x v="1"/>
    <x v="4"/>
    <x v="22"/>
  </r>
  <r>
    <x v="1"/>
    <s v="1"/>
    <x v="4"/>
    <s v="41200011"/>
    <s v="Pndptn Usaha Hortiku"/>
    <s v="11003480"/>
    <s v="Makadamia"/>
    <x v="0"/>
    <n v="29731500"/>
    <n v="172"/>
    <x v="1"/>
    <x v="1"/>
    <x v="4"/>
    <x v="22"/>
  </r>
  <r>
    <x v="1"/>
    <s v="1"/>
    <x v="4"/>
    <s v="41200011"/>
    <s v="Pndptn Usaha Hortiku"/>
    <s v="11003486"/>
    <s v="Buah Kelapa"/>
    <x v="0"/>
    <n v="28384685"/>
    <n v="11321"/>
    <x v="1"/>
    <x v="1"/>
    <x v="4"/>
    <x v="22"/>
  </r>
  <r>
    <x v="1"/>
    <s v="1"/>
    <x v="4"/>
    <s v="41200011"/>
    <s v="Pndptn Usaha Hortiku"/>
    <s v="11003548"/>
    <s v="Kayu Bakar Sengon Jadi"/>
    <x v="0"/>
    <n v="863964"/>
    <n v="10"/>
    <x v="1"/>
    <x v="1"/>
    <x v="4"/>
    <x v="23"/>
  </r>
  <r>
    <x v="1"/>
    <s v="1"/>
    <x v="4"/>
    <s v="41200011"/>
    <s v="Pndptn Usaha Hortiku"/>
    <s v="11003549"/>
    <s v="Kayu Bakar Jabon Jadi"/>
    <x v="0"/>
    <n v="25212162"/>
    <n v="145"/>
    <x v="1"/>
    <x v="1"/>
    <x v="4"/>
    <x v="23"/>
  </r>
  <r>
    <x v="1"/>
    <s v="1"/>
    <x v="4"/>
    <s v="41200011"/>
    <s v="Pndptn Usaha Hortiku"/>
    <s v="11003573"/>
    <s v="Bambu"/>
    <x v="0"/>
    <n v="472973"/>
    <n v="150"/>
    <x v="1"/>
    <x v="1"/>
    <x v="4"/>
    <x v="23"/>
  </r>
  <r>
    <x v="1"/>
    <s v="1"/>
    <x v="4"/>
    <s v="41200011"/>
    <s v="Pndptn Usaha Hortiku"/>
    <s v="11003591"/>
    <s v="Fee Penjualan Gula Kelapa"/>
    <x v="0"/>
    <n v="66817"/>
    <n v="1"/>
    <x v="1"/>
    <x v="1"/>
    <x v="4"/>
    <x v="22"/>
  </r>
  <r>
    <x v="1"/>
    <s v="1"/>
    <x v="4"/>
    <s v="41200011"/>
    <s v="Pndptn Usaha Hortiku"/>
    <s v="40001402"/>
    <s v="Kayu Bakar"/>
    <x v="0"/>
    <n v="40877203"/>
    <n v="515"/>
    <x v="1"/>
    <x v="1"/>
    <x v="4"/>
    <x v="22"/>
  </r>
  <r>
    <x v="1"/>
    <s v="1"/>
    <x v="4"/>
    <s v="41300001"/>
    <s v="Pndptn Usah Ank Kayu"/>
    <s v="11003336"/>
    <s v="Log Sengon Fresh A0"/>
    <x v="0"/>
    <n v="158480200"/>
    <n v="483"/>
    <x v="1"/>
    <x v="1"/>
    <x v="9"/>
    <x v="23"/>
  </r>
  <r>
    <x v="1"/>
    <s v="1"/>
    <x v="4"/>
    <s v="41300001"/>
    <s v="Pndptn Usah Ank Kayu"/>
    <s v="11003337"/>
    <s v="Log Sengon Fresh A1"/>
    <x v="0"/>
    <n v="575488300"/>
    <n v="1003"/>
    <x v="1"/>
    <x v="1"/>
    <x v="9"/>
    <x v="23"/>
  </r>
  <r>
    <x v="1"/>
    <s v="1"/>
    <x v="4"/>
    <s v="41300001"/>
    <s v="Pndptn Usah Ank Kayu"/>
    <s v="11003338"/>
    <s v="Log Sengon Fresh A2.1"/>
    <x v="0"/>
    <n v="819338850"/>
    <n v="989"/>
    <x v="1"/>
    <x v="1"/>
    <x v="9"/>
    <x v="23"/>
  </r>
  <r>
    <x v="1"/>
    <s v="1"/>
    <x v="4"/>
    <s v="41300001"/>
    <s v="Pndptn Usah Ank Kayu"/>
    <s v="11003339"/>
    <s v="Log Sengon Fresh A2.2"/>
    <x v="0"/>
    <n v="608049000"/>
    <n v="686"/>
    <x v="1"/>
    <x v="1"/>
    <x v="9"/>
    <x v="23"/>
  </r>
  <r>
    <x v="1"/>
    <s v="1"/>
    <x v="4"/>
    <s v="41300001"/>
    <s v="Pndptn Usah Ank Kayu"/>
    <s v="11003340"/>
    <s v="Log Sengon Fresh A3"/>
    <x v="0"/>
    <n v="466327950"/>
    <n v="510"/>
    <x v="1"/>
    <x v="1"/>
    <x v="9"/>
    <x v="23"/>
  </r>
  <r>
    <x v="1"/>
    <s v="1"/>
    <x v="4"/>
    <s v="41300001"/>
    <s v="Pndptn Usah Ank Kayu"/>
    <s v="11003341"/>
    <s v="Log Sengon Fresh A4"/>
    <x v="0"/>
    <n v="89889400"/>
    <n v="95"/>
    <x v="1"/>
    <x v="1"/>
    <x v="9"/>
    <x v="23"/>
  </r>
  <r>
    <x v="1"/>
    <s v="1"/>
    <x v="4"/>
    <s v="41300001"/>
    <s v="Pndptn Usah Ank Kayu"/>
    <s v="11003344"/>
    <s v="Log Sengon Afkir"/>
    <x v="0"/>
    <n v="200860576"/>
    <n v="716"/>
    <x v="1"/>
    <x v="1"/>
    <x v="9"/>
    <x v="23"/>
  </r>
  <r>
    <x v="1"/>
    <s v="1"/>
    <x v="4"/>
    <s v="41300001"/>
    <s v="Pndptn Usah Ank Kayu"/>
    <s v="11003348"/>
    <s v="Log Jabon Fresh A0"/>
    <x v="0"/>
    <n v="191607150"/>
    <n v="441"/>
    <x v="1"/>
    <x v="1"/>
    <x v="9"/>
    <x v="23"/>
  </r>
  <r>
    <x v="1"/>
    <s v="1"/>
    <x v="4"/>
    <s v="41300001"/>
    <s v="Pndptn Usah Ank Kayu"/>
    <s v="11003349"/>
    <s v="Log Jabon Fresh A1"/>
    <x v="0"/>
    <n v="688739300"/>
    <n v="1038"/>
    <x v="1"/>
    <x v="1"/>
    <x v="9"/>
    <x v="23"/>
  </r>
  <r>
    <x v="1"/>
    <s v="1"/>
    <x v="4"/>
    <s v="41300001"/>
    <s v="Pndptn Usah Ank Kayu"/>
    <s v="11003350"/>
    <s v="Log Jabon Fresh A2.1"/>
    <x v="0"/>
    <n v="1129560150"/>
    <n v="1315"/>
    <x v="1"/>
    <x v="1"/>
    <x v="9"/>
    <x v="23"/>
  </r>
  <r>
    <x v="1"/>
    <s v="1"/>
    <x v="4"/>
    <s v="41300001"/>
    <s v="Pndptn Usah Ank Kayu"/>
    <s v="11003351"/>
    <s v="Log Jabon Fresh A2.2"/>
    <x v="0"/>
    <n v="892723000"/>
    <n v="873"/>
    <x v="1"/>
    <x v="1"/>
    <x v="9"/>
    <x v="23"/>
  </r>
  <r>
    <x v="1"/>
    <s v="1"/>
    <x v="4"/>
    <s v="41300001"/>
    <s v="Pndptn Usah Ank Kayu"/>
    <s v="11003352"/>
    <s v="Log Jabon Fresh A3"/>
    <x v="0"/>
    <n v="640685400"/>
    <n v="575"/>
    <x v="1"/>
    <x v="1"/>
    <x v="9"/>
    <x v="23"/>
  </r>
  <r>
    <x v="1"/>
    <s v="1"/>
    <x v="4"/>
    <s v="41300001"/>
    <s v="Pndptn Usah Ank Kayu"/>
    <s v="11003353"/>
    <s v="Log Jabon Fresh A4"/>
    <x v="0"/>
    <n v="48560550"/>
    <n v="65"/>
    <x v="1"/>
    <x v="1"/>
    <x v="9"/>
    <x v="23"/>
  </r>
  <r>
    <x v="1"/>
    <s v="1"/>
    <x v="4"/>
    <s v="41300001"/>
    <s v="Pndptn Usah Ank Kayu"/>
    <s v="11003356"/>
    <s v="Log Jabon Afkir"/>
    <x v="0"/>
    <n v="105739233"/>
    <n v="387"/>
    <x v="1"/>
    <x v="1"/>
    <x v="9"/>
    <x v="23"/>
  </r>
  <r>
    <x v="1"/>
    <s v="1"/>
    <x v="4"/>
    <s v="41300001"/>
    <s v="Pndptn Usah Ank Kayu"/>
    <s v="11003370"/>
    <s v="Log Balsa Fresh A0"/>
    <x v="0"/>
    <n v="20652500"/>
    <n v="48"/>
    <x v="1"/>
    <x v="1"/>
    <x v="9"/>
    <x v="23"/>
  </r>
  <r>
    <x v="1"/>
    <s v="1"/>
    <x v="4"/>
    <s v="41300001"/>
    <s v="Pndptn Usah Ank Kayu"/>
    <s v="11003371"/>
    <s v="Log Balsa Fresh A1"/>
    <x v="0"/>
    <n v="111397500"/>
    <n v="117"/>
    <x v="1"/>
    <x v="1"/>
    <x v="9"/>
    <x v="23"/>
  </r>
  <r>
    <x v="1"/>
    <s v="1"/>
    <x v="4"/>
    <s v="41300001"/>
    <s v="Pndptn Usah Ank Kayu"/>
    <s v="11003372"/>
    <s v="Log Balsa Fresh A2.1"/>
    <x v="0"/>
    <n v="189154900"/>
    <n v="185"/>
    <x v="1"/>
    <x v="1"/>
    <x v="9"/>
    <x v="23"/>
  </r>
  <r>
    <x v="1"/>
    <s v="1"/>
    <x v="4"/>
    <s v="41300001"/>
    <s v="Pndptn Usah Ank Kayu"/>
    <s v="11003373"/>
    <s v="Log Balsa Fresh A2.2"/>
    <x v="0"/>
    <n v="143550800"/>
    <n v="132"/>
    <x v="1"/>
    <x v="1"/>
    <x v="9"/>
    <x v="23"/>
  </r>
  <r>
    <x v="1"/>
    <s v="1"/>
    <x v="4"/>
    <s v="41300001"/>
    <s v="Pndptn Usah Ank Kayu"/>
    <s v="11003374"/>
    <s v="Log Balsa Fresh A3"/>
    <x v="0"/>
    <n v="60137100"/>
    <n v="56"/>
    <x v="1"/>
    <x v="1"/>
    <x v="9"/>
    <x v="23"/>
  </r>
  <r>
    <x v="1"/>
    <s v="1"/>
    <x v="4"/>
    <s v="41300001"/>
    <s v="Pndptn Usah Ank Kayu"/>
    <s v="11003381"/>
    <s v="Log Mindi Fresh A0"/>
    <x v="0"/>
    <n v="525000"/>
    <n v="2"/>
    <x v="1"/>
    <x v="1"/>
    <x v="9"/>
    <x v="23"/>
  </r>
  <r>
    <x v="1"/>
    <s v="1"/>
    <x v="4"/>
    <s v="41300001"/>
    <s v="Pndptn Usah Ank Kayu"/>
    <s v="11003382"/>
    <s v="Log Mindi Fresh A1"/>
    <x v="0"/>
    <n v="2392950"/>
    <n v="5"/>
    <x v="1"/>
    <x v="1"/>
    <x v="9"/>
    <x v="23"/>
  </r>
  <r>
    <x v="1"/>
    <s v="1"/>
    <x v="4"/>
    <s v="41300001"/>
    <s v="Pndptn Usah Ank Kayu"/>
    <s v="11003383"/>
    <s v="Log Mindi Fresh A2.1"/>
    <x v="0"/>
    <n v="5370400"/>
    <n v="7"/>
    <x v="1"/>
    <x v="1"/>
    <x v="9"/>
    <x v="23"/>
  </r>
  <r>
    <x v="1"/>
    <s v="1"/>
    <x v="4"/>
    <s v="41300001"/>
    <s v="Pndptn Usah Ank Kayu"/>
    <s v="11003384"/>
    <s v="Log Mindi Fresh A2.2"/>
    <x v="0"/>
    <n v="7431300"/>
    <n v="9"/>
    <x v="1"/>
    <x v="1"/>
    <x v="9"/>
    <x v="23"/>
  </r>
  <r>
    <x v="1"/>
    <s v="1"/>
    <x v="4"/>
    <s v="41300001"/>
    <s v="Pndptn Usah Ank Kayu"/>
    <s v="11003385"/>
    <s v="Log Mindi Fresh A3"/>
    <x v="0"/>
    <n v="1705000"/>
    <n v="3"/>
    <x v="1"/>
    <x v="1"/>
    <x v="9"/>
    <x v="23"/>
  </r>
  <r>
    <x v="1"/>
    <s v="1"/>
    <x v="4"/>
    <s v="41300001"/>
    <s v="Pndptn Usah Ank Kayu"/>
    <s v="11003574"/>
    <s v="Pohon Kelapa"/>
    <x v="0"/>
    <n v="66698198"/>
    <n v="311"/>
    <x v="1"/>
    <x v="1"/>
    <x v="9"/>
    <x v="23"/>
  </r>
  <r>
    <x v="1"/>
    <s v="1"/>
    <x v="4"/>
    <s v="41300001"/>
    <s v="Pndptn Usah Ank Kayu"/>
    <s v="11003583"/>
    <s v="Log Kayu Kembang Fresh A0"/>
    <x v="0"/>
    <n v="161000"/>
    <n v="1"/>
    <x v="1"/>
    <x v="1"/>
    <x v="9"/>
    <x v="23"/>
  </r>
  <r>
    <x v="1"/>
    <s v="1"/>
    <x v="4"/>
    <s v="41300001"/>
    <s v="Pndptn Usah Ank Kayu"/>
    <s v="11003584"/>
    <s v="Log Kayu Kembang Fresh A1"/>
    <x v="0"/>
    <n v="703150"/>
    <n v="3"/>
    <x v="1"/>
    <x v="1"/>
    <x v="9"/>
    <x v="23"/>
  </r>
  <r>
    <x v="1"/>
    <s v="1"/>
    <x v="4"/>
    <s v="41300001"/>
    <s v="Pndptn Usah Ank Kayu"/>
    <s v="11003585"/>
    <s v="Log Kayu Kembang Fresh A2.1"/>
    <x v="0"/>
    <n v="2034450"/>
    <n v="3"/>
    <x v="1"/>
    <x v="1"/>
    <x v="9"/>
    <x v="23"/>
  </r>
  <r>
    <x v="1"/>
    <s v="1"/>
    <x v="4"/>
    <s v="41300001"/>
    <s v="Pndptn Usah Ank Kayu"/>
    <s v="11003586"/>
    <s v="Log Kayu Kembang Fresh A2.2"/>
    <x v="0"/>
    <n v="2944700"/>
    <n v="5"/>
    <x v="1"/>
    <x v="1"/>
    <x v="9"/>
    <x v="23"/>
  </r>
  <r>
    <x v="1"/>
    <s v="1"/>
    <x v="4"/>
    <s v="41300001"/>
    <s v="Pndptn Usah Ank Kayu"/>
    <s v="11003587"/>
    <s v="Log Kayu Kembang Fresh A3"/>
    <x v="0"/>
    <n v="1496000"/>
    <n v="1"/>
    <x v="1"/>
    <x v="1"/>
    <x v="9"/>
    <x v="23"/>
  </r>
  <r>
    <x v="1"/>
    <s v="1"/>
    <x v="4"/>
    <s v="41900005"/>
    <s v="Pndptn Ush Agrowisat"/>
    <s v="#"/>
    <s v="#"/>
    <x v="0"/>
    <n v="1778382119"/>
    <n v="0"/>
    <x v="1"/>
    <x v="1"/>
    <x v="7"/>
    <x v="6"/>
  </r>
  <r>
    <x v="1"/>
    <s v="1"/>
    <x v="5"/>
    <s v="41100000"/>
    <s v="Pndptn Usaha Sawit"/>
    <s v="11000003"/>
    <s v="CPO"/>
    <x v="0"/>
    <n v="83114101590"/>
    <n v="7229610"/>
    <x v="0"/>
    <x v="0"/>
    <x v="0"/>
    <x v="0"/>
  </r>
  <r>
    <x v="1"/>
    <s v="1"/>
    <x v="5"/>
    <s v="41100000"/>
    <s v="Pndptn Usaha Sawit"/>
    <s v="11000004"/>
    <s v="INTI SAWIT"/>
    <x v="0"/>
    <n v="9113583170"/>
    <n v="1559890"/>
    <x v="0"/>
    <x v="0"/>
    <x v="0"/>
    <x v="1"/>
  </r>
  <r>
    <x v="1"/>
    <s v="1"/>
    <x v="5"/>
    <s v="41100006"/>
    <s v="Pndptn Usaha Karet"/>
    <s v="31000011"/>
    <s v="BAHAN OLAH KARET"/>
    <x v="0"/>
    <n v="722778600"/>
    <n v="34211"/>
    <x v="0"/>
    <x v="4"/>
    <x v="5"/>
    <x v="7"/>
  </r>
  <r>
    <x v="1"/>
    <s v="1"/>
    <x v="5"/>
    <s v="42000030"/>
    <s v="Pndptn Sertifikasi"/>
    <s v="11000003"/>
    <s v="CPO"/>
    <x v="0"/>
    <n v="207723670"/>
    <n v="0"/>
    <x v="0"/>
    <x v="0"/>
    <x v="0"/>
    <x v="0"/>
  </r>
  <r>
    <x v="1"/>
    <s v="1"/>
    <x v="5"/>
    <s v="42000030"/>
    <s v="Pndptn Sertifikasi"/>
    <s v="11000004"/>
    <s v="INTI SAWIT"/>
    <x v="0"/>
    <n v="8766450"/>
    <n v="0"/>
    <x v="0"/>
    <x v="0"/>
    <x v="0"/>
    <x v="1"/>
  </r>
  <r>
    <x v="1"/>
    <s v="1"/>
    <x v="6"/>
    <s v="41100000"/>
    <s v="Pndptn Usaha Sawit"/>
    <s v="11000003"/>
    <s v="CPO"/>
    <x v="0"/>
    <n v="79378391507"/>
    <n v="7308885"/>
    <x v="0"/>
    <x v="0"/>
    <x v="0"/>
    <x v="0"/>
  </r>
  <r>
    <x v="1"/>
    <s v="1"/>
    <x v="6"/>
    <s v="41100000"/>
    <s v="Pndptn Usaha Sawit"/>
    <s v="11000004"/>
    <s v="INTI SAWIT"/>
    <x v="0"/>
    <n v="257875000"/>
    <n v="103150"/>
    <x v="0"/>
    <x v="0"/>
    <x v="0"/>
    <x v="1"/>
  </r>
  <r>
    <x v="1"/>
    <s v="1"/>
    <x v="6"/>
    <s v="41100000"/>
    <s v="Pndptn Usaha Sawit"/>
    <s v="11000006"/>
    <s v="PKM"/>
    <x v="0"/>
    <n v="2102775768"/>
    <n v="1168292"/>
    <x v="0"/>
    <x v="0"/>
    <x v="0"/>
    <x v="2"/>
  </r>
  <r>
    <x v="1"/>
    <s v="1"/>
    <x v="6"/>
    <s v="41100000"/>
    <s v="Pndptn Usaha Sawit"/>
    <s v="31000010"/>
    <s v="TBS (TANDAN BUAH SEGAR)"/>
    <x v="0"/>
    <n v="1296261600"/>
    <n v="611720"/>
    <x v="0"/>
    <x v="0"/>
    <x v="0"/>
    <x v="25"/>
  </r>
  <r>
    <x v="1"/>
    <s v="1"/>
    <x v="6"/>
    <s v="41100006"/>
    <s v="Pndptn Usaha Karet"/>
    <s v="11003278"/>
    <s v="RSS 1 BB"/>
    <x v="1"/>
    <n v="76707067"/>
    <n v="2938"/>
    <x v="0"/>
    <x v="4"/>
    <x v="5"/>
    <x v="10"/>
  </r>
  <r>
    <x v="1"/>
    <s v="1"/>
    <x v="6"/>
    <s v="41100006"/>
    <s v="Pndptn Usaha Karet"/>
    <s v="11003278"/>
    <s v="RSS 1 BB"/>
    <x v="0"/>
    <n v="1249164828"/>
    <n v="54918"/>
    <x v="0"/>
    <x v="4"/>
    <x v="5"/>
    <x v="10"/>
  </r>
  <r>
    <x v="1"/>
    <s v="1"/>
    <x v="6"/>
    <s v="41100006"/>
    <s v="Pndptn Usaha Karet"/>
    <s v="11003895"/>
    <s v="RSS 1 SBC"/>
    <x v="1"/>
    <n v="485936640"/>
    <n v="19200"/>
    <x v="0"/>
    <x v="4"/>
    <x v="5"/>
    <x v="10"/>
  </r>
  <r>
    <x v="1"/>
    <s v="1"/>
    <x v="6"/>
    <s v="41100006"/>
    <s v="Pndptn Usaha Karet"/>
    <s v="11003900"/>
    <s v="SIR 3L"/>
    <x v="1"/>
    <n v="2224066118"/>
    <n v="80640"/>
    <x v="0"/>
    <x v="4"/>
    <x v="5"/>
    <x v="7"/>
  </r>
  <r>
    <x v="1"/>
    <s v="1"/>
    <x v="6"/>
    <s v="41100006"/>
    <s v="Pndptn Usaha Karet"/>
    <s v="11003900"/>
    <s v="SIR 3L"/>
    <x v="0"/>
    <n v="2188710720"/>
    <n v="80640"/>
    <x v="0"/>
    <x v="4"/>
    <x v="5"/>
    <x v="7"/>
  </r>
  <r>
    <x v="1"/>
    <s v="1"/>
    <x v="6"/>
    <s v="41100006"/>
    <s v="Pndptn Usaha Karet"/>
    <s v="11003903"/>
    <s v="SIR 20"/>
    <x v="0"/>
    <n v="69444443880"/>
    <n v="3018960"/>
    <x v="0"/>
    <x v="4"/>
    <x v="5"/>
    <x v="8"/>
  </r>
  <r>
    <x v="1"/>
    <s v="1"/>
    <x v="6"/>
    <s v="41100006"/>
    <s v="Pndptn Usaha Karet"/>
    <s v="11005970"/>
    <s v="RSS 1 BB"/>
    <x v="1"/>
    <n v="401236965"/>
    <n v="15368"/>
    <x v="0"/>
    <x v="4"/>
    <x v="5"/>
    <x v="10"/>
  </r>
  <r>
    <x v="1"/>
    <s v="1"/>
    <x v="6"/>
    <s v="41100015"/>
    <s v="Pndptn Usaha Teh"/>
    <s v="11003735"/>
    <s v="TEH HIJAU"/>
    <x v="0"/>
    <n v="2665200000"/>
    <n v="134200"/>
    <x v="0"/>
    <x v="5"/>
    <x v="6"/>
    <x v="14"/>
  </r>
  <r>
    <x v="1"/>
    <s v="1"/>
    <x v="6"/>
    <s v="41100015"/>
    <s v="Pndptn Usaha Teh"/>
    <s v="11004355"/>
    <s v="TEA:ODX TEA;BLACK;GRADE 1;BOP"/>
    <x v="0"/>
    <n v="30319500"/>
    <n v="1479"/>
    <x v="0"/>
    <x v="5"/>
    <x v="6"/>
    <x v="13"/>
  </r>
  <r>
    <x v="1"/>
    <s v="1"/>
    <x v="6"/>
    <s v="41100015"/>
    <s v="Pndptn Usaha Teh"/>
    <s v="11004360"/>
    <s v="TEA:ODX TEA;BLACK;GRADE 1;BT"/>
    <x v="0"/>
    <n v="33200000"/>
    <n v="1600"/>
    <x v="0"/>
    <x v="5"/>
    <x v="6"/>
    <x v="13"/>
  </r>
  <r>
    <x v="1"/>
    <s v="1"/>
    <x v="6"/>
    <s v="41100015"/>
    <s v="Pndptn Usaha Teh"/>
    <s v="11004368"/>
    <s v="TEA:CTC TEA;BLACK;GRADE 1;BP 1"/>
    <x v="1"/>
    <n v="19645954"/>
    <n v="1040"/>
    <x v="0"/>
    <x v="5"/>
    <x v="6"/>
    <x v="12"/>
  </r>
  <r>
    <x v="1"/>
    <s v="1"/>
    <x v="6"/>
    <s v="41100015"/>
    <s v="Pndptn Usaha Teh"/>
    <s v="11004368"/>
    <s v="TEA:CTC TEA;BLACK;GRADE 1;BP 1"/>
    <x v="0"/>
    <n v="132700401"/>
    <n v="6240"/>
    <x v="0"/>
    <x v="5"/>
    <x v="6"/>
    <x v="12"/>
  </r>
  <r>
    <x v="1"/>
    <s v="1"/>
    <x v="6"/>
    <s v="41100015"/>
    <s v="Pndptn Usaha Teh"/>
    <s v="11004369"/>
    <s v="TEA:CTC TEA;BLACK;GRADE 1;PF 1"/>
    <x v="0"/>
    <n v="173385828"/>
    <n v="8800"/>
    <x v="0"/>
    <x v="5"/>
    <x v="6"/>
    <x v="12"/>
  </r>
  <r>
    <x v="1"/>
    <s v="1"/>
    <x v="6"/>
    <s v="41100015"/>
    <s v="Pndptn Usaha Teh"/>
    <s v="11004370"/>
    <s v="TEA:CTC TEA;BLACK;GRADE 1;PD"/>
    <x v="1"/>
    <n v="146515320"/>
    <n v="6000"/>
    <x v="0"/>
    <x v="5"/>
    <x v="6"/>
    <x v="12"/>
  </r>
  <r>
    <x v="1"/>
    <s v="1"/>
    <x v="6"/>
    <s v="41100015"/>
    <s v="Pndptn Usaha Teh"/>
    <s v="11004371"/>
    <s v="TEA:CTC TEA;BLACK;GRADE 1;DUST 1"/>
    <x v="1"/>
    <n v="134367142"/>
    <n v="5200"/>
    <x v="0"/>
    <x v="5"/>
    <x v="6"/>
    <x v="12"/>
  </r>
  <r>
    <x v="1"/>
    <s v="1"/>
    <x v="6"/>
    <s v="41100015"/>
    <s v="Pndptn Usaha Teh"/>
    <s v="11004372"/>
    <s v="TEA:CTC TEA;BLACK;GRADE 1;FANN"/>
    <x v="1"/>
    <n v="57629359"/>
    <n v="3180"/>
    <x v="0"/>
    <x v="5"/>
    <x v="6"/>
    <x v="12"/>
  </r>
  <r>
    <x v="1"/>
    <s v="1"/>
    <x v="6"/>
    <s v="41100015"/>
    <s v="Pndptn Usaha Teh"/>
    <s v="11004373"/>
    <s v="TEA:CTC TEA;BLACK;GRADE 2;DUST 2"/>
    <x v="1"/>
    <n v="85851220"/>
    <n v="6500"/>
    <x v="0"/>
    <x v="5"/>
    <x v="6"/>
    <x v="12"/>
  </r>
  <r>
    <x v="1"/>
    <s v="1"/>
    <x v="6"/>
    <s v="41100015"/>
    <s v="Pndptn Usaha Teh"/>
    <s v="11004374"/>
    <s v="TEA:CTC TEA;BLACK;GRADE 2;FNGS 2"/>
    <x v="1"/>
    <n v="23774184"/>
    <n v="1800"/>
    <x v="0"/>
    <x v="5"/>
    <x v="6"/>
    <x v="12"/>
  </r>
  <r>
    <x v="1"/>
    <s v="1"/>
    <x v="7"/>
    <s v="41100000"/>
    <s v="Pndptn Usaha Sawit"/>
    <s v="31000010"/>
    <s v="TBS (TANDAN BUAH SEGAR)"/>
    <x v="0"/>
    <n v="1556784130"/>
    <n v="751100"/>
    <x v="0"/>
    <x v="0"/>
    <x v="0"/>
    <x v="25"/>
  </r>
  <r>
    <x v="1"/>
    <s v="1"/>
    <x v="7"/>
    <s v="41200011"/>
    <s v="Pndptn Usaha Hortiku"/>
    <s v="31000168"/>
    <s v="KELAPA BUTIR"/>
    <x v="0"/>
    <n v="242500000"/>
    <n v="25000"/>
    <x v="1"/>
    <x v="1"/>
    <x v="4"/>
    <x v="22"/>
  </r>
  <r>
    <x v="1"/>
    <s v="2"/>
    <x v="0"/>
    <s v="41100000"/>
    <s v="Pndptn Usaha Sawit"/>
    <s v="11000003"/>
    <s v="CPO"/>
    <x v="0"/>
    <n v="103560193010"/>
    <n v="8887840"/>
    <x v="0"/>
    <x v="0"/>
    <x v="0"/>
    <x v="0"/>
  </r>
  <r>
    <x v="1"/>
    <s v="2"/>
    <x v="0"/>
    <s v="41100000"/>
    <s v="Pndptn Usaha Sawit"/>
    <s v="11000004"/>
    <s v="INTI SAWIT"/>
    <x v="0"/>
    <n v="8197610430"/>
    <n v="1362390"/>
    <x v="0"/>
    <x v="0"/>
    <x v="0"/>
    <x v="1"/>
  </r>
  <r>
    <x v="1"/>
    <s v="2"/>
    <x v="0"/>
    <s v="42000030"/>
    <s v="Pndptn Sertifikasi"/>
    <s v="11000003"/>
    <s v="CPO"/>
    <x v="0"/>
    <n v="186224810"/>
    <n v="0"/>
    <x v="0"/>
    <x v="0"/>
    <x v="0"/>
    <x v="0"/>
  </r>
  <r>
    <x v="1"/>
    <s v="2"/>
    <x v="0"/>
    <s v="42000030"/>
    <s v="Pndptn Sertifikasi"/>
    <s v="11000004"/>
    <s v="INTI SAWIT"/>
    <x v="0"/>
    <n v="4821950"/>
    <n v="0"/>
    <x v="0"/>
    <x v="0"/>
    <x v="0"/>
    <x v="1"/>
  </r>
  <r>
    <x v="1"/>
    <s v="2"/>
    <x v="1"/>
    <s v="41100006"/>
    <s v="Pndptn Usaha Karet"/>
    <s v="11000046"/>
    <s v="LATEKS PEKAT HIGH AMONIAK"/>
    <x v="0"/>
    <n v="548879998"/>
    <n v="17220"/>
    <x v="0"/>
    <x v="4"/>
    <x v="5"/>
    <x v="7"/>
  </r>
  <r>
    <x v="1"/>
    <s v="2"/>
    <x v="1"/>
    <s v="41100006"/>
    <s v="Pndptn Usaha Karet"/>
    <s v="11003845"/>
    <s v="RSS SB"/>
    <x v="0"/>
    <n v="526348800"/>
    <n v="19200"/>
    <x v="0"/>
    <x v="4"/>
    <x v="5"/>
    <x v="7"/>
  </r>
  <r>
    <x v="1"/>
    <s v="2"/>
    <x v="1"/>
    <s v="41100006"/>
    <s v="Pndptn Usaha Karet"/>
    <s v="11003850"/>
    <s v="SIR 10"/>
    <x v="0"/>
    <n v="6220912320"/>
    <n v="262080"/>
    <x v="0"/>
    <x v="4"/>
    <x v="5"/>
    <x v="11"/>
  </r>
  <r>
    <x v="1"/>
    <s v="2"/>
    <x v="1"/>
    <s v="41100006"/>
    <s v="Pndptn Usaha Karet"/>
    <s v="11005970"/>
    <s v="RSS 1 BB"/>
    <x v="1"/>
    <n v="4573981826"/>
    <n v="164754"/>
    <x v="0"/>
    <x v="4"/>
    <x v="5"/>
    <x v="10"/>
  </r>
  <r>
    <x v="1"/>
    <s v="2"/>
    <x v="1"/>
    <s v="41100006"/>
    <s v="Pndptn Usaha Karet"/>
    <s v="11005970"/>
    <s v="RSS 1 BB"/>
    <x v="0"/>
    <n v="10855466136"/>
    <n v="421038"/>
    <x v="0"/>
    <x v="4"/>
    <x v="5"/>
    <x v="10"/>
  </r>
  <r>
    <x v="1"/>
    <s v="2"/>
    <x v="1"/>
    <s v="41100006"/>
    <s v="Pndptn Usaha Karet"/>
    <s v="11005975"/>
    <s v="CUTTING"/>
    <x v="0"/>
    <n v="520365000"/>
    <n v="22600"/>
    <x v="0"/>
    <x v="4"/>
    <x v="5"/>
    <x v="7"/>
  </r>
  <r>
    <x v="1"/>
    <s v="2"/>
    <x v="1"/>
    <s v="41100015"/>
    <s v="Pndptn Usaha Teh"/>
    <s v="11003780"/>
    <s v="PW DUST ORT"/>
    <x v="1"/>
    <n v="677249040"/>
    <n v="65000"/>
    <x v="0"/>
    <x v="5"/>
    <x v="6"/>
    <x v="13"/>
  </r>
  <r>
    <x v="1"/>
    <s v="2"/>
    <x v="1"/>
    <s v="41100015"/>
    <s v="Pndptn Usaha Teh"/>
    <s v="11003780"/>
    <s v="PW DUST ORT"/>
    <x v="0"/>
    <n v="425880000"/>
    <n v="40300"/>
    <x v="0"/>
    <x v="5"/>
    <x v="6"/>
    <x v="13"/>
  </r>
  <r>
    <x v="1"/>
    <s v="2"/>
    <x v="1"/>
    <s v="41100015"/>
    <s v="Pndptn Usaha Teh"/>
    <s v="11004026"/>
    <s v="STD 1 RA"/>
    <x v="1"/>
    <n v="1313188800"/>
    <n v="44000"/>
    <x v="0"/>
    <x v="5"/>
    <x v="6"/>
    <x v="13"/>
  </r>
  <r>
    <x v="1"/>
    <s v="2"/>
    <x v="1"/>
    <s v="41100015"/>
    <s v="Pndptn Usaha Teh"/>
    <s v="11004288"/>
    <s v="TEA:ODX TEA;BLACK;GRADE 3;BM"/>
    <x v="0"/>
    <n v="1319097600"/>
    <n v="112000"/>
    <x v="0"/>
    <x v="5"/>
    <x v="6"/>
    <x v="13"/>
  </r>
  <r>
    <x v="1"/>
    <s v="2"/>
    <x v="1"/>
    <s v="41100015"/>
    <s v="Pndptn Usaha Teh"/>
    <s v="11004348"/>
    <s v="TEA:ODX TEA;BLACK;GRADE 1;BOP I"/>
    <x v="0"/>
    <n v="42708960"/>
    <n v="1800"/>
    <x v="0"/>
    <x v="5"/>
    <x v="6"/>
    <x v="13"/>
  </r>
  <r>
    <x v="1"/>
    <s v="2"/>
    <x v="1"/>
    <s v="41100015"/>
    <s v="Pndptn Usaha Teh"/>
    <s v="11004355"/>
    <s v="TEA:ODX TEA;BLACK;GRADE 1;BOP"/>
    <x v="1"/>
    <n v="78600000"/>
    <n v="2000"/>
    <x v="0"/>
    <x v="5"/>
    <x v="6"/>
    <x v="13"/>
  </r>
  <r>
    <x v="1"/>
    <s v="2"/>
    <x v="1"/>
    <s v="41100015"/>
    <s v="Pndptn Usaha Teh"/>
    <s v="11004355"/>
    <s v="TEA:ODX TEA;BLACK;GRADE 1;BOP"/>
    <x v="0"/>
    <n v="596634300"/>
    <n v="25000"/>
    <x v="0"/>
    <x v="5"/>
    <x v="6"/>
    <x v="13"/>
  </r>
  <r>
    <x v="1"/>
    <s v="2"/>
    <x v="1"/>
    <s v="41100015"/>
    <s v="Pndptn Usaha Teh"/>
    <s v="11004357"/>
    <s v="TEA:ODX TEA;BLACK;GRADE 1;BOPF"/>
    <x v="0"/>
    <n v="322435260"/>
    <n v="16320"/>
    <x v="0"/>
    <x v="5"/>
    <x v="6"/>
    <x v="13"/>
  </r>
  <r>
    <x v="1"/>
    <s v="2"/>
    <x v="1"/>
    <s v="41100015"/>
    <s v="Pndptn Usaha Teh"/>
    <s v="11004358"/>
    <s v="TEA:ODX TEA;BLACK;GRADE 1;PF"/>
    <x v="1"/>
    <n v="920657760"/>
    <n v="39160"/>
    <x v="0"/>
    <x v="5"/>
    <x v="6"/>
    <x v="13"/>
  </r>
  <r>
    <x v="1"/>
    <s v="2"/>
    <x v="1"/>
    <s v="41100015"/>
    <s v="Pndptn Usaha Teh"/>
    <s v="11004358"/>
    <s v="TEA:ODX TEA;BLACK;GRADE 1;PF"/>
    <x v="0"/>
    <n v="3373977673"/>
    <n v="164340"/>
    <x v="0"/>
    <x v="5"/>
    <x v="6"/>
    <x v="13"/>
  </r>
  <r>
    <x v="1"/>
    <s v="2"/>
    <x v="1"/>
    <s v="41100015"/>
    <s v="Pndptn Usaha Teh"/>
    <s v="11004359"/>
    <s v="TEA:ODX TEA;BLACK;GRADE 1;DUST"/>
    <x v="1"/>
    <n v="2596801652"/>
    <n v="119040"/>
    <x v="0"/>
    <x v="5"/>
    <x v="6"/>
    <x v="13"/>
  </r>
  <r>
    <x v="1"/>
    <s v="2"/>
    <x v="1"/>
    <s v="41100015"/>
    <s v="Pndptn Usaha Teh"/>
    <s v="11004359"/>
    <s v="TEA:ODX TEA;BLACK;GRADE 1;DUST"/>
    <x v="0"/>
    <n v="3395791138"/>
    <n v="163680"/>
    <x v="0"/>
    <x v="5"/>
    <x v="6"/>
    <x v="13"/>
  </r>
  <r>
    <x v="1"/>
    <s v="2"/>
    <x v="1"/>
    <s v="41100015"/>
    <s v="Pndptn Usaha Teh"/>
    <s v="11004360"/>
    <s v="TEA:ODX TEA;BLACK;GRADE 1;BT"/>
    <x v="1"/>
    <n v="2935518912"/>
    <n v="139200"/>
    <x v="0"/>
    <x v="5"/>
    <x v="6"/>
    <x v="13"/>
  </r>
  <r>
    <x v="1"/>
    <s v="2"/>
    <x v="1"/>
    <s v="41100015"/>
    <s v="Pndptn Usaha Teh"/>
    <s v="11004360"/>
    <s v="TEA:ODX TEA;BLACK;GRADE 1;BT"/>
    <x v="0"/>
    <n v="1434358352"/>
    <n v="73600"/>
    <x v="0"/>
    <x v="5"/>
    <x v="6"/>
    <x v="13"/>
  </r>
  <r>
    <x v="1"/>
    <s v="2"/>
    <x v="1"/>
    <s v="41100015"/>
    <s v="Pndptn Usaha Teh"/>
    <s v="11004361"/>
    <s v="TEA:ODX TEA;BLACK;GRADE 1;BP"/>
    <x v="1"/>
    <n v="1157235660"/>
    <n v="25830"/>
    <x v="0"/>
    <x v="5"/>
    <x v="6"/>
    <x v="13"/>
  </r>
  <r>
    <x v="1"/>
    <s v="2"/>
    <x v="1"/>
    <s v="41100015"/>
    <s v="Pndptn Usaha Teh"/>
    <s v="11004361"/>
    <s v="TEA:ODX TEA;BLACK;GRADE 1;BP"/>
    <x v="0"/>
    <n v="344272572"/>
    <n v="7560"/>
    <x v="0"/>
    <x v="5"/>
    <x v="6"/>
    <x v="13"/>
  </r>
  <r>
    <x v="1"/>
    <s v="2"/>
    <x v="1"/>
    <s v="41100015"/>
    <s v="Pndptn Usaha Teh"/>
    <s v="11004362"/>
    <s v="TEA:ODX TEA;BLACK;GRADE 2;PF II"/>
    <x v="0"/>
    <n v="97440000"/>
    <n v="6720"/>
    <x v="0"/>
    <x v="5"/>
    <x v="6"/>
    <x v="13"/>
  </r>
  <r>
    <x v="1"/>
    <s v="2"/>
    <x v="1"/>
    <s v="41100015"/>
    <s v="Pndptn Usaha Teh"/>
    <s v="11004363"/>
    <s v="TEA:ODX TEA;BLACK;GRADE 2;DUST II"/>
    <x v="1"/>
    <n v="336968015"/>
    <n v="14880"/>
    <x v="0"/>
    <x v="5"/>
    <x v="6"/>
    <x v="13"/>
  </r>
  <r>
    <x v="1"/>
    <s v="2"/>
    <x v="1"/>
    <s v="41100015"/>
    <s v="Pndptn Usaha Teh"/>
    <s v="11004363"/>
    <s v="TEA:ODX TEA;BLACK;GRADE 2;DUST II"/>
    <x v="0"/>
    <n v="88288000"/>
    <n v="4960"/>
    <x v="0"/>
    <x v="5"/>
    <x v="6"/>
    <x v="13"/>
  </r>
  <r>
    <x v="1"/>
    <s v="2"/>
    <x v="1"/>
    <s v="41100015"/>
    <s v="Pndptn Usaha Teh"/>
    <s v="11004365"/>
    <s v="TEA:ODX TEA;BLACK;GRADE 2;FANN II"/>
    <x v="1"/>
    <n v="689380878"/>
    <n v="44160"/>
    <x v="0"/>
    <x v="5"/>
    <x v="6"/>
    <x v="13"/>
  </r>
  <r>
    <x v="1"/>
    <s v="2"/>
    <x v="1"/>
    <s v="41100015"/>
    <s v="Pndptn Usaha Teh"/>
    <s v="11004365"/>
    <s v="TEA:ODX TEA;BLACK;GRADE 2;FANN II"/>
    <x v="0"/>
    <n v="4118615718"/>
    <n v="270140"/>
    <x v="0"/>
    <x v="5"/>
    <x v="6"/>
    <x v="13"/>
  </r>
  <r>
    <x v="1"/>
    <s v="2"/>
    <x v="1"/>
    <s v="41100015"/>
    <s v="Pndptn Usaha Teh"/>
    <s v="11004366"/>
    <s v="TEA:ODX TEA;BLACK;GRADE 2;DUST III"/>
    <x v="1"/>
    <n v="341590080"/>
    <n v="16900"/>
    <x v="0"/>
    <x v="5"/>
    <x v="6"/>
    <x v="13"/>
  </r>
  <r>
    <x v="1"/>
    <s v="2"/>
    <x v="1"/>
    <s v="41100015"/>
    <s v="Pndptn Usaha Teh"/>
    <s v="11004366"/>
    <s v="TEA:ODX TEA;BLACK;GRADE 2;DUST III"/>
    <x v="0"/>
    <n v="154372530"/>
    <n v="10400"/>
    <x v="0"/>
    <x v="5"/>
    <x v="6"/>
    <x v="13"/>
  </r>
  <r>
    <x v="1"/>
    <s v="2"/>
    <x v="1"/>
    <s v="41100015"/>
    <s v="Pndptn Usaha Teh"/>
    <s v="11004367"/>
    <s v="TEA:ODX TEA;BLACK;GRADE 2;DUST IV"/>
    <x v="0"/>
    <n v="491608884"/>
    <n v="28600"/>
    <x v="0"/>
    <x v="5"/>
    <x v="6"/>
    <x v="13"/>
  </r>
  <r>
    <x v="1"/>
    <s v="2"/>
    <x v="1"/>
    <s v="41100015"/>
    <s v="Pndptn Usaha Teh"/>
    <s v="11004369"/>
    <s v="TEA:CTC TEA;BLACK;GRADE 1;PF 1"/>
    <x v="0"/>
    <n v="115500000"/>
    <n v="3300"/>
    <x v="0"/>
    <x v="5"/>
    <x v="6"/>
    <x v="12"/>
  </r>
  <r>
    <x v="1"/>
    <s v="2"/>
    <x v="1"/>
    <s v="41100015"/>
    <s v="Pndptn Usaha Teh"/>
    <s v="11004371"/>
    <s v="TEA:CTC TEA;BLACK;GRADE 1;DUST 1"/>
    <x v="1"/>
    <n v="122002920"/>
    <n v="3900"/>
    <x v="0"/>
    <x v="5"/>
    <x v="6"/>
    <x v="12"/>
  </r>
  <r>
    <x v="1"/>
    <s v="2"/>
    <x v="1"/>
    <s v="41100015"/>
    <s v="Pndptn Usaha Teh"/>
    <s v="11004371"/>
    <s v="TEA:CTC TEA;BLACK;GRADE 1;DUST 1"/>
    <x v="0"/>
    <n v="0"/>
    <n v="0"/>
    <x v="0"/>
    <x v="5"/>
    <x v="6"/>
    <x v="12"/>
  </r>
  <r>
    <x v="1"/>
    <s v="2"/>
    <x v="1"/>
    <s v="41100015"/>
    <s v="Pndptn Usaha Teh"/>
    <s v="11004372"/>
    <s v="TEA:CTC TEA;BLACK;GRADE 1;FANN"/>
    <x v="0"/>
    <n v="63156644"/>
    <n v="3180"/>
    <x v="0"/>
    <x v="5"/>
    <x v="6"/>
    <x v="12"/>
  </r>
  <r>
    <x v="1"/>
    <s v="2"/>
    <x v="1"/>
    <s v="41100015"/>
    <s v="Pndptn Usaha Teh"/>
    <s v="11004373"/>
    <s v="TEA:CTC TEA;BLACK;GRADE 2;DUST 2"/>
    <x v="1"/>
    <n v="24912888"/>
    <n v="1300"/>
    <x v="0"/>
    <x v="5"/>
    <x v="6"/>
    <x v="12"/>
  </r>
  <r>
    <x v="1"/>
    <s v="2"/>
    <x v="1"/>
    <s v="41100015"/>
    <s v="Pndptn Usaha Teh"/>
    <s v="11004374"/>
    <s v="TEA:CTC TEA;BLACK;GRADE 2;FNGS 2"/>
    <x v="1"/>
    <n v="394537704"/>
    <n v="27500"/>
    <x v="0"/>
    <x v="5"/>
    <x v="6"/>
    <x v="12"/>
  </r>
  <r>
    <x v="1"/>
    <s v="2"/>
    <x v="1"/>
    <s v="41100015"/>
    <s v="Pndptn Usaha Teh"/>
    <s v="11004374"/>
    <s v="TEA:CTC TEA;BLACK;GRADE 2;FNGS 2"/>
    <x v="0"/>
    <n v="903339680"/>
    <n v="103400"/>
    <x v="0"/>
    <x v="5"/>
    <x v="6"/>
    <x v="12"/>
  </r>
  <r>
    <x v="1"/>
    <s v="2"/>
    <x v="1"/>
    <s v="41100015"/>
    <s v="Pndptn Usaha Teh"/>
    <s v="11004409"/>
    <s v="TEA:ODX TEA;BLACK;GRADE 2;PW DUST"/>
    <x v="1"/>
    <n v="166859940"/>
    <n v="14950"/>
    <x v="0"/>
    <x v="5"/>
    <x v="6"/>
    <x v="13"/>
  </r>
  <r>
    <x v="1"/>
    <s v="2"/>
    <x v="1"/>
    <s v="41100015"/>
    <s v="Pndptn Usaha Teh"/>
    <s v="11004409"/>
    <s v="TEA:ODX TEA;BLACK;GRADE 2;PW DUST"/>
    <x v="0"/>
    <n v="1038550000"/>
    <n v="80000"/>
    <x v="0"/>
    <x v="5"/>
    <x v="6"/>
    <x v="13"/>
  </r>
  <r>
    <x v="1"/>
    <s v="2"/>
    <x v="1"/>
    <s v="41100015"/>
    <s v="Pndptn Usaha Teh"/>
    <s v="11004528"/>
    <s v="TEA:ODX TEA;BLACK;GRADE 3;BMF"/>
    <x v="1"/>
    <n v="1088730720"/>
    <n v="99000"/>
    <x v="0"/>
    <x v="5"/>
    <x v="6"/>
    <x v="13"/>
  </r>
  <r>
    <x v="1"/>
    <s v="2"/>
    <x v="1"/>
    <s v="41100015"/>
    <s v="Pndptn Usaha Teh"/>
    <s v="11006129"/>
    <s v="TEA:ODX TEA;BLACK;GRADE 1;PF-DUST;PF LS"/>
    <x v="1"/>
    <n v="1118040000"/>
    <n v="50820"/>
    <x v="0"/>
    <x v="5"/>
    <x v="6"/>
    <x v="13"/>
  </r>
  <r>
    <x v="1"/>
    <s v="2"/>
    <x v="1"/>
    <s v="41100015"/>
    <s v="Pndptn Usaha Teh"/>
    <s v="31000023"/>
    <s v="PUCUK TEH"/>
    <x v="0"/>
    <n v="328827934"/>
    <n v="115300"/>
    <x v="0"/>
    <x v="5"/>
    <x v="6"/>
    <x v="14"/>
  </r>
  <r>
    <x v="1"/>
    <s v="2"/>
    <x v="1"/>
    <s v="41100023"/>
    <s v="Pndptn Usah Prd Hil"/>
    <s v="11004466"/>
    <s v="MARGARINE:FORVITA;RAW;200GR"/>
    <x v="0"/>
    <n v="729729"/>
    <n v="140"/>
    <x v="1"/>
    <x v="1"/>
    <x v="1"/>
    <x v="16"/>
  </r>
  <r>
    <x v="1"/>
    <s v="2"/>
    <x v="1"/>
    <s v="41100023"/>
    <s v="Pndptn Usah Prd Hil"/>
    <s v="11004467"/>
    <s v="RICE,MILLED:IR64;WHITE;RAW"/>
    <x v="0"/>
    <n v="4200000"/>
    <n v="300"/>
    <x v="1"/>
    <x v="1"/>
    <x v="1"/>
    <x v="16"/>
  </r>
  <r>
    <x v="1"/>
    <s v="2"/>
    <x v="1"/>
    <s v="41100023"/>
    <s v="Pndptn Usah Prd Hil"/>
    <s v="11004557"/>
    <s v="MARGARINE:FORVITA;Vit A;15KG"/>
    <x v="0"/>
    <n v="16324326"/>
    <n v="30"/>
    <x v="1"/>
    <x v="1"/>
    <x v="1"/>
    <x v="16"/>
  </r>
  <r>
    <x v="1"/>
    <s v="2"/>
    <x v="1"/>
    <s v="41100023"/>
    <s v="Pndptn Usah Prd Hil"/>
    <s v="11006051"/>
    <s v="Beras Merek A - 25 Kg/Krg (pcs)"/>
    <x v="0"/>
    <n v="10567500"/>
    <n v="558"/>
    <x v="1"/>
    <x v="1"/>
    <x v="1"/>
    <x v="16"/>
  </r>
  <r>
    <x v="1"/>
    <s v="2"/>
    <x v="1"/>
    <s v="41100023"/>
    <s v="Pndptn Usah Prd Hil"/>
    <s v="11006082"/>
    <s v="DETERGENT:DISHWASHING;LIQ;BASIL;75ML"/>
    <x v="0"/>
    <n v="718514"/>
    <n v="409"/>
    <x v="1"/>
    <x v="1"/>
    <x v="1"/>
    <x v="16"/>
  </r>
  <r>
    <x v="1"/>
    <s v="2"/>
    <x v="1"/>
    <s v="41100023"/>
    <s v="Pndptn Usah Prd Hil"/>
    <s v="11006083"/>
    <s v="DETERGENT:DISHWASHING;LIQ;GRNTEA;75ML"/>
    <x v="0"/>
    <n v="791487"/>
    <n v="454"/>
    <x v="1"/>
    <x v="1"/>
    <x v="1"/>
    <x v="16"/>
  </r>
  <r>
    <x v="1"/>
    <s v="2"/>
    <x v="1"/>
    <s v="41100024"/>
    <s v="Pndptn Us. Hilir Teh"/>
    <s v="11004289"/>
    <s v="TEA:BAG;BLACK;GUNUNG MAS;46.25GR;25/BOX"/>
    <x v="0"/>
    <n v="7374480"/>
    <n v="1904"/>
    <x v="1"/>
    <x v="1"/>
    <x v="1"/>
    <x v="16"/>
  </r>
  <r>
    <x v="1"/>
    <s v="2"/>
    <x v="1"/>
    <s v="41100024"/>
    <s v="Pndptn Us. Hilir Teh"/>
    <s v="11004323"/>
    <s v="TEA:BAG;BLACKCURRANT;WALINI;45GR;25/BOX"/>
    <x v="0"/>
    <n v="4299635"/>
    <n v="294"/>
    <x v="1"/>
    <x v="1"/>
    <x v="1"/>
    <x v="16"/>
  </r>
  <r>
    <x v="1"/>
    <s v="2"/>
    <x v="1"/>
    <s v="41100024"/>
    <s v="Pndptn Us. Hilir Teh"/>
    <s v="11004383"/>
    <s v="TEA:BAG;BLACKCURRANT;WALINI;25/BOX;ALUM"/>
    <x v="0"/>
    <n v="44744032"/>
    <n v="4470"/>
    <x v="1"/>
    <x v="1"/>
    <x v="1"/>
    <x v="16"/>
  </r>
  <r>
    <x v="1"/>
    <s v="2"/>
    <x v="1"/>
    <s v="41100024"/>
    <s v="Pndptn Us. Hilir Teh"/>
    <s v="11004392"/>
    <s v="TEA:BAG;BLACK;JASMINE;WALINI;24/MC"/>
    <x v="0"/>
    <n v="450000"/>
    <n v="33"/>
    <x v="1"/>
    <x v="1"/>
    <x v="1"/>
    <x v="16"/>
  </r>
  <r>
    <x v="1"/>
    <s v="2"/>
    <x v="1"/>
    <s v="41100024"/>
    <s v="Pndptn Us. Hilir Teh"/>
    <s v="11004393"/>
    <s v="TEA:BAG;BLACK;LEMON;WALINI;1080GR;24/MC"/>
    <x v="0"/>
    <n v="450000"/>
    <n v="33"/>
    <x v="1"/>
    <x v="1"/>
    <x v="1"/>
    <x v="16"/>
  </r>
  <r>
    <x v="1"/>
    <s v="2"/>
    <x v="1"/>
    <s v="41100024"/>
    <s v="Pndptn Us. Hilir Teh"/>
    <s v="11004394"/>
    <s v="TEA:BAG;BLACK;ORIGINAL;WALINI;24/MC"/>
    <x v="0"/>
    <n v="450000"/>
    <n v="33"/>
    <x v="1"/>
    <x v="1"/>
    <x v="1"/>
    <x v="16"/>
  </r>
  <r>
    <x v="1"/>
    <s v="2"/>
    <x v="1"/>
    <s v="41100024"/>
    <s v="Pndptn Us. Hilir Teh"/>
    <s v="11004395"/>
    <s v="TEA:BAG;GREEN;ORIGINAL;WALINI;24/MC"/>
    <x v="0"/>
    <n v="450000"/>
    <n v="33"/>
    <x v="1"/>
    <x v="1"/>
    <x v="1"/>
    <x v="16"/>
  </r>
  <r>
    <x v="1"/>
    <s v="2"/>
    <x v="1"/>
    <s v="41100024"/>
    <s v="Pndptn Us. Hilir Teh"/>
    <s v="11004406"/>
    <s v="TEA:BAG;BLACKCURRANT;NUSAKITA;48/MC"/>
    <x v="0"/>
    <n v="119760"/>
    <n v="13"/>
    <x v="1"/>
    <x v="1"/>
    <x v="1"/>
    <x v="16"/>
  </r>
  <r>
    <x v="1"/>
    <s v="2"/>
    <x v="1"/>
    <s v="41100024"/>
    <s v="Pndptn Us. Hilir Teh"/>
    <s v="11004407"/>
    <s v="TEA:BAG;LEMON;NUSAKITA;48/MC"/>
    <x v="0"/>
    <n v="59880"/>
    <n v="7"/>
    <x v="1"/>
    <x v="1"/>
    <x v="1"/>
    <x v="16"/>
  </r>
  <r>
    <x v="1"/>
    <s v="2"/>
    <x v="1"/>
    <s v="41100024"/>
    <s v="Pndptn Us. Hilir Teh"/>
    <s v="11004414"/>
    <s v="TEA:BAG;BLACK;VANILA;NUSAKITA;48/MC"/>
    <x v="0"/>
    <n v="202090"/>
    <n v="27"/>
    <x v="1"/>
    <x v="1"/>
    <x v="1"/>
    <x v="16"/>
  </r>
  <r>
    <x v="1"/>
    <s v="2"/>
    <x v="1"/>
    <s v="41100024"/>
    <s v="Pndptn Us. Hilir Teh"/>
    <s v="11004415"/>
    <s v="EA:BAG;ENGLISHBREAKFAST;NUSAKITA;48/MC"/>
    <x v="0"/>
    <n v="401704"/>
    <n v="59"/>
    <x v="1"/>
    <x v="1"/>
    <x v="1"/>
    <x v="16"/>
  </r>
  <r>
    <x v="1"/>
    <s v="2"/>
    <x v="1"/>
    <s v="41100024"/>
    <s v="Pndptn Us. Hilir Teh"/>
    <s v="11004417"/>
    <s v="TEA:BAG;BLACK;LECI;WALINI;1080GR;24/MC"/>
    <x v="0"/>
    <n v="450000"/>
    <n v="33"/>
    <x v="1"/>
    <x v="1"/>
    <x v="1"/>
    <x v="16"/>
  </r>
  <r>
    <x v="1"/>
    <s v="2"/>
    <x v="1"/>
    <s v="41100024"/>
    <s v="Pndptn Us. Hilir Teh"/>
    <s v="11004418"/>
    <s v="TEA:BAG;BLACK;BLACKCURRANT;WALINI;24/MC"/>
    <x v="0"/>
    <n v="450000"/>
    <n v="33"/>
    <x v="1"/>
    <x v="1"/>
    <x v="1"/>
    <x v="16"/>
  </r>
  <r>
    <x v="1"/>
    <s v="2"/>
    <x v="1"/>
    <s v="41100024"/>
    <s v="Pndptn Us. Hilir Teh"/>
    <s v="11004447"/>
    <s v="TEA:POWDER;BLACK;GRADE 1;WALINI;1KG"/>
    <x v="0"/>
    <n v="2160000"/>
    <n v="41"/>
    <x v="1"/>
    <x v="1"/>
    <x v="1"/>
    <x v="16"/>
  </r>
  <r>
    <x v="1"/>
    <s v="2"/>
    <x v="1"/>
    <s v="41100024"/>
    <s v="Pndptn Us. Hilir Teh"/>
    <s v="11004454"/>
    <s v="TEA:BAG;BLACK;BLACKCURRANT;WALINI;180GR"/>
    <x v="0"/>
    <n v="212176"/>
    <n v="4"/>
    <x v="1"/>
    <x v="1"/>
    <x v="1"/>
    <x v="16"/>
  </r>
  <r>
    <x v="1"/>
    <s v="2"/>
    <x v="1"/>
    <s v="41100024"/>
    <s v="Pndptn Us. Hilir Teh"/>
    <s v="11004455"/>
    <s v="TEA:BAG;BLACK;JASMINE;FANN;WALINI;180GR"/>
    <x v="0"/>
    <n v="5569456"/>
    <n v="204"/>
    <x v="1"/>
    <x v="1"/>
    <x v="1"/>
    <x v="16"/>
  </r>
  <r>
    <x v="1"/>
    <s v="2"/>
    <x v="1"/>
    <s v="41100024"/>
    <s v="Pndptn Us. Hilir Teh"/>
    <s v="11004456"/>
    <s v="TEA:BAG;BLACK;ORIGINAL;WALINI;180GR"/>
    <x v="0"/>
    <n v="2736651"/>
    <n v="79"/>
    <x v="1"/>
    <x v="1"/>
    <x v="1"/>
    <x v="16"/>
  </r>
  <r>
    <x v="1"/>
    <s v="2"/>
    <x v="1"/>
    <s v="41100024"/>
    <s v="Pndptn Us. Hilir Teh"/>
    <s v="11004457"/>
    <s v="TEA:BAG;BLACK;LEMON;FANN;WALINI;180GR"/>
    <x v="0"/>
    <n v="212176"/>
    <n v="4"/>
    <x v="1"/>
    <x v="1"/>
    <x v="1"/>
    <x v="16"/>
  </r>
  <r>
    <x v="1"/>
    <s v="2"/>
    <x v="1"/>
    <s v="41100024"/>
    <s v="Pndptn Us. Hilir Teh"/>
    <s v="11004458"/>
    <s v="TEA:BAG;BLACK;LECI;FANN;WALINI;180GR"/>
    <x v="0"/>
    <n v="196512"/>
    <n v="4"/>
    <x v="1"/>
    <x v="1"/>
    <x v="1"/>
    <x v="16"/>
  </r>
  <r>
    <x v="1"/>
    <s v="2"/>
    <x v="1"/>
    <s v="41100024"/>
    <s v="Pndptn Us. Hilir Teh"/>
    <s v="11004519"/>
    <s v="TEA:BAG;JASMINE;GOALPARA;30GR;15/BOX"/>
    <x v="0"/>
    <n v="19461355"/>
    <n v="6415"/>
    <x v="1"/>
    <x v="1"/>
    <x v="1"/>
    <x v="16"/>
  </r>
  <r>
    <x v="1"/>
    <s v="2"/>
    <x v="1"/>
    <s v="41100024"/>
    <s v="Pndptn Us. Hilir Teh"/>
    <s v="11004520"/>
    <s v="TEA:BAG;BLACK;GOALPARA;30GR;15/BOX"/>
    <x v="0"/>
    <n v="2859619"/>
    <n v="1134"/>
    <x v="1"/>
    <x v="1"/>
    <x v="1"/>
    <x v="16"/>
  </r>
  <r>
    <x v="1"/>
    <s v="2"/>
    <x v="1"/>
    <s v="41100024"/>
    <s v="Pndptn Us. Hilir Teh"/>
    <s v="11004548"/>
    <s v="TEA:POWDER;BLACK;BOPF-80%;MALABAR;200GR"/>
    <x v="0"/>
    <n v="907500"/>
    <n v="50"/>
    <x v="1"/>
    <x v="1"/>
    <x v="1"/>
    <x v="16"/>
  </r>
  <r>
    <x v="1"/>
    <s v="2"/>
    <x v="1"/>
    <s v="41100024"/>
    <s v="Pndptn Us. Hilir Teh"/>
    <s v="11006018"/>
    <s v="TEH STD 102  BP 1"/>
    <x v="0"/>
    <n v="17250000"/>
    <n v="400"/>
    <x v="1"/>
    <x v="1"/>
    <x v="1"/>
    <x v="16"/>
  </r>
  <r>
    <x v="1"/>
    <s v="2"/>
    <x v="1"/>
    <s v="41100024"/>
    <s v="Pndptn Us. Hilir Teh"/>
    <s v="11006054"/>
    <s v="TC Hijau Superindo 365 25TB/Dus"/>
    <x v="0"/>
    <n v="27027027"/>
    <n v="6000"/>
    <x v="1"/>
    <x v="1"/>
    <x v="1"/>
    <x v="16"/>
  </r>
  <r>
    <x v="1"/>
    <s v="2"/>
    <x v="1"/>
    <s v="41100024"/>
    <s v="Pndptn Us. Hilir Teh"/>
    <s v="11006055"/>
    <s v="TC Hijau Walini NA 25TB/Dus (Pcs)-48/MC"/>
    <x v="0"/>
    <n v="28868414"/>
    <n v="2441"/>
    <x v="1"/>
    <x v="1"/>
    <x v="1"/>
    <x v="16"/>
  </r>
  <r>
    <x v="1"/>
    <s v="2"/>
    <x v="1"/>
    <s v="41100024"/>
    <s v="Pndptn Us. Hilir Teh"/>
    <s v="11006056"/>
    <s v="TC Hijau Walini AP 25TB/Dus (Pcs)-48MC"/>
    <x v="0"/>
    <n v="18802146"/>
    <n v="887"/>
    <x v="1"/>
    <x v="1"/>
    <x v="1"/>
    <x v="16"/>
  </r>
  <r>
    <x v="1"/>
    <s v="2"/>
    <x v="1"/>
    <s v="41100024"/>
    <s v="Pndptn Us. Hilir Teh"/>
    <s v="11006057"/>
    <s v="TC Hitam Goal 25TB/Dus (Pcs) - 48/MC"/>
    <x v="0"/>
    <n v="193887199"/>
    <n v="46311"/>
    <x v="1"/>
    <x v="1"/>
    <x v="1"/>
    <x v="16"/>
  </r>
  <r>
    <x v="1"/>
    <s v="2"/>
    <x v="1"/>
    <s v="41100024"/>
    <s v="Pndptn Us. Hilir Teh"/>
    <s v="11006058"/>
    <s v="TC Hitam Goal 5TB/Sachet (Pcs)- 288/MC"/>
    <x v="0"/>
    <n v="6566400"/>
    <n v="8640"/>
    <x v="1"/>
    <x v="1"/>
    <x v="1"/>
    <x v="16"/>
  </r>
  <r>
    <x v="1"/>
    <s v="2"/>
    <x v="1"/>
    <s v="41100024"/>
    <s v="Pndptn Us. Hilir Teh"/>
    <s v="11006059"/>
    <s v="TC Hitam Superindo 365 25TB/Dus"/>
    <x v="0"/>
    <n v="30502703"/>
    <n v="10800"/>
    <x v="1"/>
    <x v="1"/>
    <x v="1"/>
    <x v="16"/>
  </r>
  <r>
    <x v="1"/>
    <s v="2"/>
    <x v="1"/>
    <s v="41100024"/>
    <s v="Pndptn Us. Hilir Teh"/>
    <s v="11006060"/>
    <s v="TC Hitam Walini AP 25TB/Dus (Pcs)-48/MC"/>
    <x v="0"/>
    <n v="11896265"/>
    <n v="894"/>
    <x v="1"/>
    <x v="1"/>
    <x v="1"/>
    <x v="16"/>
  </r>
  <r>
    <x v="1"/>
    <s v="2"/>
    <x v="1"/>
    <s v="41100024"/>
    <s v="Pndptn Us. Hilir Teh"/>
    <s v="11006061"/>
    <s v="TC Hitam Reg NA 25TB/Dus (Pcs)-48/MC"/>
    <x v="0"/>
    <n v="1708702"/>
    <n v="279"/>
    <x v="1"/>
    <x v="1"/>
    <x v="1"/>
    <x v="16"/>
  </r>
  <r>
    <x v="1"/>
    <s v="2"/>
    <x v="1"/>
    <s v="41100024"/>
    <s v="Pndptn Us. Hilir Teh"/>
    <s v="11006062"/>
    <s v="TC Wangi Superindo 365 25TB/Dus"/>
    <x v="0"/>
    <n v="38918919"/>
    <n v="9600"/>
    <x v="1"/>
    <x v="1"/>
    <x v="1"/>
    <x v="16"/>
  </r>
  <r>
    <x v="1"/>
    <s v="2"/>
    <x v="1"/>
    <s v="41100024"/>
    <s v="Pndptn Us. Hilir Teh"/>
    <s v="11006063"/>
    <s v="TC Wangi Walini NA 25TB/Dus (Pcs)-48/MC"/>
    <x v="0"/>
    <n v="15238366"/>
    <n v="1938"/>
    <x v="1"/>
    <x v="1"/>
    <x v="1"/>
    <x v="16"/>
  </r>
  <r>
    <x v="1"/>
    <s v="2"/>
    <x v="1"/>
    <s v="41100024"/>
    <s v="Pndptn Us. Hilir Teh"/>
    <s v="11006064"/>
    <s v="TC Wangi Walini AP 25TB/Dus (Pcs)-48/MC"/>
    <x v="0"/>
    <n v="22501685"/>
    <n v="1563"/>
    <x v="1"/>
    <x v="1"/>
    <x v="1"/>
    <x v="16"/>
  </r>
  <r>
    <x v="1"/>
    <s v="2"/>
    <x v="1"/>
    <s v="41100024"/>
    <s v="Pndptn Us. Hilir Teh"/>
    <s v="11006065"/>
    <s v="TC Leci Walini NA 25TB/Dus (Pcs)-48/MC"/>
    <x v="0"/>
    <n v="45618252"/>
    <n v="4636"/>
    <x v="1"/>
    <x v="1"/>
    <x v="1"/>
    <x v="16"/>
  </r>
  <r>
    <x v="1"/>
    <s v="2"/>
    <x v="1"/>
    <s v="41100024"/>
    <s v="Pndptn Us. Hilir Teh"/>
    <s v="11006066"/>
    <s v="TC Leci Walini AP 25TB/Dus (Pcs)-48/MC"/>
    <x v="0"/>
    <n v="58431274"/>
    <n v="3280"/>
    <x v="1"/>
    <x v="1"/>
    <x v="1"/>
    <x v="16"/>
  </r>
  <r>
    <x v="1"/>
    <s v="2"/>
    <x v="1"/>
    <s v="41100024"/>
    <s v="Pndptn Us. Hilir Teh"/>
    <s v="11006067"/>
    <s v="TC Lemon Walini NA 25TB/Dus (Pcs)-48/MC"/>
    <x v="0"/>
    <n v="43928545"/>
    <n v="4370"/>
    <x v="1"/>
    <x v="1"/>
    <x v="1"/>
    <x v="16"/>
  </r>
  <r>
    <x v="1"/>
    <s v="2"/>
    <x v="1"/>
    <s v="41100024"/>
    <s v="Pndptn Us. Hilir Teh"/>
    <s v="11006068"/>
    <s v="TC Lemon Walini AP 25TB/Dus (Pcs)-48/MC"/>
    <x v="0"/>
    <n v="8810880"/>
    <n v="602"/>
    <x v="1"/>
    <x v="1"/>
    <x v="1"/>
    <x v="16"/>
  </r>
  <r>
    <x v="1"/>
    <s v="2"/>
    <x v="1"/>
    <s v="41100024"/>
    <s v="Pndptn Us. Hilir Teh"/>
    <s v="11006069"/>
    <s v="TS Hijau Walini 50gr/Pouch -10/MC"/>
    <x v="0"/>
    <n v="233636"/>
    <n v="3"/>
    <x v="1"/>
    <x v="1"/>
    <x v="1"/>
    <x v="16"/>
  </r>
  <r>
    <x v="1"/>
    <s v="2"/>
    <x v="1"/>
    <s v="41100024"/>
    <s v="Pndptn Us. Hilir Teh"/>
    <s v="11006070"/>
    <s v="TS Hitam Walini 50gr/Pouch -10/MC"/>
    <x v="0"/>
    <n v="147273"/>
    <n v="3"/>
    <x v="1"/>
    <x v="1"/>
    <x v="1"/>
    <x v="16"/>
  </r>
  <r>
    <x v="1"/>
    <s v="2"/>
    <x v="1"/>
    <s v="41100024"/>
    <s v="Pndptn Us. Hilir Teh"/>
    <s v="11006071"/>
    <s v="TS BP1 Walini 200gr/Dus (Pcs) -48/MC"/>
    <x v="0"/>
    <n v="7089800"/>
    <n v="340"/>
    <x v="1"/>
    <x v="1"/>
    <x v="1"/>
    <x v="16"/>
  </r>
  <r>
    <x v="1"/>
    <s v="2"/>
    <x v="1"/>
    <s v="41100024"/>
    <s v="Pndptn Us. Hilir Teh"/>
    <s v="11006072"/>
    <s v="TS Hitam Goal 100 g/Metalize (Pcs)-72/MC"/>
    <x v="0"/>
    <n v="294216617"/>
    <n v="72362"/>
    <x v="1"/>
    <x v="1"/>
    <x v="1"/>
    <x v="16"/>
  </r>
  <r>
    <x v="1"/>
    <s v="2"/>
    <x v="1"/>
    <s v="41100024"/>
    <s v="Pndptn Us. Hilir Teh"/>
    <s v="11006073"/>
    <s v="TS Hitam Goal 250g/Metalize (Pcs)-32/MC"/>
    <x v="0"/>
    <n v="1394589737"/>
    <n v="143999"/>
    <x v="1"/>
    <x v="1"/>
    <x v="1"/>
    <x v="16"/>
  </r>
  <r>
    <x v="1"/>
    <s v="2"/>
    <x v="1"/>
    <s v="41100024"/>
    <s v="Pndptn Us. Hilir Teh"/>
    <s v="11006074"/>
    <s v="TS Hitam Goal 50 g/Metalize (Pcs)-132/MC"/>
    <x v="0"/>
    <n v="333262474"/>
    <n v="155016"/>
    <x v="1"/>
    <x v="1"/>
    <x v="1"/>
    <x v="16"/>
  </r>
  <r>
    <x v="1"/>
    <s v="2"/>
    <x v="1"/>
    <s v="41100024"/>
    <s v="Pndptn Us. Hilir Teh"/>
    <s v="11006075"/>
    <s v="TS Hitam Gn. Mas 250g/Bks (pcs)-60/MC"/>
    <x v="0"/>
    <n v="3439574"/>
    <n v="260"/>
    <x v="1"/>
    <x v="1"/>
    <x v="1"/>
    <x v="16"/>
  </r>
  <r>
    <x v="1"/>
    <s v="2"/>
    <x v="1"/>
    <s v="41100024"/>
    <s v="Pndptn Us. Hilir Teh"/>
    <s v="11006076"/>
    <s v="TS Hitam Gn. Mas 100g/Bal (Pcs)-150/MC"/>
    <x v="0"/>
    <n v="773453"/>
    <n v="165"/>
    <x v="1"/>
    <x v="1"/>
    <x v="1"/>
    <x v="16"/>
  </r>
  <r>
    <x v="1"/>
    <s v="2"/>
    <x v="1"/>
    <s v="41100024"/>
    <s v="Pndptn Us. Hilir Teh"/>
    <s v="11006077"/>
    <s v="TS Hitam Gn. Mas 50g/Bks (Pcs)-280/MC"/>
    <x v="0"/>
    <n v="794178"/>
    <n v="320"/>
    <x v="1"/>
    <x v="1"/>
    <x v="1"/>
    <x v="16"/>
  </r>
  <r>
    <x v="1"/>
    <s v="2"/>
    <x v="1"/>
    <s v="41100024"/>
    <s v="Pndptn Us. Hilir Teh"/>
    <s v="11006078"/>
    <s v="TS Putih Walini 50gr/Pouch -10/MC"/>
    <x v="0"/>
    <n v="6140931"/>
    <n v="76"/>
    <x v="1"/>
    <x v="1"/>
    <x v="1"/>
    <x v="16"/>
  </r>
  <r>
    <x v="1"/>
    <s v="2"/>
    <x v="1"/>
    <s v="41100024"/>
    <s v="Pndptn Us. Hilir Teh"/>
    <s v="11006079"/>
    <s v="TC Hitam Walini NA 25TB/Dus (Pcs)-48/MC"/>
    <x v="0"/>
    <n v="34887278"/>
    <n v="3549"/>
    <x v="1"/>
    <x v="1"/>
    <x v="1"/>
    <x v="16"/>
  </r>
  <r>
    <x v="1"/>
    <s v="2"/>
    <x v="1"/>
    <s v="41100024"/>
    <s v="Pndptn Us. Hilir Teh"/>
    <s v="11006095"/>
    <s v="TEA:BAG;BLACK;PF;BONTEH;45GR;25/BOX"/>
    <x v="0"/>
    <n v="270108000"/>
    <n v="87840"/>
    <x v="1"/>
    <x v="1"/>
    <x v="1"/>
    <x v="16"/>
  </r>
  <r>
    <x v="1"/>
    <s v="2"/>
    <x v="1"/>
    <s v="41100024"/>
    <s v="Pndptn Us. Hilir Teh"/>
    <s v="11006099"/>
    <s v="TEA:BAG;BLACK;DALES;BREAKFAST;25/BOX"/>
    <x v="0"/>
    <n v="11100000"/>
    <n v="2400"/>
    <x v="1"/>
    <x v="1"/>
    <x v="1"/>
    <x v="16"/>
  </r>
  <r>
    <x v="1"/>
    <s v="2"/>
    <x v="1"/>
    <s v="41100024"/>
    <s v="Pndptn Us. Hilir Teh"/>
    <s v="11006100"/>
    <s v="TEA:BAG;GREEN;KONACHA;DALES;45GR;25/BOX"/>
    <x v="0"/>
    <n v="8400000"/>
    <n v="2400"/>
    <x v="1"/>
    <x v="1"/>
    <x v="1"/>
    <x v="16"/>
  </r>
  <r>
    <x v="1"/>
    <s v="2"/>
    <x v="1"/>
    <s v="41100024"/>
    <s v="Pndptn Us. Hilir Teh"/>
    <s v="11006128"/>
    <s v="TEA:BAG;BLACK;REGULER;WALINI;42.5GR"/>
    <x v="0"/>
    <n v="20384478"/>
    <n v="3229"/>
    <x v="1"/>
    <x v="1"/>
    <x v="1"/>
    <x v="16"/>
  </r>
  <r>
    <x v="1"/>
    <s v="2"/>
    <x v="1"/>
    <s v="41100024"/>
    <s v="Pndptn Us. Hilir Teh"/>
    <s v="11006139"/>
    <s v="TEA:POWDER;GREEN;ORIGINAL;WALINI;180GR"/>
    <x v="0"/>
    <n v="217872"/>
    <n v="4"/>
    <x v="1"/>
    <x v="1"/>
    <x v="1"/>
    <x v="16"/>
  </r>
  <r>
    <x v="1"/>
    <s v="2"/>
    <x v="1"/>
    <s v="41100024"/>
    <s v="Pndptn Us. Hilir Teh"/>
    <s v="11006140"/>
    <s v="TEA:POWDER;BLACK;JASMINE;WALINI;1000GR"/>
    <x v="0"/>
    <n v="9350000"/>
    <n v="150"/>
    <x v="1"/>
    <x v="1"/>
    <x v="1"/>
    <x v="16"/>
  </r>
  <r>
    <x v="1"/>
    <s v="2"/>
    <x v="1"/>
    <s v="41100024"/>
    <s v="Pndptn Us. Hilir Teh"/>
    <s v="11006141"/>
    <s v="TEA:POWDER;BLACK; LYCHEE;WALINI;180GR;"/>
    <x v="0"/>
    <n v="876125"/>
    <n v="25"/>
    <x v="1"/>
    <x v="1"/>
    <x v="1"/>
    <x v="16"/>
  </r>
  <r>
    <x v="1"/>
    <s v="2"/>
    <x v="1"/>
    <s v="41100024"/>
    <s v="Pndptn Us. Hilir Teh"/>
    <s v="11006142"/>
    <s v="TEA:BAG;BLACK;JASMINE;WALINI;180GR"/>
    <x v="0"/>
    <n v="17820000"/>
    <n v="660"/>
    <x v="1"/>
    <x v="1"/>
    <x v="1"/>
    <x v="16"/>
  </r>
  <r>
    <x v="1"/>
    <s v="2"/>
    <x v="1"/>
    <s v="41100026"/>
    <s v="Pndptn Us. Hlir Gula"/>
    <s v="11004484"/>
    <s v="SUGAR,REFINED:GKP 1;RAJAGULA;50KG"/>
    <x v="0"/>
    <n v="1487280000"/>
    <n v="2003"/>
    <x v="1"/>
    <x v="1"/>
    <x v="1"/>
    <x v="16"/>
  </r>
  <r>
    <x v="1"/>
    <s v="2"/>
    <x v="1"/>
    <s v="41100026"/>
    <s v="Pndptn Us. Hlir Gula"/>
    <s v="11004485"/>
    <s v="SUGAR,REFINED:GKP 1;RAJAGULA;1KG"/>
    <x v="0"/>
    <n v="4474000"/>
    <n v="304"/>
    <x v="1"/>
    <x v="1"/>
    <x v="1"/>
    <x v="16"/>
  </r>
  <r>
    <x v="1"/>
    <s v="2"/>
    <x v="1"/>
    <s v="41100026"/>
    <s v="Pndptn Us. Hlir Gula"/>
    <s v="11004487"/>
    <s v="SUGAR,REFINED:WHITE CRYSTAL;GKP 1;200GR"/>
    <x v="0"/>
    <n v="835200"/>
    <n v="288"/>
    <x v="1"/>
    <x v="1"/>
    <x v="1"/>
    <x v="16"/>
  </r>
  <r>
    <x v="1"/>
    <s v="2"/>
    <x v="1"/>
    <s v="41100027"/>
    <s v="Pndptn Us. Hlir KS"/>
    <s v="11004481"/>
    <s v="VEGETABLE OIL:PALM;LIQ;STD;NUSAKITA;1L"/>
    <x v="0"/>
    <n v="316185811"/>
    <n v="20957"/>
    <x v="1"/>
    <x v="1"/>
    <x v="1"/>
    <x v="16"/>
  </r>
  <r>
    <x v="1"/>
    <s v="2"/>
    <x v="1"/>
    <s v="41100027"/>
    <s v="Pndptn Us. Hlir KS"/>
    <s v="11004482"/>
    <s v="VEGETABLE OIL:PALM;LIQ;MYK KITA;1L"/>
    <x v="0"/>
    <n v="39968109"/>
    <n v="3521"/>
    <x v="1"/>
    <x v="1"/>
    <x v="1"/>
    <x v="16"/>
  </r>
  <r>
    <x v="1"/>
    <s v="2"/>
    <x v="1"/>
    <s v="41100027"/>
    <s v="Pndptn Us. Hlir KS"/>
    <s v="11004483"/>
    <s v="VEGETABLE OIL:PALM;LIQ;NUSAKITA;2L"/>
    <x v="0"/>
    <n v="585585"/>
    <n v="26"/>
    <x v="1"/>
    <x v="1"/>
    <x v="1"/>
    <x v="16"/>
  </r>
  <r>
    <x v="1"/>
    <s v="2"/>
    <x v="1"/>
    <s v="41100027"/>
    <s v="Pndptn Us. Hlir KS"/>
    <s v="11004497"/>
    <s v="VEGETABLE OIL:PALM;FRAISWEL;REFILL;2L"/>
    <x v="0"/>
    <n v="512432"/>
    <n v="18"/>
    <x v="1"/>
    <x v="1"/>
    <x v="1"/>
    <x v="16"/>
  </r>
  <r>
    <x v="1"/>
    <s v="2"/>
    <x v="1"/>
    <s v="41100027"/>
    <s v="Pndptn Us. Hlir KS"/>
    <s v="11004501"/>
    <s v="VEGETABLE OIL:PALM;LIQ;STD;FITRI;1.8L"/>
    <x v="0"/>
    <n v="917042"/>
    <n v="35"/>
    <x v="1"/>
    <x v="1"/>
    <x v="1"/>
    <x v="16"/>
  </r>
  <r>
    <x v="1"/>
    <s v="2"/>
    <x v="1"/>
    <s v="41100027"/>
    <s v="Pndptn Us. Hlir KS"/>
    <s v="11004503"/>
    <s v="VEGETABLE OIL:PALM;LIQ;STD;FITRI;450ML"/>
    <x v="0"/>
    <n v="20518"/>
    <n v="3"/>
    <x v="1"/>
    <x v="1"/>
    <x v="1"/>
    <x v="16"/>
  </r>
  <r>
    <x v="1"/>
    <s v="2"/>
    <x v="1"/>
    <s v="41100027"/>
    <s v="Pndptn Us. Hlir KS"/>
    <s v="11004506"/>
    <s v="VEGETABLE OIL:PALM;LIQ;STD;INL;900ML"/>
    <x v="0"/>
    <n v="85213211"/>
    <n v="6983"/>
    <x v="1"/>
    <x v="1"/>
    <x v="1"/>
    <x v="16"/>
  </r>
  <r>
    <x v="1"/>
    <s v="2"/>
    <x v="1"/>
    <s v="41100027"/>
    <s v="Pndptn Us. Hlir KS"/>
    <s v="11004510"/>
    <s v="VEGETABLE OIL:PALM;LIQ;STD;HEMART;1L"/>
    <x v="0"/>
    <n v="8249189"/>
    <n v="464"/>
    <x v="1"/>
    <x v="1"/>
    <x v="1"/>
    <x v="16"/>
  </r>
  <r>
    <x v="1"/>
    <s v="2"/>
    <x v="1"/>
    <s v="41100027"/>
    <s v="Pndptn Us. Hlir KS"/>
    <s v="11006096"/>
    <s v="VEGETABLE OIL:PALM;LIQ;STD;FITRI;850ML"/>
    <x v="0"/>
    <n v="15953958"/>
    <n v="1208"/>
    <x v="1"/>
    <x v="1"/>
    <x v="1"/>
    <x v="16"/>
  </r>
  <r>
    <x v="1"/>
    <s v="2"/>
    <x v="1"/>
    <s v="41100027"/>
    <s v="Pndptn Us. Hlir KS"/>
    <s v="11006098"/>
    <s v="VEGETABLE OIL:PALM;LIQ;STD;RIZKI;1L"/>
    <x v="0"/>
    <n v="38379"/>
    <n v="3"/>
    <x v="1"/>
    <x v="1"/>
    <x v="1"/>
    <x v="16"/>
  </r>
  <r>
    <x v="1"/>
    <s v="2"/>
    <x v="1"/>
    <s v="41100027"/>
    <s v="Pndptn Us. Hlir KS"/>
    <s v="11006101"/>
    <s v="VEGETABLE OIL:PALM;LIQ;TROPICAL;500ML"/>
    <x v="0"/>
    <n v="5122433"/>
    <n v="610"/>
    <x v="1"/>
    <x v="1"/>
    <x v="1"/>
    <x v="16"/>
  </r>
  <r>
    <x v="1"/>
    <s v="2"/>
    <x v="1"/>
    <s v="41200011"/>
    <s v="Pndptn Usaha Hortiku"/>
    <s v="11004557"/>
    <s v="MARGARINE:FORVITA;Vit A;15KG"/>
    <x v="0"/>
    <n v="0"/>
    <n v="0"/>
    <x v="1"/>
    <x v="1"/>
    <x v="4"/>
    <x v="16"/>
  </r>
  <r>
    <x v="1"/>
    <s v="2"/>
    <x v="1"/>
    <s v="41900001"/>
    <s v="Pndptn Ush Opti Aset"/>
    <s v="#"/>
    <s v="#"/>
    <x v="0"/>
    <n v="15399816983"/>
    <n v="0"/>
    <x v="1"/>
    <x v="1"/>
    <x v="13"/>
    <x v="6"/>
  </r>
  <r>
    <x v="1"/>
    <s v="2"/>
    <x v="1"/>
    <s v="41900005"/>
    <s v="Pndptn Ush Agrowisat"/>
    <s v="#"/>
    <s v="#"/>
    <x v="0"/>
    <n v="6426492617"/>
    <n v="0"/>
    <x v="1"/>
    <x v="1"/>
    <x v="7"/>
    <x v="6"/>
  </r>
  <r>
    <x v="1"/>
    <s v="2"/>
    <x v="2"/>
    <s v="41100006"/>
    <s v="Pndptn Usaha Karet"/>
    <s v="11000046"/>
    <s v="LATEKS PEKAT HIGH AMONIAK"/>
    <x v="0"/>
    <n v="833516000"/>
    <n v="43665"/>
    <x v="0"/>
    <x v="4"/>
    <x v="5"/>
    <x v="7"/>
  </r>
  <r>
    <x v="1"/>
    <s v="2"/>
    <x v="2"/>
    <s v="41100006"/>
    <s v="Pndptn Usaha Karet"/>
    <s v="11000047"/>
    <s v="SKIM LATEKS PEKAT"/>
    <x v="0"/>
    <n v="140400000"/>
    <n v="12000"/>
    <x v="0"/>
    <x v="4"/>
    <x v="5"/>
    <x v="7"/>
  </r>
  <r>
    <x v="1"/>
    <s v="2"/>
    <x v="2"/>
    <s v="41100006"/>
    <s v="Pndptn Usaha Karet"/>
    <s v="11003906"/>
    <s v="RSS 3"/>
    <x v="0"/>
    <n v="12045800"/>
    <n v="452"/>
    <x v="0"/>
    <x v="4"/>
    <x v="5"/>
    <x v="9"/>
  </r>
  <r>
    <x v="1"/>
    <s v="2"/>
    <x v="2"/>
    <s v="41100006"/>
    <s v="Pndptn Usaha Karet"/>
    <s v="11003909"/>
    <s v="RSS 4"/>
    <x v="0"/>
    <n v="248543500"/>
    <n v="9379"/>
    <x v="0"/>
    <x v="4"/>
    <x v="5"/>
    <x v="7"/>
  </r>
  <r>
    <x v="1"/>
    <s v="2"/>
    <x v="2"/>
    <s v="41100006"/>
    <s v="Pndptn Usaha Karet"/>
    <s v="11005970"/>
    <s v="RSS 1 BB"/>
    <x v="1"/>
    <n v="13444113751"/>
    <n v="535959"/>
    <x v="0"/>
    <x v="4"/>
    <x v="5"/>
    <x v="10"/>
  </r>
  <r>
    <x v="1"/>
    <s v="2"/>
    <x v="2"/>
    <s v="41100006"/>
    <s v="Pndptn Usaha Karet"/>
    <s v="11005970"/>
    <s v="RSS 1 BB"/>
    <x v="0"/>
    <n v="7755499620"/>
    <n v="291879"/>
    <x v="0"/>
    <x v="4"/>
    <x v="5"/>
    <x v="10"/>
  </r>
  <r>
    <x v="1"/>
    <s v="2"/>
    <x v="2"/>
    <s v="41100006"/>
    <s v="Pndptn Usaha Karet"/>
    <s v="11005973"/>
    <s v="RSS 3 BB"/>
    <x v="0"/>
    <n v="349328200"/>
    <n v="13108"/>
    <x v="0"/>
    <x v="4"/>
    <x v="5"/>
    <x v="9"/>
  </r>
  <r>
    <x v="1"/>
    <s v="2"/>
    <x v="2"/>
    <s v="41100006"/>
    <s v="Pndptn Usaha Karet"/>
    <s v="11005974"/>
    <s v="RSS 4 BB"/>
    <x v="0"/>
    <n v="721674500"/>
    <n v="27233"/>
    <x v="0"/>
    <x v="4"/>
    <x v="5"/>
    <x v="7"/>
  </r>
  <r>
    <x v="1"/>
    <s v="2"/>
    <x v="2"/>
    <s v="41100006"/>
    <s v="Pndptn Usaha Karet"/>
    <s v="31000025"/>
    <s v="Lump"/>
    <x v="0"/>
    <n v="1821401148"/>
    <n v="79334"/>
    <x v="0"/>
    <x v="4"/>
    <x v="5"/>
    <x v="7"/>
  </r>
  <r>
    <x v="1"/>
    <s v="2"/>
    <x v="2"/>
    <s v="41100015"/>
    <s v="Pndptn Usaha Teh"/>
    <s v="11004288"/>
    <s v="TEA:ODX TEA;BLACK;GRADE 3;BM"/>
    <x v="0"/>
    <n v="345600000"/>
    <n v="28800"/>
    <x v="0"/>
    <x v="5"/>
    <x v="6"/>
    <x v="13"/>
  </r>
  <r>
    <x v="1"/>
    <s v="2"/>
    <x v="2"/>
    <s v="41100015"/>
    <s v="Pndptn Usaha Teh"/>
    <s v="11004355"/>
    <s v="TEA:ODX TEA;BLACK;GRADE 1;BOP"/>
    <x v="0"/>
    <n v="20556900"/>
    <n v="1000"/>
    <x v="0"/>
    <x v="5"/>
    <x v="6"/>
    <x v="13"/>
  </r>
  <r>
    <x v="1"/>
    <s v="2"/>
    <x v="2"/>
    <s v="41100015"/>
    <s v="Pndptn Usaha Teh"/>
    <s v="11004357"/>
    <s v="TEA:ODX TEA;BLACK;GRADE 1;BOPF"/>
    <x v="0"/>
    <n v="19296717"/>
    <n v="1020"/>
    <x v="0"/>
    <x v="5"/>
    <x v="6"/>
    <x v="13"/>
  </r>
  <r>
    <x v="1"/>
    <s v="2"/>
    <x v="2"/>
    <s v="41100015"/>
    <s v="Pndptn Usaha Teh"/>
    <s v="11004358"/>
    <s v="TEA:ODX TEA;BLACK;GRADE 1;PF"/>
    <x v="0"/>
    <n v="386564123"/>
    <n v="20900"/>
    <x v="0"/>
    <x v="5"/>
    <x v="6"/>
    <x v="13"/>
  </r>
  <r>
    <x v="1"/>
    <s v="2"/>
    <x v="2"/>
    <s v="41100015"/>
    <s v="Pndptn Usaha Teh"/>
    <s v="11004359"/>
    <s v="TEA:ODX TEA;BLACK;GRADE 1;DUST"/>
    <x v="1"/>
    <n v="1363866451"/>
    <n v="68200"/>
    <x v="0"/>
    <x v="5"/>
    <x v="6"/>
    <x v="13"/>
  </r>
  <r>
    <x v="1"/>
    <s v="2"/>
    <x v="2"/>
    <s v="41100015"/>
    <s v="Pndptn Usaha Teh"/>
    <s v="11004359"/>
    <s v="TEA:ODX TEA;BLACK;GRADE 1;DUST"/>
    <x v="0"/>
    <n v="24902312"/>
    <n v="1240"/>
    <x v="0"/>
    <x v="5"/>
    <x v="6"/>
    <x v="13"/>
  </r>
  <r>
    <x v="1"/>
    <s v="2"/>
    <x v="2"/>
    <s v="41100015"/>
    <s v="Pndptn Usaha Teh"/>
    <s v="11004360"/>
    <s v="TEA:ODX TEA;BLACK;GRADE 1;BT"/>
    <x v="0"/>
    <n v="334653880"/>
    <n v="17800"/>
    <x v="0"/>
    <x v="5"/>
    <x v="6"/>
    <x v="13"/>
  </r>
  <r>
    <x v="1"/>
    <s v="2"/>
    <x v="2"/>
    <s v="41100015"/>
    <s v="Pndptn Usaha Teh"/>
    <s v="11004362"/>
    <s v="TEA:ODX TEA;BLACK;GRADE 2;PF II"/>
    <x v="0"/>
    <n v="56424267"/>
    <n v="3360"/>
    <x v="0"/>
    <x v="5"/>
    <x v="6"/>
    <x v="13"/>
  </r>
  <r>
    <x v="1"/>
    <s v="2"/>
    <x v="2"/>
    <s v="41100015"/>
    <s v="Pndptn Usaha Teh"/>
    <s v="11004366"/>
    <s v="TEA:ODX TEA;BLACK;GRADE 2;DUST III"/>
    <x v="1"/>
    <n v="116864151"/>
    <n v="6500"/>
    <x v="0"/>
    <x v="5"/>
    <x v="6"/>
    <x v="13"/>
  </r>
  <r>
    <x v="1"/>
    <s v="2"/>
    <x v="2"/>
    <s v="41100015"/>
    <s v="Pndptn Usaha Teh"/>
    <s v="11004366"/>
    <s v="TEA:ODX TEA;BLACK;GRADE 2;DUST III"/>
    <x v="0"/>
    <n v="23072114"/>
    <n v="1300"/>
    <x v="0"/>
    <x v="5"/>
    <x v="6"/>
    <x v="13"/>
  </r>
  <r>
    <x v="1"/>
    <s v="2"/>
    <x v="2"/>
    <s v="41100017"/>
    <s v="Pndptn Usaha Kopi"/>
    <s v="11003931"/>
    <s v="R/WP - 1 S"/>
    <x v="0"/>
    <n v="188320000"/>
    <n v="3424"/>
    <x v="0"/>
    <x v="6"/>
    <x v="8"/>
    <x v="17"/>
  </r>
  <r>
    <x v="1"/>
    <s v="2"/>
    <x v="2"/>
    <s v="41100017"/>
    <s v="Pndptn Usaha Kopi"/>
    <s v="11003932"/>
    <s v="R/WP - 4 L"/>
    <x v="0"/>
    <n v="37259000"/>
    <n v="703"/>
    <x v="0"/>
    <x v="6"/>
    <x v="8"/>
    <x v="17"/>
  </r>
  <r>
    <x v="1"/>
    <s v="2"/>
    <x v="2"/>
    <s v="41100017"/>
    <s v="Pndptn Usaha Kopi"/>
    <s v="11003933"/>
    <s v="R/WP - 4 M"/>
    <x v="0"/>
    <n v="499048000"/>
    <n v="9416"/>
    <x v="0"/>
    <x v="6"/>
    <x v="8"/>
    <x v="17"/>
  </r>
  <r>
    <x v="1"/>
    <s v="2"/>
    <x v="2"/>
    <s v="41100017"/>
    <s v="Pndptn Usaha Kopi"/>
    <s v="11003934"/>
    <s v="R/WP - 4 S"/>
    <x v="0"/>
    <n v="197425000"/>
    <n v="3725"/>
    <x v="0"/>
    <x v="6"/>
    <x v="8"/>
    <x v="17"/>
  </r>
  <r>
    <x v="1"/>
    <s v="2"/>
    <x v="2"/>
    <s v="41100017"/>
    <s v="Pndptn Usaha Kopi"/>
    <s v="11003935"/>
    <s v="KOPI - R/DP LOKAL"/>
    <x v="0"/>
    <n v="44800000"/>
    <n v="1120"/>
    <x v="0"/>
    <x v="6"/>
    <x v="8"/>
    <x v="17"/>
  </r>
  <r>
    <x v="1"/>
    <s v="2"/>
    <x v="2"/>
    <s v="41100017"/>
    <s v="Pndptn Usaha Kopi"/>
    <s v="11003937"/>
    <s v="KOPI - R/WP LOKAL"/>
    <x v="0"/>
    <n v="3592349000"/>
    <n v="83543"/>
    <x v="0"/>
    <x v="6"/>
    <x v="8"/>
    <x v="17"/>
  </r>
  <r>
    <x v="1"/>
    <s v="2"/>
    <x v="2"/>
    <s v="41100017"/>
    <s v="Pndptn Usaha Kopi"/>
    <s v="11003938"/>
    <s v="R/DP - 1 L"/>
    <x v="0"/>
    <n v="75816000"/>
    <n v="1458"/>
    <x v="0"/>
    <x v="6"/>
    <x v="8"/>
    <x v="17"/>
  </r>
  <r>
    <x v="1"/>
    <s v="2"/>
    <x v="2"/>
    <s v="41100017"/>
    <s v="Pndptn Usaha Kopi"/>
    <s v="11003939"/>
    <s v="R/DP - 1 S"/>
    <x v="0"/>
    <n v="10920000"/>
    <n v="210"/>
    <x v="0"/>
    <x v="6"/>
    <x v="8"/>
    <x v="17"/>
  </r>
  <r>
    <x v="1"/>
    <s v="2"/>
    <x v="2"/>
    <s v="41100024"/>
    <s v="Pndptn Us. Hilir Teh"/>
    <s v="11000710"/>
    <s v="TEH CELUP KALIGUA 50 GRAM"/>
    <x v="0"/>
    <n v="22490533"/>
    <n v="198"/>
    <x v="1"/>
    <x v="1"/>
    <x v="1"/>
    <x v="16"/>
  </r>
  <r>
    <x v="1"/>
    <s v="2"/>
    <x v="2"/>
    <s v="41100024"/>
    <s v="Pndptn Us. Hilir Teh"/>
    <s v="11000711"/>
    <s v="TEH SERBUK KALIGUA 100 GRAM"/>
    <x v="0"/>
    <n v="7284060"/>
    <n v="122"/>
    <x v="1"/>
    <x v="1"/>
    <x v="1"/>
    <x v="16"/>
  </r>
  <r>
    <x v="1"/>
    <s v="2"/>
    <x v="2"/>
    <s v="41100024"/>
    <s v="Pndptn Us. Hilir Teh"/>
    <s v="11002501"/>
    <s v="TEH SERBUK KALIGUA 500 GR"/>
    <x v="0"/>
    <n v="2344144"/>
    <n v="35"/>
    <x v="1"/>
    <x v="1"/>
    <x v="1"/>
    <x v="16"/>
  </r>
  <r>
    <x v="1"/>
    <s v="2"/>
    <x v="2"/>
    <s v="41100024"/>
    <s v="Pndptn Us. Hilir Teh"/>
    <s v="11004248"/>
    <s v="TEA:TIGA DJALA;BLK TEA;TEA BAG;25/BOX"/>
    <x v="0"/>
    <n v="1536034"/>
    <n v="310"/>
    <x v="1"/>
    <x v="1"/>
    <x v="1"/>
    <x v="16"/>
  </r>
  <r>
    <x v="1"/>
    <s v="2"/>
    <x v="2"/>
    <s v="41100025"/>
    <s v="Pndptn Us. Hlir Kopi"/>
    <s v="11000701"/>
    <s v="KOPI BANARAN KEMASAN 25 GRAM + GULA"/>
    <x v="0"/>
    <n v="7619781"/>
    <n v="172"/>
    <x v="1"/>
    <x v="1"/>
    <x v="1"/>
    <x v="16"/>
  </r>
  <r>
    <x v="1"/>
    <s v="2"/>
    <x v="2"/>
    <s v="41100025"/>
    <s v="Pndptn Us. Hlir Kopi"/>
    <s v="11000702"/>
    <s v="KOPI BANARAN KEMASAN 100 GRAM"/>
    <x v="0"/>
    <n v="25128831"/>
    <n v="136"/>
    <x v="1"/>
    <x v="1"/>
    <x v="1"/>
    <x v="16"/>
  </r>
  <r>
    <x v="1"/>
    <s v="2"/>
    <x v="2"/>
    <s v="41100025"/>
    <s v="Pndptn Us. Hlir Kopi"/>
    <s v="11000703"/>
    <s v="KOPI BANARAN KEMASAN 250 GRAM"/>
    <x v="0"/>
    <n v="22844154"/>
    <n v="177"/>
    <x v="1"/>
    <x v="1"/>
    <x v="1"/>
    <x v="16"/>
  </r>
  <r>
    <x v="1"/>
    <s v="2"/>
    <x v="2"/>
    <s v="41100025"/>
    <s v="Pndptn Us. Hlir Kopi"/>
    <s v="11000704"/>
    <s v="KOPI BANARAN CLASSIC 200 GRAM"/>
    <x v="0"/>
    <n v="5828828"/>
    <n v="29"/>
    <x v="1"/>
    <x v="1"/>
    <x v="1"/>
    <x v="16"/>
  </r>
  <r>
    <x v="1"/>
    <s v="2"/>
    <x v="2"/>
    <s v="41100025"/>
    <s v="Pndptn Us. Hlir Kopi"/>
    <s v="11000705"/>
    <s v="KOPI BANARAN PREMIUM 120 GRAM"/>
    <x v="0"/>
    <n v="2037701"/>
    <n v="13"/>
    <x v="1"/>
    <x v="1"/>
    <x v="1"/>
    <x v="16"/>
  </r>
  <r>
    <x v="1"/>
    <s v="2"/>
    <x v="2"/>
    <s v="41100025"/>
    <s v="Pndptn Us. Hlir Kopi"/>
    <s v="11000716"/>
    <s v="KOPI SANGRAI ARABIKA 100%"/>
    <x v="0"/>
    <n v="5051852"/>
    <n v="46"/>
    <x v="1"/>
    <x v="1"/>
    <x v="1"/>
    <x v="16"/>
  </r>
  <r>
    <x v="1"/>
    <s v="2"/>
    <x v="2"/>
    <s v="41100025"/>
    <s v="Pndptn Us. Hlir Kopi"/>
    <s v="11000717"/>
    <s v="KOPI SANGRAI ROBUSTA 100 %"/>
    <x v="0"/>
    <n v="14389187"/>
    <n v="206"/>
    <x v="1"/>
    <x v="1"/>
    <x v="1"/>
    <x v="16"/>
  </r>
  <r>
    <x v="1"/>
    <s v="2"/>
    <x v="2"/>
    <s v="41100025"/>
    <s v="Pndptn Us. Hlir Kopi"/>
    <s v="11000718"/>
    <s v="KOPI SANGRAI BANARAN BLEND A"/>
    <x v="0"/>
    <n v="4324324"/>
    <n v="40"/>
    <x v="1"/>
    <x v="1"/>
    <x v="1"/>
    <x v="16"/>
  </r>
  <r>
    <x v="1"/>
    <s v="2"/>
    <x v="2"/>
    <s v="41100025"/>
    <s v="Pndptn Us. Hlir Kopi"/>
    <s v="11000719"/>
    <s v="KOPI SANGRAI BANARAN BLEND B"/>
    <x v="0"/>
    <n v="10833533"/>
    <n v="114"/>
    <x v="1"/>
    <x v="1"/>
    <x v="1"/>
    <x v="16"/>
  </r>
  <r>
    <x v="1"/>
    <s v="2"/>
    <x v="2"/>
    <s v="41100025"/>
    <s v="Pndptn Us. Hlir Kopi"/>
    <s v="11000721"/>
    <s v="KOPI SANGRAI BANARAN SUPER"/>
    <x v="0"/>
    <n v="927928"/>
    <n v="15"/>
    <x v="1"/>
    <x v="1"/>
    <x v="1"/>
    <x v="16"/>
  </r>
  <r>
    <x v="1"/>
    <s v="2"/>
    <x v="2"/>
    <s v="41100025"/>
    <s v="Pndptn Us. Hlir Kopi"/>
    <s v="11000723"/>
    <s v="KOPI SANGRAI BANARAN EKONOMI  2"/>
    <x v="0"/>
    <n v="1801801"/>
    <n v="40"/>
    <x v="1"/>
    <x v="1"/>
    <x v="1"/>
    <x v="16"/>
  </r>
  <r>
    <x v="1"/>
    <s v="2"/>
    <x v="2"/>
    <s v="41100025"/>
    <s v="Pndptn Us. Hlir Kopi"/>
    <s v="11000724"/>
    <s v="KOPI BUBUK ARABIKA 100 %"/>
    <x v="0"/>
    <n v="1122044"/>
    <n v="10"/>
    <x v="1"/>
    <x v="1"/>
    <x v="1"/>
    <x v="16"/>
  </r>
  <r>
    <x v="1"/>
    <s v="2"/>
    <x v="2"/>
    <s v="41100025"/>
    <s v="Pndptn Us. Hlir Kopi"/>
    <s v="11000725"/>
    <s v="KOPI BUBUK ROBUSTA 100 %"/>
    <x v="0"/>
    <n v="4878679"/>
    <n v="78"/>
    <x v="1"/>
    <x v="1"/>
    <x v="1"/>
    <x v="16"/>
  </r>
  <r>
    <x v="1"/>
    <s v="2"/>
    <x v="2"/>
    <s v="41100025"/>
    <s v="Pndptn Us. Hlir Kopi"/>
    <s v="11000727"/>
    <s v="KOPI BUBUK BANARAN BLEND B"/>
    <x v="0"/>
    <n v="437838"/>
    <n v="4"/>
    <x v="1"/>
    <x v="1"/>
    <x v="1"/>
    <x v="16"/>
  </r>
  <r>
    <x v="1"/>
    <s v="2"/>
    <x v="2"/>
    <s v="41100025"/>
    <s v="Pndptn Us. Hlir Kopi"/>
    <s v="11000731"/>
    <s v="KOPI BUBUK BANARAN EKONOMI  2"/>
    <x v="0"/>
    <n v="990991"/>
    <n v="20"/>
    <x v="1"/>
    <x v="1"/>
    <x v="1"/>
    <x v="16"/>
  </r>
  <r>
    <x v="1"/>
    <s v="2"/>
    <x v="2"/>
    <s v="41100025"/>
    <s v="Pndptn Us. Hlir Kopi"/>
    <s v="11003560"/>
    <s v="KOPI ROASTED BLEND PATRA 500 GR"/>
    <x v="0"/>
    <n v="1463964"/>
    <n v="13"/>
    <x v="1"/>
    <x v="1"/>
    <x v="1"/>
    <x v="16"/>
  </r>
  <r>
    <x v="1"/>
    <s v="2"/>
    <x v="2"/>
    <s v="41100025"/>
    <s v="Pndptn Us. Hlir Kopi"/>
    <s v="11003578"/>
    <s v="KOPI SACHET HOTEL PATRA"/>
    <x v="0"/>
    <n v="5946000"/>
    <n v="6000"/>
    <x v="1"/>
    <x v="1"/>
    <x v="1"/>
    <x v="16"/>
  </r>
  <r>
    <x v="1"/>
    <s v="2"/>
    <x v="2"/>
    <s v="41100025"/>
    <s v="Pndptn Us. Hlir Kopi"/>
    <s v="11004452"/>
    <s v="COFFEE:POWDER;ARABUSTA;NUSAKITA;200GR"/>
    <x v="0"/>
    <n v="3234039"/>
    <n v="60"/>
    <x v="1"/>
    <x v="1"/>
    <x v="1"/>
    <x v="16"/>
  </r>
  <r>
    <x v="1"/>
    <s v="2"/>
    <x v="2"/>
    <s v="41100025"/>
    <s v="Pndptn Us. Hlir Kopi"/>
    <s v="11004453"/>
    <s v="COFFEE:POWDER;ROBUSTA;NUSAKITA;200GR"/>
    <x v="0"/>
    <n v="3072072"/>
    <n v="62"/>
    <x v="1"/>
    <x v="1"/>
    <x v="1"/>
    <x v="16"/>
  </r>
  <r>
    <x v="1"/>
    <s v="2"/>
    <x v="2"/>
    <s v="41100026"/>
    <s v="Pndptn Us. Hlir Gula"/>
    <s v="11000714"/>
    <s v="GULA 9 KEMASAN  1 KG"/>
    <x v="0"/>
    <n v="1780438300"/>
    <n v="113310"/>
    <x v="1"/>
    <x v="1"/>
    <x v="1"/>
    <x v="16"/>
  </r>
  <r>
    <x v="1"/>
    <s v="2"/>
    <x v="2"/>
    <s v="41100026"/>
    <s v="Pndptn Us. Hlir Gula"/>
    <s v="11004303"/>
    <s v="SUGAR,REFINED:WHITE CRYSTAL;BANARAN;8GR"/>
    <x v="0"/>
    <n v="7350000"/>
    <n v="21000"/>
    <x v="1"/>
    <x v="1"/>
    <x v="1"/>
    <x v="16"/>
  </r>
  <r>
    <x v="1"/>
    <s v="2"/>
    <x v="2"/>
    <s v="41200016"/>
    <s v="Pndptn Usah Tmn Lain"/>
    <s v="#"/>
    <s v="#"/>
    <x v="0"/>
    <n v="4406000"/>
    <n v="0"/>
    <x v="1"/>
    <x v="1"/>
    <x v="4"/>
    <x v="6"/>
  </r>
  <r>
    <x v="1"/>
    <s v="2"/>
    <x v="2"/>
    <s v="41900005"/>
    <s v="Pndptn Ush Agrowisat"/>
    <s v="#"/>
    <s v="#"/>
    <x v="0"/>
    <n v="2713430033"/>
    <n v="0"/>
    <x v="1"/>
    <x v="1"/>
    <x v="7"/>
    <x v="6"/>
  </r>
  <r>
    <x v="1"/>
    <s v="2"/>
    <x v="3"/>
    <s v="41200001"/>
    <s v="Pndptn Usaha Tebu"/>
    <s v="11000000"/>
    <s v="GULA KEMASAN 50 KG MILIK PG"/>
    <x v="0"/>
    <n v="2674875000"/>
    <n v="175"/>
    <x v="0"/>
    <x v="2"/>
    <x v="2"/>
    <x v="3"/>
  </r>
  <r>
    <x v="1"/>
    <s v="2"/>
    <x v="3"/>
    <s v="41200003"/>
    <s v="Pndptn Usaha Karung"/>
    <s v="#"/>
    <s v="#"/>
    <x v="0"/>
    <n v="441755000"/>
    <n v="0"/>
    <x v="1"/>
    <x v="1"/>
    <x v="10"/>
    <x v="6"/>
  </r>
  <r>
    <x v="1"/>
    <s v="2"/>
    <x v="3"/>
    <s v="41200006"/>
    <s v="Pend U. Tembakau"/>
    <s v="11004603"/>
    <s v="TBN KAK - PW1 - UTUH UKUR 1"/>
    <x v="1"/>
    <n v="282401341"/>
    <n v="770"/>
    <x v="0"/>
    <x v="3"/>
    <x v="3"/>
    <x v="5"/>
  </r>
  <r>
    <x v="1"/>
    <s v="2"/>
    <x v="3"/>
    <s v="41200006"/>
    <s v="Pend U. Tembakau"/>
    <s v="11004605"/>
    <s v="TBN KAK - PW1 - UTUH UKUR 2"/>
    <x v="1"/>
    <n v="403702334"/>
    <n v="1220"/>
    <x v="0"/>
    <x v="3"/>
    <x v="3"/>
    <x v="5"/>
  </r>
  <r>
    <x v="1"/>
    <s v="2"/>
    <x v="3"/>
    <s v="41200006"/>
    <s v="Pend U. Tembakau"/>
    <s v="11004606"/>
    <s v="TBN KAK - PW1 - AV UTUH UKUR 1"/>
    <x v="1"/>
    <n v="1337625640"/>
    <n v="3640"/>
    <x v="0"/>
    <x v="3"/>
    <x v="3"/>
    <x v="5"/>
  </r>
  <r>
    <x v="1"/>
    <s v="2"/>
    <x v="3"/>
    <s v="41200006"/>
    <s v="Pend U. Tembakau"/>
    <s v="11004608"/>
    <s v="TBN KAK - PW1 - AV UTUH UKUR 2"/>
    <x v="1"/>
    <n v="1346673147"/>
    <n v="4068"/>
    <x v="0"/>
    <x v="3"/>
    <x v="3"/>
    <x v="5"/>
  </r>
  <r>
    <x v="1"/>
    <s v="2"/>
    <x v="3"/>
    <s v="41200006"/>
    <s v="Pend U. Tembakau"/>
    <s v="11004612"/>
    <s v="TBN KAK - PW2 - UTUH UKUR 1"/>
    <x v="1"/>
    <n v="16366114"/>
    <n v="50"/>
    <x v="0"/>
    <x v="3"/>
    <x v="3"/>
    <x v="5"/>
  </r>
  <r>
    <x v="1"/>
    <s v="2"/>
    <x v="3"/>
    <s v="41200006"/>
    <s v="Pend U. Tembakau"/>
    <s v="11004614"/>
    <s v="TBN KAK - PW2 - UTUH UKUR 2"/>
    <x v="1"/>
    <n v="60848872"/>
    <n v="205"/>
    <x v="0"/>
    <x v="3"/>
    <x v="3"/>
    <x v="5"/>
  </r>
  <r>
    <x v="1"/>
    <s v="2"/>
    <x v="3"/>
    <s v="41200006"/>
    <s v="Pend U. Tembakau"/>
    <s v="11004615"/>
    <s v="TBN KAK - PW2 - AV UTUH UKUR 1"/>
    <x v="1"/>
    <n v="201616430"/>
    <n v="611"/>
    <x v="0"/>
    <x v="3"/>
    <x v="3"/>
    <x v="5"/>
  </r>
  <r>
    <x v="1"/>
    <s v="2"/>
    <x v="3"/>
    <s v="41200006"/>
    <s v="Pend U. Tembakau"/>
    <s v="11004620"/>
    <s v="TBN KAK - PW3 - UTUH UKUR 1"/>
    <x v="1"/>
    <n v="104652957"/>
    <n v="353"/>
    <x v="0"/>
    <x v="3"/>
    <x v="3"/>
    <x v="5"/>
  </r>
  <r>
    <x v="1"/>
    <s v="2"/>
    <x v="3"/>
    <s v="41200006"/>
    <s v="Pend U. Tembakau"/>
    <s v="11004624"/>
    <s v="TBN KAK - PW3 - PECAH UKUR 1"/>
    <x v="1"/>
    <n v="21743240"/>
    <n v="98"/>
    <x v="0"/>
    <x v="3"/>
    <x v="3"/>
    <x v="5"/>
  </r>
  <r>
    <x v="1"/>
    <s v="2"/>
    <x v="3"/>
    <s v="41200006"/>
    <s v="Pend U. Tembakau"/>
    <s v="11004630"/>
    <s v="VBN FILLER POL LOOSE LEAF"/>
    <x v="0"/>
    <n v="2600000"/>
    <n v="50"/>
    <x v="0"/>
    <x v="3"/>
    <x v="3"/>
    <x v="5"/>
  </r>
  <r>
    <x v="1"/>
    <s v="2"/>
    <x v="3"/>
    <s v="41200006"/>
    <s v="Pend U. Tembakau"/>
    <s v="11004838"/>
    <s v="TBN KAK - PW1 - PECAH UKUR 2"/>
    <x v="1"/>
    <n v="36395676"/>
    <n v="147"/>
    <x v="0"/>
    <x v="3"/>
    <x v="3"/>
    <x v="5"/>
  </r>
  <r>
    <x v="1"/>
    <s v="2"/>
    <x v="3"/>
    <s v="41200006"/>
    <s v="Pend U. Tembakau"/>
    <s v="11004845"/>
    <s v="TBN KAK - PW2 - AV UTUH UKUR 2"/>
    <x v="1"/>
    <n v="396173681"/>
    <n v="1331"/>
    <x v="0"/>
    <x v="3"/>
    <x v="3"/>
    <x v="5"/>
  </r>
  <r>
    <x v="1"/>
    <s v="2"/>
    <x v="3"/>
    <s v="41200006"/>
    <s v="Pend U. Tembakau"/>
    <s v="11004848"/>
    <s v="TBN KAK - PW2 - AV PECAH UKUR 2"/>
    <x v="1"/>
    <n v="33522689"/>
    <n v="150"/>
    <x v="0"/>
    <x v="3"/>
    <x v="3"/>
    <x v="5"/>
  </r>
  <r>
    <x v="1"/>
    <s v="2"/>
    <x v="3"/>
    <s v="41200006"/>
    <s v="Pend U. Tembakau"/>
    <s v="11004853"/>
    <s v="TBN KAK - PW2 - PECAH UKUR 2"/>
    <x v="1"/>
    <n v="11024842"/>
    <n v="50"/>
    <x v="0"/>
    <x v="3"/>
    <x v="3"/>
    <x v="5"/>
  </r>
  <r>
    <x v="1"/>
    <s v="2"/>
    <x v="3"/>
    <s v="41200006"/>
    <s v="Pend U. Tembakau"/>
    <s v="11004859"/>
    <s v="TBN KAK - PW3 - UTUH UKUR 2"/>
    <x v="1"/>
    <n v="164209256"/>
    <n v="615"/>
    <x v="0"/>
    <x v="3"/>
    <x v="3"/>
    <x v="5"/>
  </r>
  <r>
    <x v="1"/>
    <s v="2"/>
    <x v="3"/>
    <s v="41200006"/>
    <s v="Pend U. Tembakau"/>
    <s v="11004861"/>
    <s v="TBN KAK - PW3 - AV UTUH UKUR 1S"/>
    <x v="1"/>
    <n v="90457819"/>
    <n v="306"/>
    <x v="0"/>
    <x v="3"/>
    <x v="3"/>
    <x v="5"/>
  </r>
  <r>
    <x v="1"/>
    <s v="2"/>
    <x v="3"/>
    <s v="41200006"/>
    <s v="Pend U. Tembakau"/>
    <s v="11004862"/>
    <s v="TBN KAK - PW3 - AV UTUH UKUR 2"/>
    <x v="1"/>
    <n v="265625283"/>
    <n v="994"/>
    <x v="0"/>
    <x v="3"/>
    <x v="3"/>
    <x v="5"/>
  </r>
  <r>
    <x v="1"/>
    <s v="2"/>
    <x v="3"/>
    <s v="41200006"/>
    <s v="Pend U. Tembakau"/>
    <s v="11004865"/>
    <s v="TBN KAK - PW3 - AV PECAH UKUR 2"/>
    <x v="1"/>
    <n v="59369085"/>
    <n v="295"/>
    <x v="0"/>
    <x v="3"/>
    <x v="3"/>
    <x v="5"/>
  </r>
  <r>
    <x v="1"/>
    <s v="2"/>
    <x v="3"/>
    <s v="41200006"/>
    <s v="Pend U. Tembakau"/>
    <s v="11004870"/>
    <s v="TBN KAK - PW3 - PECAH UKUR 2"/>
    <x v="1"/>
    <n v="91418412"/>
    <n v="455"/>
    <x v="0"/>
    <x v="3"/>
    <x v="3"/>
    <x v="5"/>
  </r>
  <r>
    <x v="1"/>
    <s v="2"/>
    <x v="4"/>
    <s v="41100006"/>
    <s v="Pndptn Usaha Karet"/>
    <s v="11001445"/>
    <s v="TH BR CR 1X"/>
    <x v="0"/>
    <n v="1991520000"/>
    <n v="85200"/>
    <x v="0"/>
    <x v="4"/>
    <x v="5"/>
    <x v="7"/>
  </r>
  <r>
    <x v="1"/>
    <s v="2"/>
    <x v="4"/>
    <s v="41100006"/>
    <s v="Pndptn Usaha Karet"/>
    <s v="11003276"/>
    <s v="RSS 1 SB 33"/>
    <x v="1"/>
    <n v="15857552448"/>
    <n v="544800"/>
    <x v="0"/>
    <x v="4"/>
    <x v="5"/>
    <x v="10"/>
  </r>
  <r>
    <x v="1"/>
    <s v="2"/>
    <x v="4"/>
    <s v="41100006"/>
    <s v="Pndptn Usaha Karet"/>
    <s v="11003282"/>
    <s v="TH BR CR 2X"/>
    <x v="0"/>
    <n v="48000000"/>
    <n v="2400"/>
    <x v="0"/>
    <x v="4"/>
    <x v="5"/>
    <x v="7"/>
  </r>
  <r>
    <x v="1"/>
    <s v="2"/>
    <x v="4"/>
    <s v="41100006"/>
    <s v="Pndptn Usaha Karet"/>
    <s v="11003283"/>
    <s v="TH BR CR 3X"/>
    <x v="0"/>
    <n v="1375960000"/>
    <n v="67120"/>
    <x v="0"/>
    <x v="4"/>
    <x v="5"/>
    <x v="7"/>
  </r>
  <r>
    <x v="1"/>
    <s v="2"/>
    <x v="4"/>
    <s v="41100006"/>
    <s v="Pndptn Usaha Karet"/>
    <s v="11003284"/>
    <s v="TH BR CR 3X HITAM"/>
    <x v="0"/>
    <n v="1105312000"/>
    <n v="55040"/>
    <x v="0"/>
    <x v="4"/>
    <x v="5"/>
    <x v="7"/>
  </r>
  <r>
    <x v="1"/>
    <s v="2"/>
    <x v="4"/>
    <s v="41100006"/>
    <s v="Pndptn Usaha Karet"/>
    <s v="11005970"/>
    <s v="RSS 1 BB"/>
    <x v="1"/>
    <n v="4258541866"/>
    <n v="154584"/>
    <x v="0"/>
    <x v="4"/>
    <x v="5"/>
    <x v="10"/>
  </r>
  <r>
    <x v="1"/>
    <s v="2"/>
    <x v="4"/>
    <s v="41100006"/>
    <s v="Pndptn Usaha Karet"/>
    <s v="11005970"/>
    <s v="RSS 1 BB"/>
    <x v="0"/>
    <n v="478903266"/>
    <n v="18306"/>
    <x v="0"/>
    <x v="4"/>
    <x v="5"/>
    <x v="10"/>
  </r>
  <r>
    <x v="1"/>
    <s v="2"/>
    <x v="4"/>
    <s v="41100006"/>
    <s v="Pndptn Usaha Karet"/>
    <s v="11005973"/>
    <s v="RSS 3 BB"/>
    <x v="0"/>
    <n v="430191000"/>
    <n v="18306"/>
    <x v="0"/>
    <x v="4"/>
    <x v="5"/>
    <x v="9"/>
  </r>
  <r>
    <x v="1"/>
    <s v="2"/>
    <x v="4"/>
    <s v="41100006"/>
    <s v="Pndptn Usaha Karet"/>
    <s v="11005975"/>
    <s v="CUTTING"/>
    <x v="0"/>
    <n v="146809600"/>
    <n v="6328"/>
    <x v="0"/>
    <x v="4"/>
    <x v="5"/>
    <x v="7"/>
  </r>
  <r>
    <x v="1"/>
    <s v="2"/>
    <x v="4"/>
    <s v="41100015"/>
    <s v="Pndptn Usaha Teh"/>
    <s v="11004368"/>
    <s v="TEA:CTC TEA;BLACK;GRADE 1;BP 1"/>
    <x v="0"/>
    <n v="61360000"/>
    <n v="2080"/>
    <x v="0"/>
    <x v="5"/>
    <x v="6"/>
    <x v="12"/>
  </r>
  <r>
    <x v="1"/>
    <s v="2"/>
    <x v="4"/>
    <s v="41100015"/>
    <s v="Pndptn Usaha Teh"/>
    <s v="11004370"/>
    <s v="TEA:CTC TEA;BLACK;GRADE 1;PD"/>
    <x v="0"/>
    <n v="156807780"/>
    <n v="6000"/>
    <x v="0"/>
    <x v="5"/>
    <x v="6"/>
    <x v="12"/>
  </r>
  <r>
    <x v="1"/>
    <s v="2"/>
    <x v="4"/>
    <s v="41100015"/>
    <s v="Pndptn Usaha Teh"/>
    <s v="11004372"/>
    <s v="TEA:CTC TEA;BLACK;GRADE 1;FANN"/>
    <x v="1"/>
    <n v="84917448"/>
    <n v="4240"/>
    <x v="0"/>
    <x v="5"/>
    <x v="6"/>
    <x v="12"/>
  </r>
  <r>
    <x v="1"/>
    <s v="2"/>
    <x v="4"/>
    <s v="41100015"/>
    <s v="Pndptn Usaha Teh"/>
    <s v="11004372"/>
    <s v="TEA:CTC TEA;BLACK;GRADE 1;FANN"/>
    <x v="0"/>
    <n v="136316000"/>
    <n v="7420"/>
    <x v="0"/>
    <x v="5"/>
    <x v="6"/>
    <x v="12"/>
  </r>
  <r>
    <x v="1"/>
    <s v="2"/>
    <x v="4"/>
    <s v="41100015"/>
    <s v="Pndptn Usaha Teh"/>
    <s v="11004373"/>
    <s v="TEA:CTC TEA;BLACK;GRADE 2;DUST 2"/>
    <x v="1"/>
    <n v="204612408"/>
    <n v="7800"/>
    <x v="0"/>
    <x v="5"/>
    <x v="6"/>
    <x v="12"/>
  </r>
  <r>
    <x v="1"/>
    <s v="2"/>
    <x v="4"/>
    <s v="41100015"/>
    <s v="Pndptn Usaha Teh"/>
    <s v="11004373"/>
    <s v="TEA:CTC TEA;BLACK;GRADE 2;DUST 2"/>
    <x v="0"/>
    <n v="174829941"/>
    <n v="6500"/>
    <x v="0"/>
    <x v="5"/>
    <x v="6"/>
    <x v="12"/>
  </r>
  <r>
    <x v="1"/>
    <s v="2"/>
    <x v="4"/>
    <s v="41100015"/>
    <s v="Pndptn Usaha Teh"/>
    <s v="11004375"/>
    <s v="TEA:CTC TEA;BLACK;GRADE 3;BMC"/>
    <x v="1"/>
    <n v="432598320"/>
    <n v="32400"/>
    <x v="0"/>
    <x v="5"/>
    <x v="6"/>
    <x v="12"/>
  </r>
  <r>
    <x v="1"/>
    <s v="2"/>
    <x v="4"/>
    <s v="41100015"/>
    <s v="Pndptn Usaha Teh"/>
    <s v="11004375"/>
    <s v="TEA:CTC TEA;BLACK;GRADE 3;BMC"/>
    <x v="0"/>
    <n v="382500000"/>
    <n v="27000"/>
    <x v="0"/>
    <x v="5"/>
    <x v="6"/>
    <x v="12"/>
  </r>
  <r>
    <x v="1"/>
    <s v="2"/>
    <x v="4"/>
    <s v="41100017"/>
    <s v="Pndptn Usaha Kopi"/>
    <s v="11003312"/>
    <s v="KOPI - A/WP-1S"/>
    <x v="1"/>
    <n v="3790216800"/>
    <n v="36000"/>
    <x v="0"/>
    <x v="6"/>
    <x v="8"/>
    <x v="18"/>
  </r>
  <r>
    <x v="1"/>
    <s v="2"/>
    <x v="4"/>
    <s v="41100017"/>
    <s v="Pndptn Usaha Kopi"/>
    <s v="11003313"/>
    <s v="KOPI - A/WP-1 Peaberry"/>
    <x v="1"/>
    <n v="1894384800"/>
    <n v="18000"/>
    <x v="0"/>
    <x v="6"/>
    <x v="8"/>
    <x v="18"/>
  </r>
  <r>
    <x v="1"/>
    <s v="2"/>
    <x v="4"/>
    <s v="41100017"/>
    <s v="Pndptn Usaha Kopi"/>
    <s v="11003315"/>
    <s v="KOPI - A/WP-2"/>
    <x v="0"/>
    <n v="1326000000"/>
    <n v="20401"/>
    <x v="0"/>
    <x v="6"/>
    <x v="8"/>
    <x v="18"/>
  </r>
  <r>
    <x v="1"/>
    <s v="2"/>
    <x v="4"/>
    <s v="41100017"/>
    <s v="Pndptn Usaha Kopi"/>
    <s v="11003323"/>
    <s v="REGULER R/WP-1L"/>
    <x v="1"/>
    <n v="741756650"/>
    <n v="12603"/>
    <x v="0"/>
    <x v="6"/>
    <x v="8"/>
    <x v="18"/>
  </r>
  <r>
    <x v="1"/>
    <s v="2"/>
    <x v="4"/>
    <s v="41100017"/>
    <s v="Pndptn Usaha Kopi"/>
    <s v="11003323"/>
    <s v="REGULER R/WP-1L"/>
    <x v="0"/>
    <n v="805800000"/>
    <n v="13430"/>
    <x v="0"/>
    <x v="6"/>
    <x v="8"/>
    <x v="18"/>
  </r>
  <r>
    <x v="1"/>
    <s v="2"/>
    <x v="4"/>
    <s v="41100017"/>
    <s v="Pndptn Usaha Kopi"/>
    <s v="11003324"/>
    <s v="REGULER R/WP-1M"/>
    <x v="1"/>
    <n v="1007925912"/>
    <n v="15913"/>
    <x v="0"/>
    <x v="6"/>
    <x v="8"/>
    <x v="18"/>
  </r>
  <r>
    <x v="1"/>
    <s v="2"/>
    <x v="4"/>
    <s v="41100017"/>
    <s v="Pndptn Usaha Kopi"/>
    <s v="11003324"/>
    <s v="REGULER R/WP-1M"/>
    <x v="0"/>
    <n v="24060000"/>
    <n v="401"/>
    <x v="0"/>
    <x v="6"/>
    <x v="8"/>
    <x v="18"/>
  </r>
  <r>
    <x v="1"/>
    <s v="2"/>
    <x v="4"/>
    <s v="41100017"/>
    <s v="Pndptn Usaha Kopi"/>
    <s v="11003325"/>
    <s v="REGULER R/WP-1S"/>
    <x v="1"/>
    <n v="948522679"/>
    <n v="19714"/>
    <x v="0"/>
    <x v="6"/>
    <x v="8"/>
    <x v="17"/>
  </r>
  <r>
    <x v="1"/>
    <s v="2"/>
    <x v="4"/>
    <s v="41100017"/>
    <s v="Pndptn Usaha Kopi"/>
    <s v="11003325"/>
    <s v="REGULER R/WP-1S"/>
    <x v="0"/>
    <n v="25200000"/>
    <n v="420"/>
    <x v="0"/>
    <x v="6"/>
    <x v="8"/>
    <x v="17"/>
  </r>
  <r>
    <x v="1"/>
    <s v="2"/>
    <x v="4"/>
    <s v="41100017"/>
    <s v="Pndptn Usaha Kopi"/>
    <s v="11003329"/>
    <s v="REGULER R/WP-4M"/>
    <x v="0"/>
    <n v="2667306000"/>
    <n v="47834"/>
    <x v="0"/>
    <x v="6"/>
    <x v="8"/>
    <x v="17"/>
  </r>
  <r>
    <x v="1"/>
    <s v="2"/>
    <x v="4"/>
    <s v="41100017"/>
    <s v="Pndptn Usaha Kopi"/>
    <s v="11003929"/>
    <s v="KOPI - A/WP-LOKAL"/>
    <x v="0"/>
    <n v="620502000"/>
    <n v="10886"/>
    <x v="0"/>
    <x v="6"/>
    <x v="8"/>
    <x v="18"/>
  </r>
  <r>
    <x v="1"/>
    <s v="2"/>
    <x v="4"/>
    <s v="41100017"/>
    <s v="Pndptn Usaha Kopi"/>
    <s v="11003935"/>
    <s v="KOPI - R/DP LOKAL"/>
    <x v="0"/>
    <n v="898665000"/>
    <n v="19860"/>
    <x v="0"/>
    <x v="6"/>
    <x v="8"/>
    <x v="17"/>
  </r>
  <r>
    <x v="1"/>
    <s v="2"/>
    <x v="4"/>
    <s v="41100017"/>
    <s v="Pndptn Usaha Kopi"/>
    <s v="11003937"/>
    <s v="KOPI - R/WP LOKAL"/>
    <x v="0"/>
    <n v="1611956500"/>
    <n v="31687"/>
    <x v="0"/>
    <x v="6"/>
    <x v="8"/>
    <x v="17"/>
  </r>
  <r>
    <x v="1"/>
    <s v="2"/>
    <x v="4"/>
    <s v="41100017"/>
    <s v="Pndptn Usaha Kopi"/>
    <s v="11003948"/>
    <s v="KOPI - A/DP-LOKAL"/>
    <x v="0"/>
    <n v="692874000"/>
    <n v="14742"/>
    <x v="0"/>
    <x v="6"/>
    <x v="8"/>
    <x v="18"/>
  </r>
  <r>
    <x v="1"/>
    <s v="2"/>
    <x v="4"/>
    <s v="41100021"/>
    <s v="Pndptn Usaha Kakao"/>
    <s v="11003295"/>
    <s v="KAKAO - 1-AA-FC/W DB=60%"/>
    <x v="0"/>
    <n v="260312500"/>
    <n v="2188"/>
    <x v="0"/>
    <x v="7"/>
    <x v="11"/>
    <x v="19"/>
  </r>
  <r>
    <x v="1"/>
    <s v="2"/>
    <x v="4"/>
    <s v="41100021"/>
    <s v="Pndptn Usaha Kakao"/>
    <s v="11003296"/>
    <s v="KAKAO - 1-Sa-FC/W"/>
    <x v="0"/>
    <n v="55781250"/>
    <n v="938"/>
    <x v="0"/>
    <x v="7"/>
    <x v="11"/>
    <x v="19"/>
  </r>
  <r>
    <x v="1"/>
    <s v="2"/>
    <x v="4"/>
    <s v="41200001"/>
    <s v="Pndptn Usaha Tebu"/>
    <s v="11003504"/>
    <s v="KSU TEBU"/>
    <x v="0"/>
    <n v="372108108"/>
    <n v="35"/>
    <x v="0"/>
    <x v="2"/>
    <x v="2"/>
    <x v="21"/>
  </r>
  <r>
    <x v="1"/>
    <s v="2"/>
    <x v="4"/>
    <s v="41200001"/>
    <s v="Pndptn Usaha Tebu"/>
    <s v="11004290"/>
    <s v="SUGAR,REFINED:GKP 1;ICUMSA 81-200IU"/>
    <x v="0"/>
    <n v="5277982500"/>
    <n v="356500"/>
    <x v="0"/>
    <x v="2"/>
    <x v="2"/>
    <x v="3"/>
  </r>
  <r>
    <x v="1"/>
    <s v="2"/>
    <x v="4"/>
    <s v="41200001"/>
    <s v="Pndptn Usaha Tebu"/>
    <s v="11004310"/>
    <s v="MOLASSES:1.3-1.5GR/ML;12500CPS"/>
    <x v="0"/>
    <n v="301550000"/>
    <n v="163000"/>
    <x v="0"/>
    <x v="2"/>
    <x v="2"/>
    <x v="4"/>
  </r>
  <r>
    <x v="1"/>
    <s v="2"/>
    <x v="4"/>
    <s v="41200011"/>
    <s v="Pndptn Usaha Hortiku"/>
    <s v="11002729"/>
    <s v="KSU"/>
    <x v="0"/>
    <n v="1006187164"/>
    <n v="174"/>
    <x v="1"/>
    <x v="1"/>
    <x v="4"/>
    <x v="21"/>
  </r>
  <r>
    <x v="1"/>
    <s v="2"/>
    <x v="4"/>
    <s v="41200011"/>
    <s v="Pndptn Usaha Hortiku"/>
    <s v="11003462"/>
    <s v="Gula Kelapa Non Sulfit"/>
    <x v="0"/>
    <n v="382096811"/>
    <n v="26904"/>
    <x v="1"/>
    <x v="1"/>
    <x v="4"/>
    <x v="22"/>
  </r>
  <r>
    <x v="1"/>
    <s v="2"/>
    <x v="4"/>
    <s v="41200011"/>
    <s v="Pndptn Usaha Hortiku"/>
    <s v="11003463"/>
    <s v="Gula Kelapa Sulfit"/>
    <x v="0"/>
    <n v="298943336"/>
    <n v="22077"/>
    <x v="1"/>
    <x v="1"/>
    <x v="4"/>
    <x v="22"/>
  </r>
  <r>
    <x v="1"/>
    <s v="2"/>
    <x v="4"/>
    <s v="41200011"/>
    <s v="Pndptn Usaha Hortiku"/>
    <s v="11003480"/>
    <s v="Makadamia"/>
    <x v="0"/>
    <n v="22189000"/>
    <n v="107"/>
    <x v="1"/>
    <x v="1"/>
    <x v="4"/>
    <x v="22"/>
  </r>
  <r>
    <x v="1"/>
    <s v="2"/>
    <x v="4"/>
    <s v="41200011"/>
    <s v="Pndptn Usaha Hortiku"/>
    <s v="11003486"/>
    <s v="Buah Kelapa"/>
    <x v="0"/>
    <n v="13028558"/>
    <n v="4707"/>
    <x v="1"/>
    <x v="1"/>
    <x v="4"/>
    <x v="22"/>
  </r>
  <r>
    <x v="1"/>
    <s v="2"/>
    <x v="4"/>
    <s v="41200011"/>
    <s v="Pndptn Usaha Hortiku"/>
    <s v="11003487"/>
    <s v="Sirsak"/>
    <x v="0"/>
    <n v="2971600"/>
    <n v="1292"/>
    <x v="1"/>
    <x v="1"/>
    <x v="4"/>
    <x v="22"/>
  </r>
  <r>
    <x v="1"/>
    <s v="2"/>
    <x v="4"/>
    <s v="41200011"/>
    <s v="Pndptn Usaha Hortiku"/>
    <s v="11003551"/>
    <s v="Kayu Bakar Balsa Jadi"/>
    <x v="0"/>
    <n v="1830764"/>
    <n v="75"/>
    <x v="1"/>
    <x v="1"/>
    <x v="4"/>
    <x v="23"/>
  </r>
  <r>
    <x v="1"/>
    <s v="2"/>
    <x v="4"/>
    <s v="41200011"/>
    <s v="Pndptn Usaha Hortiku"/>
    <s v="11003573"/>
    <s v="Bambu"/>
    <x v="0"/>
    <n v="945946"/>
    <n v="300"/>
    <x v="1"/>
    <x v="1"/>
    <x v="4"/>
    <x v="23"/>
  </r>
  <r>
    <x v="1"/>
    <s v="2"/>
    <x v="4"/>
    <s v="41200011"/>
    <s v="Pndptn Usaha Hortiku"/>
    <s v="11003591"/>
    <s v="Fee Penjualan Gula Kelapa"/>
    <x v="0"/>
    <n v="23963951"/>
    <n v="20"/>
    <x v="1"/>
    <x v="1"/>
    <x v="4"/>
    <x v="22"/>
  </r>
  <r>
    <x v="1"/>
    <s v="2"/>
    <x v="4"/>
    <s v="41200011"/>
    <s v="Pndptn Usaha Hortiku"/>
    <s v="11004427"/>
    <s v="HORTI A/DP-LOKAL"/>
    <x v="0"/>
    <n v="5170000"/>
    <n v="110"/>
    <x v="1"/>
    <x v="1"/>
    <x v="4"/>
    <x v="18"/>
  </r>
  <r>
    <x v="1"/>
    <s v="2"/>
    <x v="4"/>
    <s v="41200011"/>
    <s v="Pndptn Usaha Hortiku"/>
    <s v="11004429"/>
    <s v="HORTI A/WP-LOKAL"/>
    <x v="0"/>
    <n v="70965000"/>
    <n v="1245"/>
    <x v="1"/>
    <x v="1"/>
    <x v="4"/>
    <x v="18"/>
  </r>
  <r>
    <x v="1"/>
    <s v="2"/>
    <x v="4"/>
    <s v="41200011"/>
    <s v="Pndptn Usaha Hortiku"/>
    <s v="11004435"/>
    <s v="HORTI R/WP-1M"/>
    <x v="1"/>
    <n v="137792088"/>
    <n v="2087"/>
    <x v="1"/>
    <x v="1"/>
    <x v="4"/>
    <x v="17"/>
  </r>
  <r>
    <x v="1"/>
    <s v="2"/>
    <x v="4"/>
    <s v="41200011"/>
    <s v="Pndptn Usaha Hortiku"/>
    <s v="11004437"/>
    <s v="HORTI R/WP-1L"/>
    <x v="1"/>
    <n v="79007314"/>
    <n v="1377"/>
    <x v="1"/>
    <x v="1"/>
    <x v="4"/>
    <x v="17"/>
  </r>
  <r>
    <x v="1"/>
    <s v="2"/>
    <x v="4"/>
    <s v="41200011"/>
    <s v="Pndptn Usaha Hortiku"/>
    <s v="11004437"/>
    <s v="HORTI R/WP-1L"/>
    <x v="0"/>
    <n v="201060000"/>
    <n v="3351"/>
    <x v="1"/>
    <x v="1"/>
    <x v="4"/>
    <x v="17"/>
  </r>
  <r>
    <x v="1"/>
    <s v="2"/>
    <x v="4"/>
    <s v="41200011"/>
    <s v="Pndptn Usaha Hortiku"/>
    <s v="11004438"/>
    <s v="HORTI A/WP-2"/>
    <x v="0"/>
    <n v="1690000"/>
    <n v="26"/>
    <x v="1"/>
    <x v="1"/>
    <x v="4"/>
    <x v="18"/>
  </r>
  <r>
    <x v="1"/>
    <s v="2"/>
    <x v="4"/>
    <s v="41200011"/>
    <s v="Pndptn Usaha Hortiku"/>
    <s v="11004440"/>
    <s v="HORTI R/WP-4"/>
    <x v="0"/>
    <n v="263646000"/>
    <n v="4654"/>
    <x v="1"/>
    <x v="1"/>
    <x v="4"/>
    <x v="17"/>
  </r>
  <r>
    <x v="1"/>
    <s v="2"/>
    <x v="4"/>
    <s v="41200011"/>
    <s v="Pndptn Usaha Hortiku"/>
    <s v="11004443"/>
    <s v="HORTI R/WP-1S"/>
    <x v="1"/>
    <n v="111896957"/>
    <n v="2306"/>
    <x v="1"/>
    <x v="1"/>
    <x v="4"/>
    <x v="17"/>
  </r>
  <r>
    <x v="1"/>
    <s v="2"/>
    <x v="4"/>
    <s v="41200011"/>
    <s v="Pndptn Usaha Hortiku"/>
    <s v="11004445"/>
    <s v="HORTI R/WP-LOKAL"/>
    <x v="0"/>
    <n v="178817500"/>
    <n v="3397"/>
    <x v="1"/>
    <x v="1"/>
    <x v="4"/>
    <x v="17"/>
  </r>
  <r>
    <x v="1"/>
    <s v="2"/>
    <x v="4"/>
    <s v="41200011"/>
    <s v="Pndptn Usaha Hortiku"/>
    <s v="11004446"/>
    <s v="HORTI R/DP-LOKAL"/>
    <x v="0"/>
    <n v="122175000"/>
    <n v="2700"/>
    <x v="1"/>
    <x v="1"/>
    <x v="4"/>
    <x v="17"/>
  </r>
  <r>
    <x v="1"/>
    <s v="2"/>
    <x v="4"/>
    <s v="41200011"/>
    <s v="Pndptn Usaha Hortiku"/>
    <s v="40001402"/>
    <s v="Kayu Bakar"/>
    <x v="0"/>
    <n v="34264715"/>
    <n v="443"/>
    <x v="1"/>
    <x v="1"/>
    <x v="4"/>
    <x v="22"/>
  </r>
  <r>
    <x v="1"/>
    <s v="2"/>
    <x v="4"/>
    <s v="41300001"/>
    <s v="Pndptn Usah Ank Kayu"/>
    <s v="11003336"/>
    <s v="Log Sengon Fresh A0"/>
    <x v="0"/>
    <n v="182514000"/>
    <n v="560"/>
    <x v="1"/>
    <x v="1"/>
    <x v="9"/>
    <x v="23"/>
  </r>
  <r>
    <x v="1"/>
    <s v="2"/>
    <x v="4"/>
    <s v="41300001"/>
    <s v="Pndptn Usah Ank Kayu"/>
    <s v="11003337"/>
    <s v="Log Sengon Fresh A1"/>
    <x v="0"/>
    <n v="773019950"/>
    <n v="1342"/>
    <x v="1"/>
    <x v="1"/>
    <x v="9"/>
    <x v="23"/>
  </r>
  <r>
    <x v="1"/>
    <s v="2"/>
    <x v="4"/>
    <s v="41300001"/>
    <s v="Pndptn Usah Ank Kayu"/>
    <s v="11003338"/>
    <s v="Log Sengon Fresh A2.1"/>
    <x v="0"/>
    <n v="1201385350"/>
    <n v="1451"/>
    <x v="1"/>
    <x v="1"/>
    <x v="9"/>
    <x v="23"/>
  </r>
  <r>
    <x v="1"/>
    <s v="2"/>
    <x v="4"/>
    <s v="41300001"/>
    <s v="Pndptn Usah Ank Kayu"/>
    <s v="11003339"/>
    <s v="Log Sengon Fresh A2.2"/>
    <x v="0"/>
    <n v="789025300"/>
    <n v="890"/>
    <x v="1"/>
    <x v="1"/>
    <x v="9"/>
    <x v="23"/>
  </r>
  <r>
    <x v="1"/>
    <s v="2"/>
    <x v="4"/>
    <s v="41300001"/>
    <s v="Pndptn Usah Ank Kayu"/>
    <s v="11003340"/>
    <s v="Log Sengon Fresh A3"/>
    <x v="0"/>
    <n v="615826750"/>
    <n v="675"/>
    <x v="1"/>
    <x v="1"/>
    <x v="9"/>
    <x v="23"/>
  </r>
  <r>
    <x v="1"/>
    <s v="2"/>
    <x v="4"/>
    <s v="41300001"/>
    <s v="Pndptn Usah Ank Kayu"/>
    <s v="11003341"/>
    <s v="Log Sengon Fresh A4"/>
    <x v="0"/>
    <n v="131560850"/>
    <n v="150"/>
    <x v="1"/>
    <x v="1"/>
    <x v="9"/>
    <x v="23"/>
  </r>
  <r>
    <x v="1"/>
    <s v="2"/>
    <x v="4"/>
    <s v="41300001"/>
    <s v="Pndptn Usah Ank Kayu"/>
    <s v="11003342"/>
    <s v="Log Sengon Fresh A5"/>
    <x v="0"/>
    <n v="228000"/>
    <n v="1"/>
    <x v="1"/>
    <x v="1"/>
    <x v="9"/>
    <x v="23"/>
  </r>
  <r>
    <x v="1"/>
    <s v="2"/>
    <x v="4"/>
    <s v="41300001"/>
    <s v="Pndptn Usah Ank Kayu"/>
    <s v="11003344"/>
    <s v="Log Sengon Afkir"/>
    <x v="0"/>
    <n v="221814650"/>
    <n v="753"/>
    <x v="1"/>
    <x v="1"/>
    <x v="9"/>
    <x v="23"/>
  </r>
  <r>
    <x v="1"/>
    <s v="2"/>
    <x v="4"/>
    <s v="41300001"/>
    <s v="Pndptn Usah Ank Kayu"/>
    <s v="11003348"/>
    <s v="Log Jabon Fresh A0"/>
    <x v="0"/>
    <n v="223036250"/>
    <n v="494"/>
    <x v="1"/>
    <x v="1"/>
    <x v="9"/>
    <x v="23"/>
  </r>
  <r>
    <x v="1"/>
    <s v="2"/>
    <x v="4"/>
    <s v="41300001"/>
    <s v="Pndptn Usah Ank Kayu"/>
    <s v="11003349"/>
    <s v="Log Jabon Fresh A1"/>
    <x v="0"/>
    <n v="647931650"/>
    <n v="951"/>
    <x v="1"/>
    <x v="1"/>
    <x v="9"/>
    <x v="23"/>
  </r>
  <r>
    <x v="1"/>
    <s v="2"/>
    <x v="4"/>
    <s v="41300001"/>
    <s v="Pndptn Usah Ank Kayu"/>
    <s v="11003350"/>
    <s v="Log Jabon Fresh A2.1"/>
    <x v="0"/>
    <n v="1014236150"/>
    <n v="1165"/>
    <x v="1"/>
    <x v="1"/>
    <x v="9"/>
    <x v="23"/>
  </r>
  <r>
    <x v="1"/>
    <s v="2"/>
    <x v="4"/>
    <s v="41300001"/>
    <s v="Pndptn Usah Ank Kayu"/>
    <s v="11003351"/>
    <s v="Log Jabon Fresh A2.2"/>
    <x v="0"/>
    <n v="845011800"/>
    <n v="836"/>
    <x v="1"/>
    <x v="1"/>
    <x v="9"/>
    <x v="23"/>
  </r>
  <r>
    <x v="1"/>
    <s v="2"/>
    <x v="4"/>
    <s v="41300001"/>
    <s v="Pndptn Usah Ank Kayu"/>
    <s v="11003352"/>
    <s v="Log Jabon Fresh A3"/>
    <x v="0"/>
    <n v="496823750"/>
    <n v="460"/>
    <x v="1"/>
    <x v="1"/>
    <x v="9"/>
    <x v="23"/>
  </r>
  <r>
    <x v="1"/>
    <s v="2"/>
    <x v="4"/>
    <s v="41300001"/>
    <s v="Pndptn Usah Ank Kayu"/>
    <s v="11003353"/>
    <s v="Log Jabon Fresh A4"/>
    <x v="0"/>
    <n v="18820000"/>
    <n v="31"/>
    <x v="1"/>
    <x v="1"/>
    <x v="9"/>
    <x v="23"/>
  </r>
  <r>
    <x v="1"/>
    <s v="2"/>
    <x v="4"/>
    <s v="41300001"/>
    <s v="Pndptn Usah Ank Kayu"/>
    <s v="11003356"/>
    <s v="Log Jabon Afkir"/>
    <x v="0"/>
    <n v="39356352"/>
    <n v="148"/>
    <x v="1"/>
    <x v="1"/>
    <x v="9"/>
    <x v="23"/>
  </r>
  <r>
    <x v="1"/>
    <s v="2"/>
    <x v="4"/>
    <s v="41300001"/>
    <s v="Pndptn Usah Ank Kayu"/>
    <s v="11003359"/>
    <s v="Log Mahoni Fresh A0"/>
    <x v="0"/>
    <n v="2636250"/>
    <n v="7"/>
    <x v="1"/>
    <x v="1"/>
    <x v="9"/>
    <x v="23"/>
  </r>
  <r>
    <x v="1"/>
    <s v="2"/>
    <x v="4"/>
    <s v="41300001"/>
    <s v="Pndptn Usah Ank Kayu"/>
    <s v="11003360"/>
    <s v="Log Mahoni Fresh A1"/>
    <x v="0"/>
    <n v="5270550"/>
    <n v="12"/>
    <x v="1"/>
    <x v="1"/>
    <x v="9"/>
    <x v="23"/>
  </r>
  <r>
    <x v="1"/>
    <s v="2"/>
    <x v="4"/>
    <s v="41300001"/>
    <s v="Pndptn Usah Ank Kayu"/>
    <s v="11003361"/>
    <s v="Log Mahoni Fresh A2.1"/>
    <x v="0"/>
    <n v="9940830"/>
    <n v="12"/>
    <x v="1"/>
    <x v="1"/>
    <x v="9"/>
    <x v="23"/>
  </r>
  <r>
    <x v="1"/>
    <s v="2"/>
    <x v="4"/>
    <s v="41300001"/>
    <s v="Pndptn Usah Ank Kayu"/>
    <s v="11003362"/>
    <s v="Log Mahoni Fresh A2.2"/>
    <x v="0"/>
    <n v="8251400"/>
    <n v="10"/>
    <x v="1"/>
    <x v="1"/>
    <x v="9"/>
    <x v="23"/>
  </r>
  <r>
    <x v="1"/>
    <s v="2"/>
    <x v="4"/>
    <s v="41300001"/>
    <s v="Pndptn Usah Ank Kayu"/>
    <s v="11003363"/>
    <s v="Log Mahoni Fresh A3"/>
    <x v="0"/>
    <n v="3252045"/>
    <n v="4"/>
    <x v="1"/>
    <x v="1"/>
    <x v="9"/>
    <x v="23"/>
  </r>
  <r>
    <x v="1"/>
    <s v="2"/>
    <x v="4"/>
    <s v="41300001"/>
    <s v="Pndptn Usah Ank Kayu"/>
    <s v="11003370"/>
    <s v="Log Balsa Fresh A0"/>
    <x v="0"/>
    <n v="6704500"/>
    <n v="17"/>
    <x v="1"/>
    <x v="1"/>
    <x v="9"/>
    <x v="23"/>
  </r>
  <r>
    <x v="1"/>
    <s v="2"/>
    <x v="4"/>
    <s v="41300001"/>
    <s v="Pndptn Usah Ank Kayu"/>
    <s v="11003371"/>
    <s v="Log Balsa Fresh A1"/>
    <x v="0"/>
    <n v="40824000"/>
    <n v="43"/>
    <x v="1"/>
    <x v="1"/>
    <x v="9"/>
    <x v="23"/>
  </r>
  <r>
    <x v="1"/>
    <s v="2"/>
    <x v="4"/>
    <s v="41300001"/>
    <s v="Pndptn Usah Ank Kayu"/>
    <s v="11003372"/>
    <s v="Log Balsa Fresh A2.1"/>
    <x v="0"/>
    <n v="63503000"/>
    <n v="63"/>
    <x v="1"/>
    <x v="1"/>
    <x v="9"/>
    <x v="23"/>
  </r>
  <r>
    <x v="1"/>
    <s v="2"/>
    <x v="4"/>
    <s v="41300001"/>
    <s v="Pndptn Usah Ank Kayu"/>
    <s v="11003373"/>
    <s v="Log Balsa Fresh A2.2"/>
    <x v="0"/>
    <n v="60524500"/>
    <n v="59"/>
    <x v="1"/>
    <x v="1"/>
    <x v="9"/>
    <x v="23"/>
  </r>
  <r>
    <x v="1"/>
    <s v="2"/>
    <x v="4"/>
    <s v="41300001"/>
    <s v="Pndptn Usah Ank Kayu"/>
    <s v="11003374"/>
    <s v="Log Balsa Fresh A3"/>
    <x v="0"/>
    <n v="27225000"/>
    <n v="27"/>
    <x v="1"/>
    <x v="1"/>
    <x v="9"/>
    <x v="23"/>
  </r>
  <r>
    <x v="1"/>
    <s v="2"/>
    <x v="4"/>
    <s v="41300001"/>
    <s v="Pndptn Usah Ank Kayu"/>
    <s v="11003375"/>
    <s v="Log Balsa Fresh A4"/>
    <x v="0"/>
    <n v="1444500"/>
    <n v="2"/>
    <x v="1"/>
    <x v="1"/>
    <x v="9"/>
    <x v="23"/>
  </r>
  <r>
    <x v="1"/>
    <s v="2"/>
    <x v="4"/>
    <s v="41300001"/>
    <s v="Pndptn Usah Ank Kayu"/>
    <s v="11003378"/>
    <s v="Log Balsa Afkir"/>
    <x v="0"/>
    <n v="10614415"/>
    <n v="26"/>
    <x v="1"/>
    <x v="1"/>
    <x v="9"/>
    <x v="23"/>
  </r>
  <r>
    <x v="1"/>
    <s v="2"/>
    <x v="4"/>
    <s v="41300001"/>
    <s v="Pndptn Usah Ank Kayu"/>
    <s v="11003390"/>
    <s v="Log Gmelina Fresh A0"/>
    <x v="0"/>
    <n v="465500"/>
    <n v="1"/>
    <x v="1"/>
    <x v="1"/>
    <x v="9"/>
    <x v="23"/>
  </r>
  <r>
    <x v="1"/>
    <s v="2"/>
    <x v="4"/>
    <s v="41300001"/>
    <s v="Pndptn Usah Ank Kayu"/>
    <s v="11003391"/>
    <s v="Log Gmelina Fresh A1"/>
    <x v="0"/>
    <n v="2291400"/>
    <n v="4"/>
    <x v="1"/>
    <x v="1"/>
    <x v="9"/>
    <x v="23"/>
  </r>
  <r>
    <x v="1"/>
    <s v="2"/>
    <x v="4"/>
    <s v="41300001"/>
    <s v="Pndptn Usah Ank Kayu"/>
    <s v="11003392"/>
    <s v="Log Gmelina Fresh A2.1"/>
    <x v="0"/>
    <n v="3464500"/>
    <n v="5"/>
    <x v="1"/>
    <x v="1"/>
    <x v="9"/>
    <x v="23"/>
  </r>
  <r>
    <x v="1"/>
    <s v="2"/>
    <x v="4"/>
    <s v="41300001"/>
    <s v="Pndptn Usah Ank Kayu"/>
    <s v="11003393"/>
    <s v="Log Gmelina Fresh A2.2"/>
    <x v="0"/>
    <n v="2257000"/>
    <n v="3"/>
    <x v="1"/>
    <x v="1"/>
    <x v="9"/>
    <x v="23"/>
  </r>
  <r>
    <x v="1"/>
    <s v="2"/>
    <x v="4"/>
    <s v="41300001"/>
    <s v="Pndptn Usah Ank Kayu"/>
    <s v="11003394"/>
    <s v="Log Gmelina Fresh A3"/>
    <x v="0"/>
    <n v="1720500"/>
    <n v="2"/>
    <x v="1"/>
    <x v="1"/>
    <x v="9"/>
    <x v="23"/>
  </r>
  <r>
    <x v="1"/>
    <s v="2"/>
    <x v="4"/>
    <s v="41300001"/>
    <s v="Pndptn Usah Ank Kayu"/>
    <s v="11003574"/>
    <s v="Pohon Kelapa"/>
    <x v="0"/>
    <n v="41594598"/>
    <n v="187"/>
    <x v="1"/>
    <x v="1"/>
    <x v="9"/>
    <x v="23"/>
  </r>
  <r>
    <x v="1"/>
    <s v="2"/>
    <x v="4"/>
    <s v="41300001"/>
    <s v="Pndptn Usah Ank Kayu"/>
    <s v="11003583"/>
    <s v="Log Kayu Kembang Fresh A0"/>
    <x v="0"/>
    <n v="56000"/>
    <n v="1"/>
    <x v="1"/>
    <x v="1"/>
    <x v="9"/>
    <x v="23"/>
  </r>
  <r>
    <x v="1"/>
    <s v="2"/>
    <x v="4"/>
    <s v="41300001"/>
    <s v="Pndptn Usah Ank Kayu"/>
    <s v="11003584"/>
    <s v="Log Kayu Kembang Fresh A1"/>
    <x v="0"/>
    <n v="510300"/>
    <n v="1"/>
    <x v="1"/>
    <x v="1"/>
    <x v="9"/>
    <x v="23"/>
  </r>
  <r>
    <x v="1"/>
    <s v="2"/>
    <x v="4"/>
    <s v="41300001"/>
    <s v="Pndptn Usah Ank Kayu"/>
    <s v="11003585"/>
    <s v="Log Kayu Kembang Fresh A2.1"/>
    <x v="0"/>
    <n v="1269150"/>
    <n v="2"/>
    <x v="1"/>
    <x v="1"/>
    <x v="9"/>
    <x v="23"/>
  </r>
  <r>
    <x v="1"/>
    <s v="2"/>
    <x v="4"/>
    <s v="41300001"/>
    <s v="Pndptn Usah Ank Kayu"/>
    <s v="11003586"/>
    <s v="Log Kayu Kembang Fresh A2.2"/>
    <x v="0"/>
    <n v="1456000"/>
    <n v="2"/>
    <x v="1"/>
    <x v="1"/>
    <x v="9"/>
    <x v="23"/>
  </r>
  <r>
    <x v="1"/>
    <s v="2"/>
    <x v="4"/>
    <s v="41300001"/>
    <s v="Pndptn Usah Ank Kayu"/>
    <s v="11003587"/>
    <s v="Log Kayu Kembang Fresh A3"/>
    <x v="0"/>
    <n v="1913800"/>
    <n v="2"/>
    <x v="1"/>
    <x v="1"/>
    <x v="9"/>
    <x v="23"/>
  </r>
  <r>
    <x v="1"/>
    <s v="2"/>
    <x v="4"/>
    <s v="41300001"/>
    <s v="Pndptn Usah Ank Kayu"/>
    <s v="11003619"/>
    <s v="Log Randu Fresh A0"/>
    <x v="0"/>
    <n v="230100"/>
    <n v="1"/>
    <x v="1"/>
    <x v="1"/>
    <x v="9"/>
    <x v="23"/>
  </r>
  <r>
    <x v="1"/>
    <s v="2"/>
    <x v="4"/>
    <s v="41300001"/>
    <s v="Pndptn Usah Ank Kayu"/>
    <s v="11003620"/>
    <s v="Log Randu Fresh A1"/>
    <x v="0"/>
    <n v="611000"/>
    <n v="2"/>
    <x v="1"/>
    <x v="1"/>
    <x v="9"/>
    <x v="23"/>
  </r>
  <r>
    <x v="1"/>
    <s v="2"/>
    <x v="4"/>
    <s v="41300001"/>
    <s v="Pndptn Usah Ank Kayu"/>
    <s v="11003621"/>
    <s v="Log Randu Fresh A2.1"/>
    <x v="0"/>
    <n v="1197960"/>
    <n v="3"/>
    <x v="1"/>
    <x v="1"/>
    <x v="9"/>
    <x v="23"/>
  </r>
  <r>
    <x v="1"/>
    <s v="2"/>
    <x v="4"/>
    <s v="41300001"/>
    <s v="Pndptn Usah Ank Kayu"/>
    <s v="11003622"/>
    <s v="Log Randu Fresh A2.2"/>
    <x v="0"/>
    <n v="800400"/>
    <n v="2"/>
    <x v="1"/>
    <x v="1"/>
    <x v="9"/>
    <x v="23"/>
  </r>
  <r>
    <x v="1"/>
    <s v="2"/>
    <x v="4"/>
    <s v="41300001"/>
    <s v="Pndptn Usah Ank Kayu"/>
    <s v="11003623"/>
    <s v="Log Randu Fresh A3"/>
    <x v="0"/>
    <n v="2347500"/>
    <n v="4"/>
    <x v="1"/>
    <x v="1"/>
    <x v="9"/>
    <x v="23"/>
  </r>
  <r>
    <x v="1"/>
    <s v="2"/>
    <x v="4"/>
    <s v="41300001"/>
    <s v="Pndptn Usah Ank Kayu"/>
    <s v="11003624"/>
    <s v="Log Randu Fresh A4"/>
    <x v="0"/>
    <n v="5371680"/>
    <n v="6"/>
    <x v="1"/>
    <x v="1"/>
    <x v="9"/>
    <x v="23"/>
  </r>
  <r>
    <x v="1"/>
    <s v="2"/>
    <x v="4"/>
    <s v="41900005"/>
    <s v="Pndptn Ush Agrowisat"/>
    <s v="#"/>
    <s v="#"/>
    <x v="0"/>
    <n v="1684878494"/>
    <n v="0"/>
    <x v="1"/>
    <x v="1"/>
    <x v="7"/>
    <x v="6"/>
  </r>
  <r>
    <x v="1"/>
    <s v="2"/>
    <x v="5"/>
    <s v="41100000"/>
    <s v="Pndptn Usaha Sawit"/>
    <s v="11000003"/>
    <s v="CPO"/>
    <x v="0"/>
    <n v="78729721250"/>
    <n v="6648640"/>
    <x v="0"/>
    <x v="0"/>
    <x v="0"/>
    <x v="0"/>
  </r>
  <r>
    <x v="1"/>
    <s v="2"/>
    <x v="5"/>
    <s v="41100000"/>
    <s v="Pndptn Usaha Sawit"/>
    <s v="11000004"/>
    <s v="INTI SAWIT"/>
    <x v="0"/>
    <n v="8824877400"/>
    <n v="1411290"/>
    <x v="0"/>
    <x v="0"/>
    <x v="0"/>
    <x v="1"/>
  </r>
  <r>
    <x v="1"/>
    <s v="2"/>
    <x v="5"/>
    <s v="41100006"/>
    <s v="Pndptn Usaha Karet"/>
    <s v="31000011"/>
    <s v="BAHAN OLAH KARET"/>
    <x v="0"/>
    <n v="1498728600"/>
    <n v="66628"/>
    <x v="0"/>
    <x v="4"/>
    <x v="5"/>
    <x v="7"/>
  </r>
  <r>
    <x v="1"/>
    <s v="2"/>
    <x v="6"/>
    <s v="41100000"/>
    <s v="Pndptn Usaha Sawit"/>
    <s v="11000003"/>
    <s v="CPO"/>
    <x v="0"/>
    <n v="119098188727"/>
    <n v="11005520"/>
    <x v="0"/>
    <x v="0"/>
    <x v="0"/>
    <x v="0"/>
  </r>
  <r>
    <x v="1"/>
    <s v="2"/>
    <x v="6"/>
    <s v="41100000"/>
    <s v="Pndptn Usaha Sawit"/>
    <s v="11000005"/>
    <s v="PKO"/>
    <x v="0"/>
    <n v="5748500000"/>
    <n v="500000"/>
    <x v="0"/>
    <x v="0"/>
    <x v="0"/>
    <x v="24"/>
  </r>
  <r>
    <x v="1"/>
    <s v="2"/>
    <x v="6"/>
    <s v="41100000"/>
    <s v="Pndptn Usaha Sawit"/>
    <s v="11000006"/>
    <s v="PKM"/>
    <x v="0"/>
    <n v="1287578037"/>
    <n v="719883"/>
    <x v="0"/>
    <x v="0"/>
    <x v="0"/>
    <x v="2"/>
  </r>
  <r>
    <x v="1"/>
    <s v="2"/>
    <x v="6"/>
    <s v="41100006"/>
    <s v="Pndptn Usaha Karet"/>
    <s v="11003278"/>
    <s v="RSS 1 BB"/>
    <x v="0"/>
    <n v="244824105"/>
    <n v="10735"/>
    <x v="0"/>
    <x v="4"/>
    <x v="5"/>
    <x v="10"/>
  </r>
  <r>
    <x v="1"/>
    <s v="2"/>
    <x v="6"/>
    <s v="41100006"/>
    <s v="Pndptn Usaha Karet"/>
    <s v="11003894"/>
    <s v="CUTTING A BB"/>
    <x v="0"/>
    <n v="454338000"/>
    <n v="17610"/>
    <x v="0"/>
    <x v="4"/>
    <x v="5"/>
    <x v="7"/>
  </r>
  <r>
    <x v="1"/>
    <s v="2"/>
    <x v="6"/>
    <s v="41100006"/>
    <s v="Pndptn Usaha Karet"/>
    <s v="11003895"/>
    <s v="RSS 1 SBC"/>
    <x v="1"/>
    <n v="548900352"/>
    <n v="19200"/>
    <x v="0"/>
    <x v="4"/>
    <x v="5"/>
    <x v="10"/>
  </r>
  <r>
    <x v="1"/>
    <s v="2"/>
    <x v="6"/>
    <s v="41100006"/>
    <s v="Pndptn Usaha Karet"/>
    <s v="11003899"/>
    <s v="SIR 3WF SW"/>
    <x v="0"/>
    <n v="417312000"/>
    <n v="20160"/>
    <x v="0"/>
    <x v="4"/>
    <x v="5"/>
    <x v="7"/>
  </r>
  <r>
    <x v="1"/>
    <s v="2"/>
    <x v="6"/>
    <s v="41100006"/>
    <s v="Pndptn Usaha Karet"/>
    <s v="11003900"/>
    <s v="SIR 3L"/>
    <x v="1"/>
    <n v="303446304"/>
    <n v="10080"/>
    <x v="0"/>
    <x v="4"/>
    <x v="5"/>
    <x v="7"/>
  </r>
  <r>
    <x v="1"/>
    <s v="2"/>
    <x v="6"/>
    <s v="41100006"/>
    <s v="Pndptn Usaha Karet"/>
    <s v="11003900"/>
    <s v="SIR 3L"/>
    <x v="0"/>
    <n v="3314884860"/>
    <n v="122220"/>
    <x v="0"/>
    <x v="4"/>
    <x v="5"/>
    <x v="7"/>
  </r>
  <r>
    <x v="1"/>
    <s v="2"/>
    <x v="6"/>
    <s v="41100006"/>
    <s v="Pndptn Usaha Karet"/>
    <s v="11003903"/>
    <s v="SIR 20"/>
    <x v="1"/>
    <n v="991562342"/>
    <n v="40320"/>
    <x v="0"/>
    <x v="4"/>
    <x v="5"/>
    <x v="8"/>
  </r>
  <r>
    <x v="1"/>
    <s v="2"/>
    <x v="6"/>
    <s v="41100006"/>
    <s v="Pndptn Usaha Karet"/>
    <s v="11003903"/>
    <s v="SIR 20"/>
    <x v="0"/>
    <n v="98685292860"/>
    <n v="4205880"/>
    <x v="0"/>
    <x v="4"/>
    <x v="5"/>
    <x v="8"/>
  </r>
  <r>
    <x v="1"/>
    <s v="2"/>
    <x v="6"/>
    <s v="41100006"/>
    <s v="Pndptn Usaha Karet"/>
    <s v="11005970"/>
    <s v="RSS 1 BB"/>
    <x v="1"/>
    <n v="3976590412"/>
    <n v="146448"/>
    <x v="0"/>
    <x v="4"/>
    <x v="5"/>
    <x v="10"/>
  </r>
  <r>
    <x v="1"/>
    <s v="2"/>
    <x v="6"/>
    <s v="41100006"/>
    <s v="Pndptn Usaha Karet"/>
    <s v="11005970"/>
    <s v="RSS 1 BB"/>
    <x v="0"/>
    <n v="8650280967"/>
    <n v="355385"/>
    <x v="0"/>
    <x v="4"/>
    <x v="5"/>
    <x v="10"/>
  </r>
  <r>
    <x v="1"/>
    <s v="2"/>
    <x v="6"/>
    <s v="41100006"/>
    <s v="Pndptn Usaha Karet"/>
    <s v="11005975"/>
    <s v="CUTTING"/>
    <x v="0"/>
    <n v="17956800"/>
    <n v="696"/>
    <x v="0"/>
    <x v="4"/>
    <x v="5"/>
    <x v="7"/>
  </r>
  <r>
    <x v="1"/>
    <s v="2"/>
    <x v="6"/>
    <s v="41100015"/>
    <s v="Pndptn Usaha Teh"/>
    <s v="11003735"/>
    <s v="TEH HIJAU"/>
    <x v="0"/>
    <n v="2185200000"/>
    <n v="114700"/>
    <x v="0"/>
    <x v="5"/>
    <x v="6"/>
    <x v="14"/>
  </r>
  <r>
    <x v="1"/>
    <s v="2"/>
    <x v="6"/>
    <s v="41100015"/>
    <s v="Pndptn Usaha Teh"/>
    <s v="11004359"/>
    <s v="TEA:ODX TEA;BLACK;GRADE 1;DUST"/>
    <x v="1"/>
    <n v="53410272"/>
    <n v="2480"/>
    <x v="0"/>
    <x v="5"/>
    <x v="6"/>
    <x v="13"/>
  </r>
  <r>
    <x v="1"/>
    <s v="2"/>
    <x v="6"/>
    <s v="41100015"/>
    <s v="Pndptn Usaha Teh"/>
    <s v="11004360"/>
    <s v="TEA:ODX TEA;BLACK;GRADE 1;BT"/>
    <x v="0"/>
    <n v="2240000"/>
    <n v="160"/>
    <x v="0"/>
    <x v="5"/>
    <x v="6"/>
    <x v="13"/>
  </r>
  <r>
    <x v="1"/>
    <s v="2"/>
    <x v="6"/>
    <s v="41100015"/>
    <s v="Pndptn Usaha Teh"/>
    <s v="11004363"/>
    <s v="TEA:ODX TEA;BLACK;GRADE 2;DUST II"/>
    <x v="1"/>
    <n v="115007520"/>
    <n v="6200"/>
    <x v="0"/>
    <x v="5"/>
    <x v="6"/>
    <x v="13"/>
  </r>
  <r>
    <x v="1"/>
    <s v="2"/>
    <x v="6"/>
    <s v="41100015"/>
    <s v="Pndptn Usaha Teh"/>
    <s v="11004368"/>
    <s v="TEA:CTC TEA;BLACK;GRADE 1;BP 1"/>
    <x v="0"/>
    <n v="23056800"/>
    <n v="1040"/>
    <x v="0"/>
    <x v="5"/>
    <x v="6"/>
    <x v="12"/>
  </r>
  <r>
    <x v="1"/>
    <s v="2"/>
    <x v="6"/>
    <s v="41100015"/>
    <s v="Pndptn Usaha Teh"/>
    <s v="11004371"/>
    <s v="TEA:CTC TEA;BLACK;GRADE 1;DUST 1"/>
    <x v="1"/>
    <n v="33923760"/>
    <n v="1300"/>
    <x v="0"/>
    <x v="5"/>
    <x v="6"/>
    <x v="12"/>
  </r>
  <r>
    <x v="1"/>
    <s v="2"/>
    <x v="6"/>
    <s v="41100015"/>
    <s v="Pndptn Usaha Teh"/>
    <s v="11004374"/>
    <s v="TEA:CTC TEA;BLACK;GRADE 2;FNGS 2"/>
    <x v="1"/>
    <n v="25466400"/>
    <n v="1800"/>
    <x v="0"/>
    <x v="5"/>
    <x v="6"/>
    <x v="12"/>
  </r>
  <r>
    <x v="1"/>
    <s v="2"/>
    <x v="6"/>
    <s v="41100023"/>
    <s v="Pndptn Usah Prd Hil"/>
    <s v="11004468"/>
    <s v="SUGAR,REFINED:WHITE CRYSTAL;NUSAKITA;1KG"/>
    <x v="0"/>
    <n v="160239500"/>
    <n v="11051"/>
    <x v="1"/>
    <x v="1"/>
    <x v="1"/>
    <x v="16"/>
  </r>
  <r>
    <x v="1"/>
    <s v="2"/>
    <x v="6"/>
    <s v="42000030"/>
    <s v="Pndptn Sertifikasi"/>
    <s v="11000003"/>
    <s v="CPO"/>
    <x v="0"/>
    <n v="50500000"/>
    <n v="0"/>
    <x v="0"/>
    <x v="0"/>
    <x v="0"/>
    <x v="0"/>
  </r>
  <r>
    <x v="1"/>
    <s v="2"/>
    <x v="7"/>
    <s v="41100000"/>
    <s v="Pndptn Usaha Sawit"/>
    <s v="31000010"/>
    <s v="TBS (TANDAN BUAH SEGAR)"/>
    <x v="0"/>
    <n v="1450024500"/>
    <n v="674430"/>
    <x v="0"/>
    <x v="0"/>
    <x v="0"/>
    <x v="25"/>
  </r>
  <r>
    <x v="1"/>
    <s v="2"/>
    <x v="7"/>
    <s v="41200001"/>
    <s v="Pndptn Usaha Tebu"/>
    <s v="11000000"/>
    <s v="GULA KEMASAN 50 KG MILIK PG"/>
    <x v="0"/>
    <n v="3101000"/>
    <n v="200"/>
    <x v="0"/>
    <x v="2"/>
    <x v="2"/>
    <x v="3"/>
  </r>
  <r>
    <x v="1"/>
    <s v="2"/>
    <x v="7"/>
    <s v="41200011"/>
    <s v="Pndptn Usaha Hortiku"/>
    <s v="11004062"/>
    <s v="KELAPA KUPAS"/>
    <x v="0"/>
    <n v="22500000"/>
    <n v="10000"/>
    <x v="1"/>
    <x v="1"/>
    <x v="4"/>
    <x v="22"/>
  </r>
  <r>
    <x v="1"/>
    <s v="3"/>
    <x v="0"/>
    <s v="41100000"/>
    <s v="Pndptn Usaha Sawit"/>
    <s v="11000003"/>
    <s v="CPO"/>
    <x v="0"/>
    <n v="131616564260"/>
    <n v="10828400"/>
    <x v="0"/>
    <x v="0"/>
    <x v="0"/>
    <x v="0"/>
  </r>
  <r>
    <x v="1"/>
    <s v="3"/>
    <x v="0"/>
    <s v="41100000"/>
    <s v="Pndptn Usaha Sawit"/>
    <s v="11000004"/>
    <s v="INTI SAWIT"/>
    <x v="0"/>
    <n v="12727167630"/>
    <n v="2058290"/>
    <x v="0"/>
    <x v="0"/>
    <x v="0"/>
    <x v="1"/>
  </r>
  <r>
    <x v="1"/>
    <s v="3"/>
    <x v="0"/>
    <s v="41200001"/>
    <s v="Pndptn Usaha Tebu"/>
    <s v="11004290"/>
    <s v="SUGAR,REFINED:GKP 1;ICUMSA 81-200IU"/>
    <x v="0"/>
    <n v="25700070000"/>
    <n v="1657000"/>
    <x v="0"/>
    <x v="2"/>
    <x v="2"/>
    <x v="3"/>
  </r>
  <r>
    <x v="1"/>
    <s v="3"/>
    <x v="0"/>
    <s v="41200001"/>
    <s v="Pndptn Usaha Tebu"/>
    <s v="11004310"/>
    <s v="MOLASSES:1.3-1.5GR/ML;12500CPS"/>
    <x v="0"/>
    <n v="1383957600"/>
    <n v="636979"/>
    <x v="0"/>
    <x v="2"/>
    <x v="2"/>
    <x v="4"/>
  </r>
  <r>
    <x v="1"/>
    <s v="3"/>
    <x v="0"/>
    <s v="41200001"/>
    <s v="Pndptn Usaha Tebu"/>
    <s v="21000001"/>
    <s v="TETES MILIK PG"/>
    <x v="0"/>
    <n v="-1015956000"/>
    <n v="-441720"/>
    <x v="0"/>
    <x v="2"/>
    <x v="2"/>
    <x v="3"/>
  </r>
  <r>
    <x v="1"/>
    <s v="3"/>
    <x v="0"/>
    <s v="42000030"/>
    <s v="Pndptn Sertifikasi"/>
    <s v="11000003"/>
    <s v="CPO"/>
    <x v="0"/>
    <n v="80944330"/>
    <n v="0"/>
    <x v="0"/>
    <x v="0"/>
    <x v="0"/>
    <x v="0"/>
  </r>
  <r>
    <x v="1"/>
    <s v="3"/>
    <x v="1"/>
    <s v="41100006"/>
    <s v="Pndptn Usaha Karet"/>
    <s v="11000046"/>
    <s v="LATEKS PEKAT HIGH AMONIAK"/>
    <x v="0"/>
    <n v="494610006"/>
    <n v="14220"/>
    <x v="0"/>
    <x v="4"/>
    <x v="5"/>
    <x v="7"/>
  </r>
  <r>
    <x v="1"/>
    <s v="3"/>
    <x v="1"/>
    <s v="41100006"/>
    <s v="Pndptn Usaha Karet"/>
    <s v="11000047"/>
    <s v="SKIM LATEKS PEKAT"/>
    <x v="0"/>
    <n v="46200002"/>
    <n v="4373"/>
    <x v="0"/>
    <x v="4"/>
    <x v="5"/>
    <x v="7"/>
  </r>
  <r>
    <x v="1"/>
    <s v="3"/>
    <x v="1"/>
    <s v="41100006"/>
    <s v="Pndptn Usaha Karet"/>
    <s v="11002457"/>
    <s v="SIR 20"/>
    <x v="0"/>
    <n v="70815465"/>
    <n v="2835"/>
    <x v="0"/>
    <x v="4"/>
    <x v="5"/>
    <x v="8"/>
  </r>
  <r>
    <x v="1"/>
    <s v="3"/>
    <x v="1"/>
    <s v="41100006"/>
    <s v="Pndptn Usaha Karet"/>
    <s v="11003784"/>
    <s v="BLOCK RUBBER"/>
    <x v="0"/>
    <n v="32480000"/>
    <n v="4060"/>
    <x v="0"/>
    <x v="4"/>
    <x v="5"/>
    <x v="7"/>
  </r>
  <r>
    <x v="1"/>
    <s v="3"/>
    <x v="1"/>
    <s v="41100006"/>
    <s v="Pndptn Usaha Karet"/>
    <s v="11003845"/>
    <s v="RSS SB"/>
    <x v="0"/>
    <n v="828758400"/>
    <n v="28800"/>
    <x v="0"/>
    <x v="4"/>
    <x v="5"/>
    <x v="7"/>
  </r>
  <r>
    <x v="1"/>
    <s v="3"/>
    <x v="1"/>
    <s v="41100006"/>
    <s v="Pndptn Usaha Karet"/>
    <s v="11003850"/>
    <s v="SIR 10"/>
    <x v="0"/>
    <n v="5164296480"/>
    <n v="211680"/>
    <x v="0"/>
    <x v="4"/>
    <x v="5"/>
    <x v="11"/>
  </r>
  <r>
    <x v="1"/>
    <s v="3"/>
    <x v="1"/>
    <s v="41100006"/>
    <s v="Pndptn Usaha Karet"/>
    <s v="11005970"/>
    <s v="RSS 1 BB"/>
    <x v="1"/>
    <n v="2808963437"/>
    <n v="91530"/>
    <x v="0"/>
    <x v="4"/>
    <x v="5"/>
    <x v="10"/>
  </r>
  <r>
    <x v="1"/>
    <s v="3"/>
    <x v="1"/>
    <s v="41100006"/>
    <s v="Pndptn Usaha Karet"/>
    <s v="11005970"/>
    <s v="RSS 1 BB"/>
    <x v="0"/>
    <n v="10804970052"/>
    <n v="402732"/>
    <x v="0"/>
    <x v="4"/>
    <x v="5"/>
    <x v="10"/>
  </r>
  <r>
    <x v="1"/>
    <s v="3"/>
    <x v="1"/>
    <s v="41100006"/>
    <s v="Pndptn Usaha Karet"/>
    <s v="11005975"/>
    <s v="CUTTING"/>
    <x v="0"/>
    <n v="536365800"/>
    <n v="18306"/>
    <x v="0"/>
    <x v="4"/>
    <x v="5"/>
    <x v="7"/>
  </r>
  <r>
    <x v="1"/>
    <s v="3"/>
    <x v="1"/>
    <s v="41100015"/>
    <s v="Pndptn Usaha Teh"/>
    <s v="11003780"/>
    <s v="PW DUST ORT"/>
    <x v="0"/>
    <n v="145210000"/>
    <n v="16900"/>
    <x v="0"/>
    <x v="5"/>
    <x v="6"/>
    <x v="13"/>
  </r>
  <r>
    <x v="1"/>
    <s v="3"/>
    <x v="1"/>
    <s v="41100015"/>
    <s v="Pndptn Usaha Teh"/>
    <s v="11004026"/>
    <s v="STD 1 RA"/>
    <x v="1"/>
    <n v="1367174160"/>
    <n v="44000"/>
    <x v="0"/>
    <x v="5"/>
    <x v="6"/>
    <x v="13"/>
  </r>
  <r>
    <x v="1"/>
    <s v="3"/>
    <x v="1"/>
    <s v="41100015"/>
    <s v="Pndptn Usaha Teh"/>
    <s v="11004247"/>
    <s v="TEA:WALAND BLEND,BLK;CTC+OTDX;PD+D1+PF"/>
    <x v="1"/>
    <n v="125664000"/>
    <n v="2000"/>
    <x v="0"/>
    <x v="5"/>
    <x v="6"/>
    <x v="14"/>
  </r>
  <r>
    <x v="1"/>
    <s v="3"/>
    <x v="1"/>
    <s v="41100015"/>
    <s v="Pndptn Usaha Teh"/>
    <s v="11004287"/>
    <s v="TEA:ODX TEA;BLACK;GRADE 3;FLUFF"/>
    <x v="0"/>
    <n v="127400000"/>
    <n v="19600"/>
    <x v="0"/>
    <x v="5"/>
    <x v="6"/>
    <x v="13"/>
  </r>
  <r>
    <x v="1"/>
    <s v="3"/>
    <x v="1"/>
    <s v="41100015"/>
    <s v="Pndptn Usaha Teh"/>
    <s v="11004288"/>
    <s v="TEA:ODX TEA;BLACK;GRADE 3;BM"/>
    <x v="0"/>
    <n v="1825200000"/>
    <n v="146000"/>
    <x v="0"/>
    <x v="5"/>
    <x v="6"/>
    <x v="13"/>
  </r>
  <r>
    <x v="1"/>
    <s v="3"/>
    <x v="1"/>
    <s v="41100015"/>
    <s v="Pndptn Usaha Teh"/>
    <s v="11004355"/>
    <s v="TEA:ODX TEA;BLACK;GRADE 1;BOP"/>
    <x v="0"/>
    <n v="48628960"/>
    <n v="2170"/>
    <x v="0"/>
    <x v="5"/>
    <x v="6"/>
    <x v="13"/>
  </r>
  <r>
    <x v="1"/>
    <s v="3"/>
    <x v="1"/>
    <s v="41100015"/>
    <s v="Pndptn Usaha Teh"/>
    <s v="11004356"/>
    <s v="TEA:ODX TEA;BLACK;GRADE 1;BOP I SP"/>
    <x v="0"/>
    <n v="6836760"/>
    <n v="120"/>
    <x v="0"/>
    <x v="5"/>
    <x v="6"/>
    <x v="13"/>
  </r>
  <r>
    <x v="1"/>
    <s v="3"/>
    <x v="1"/>
    <s v="41100015"/>
    <s v="Pndptn Usaha Teh"/>
    <s v="11004357"/>
    <s v="TEA:ODX TEA;BLACK;GRADE 1;BOPF"/>
    <x v="1"/>
    <n v="264113190"/>
    <n v="10200"/>
    <x v="0"/>
    <x v="5"/>
    <x v="6"/>
    <x v="13"/>
  </r>
  <r>
    <x v="1"/>
    <s v="3"/>
    <x v="1"/>
    <s v="41100015"/>
    <s v="Pndptn Usaha Teh"/>
    <s v="11004357"/>
    <s v="TEA:ODX TEA;BLACK;GRADE 1;BOPF"/>
    <x v="0"/>
    <n v="399920971"/>
    <n v="20430"/>
    <x v="0"/>
    <x v="5"/>
    <x v="6"/>
    <x v="13"/>
  </r>
  <r>
    <x v="1"/>
    <s v="3"/>
    <x v="1"/>
    <s v="41100015"/>
    <s v="Pndptn Usaha Teh"/>
    <s v="11004358"/>
    <s v="TEA:ODX TEA;BLACK;GRADE 1;PF"/>
    <x v="1"/>
    <n v="5409346008"/>
    <n v="255200"/>
    <x v="0"/>
    <x v="5"/>
    <x v="6"/>
    <x v="13"/>
  </r>
  <r>
    <x v="1"/>
    <s v="3"/>
    <x v="1"/>
    <s v="41100015"/>
    <s v="Pndptn Usaha Teh"/>
    <s v="11004358"/>
    <s v="TEA:ODX TEA;BLACK;GRADE 1;PF"/>
    <x v="0"/>
    <n v="4380979350"/>
    <n v="207900"/>
    <x v="0"/>
    <x v="5"/>
    <x v="6"/>
    <x v="13"/>
  </r>
  <r>
    <x v="1"/>
    <s v="3"/>
    <x v="1"/>
    <s v="41100015"/>
    <s v="Pndptn Usaha Teh"/>
    <s v="11004359"/>
    <s v="TEA:ODX TEA;BLACK;GRADE 1;DUST"/>
    <x v="1"/>
    <n v="4631080378"/>
    <n v="208320"/>
    <x v="0"/>
    <x v="5"/>
    <x v="6"/>
    <x v="13"/>
  </r>
  <r>
    <x v="1"/>
    <s v="3"/>
    <x v="1"/>
    <s v="41100015"/>
    <s v="Pndptn Usaha Teh"/>
    <s v="11004359"/>
    <s v="TEA:ODX TEA;BLACK;GRADE 1;DUST"/>
    <x v="0"/>
    <n v="1935380707"/>
    <n v="90180"/>
    <x v="0"/>
    <x v="5"/>
    <x v="6"/>
    <x v="13"/>
  </r>
  <r>
    <x v="1"/>
    <s v="3"/>
    <x v="1"/>
    <s v="41100015"/>
    <s v="Pndptn Usaha Teh"/>
    <s v="11004360"/>
    <s v="TEA:ODX TEA;BLACK;GRADE 1;BT"/>
    <x v="1"/>
    <n v="4362844140"/>
    <n v="206650"/>
    <x v="0"/>
    <x v="5"/>
    <x v="6"/>
    <x v="13"/>
  </r>
  <r>
    <x v="1"/>
    <s v="3"/>
    <x v="1"/>
    <s v="41100015"/>
    <s v="Pndptn Usaha Teh"/>
    <s v="11004360"/>
    <s v="TEA:ODX TEA;BLACK;GRADE 1;BT"/>
    <x v="0"/>
    <n v="2535131328"/>
    <n v="124000"/>
    <x v="0"/>
    <x v="5"/>
    <x v="6"/>
    <x v="13"/>
  </r>
  <r>
    <x v="1"/>
    <s v="3"/>
    <x v="1"/>
    <s v="41100015"/>
    <s v="Pndptn Usaha Teh"/>
    <s v="11004361"/>
    <s v="TEA:ODX TEA;BLACK;GRADE 1;BP"/>
    <x v="0"/>
    <n v="4852658790"/>
    <n v="103320"/>
    <x v="0"/>
    <x v="5"/>
    <x v="6"/>
    <x v="13"/>
  </r>
  <r>
    <x v="1"/>
    <s v="3"/>
    <x v="1"/>
    <s v="41100015"/>
    <s v="Pndptn Usaha Teh"/>
    <s v="11004362"/>
    <s v="TEA:ODX TEA;BLACK;GRADE 2;PF II"/>
    <x v="0"/>
    <n v="174834688"/>
    <n v="11200"/>
    <x v="0"/>
    <x v="5"/>
    <x v="6"/>
    <x v="13"/>
  </r>
  <r>
    <x v="1"/>
    <s v="3"/>
    <x v="1"/>
    <s v="41100015"/>
    <s v="Pndptn Usaha Teh"/>
    <s v="11004363"/>
    <s v="TEA:ODX TEA;BLACK;GRADE 2;DUST II"/>
    <x v="0"/>
    <n v="380628416"/>
    <n v="17360"/>
    <x v="0"/>
    <x v="5"/>
    <x v="6"/>
    <x v="13"/>
  </r>
  <r>
    <x v="1"/>
    <s v="3"/>
    <x v="1"/>
    <s v="41100015"/>
    <s v="Pndptn Usaha Teh"/>
    <s v="11004365"/>
    <s v="TEA:ODX TEA;BLACK;GRADE 2;FANN II"/>
    <x v="1"/>
    <n v="1219021980"/>
    <n v="74800"/>
    <x v="0"/>
    <x v="5"/>
    <x v="6"/>
    <x v="13"/>
  </r>
  <r>
    <x v="1"/>
    <s v="3"/>
    <x v="1"/>
    <s v="41100015"/>
    <s v="Pndptn Usaha Teh"/>
    <s v="11004365"/>
    <s v="TEA:ODX TEA;BLACK;GRADE 2;FANN II"/>
    <x v="0"/>
    <n v="4783889964"/>
    <n v="302960"/>
    <x v="0"/>
    <x v="5"/>
    <x v="6"/>
    <x v="13"/>
  </r>
  <r>
    <x v="1"/>
    <s v="3"/>
    <x v="1"/>
    <s v="41100015"/>
    <s v="Pndptn Usaha Teh"/>
    <s v="11004366"/>
    <s v="TEA:ODX TEA;BLACK;GRADE 2;DUST III"/>
    <x v="1"/>
    <n v="74196252"/>
    <n v="3900"/>
    <x v="0"/>
    <x v="5"/>
    <x v="6"/>
    <x v="13"/>
  </r>
  <r>
    <x v="1"/>
    <s v="3"/>
    <x v="1"/>
    <s v="41100015"/>
    <s v="Pndptn Usaha Teh"/>
    <s v="11004366"/>
    <s v="TEA:ODX TEA;BLACK;GRADE 2;DUST III"/>
    <x v="0"/>
    <n v="143080080"/>
    <n v="9100"/>
    <x v="0"/>
    <x v="5"/>
    <x v="6"/>
    <x v="13"/>
  </r>
  <r>
    <x v="1"/>
    <s v="3"/>
    <x v="1"/>
    <s v="41100015"/>
    <s v="Pndptn Usaha Teh"/>
    <s v="11004368"/>
    <s v="TEA:CTC TEA;BLACK;GRADE 1;BP 1"/>
    <x v="0"/>
    <n v="1519280"/>
    <n v="40"/>
    <x v="0"/>
    <x v="5"/>
    <x v="6"/>
    <x v="12"/>
  </r>
  <r>
    <x v="1"/>
    <s v="3"/>
    <x v="1"/>
    <s v="41100015"/>
    <s v="Pndptn Usaha Teh"/>
    <s v="11004369"/>
    <s v="TEA:CTC TEA;BLACK;GRADE 1;PF 1"/>
    <x v="0"/>
    <n v="0"/>
    <n v="0"/>
    <x v="0"/>
    <x v="5"/>
    <x v="6"/>
    <x v="12"/>
  </r>
  <r>
    <x v="1"/>
    <s v="3"/>
    <x v="1"/>
    <s v="41100015"/>
    <s v="Pndptn Usaha Teh"/>
    <s v="11004371"/>
    <s v="TEA:CTC TEA;BLACK;GRADE 1;DUST 1"/>
    <x v="1"/>
    <n v="91891800"/>
    <n v="2600"/>
    <x v="0"/>
    <x v="5"/>
    <x v="6"/>
    <x v="12"/>
  </r>
  <r>
    <x v="1"/>
    <s v="3"/>
    <x v="1"/>
    <s v="41100015"/>
    <s v="Pndptn Usaha Teh"/>
    <s v="11004371"/>
    <s v="TEA:CTC TEA;BLACK;GRADE 1;DUST 1"/>
    <x v="0"/>
    <n v="7085250"/>
    <n v="180"/>
    <x v="0"/>
    <x v="5"/>
    <x v="6"/>
    <x v="12"/>
  </r>
  <r>
    <x v="1"/>
    <s v="3"/>
    <x v="1"/>
    <s v="41100015"/>
    <s v="Pndptn Usaha Teh"/>
    <s v="11004372"/>
    <s v="TEA:CTC TEA;BLACK;GRADE 1;FANN"/>
    <x v="0"/>
    <n v="87426256"/>
    <n v="4240"/>
    <x v="0"/>
    <x v="5"/>
    <x v="6"/>
    <x v="12"/>
  </r>
  <r>
    <x v="1"/>
    <s v="3"/>
    <x v="1"/>
    <s v="41100015"/>
    <s v="Pndptn Usaha Teh"/>
    <s v="11004373"/>
    <s v="TEA:CTC TEA;BLACK;GRADE 2;DUST 2"/>
    <x v="1"/>
    <n v="135823740"/>
    <n v="5200"/>
    <x v="0"/>
    <x v="5"/>
    <x v="6"/>
    <x v="12"/>
  </r>
  <r>
    <x v="1"/>
    <s v="3"/>
    <x v="1"/>
    <s v="41100015"/>
    <s v="Pndptn Usaha Teh"/>
    <s v="11004374"/>
    <s v="TEA:CTC TEA;BLACK;GRADE 2;FNGS 2"/>
    <x v="1"/>
    <n v="29345910"/>
    <n v="2200"/>
    <x v="0"/>
    <x v="5"/>
    <x v="6"/>
    <x v="12"/>
  </r>
  <r>
    <x v="1"/>
    <s v="3"/>
    <x v="1"/>
    <s v="41100015"/>
    <s v="Pndptn Usaha Teh"/>
    <s v="11004379"/>
    <s v="TEA:CTC TEA;BLACK;STD 202;BP 1;SPC"/>
    <x v="1"/>
    <n v="226237752"/>
    <n v="9360"/>
    <x v="0"/>
    <x v="5"/>
    <x v="6"/>
    <x v="13"/>
  </r>
  <r>
    <x v="1"/>
    <s v="3"/>
    <x v="1"/>
    <s v="41100015"/>
    <s v="Pndptn Usaha Teh"/>
    <s v="11004409"/>
    <s v="TEA:ODX TEA;BLACK;GRADE 2;PW DUST"/>
    <x v="0"/>
    <n v="2251110000"/>
    <n v="175100"/>
    <x v="0"/>
    <x v="5"/>
    <x v="6"/>
    <x v="13"/>
  </r>
  <r>
    <x v="1"/>
    <s v="3"/>
    <x v="1"/>
    <s v="41100015"/>
    <s v="Pndptn Usaha Teh"/>
    <s v="11006090"/>
    <s v="TEA:ODX TEA;BLACK;GRADE 3;SDP-BM"/>
    <x v="1"/>
    <n v="1518792660"/>
    <n v="138600"/>
    <x v="0"/>
    <x v="5"/>
    <x v="6"/>
    <x v="13"/>
  </r>
  <r>
    <x v="1"/>
    <s v="3"/>
    <x v="1"/>
    <s v="41100015"/>
    <s v="Pndptn Usaha Teh"/>
    <s v="11006129"/>
    <s v="TEA:ODX TEA;BLACK;GRADE 1;PF-DUST;PF LS"/>
    <x v="1"/>
    <n v="313221084"/>
    <n v="14520"/>
    <x v="0"/>
    <x v="5"/>
    <x v="6"/>
    <x v="13"/>
  </r>
  <r>
    <x v="1"/>
    <s v="3"/>
    <x v="1"/>
    <s v="41100015"/>
    <s v="Pndptn Usaha Teh"/>
    <s v="11006147"/>
    <s v="TEA:POWDER;BLACK;ORIGINAL;BOP-65%;TST7-2"/>
    <x v="1"/>
    <n v="15315300"/>
    <n v="250"/>
    <x v="0"/>
    <x v="5"/>
    <x v="6"/>
    <x v="13"/>
  </r>
  <r>
    <x v="1"/>
    <s v="3"/>
    <x v="1"/>
    <s v="41100015"/>
    <s v="Pndptn Usaha Teh"/>
    <s v="31000023"/>
    <s v="PUCUK TEH"/>
    <x v="0"/>
    <n v="301289760"/>
    <n v="104760"/>
    <x v="0"/>
    <x v="5"/>
    <x v="6"/>
    <x v="14"/>
  </r>
  <r>
    <x v="1"/>
    <s v="3"/>
    <x v="1"/>
    <s v="41100023"/>
    <s v="Pndptn Usah Prd Hil"/>
    <s v="11004466"/>
    <s v="MARGARINE:FORVITA;RAW;200GR"/>
    <x v="0"/>
    <n v="1464865"/>
    <n v="300"/>
    <x v="1"/>
    <x v="1"/>
    <x v="1"/>
    <x v="16"/>
  </r>
  <r>
    <x v="1"/>
    <s v="3"/>
    <x v="1"/>
    <s v="41100023"/>
    <s v="Pndptn Usah Prd Hil"/>
    <s v="11006051"/>
    <s v="Beras Merek A - 25 Kg/Krg (pcs)"/>
    <x v="0"/>
    <n v="3925000"/>
    <n v="10"/>
    <x v="1"/>
    <x v="1"/>
    <x v="1"/>
    <x v="16"/>
  </r>
  <r>
    <x v="1"/>
    <s v="3"/>
    <x v="1"/>
    <s v="41100023"/>
    <s v="Pndptn Usah Prd Hil"/>
    <s v="11006083"/>
    <s v="DETERGENT:DISHWASHING;LIQ;GRNTEA;75ML"/>
    <x v="0"/>
    <n v="17837"/>
    <n v="11"/>
    <x v="1"/>
    <x v="1"/>
    <x v="1"/>
    <x v="16"/>
  </r>
  <r>
    <x v="1"/>
    <s v="3"/>
    <x v="1"/>
    <s v="41100024"/>
    <s v="Pndptn Us. Hilir Teh"/>
    <s v="11004289"/>
    <s v="TEA:BAG;BLACK;GUNUNG MAS;46.25GR;25/BOX"/>
    <x v="0"/>
    <n v="41332665"/>
    <n v="11815"/>
    <x v="1"/>
    <x v="1"/>
    <x v="1"/>
    <x v="16"/>
  </r>
  <r>
    <x v="1"/>
    <s v="3"/>
    <x v="1"/>
    <s v="41100024"/>
    <s v="Pndptn Us. Hilir Teh"/>
    <s v="11004323"/>
    <s v="TEA:BAG;BLACKCURRANT;WALINI;45GR;25/BOX"/>
    <x v="0"/>
    <n v="12927646"/>
    <n v="697"/>
    <x v="1"/>
    <x v="1"/>
    <x v="1"/>
    <x v="16"/>
  </r>
  <r>
    <x v="1"/>
    <s v="3"/>
    <x v="1"/>
    <s v="41100024"/>
    <s v="Pndptn Us. Hilir Teh"/>
    <s v="11004383"/>
    <s v="TEA:BAG;BLACKCURRANT;WALINI;25/BOX;ALUM"/>
    <x v="0"/>
    <n v="31845402"/>
    <n v="3070"/>
    <x v="1"/>
    <x v="1"/>
    <x v="1"/>
    <x v="16"/>
  </r>
  <r>
    <x v="1"/>
    <s v="3"/>
    <x v="1"/>
    <s v="41100024"/>
    <s v="Pndptn Us. Hilir Teh"/>
    <s v="11004393"/>
    <s v="TEA:BAG;BLACK;LEMON;WALINI;1080GR;24/MC"/>
    <x v="0"/>
    <n v="1460600"/>
    <n v="147"/>
    <x v="1"/>
    <x v="1"/>
    <x v="1"/>
    <x v="16"/>
  </r>
  <r>
    <x v="1"/>
    <s v="3"/>
    <x v="1"/>
    <s v="41100024"/>
    <s v="Pndptn Us. Hilir Teh"/>
    <s v="11004394"/>
    <s v="TEA:BAG;BLACK;ORIGINAL;WALINI;24/MC"/>
    <x v="0"/>
    <n v="561000"/>
    <n v="60"/>
    <x v="1"/>
    <x v="1"/>
    <x v="1"/>
    <x v="16"/>
  </r>
  <r>
    <x v="1"/>
    <s v="3"/>
    <x v="1"/>
    <s v="41100024"/>
    <s v="Pndptn Us. Hilir Teh"/>
    <s v="11004395"/>
    <s v="TEA:BAG;GREEN;ORIGINAL;WALINI;24/MC"/>
    <x v="0"/>
    <n v="693000"/>
    <n v="61"/>
    <x v="1"/>
    <x v="1"/>
    <x v="1"/>
    <x v="16"/>
  </r>
  <r>
    <x v="1"/>
    <s v="3"/>
    <x v="1"/>
    <s v="41100024"/>
    <s v="Pndptn Us. Hilir Teh"/>
    <s v="11004406"/>
    <s v="TEA:BAG;BLACKCURRANT;NUSAKITA;48/MC"/>
    <x v="0"/>
    <n v="8558320"/>
    <n v="1085"/>
    <x v="1"/>
    <x v="1"/>
    <x v="1"/>
    <x v="16"/>
  </r>
  <r>
    <x v="1"/>
    <s v="3"/>
    <x v="1"/>
    <s v="41100024"/>
    <s v="Pndptn Us. Hilir Teh"/>
    <s v="11004407"/>
    <s v="TEA:BAG;LEMON;NUSAKITA;48/MC"/>
    <x v="0"/>
    <n v="8438560"/>
    <n v="1072"/>
    <x v="1"/>
    <x v="1"/>
    <x v="1"/>
    <x v="16"/>
  </r>
  <r>
    <x v="1"/>
    <s v="3"/>
    <x v="1"/>
    <s v="41100024"/>
    <s v="Pndptn Us. Hilir Teh"/>
    <s v="11004413"/>
    <s v="TEA:BAG;BLACK;ORIGINAL;GOALPARA;18/MC"/>
    <x v="0"/>
    <n v="-268496"/>
    <n v="-7560"/>
    <x v="1"/>
    <x v="1"/>
    <x v="1"/>
    <x v="16"/>
  </r>
  <r>
    <x v="1"/>
    <s v="3"/>
    <x v="1"/>
    <s v="41100024"/>
    <s v="Pndptn Us. Hilir Teh"/>
    <s v="11004414"/>
    <s v="TEA:BAG;BLACK;VANILA;NUSAKITA;48/MC"/>
    <x v="0"/>
    <n v="7667568"/>
    <n v="1055"/>
    <x v="1"/>
    <x v="1"/>
    <x v="1"/>
    <x v="16"/>
  </r>
  <r>
    <x v="1"/>
    <s v="3"/>
    <x v="1"/>
    <s v="41100024"/>
    <s v="Pndptn Us. Hilir Teh"/>
    <s v="11004415"/>
    <s v="EA:BAG;ENGLISHBREAKFAST;NUSAKITA;48/MC"/>
    <x v="0"/>
    <n v="7275394"/>
    <n v="1061"/>
    <x v="1"/>
    <x v="1"/>
    <x v="1"/>
    <x v="16"/>
  </r>
  <r>
    <x v="1"/>
    <s v="3"/>
    <x v="1"/>
    <s v="41100024"/>
    <s v="Pndptn Us. Hilir Teh"/>
    <s v="11004418"/>
    <s v="TEA:BAG;BLACK;BLACKCURRANT;WALINI;24/MC"/>
    <x v="0"/>
    <n v="599500"/>
    <n v="60"/>
    <x v="1"/>
    <x v="1"/>
    <x v="1"/>
    <x v="16"/>
  </r>
  <r>
    <x v="1"/>
    <s v="3"/>
    <x v="1"/>
    <s v="41100024"/>
    <s v="Pndptn Us. Hilir Teh"/>
    <s v="11004447"/>
    <s v="TEA:POWDER;BLACK;GRADE 1;WALINI;1KG"/>
    <x v="0"/>
    <n v="2200000"/>
    <n v="44"/>
    <x v="1"/>
    <x v="1"/>
    <x v="1"/>
    <x v="16"/>
  </r>
  <r>
    <x v="1"/>
    <s v="3"/>
    <x v="1"/>
    <s v="41100024"/>
    <s v="Pndptn Us. Hilir Teh"/>
    <s v="11004456"/>
    <s v="TEA:BAG;BLACK;ORIGINAL;WALINI;180GR"/>
    <x v="0"/>
    <n v="912050"/>
    <n v="22"/>
    <x v="1"/>
    <x v="1"/>
    <x v="1"/>
    <x v="16"/>
  </r>
  <r>
    <x v="1"/>
    <s v="3"/>
    <x v="1"/>
    <s v="41100024"/>
    <s v="Pndptn Us. Hilir Teh"/>
    <s v="11004519"/>
    <s v="TEA:BAG;JASMINE;GOALPARA;30GR;15/BOX"/>
    <x v="0"/>
    <n v="710217"/>
    <n v="474"/>
    <x v="1"/>
    <x v="1"/>
    <x v="1"/>
    <x v="16"/>
  </r>
  <r>
    <x v="1"/>
    <s v="3"/>
    <x v="1"/>
    <s v="41100024"/>
    <s v="Pndptn Us. Hilir Teh"/>
    <s v="11004520"/>
    <s v="TEA:BAG;BLACK;GOALPARA;30GR;15/BOX"/>
    <x v="0"/>
    <n v="-31701"/>
    <n v="-6"/>
    <x v="1"/>
    <x v="1"/>
    <x v="1"/>
    <x v="16"/>
  </r>
  <r>
    <x v="1"/>
    <s v="3"/>
    <x v="1"/>
    <s v="41100024"/>
    <s v="Pndptn Us. Hilir Teh"/>
    <s v="11006011"/>
    <s v="TC Wangi Goal 15TB/Dus (Pcs)-72/MC"/>
    <x v="0"/>
    <n v="5863956"/>
    <n v="1903"/>
    <x v="1"/>
    <x v="1"/>
    <x v="1"/>
    <x v="16"/>
  </r>
  <r>
    <x v="1"/>
    <s v="3"/>
    <x v="1"/>
    <s v="41100024"/>
    <s v="Pndptn Us. Hilir Teh"/>
    <s v="11006018"/>
    <s v="TEH STD 102  BP 1"/>
    <x v="0"/>
    <n v="9550000"/>
    <n v="270"/>
    <x v="1"/>
    <x v="1"/>
    <x v="1"/>
    <x v="16"/>
  </r>
  <r>
    <x v="1"/>
    <s v="3"/>
    <x v="1"/>
    <s v="41100024"/>
    <s v="Pndptn Us. Hilir Teh"/>
    <s v="11006019"/>
    <s v="TEH STD 103  PF 1"/>
    <x v="0"/>
    <n v="4725000"/>
    <n v="150"/>
    <x v="1"/>
    <x v="1"/>
    <x v="1"/>
    <x v="16"/>
  </r>
  <r>
    <x v="1"/>
    <s v="3"/>
    <x v="1"/>
    <s v="41100024"/>
    <s v="Pndptn Us. Hilir Teh"/>
    <s v="11006030"/>
    <s v="TEH STD 207  BOPF"/>
    <x v="0"/>
    <n v="99000"/>
    <n v="3"/>
    <x v="1"/>
    <x v="1"/>
    <x v="1"/>
    <x v="16"/>
  </r>
  <r>
    <x v="1"/>
    <s v="3"/>
    <x v="1"/>
    <s v="41100024"/>
    <s v="Pndptn Us. Hilir Teh"/>
    <s v="11006043"/>
    <s v="TEH STD 306  GUN POWDER"/>
    <x v="0"/>
    <n v="190000"/>
    <n v="2"/>
    <x v="1"/>
    <x v="1"/>
    <x v="1"/>
    <x v="16"/>
  </r>
  <r>
    <x v="1"/>
    <s v="3"/>
    <x v="1"/>
    <s v="41100024"/>
    <s v="Pndptn Us. Hilir Teh"/>
    <s v="11006044"/>
    <s v="TEH STD 401  Silver Needle"/>
    <x v="0"/>
    <n v="1750000"/>
    <n v="1"/>
    <x v="1"/>
    <x v="1"/>
    <x v="1"/>
    <x v="16"/>
  </r>
  <r>
    <x v="1"/>
    <s v="3"/>
    <x v="1"/>
    <s v="41100024"/>
    <s v="Pndptn Us. Hilir Teh"/>
    <s v="11006055"/>
    <s v="TC Hijau Walini NA 25TB/Dus (Pcs)-48/MC"/>
    <x v="0"/>
    <n v="12461643"/>
    <n v="1017"/>
    <x v="1"/>
    <x v="1"/>
    <x v="1"/>
    <x v="16"/>
  </r>
  <r>
    <x v="1"/>
    <s v="3"/>
    <x v="1"/>
    <s v="41100024"/>
    <s v="Pndptn Us. Hilir Teh"/>
    <s v="11006056"/>
    <s v="TC Hijau Walini AP 25TB/Dus (Pcs)-48MC"/>
    <x v="0"/>
    <n v="37062716"/>
    <n v="1754"/>
    <x v="1"/>
    <x v="1"/>
    <x v="1"/>
    <x v="16"/>
  </r>
  <r>
    <x v="1"/>
    <s v="3"/>
    <x v="1"/>
    <s v="41100024"/>
    <s v="Pndptn Us. Hilir Teh"/>
    <s v="11006057"/>
    <s v="TC Hitam Goal 25TB/Dus (Pcs) - 48/MC"/>
    <x v="0"/>
    <n v="173479963"/>
    <n v="39325"/>
    <x v="1"/>
    <x v="1"/>
    <x v="1"/>
    <x v="16"/>
  </r>
  <r>
    <x v="1"/>
    <s v="3"/>
    <x v="1"/>
    <s v="41100024"/>
    <s v="Pndptn Us. Hilir Teh"/>
    <s v="11006058"/>
    <s v="TC Hitam Goal 5TB/Sachet (Pcs)- 288/MC"/>
    <x v="0"/>
    <n v="1306080"/>
    <n v="1440"/>
    <x v="1"/>
    <x v="1"/>
    <x v="1"/>
    <x v="16"/>
  </r>
  <r>
    <x v="1"/>
    <s v="3"/>
    <x v="1"/>
    <s v="41100024"/>
    <s v="Pndptn Us. Hilir Teh"/>
    <s v="11006060"/>
    <s v="TC Hitam Walini AP 25TB/Dus (Pcs)-48/MC"/>
    <x v="0"/>
    <n v="18087282"/>
    <n v="1258"/>
    <x v="1"/>
    <x v="1"/>
    <x v="1"/>
    <x v="16"/>
  </r>
  <r>
    <x v="1"/>
    <s v="3"/>
    <x v="1"/>
    <s v="41100024"/>
    <s v="Pndptn Us. Hilir Teh"/>
    <s v="11006063"/>
    <s v="TC Wangi Walini NA 25TB/Dus (Pcs)-48/MC"/>
    <x v="0"/>
    <n v="61636626"/>
    <n v="6863"/>
    <x v="1"/>
    <x v="1"/>
    <x v="1"/>
    <x v="16"/>
  </r>
  <r>
    <x v="1"/>
    <s v="3"/>
    <x v="1"/>
    <s v="41100024"/>
    <s v="Pndptn Us. Hilir Teh"/>
    <s v="11006064"/>
    <s v="TC Wangi Walini AP 25TB/Dus (Pcs)-48/MC"/>
    <x v="0"/>
    <n v="46594649"/>
    <n v="2840"/>
    <x v="1"/>
    <x v="1"/>
    <x v="1"/>
    <x v="16"/>
  </r>
  <r>
    <x v="1"/>
    <s v="3"/>
    <x v="1"/>
    <s v="41100024"/>
    <s v="Pndptn Us. Hilir Teh"/>
    <s v="11006065"/>
    <s v="TC Leci Walini NA 25TB/Dus (Pcs)-48/MC"/>
    <x v="0"/>
    <n v="21375032"/>
    <n v="1954"/>
    <x v="1"/>
    <x v="1"/>
    <x v="1"/>
    <x v="16"/>
  </r>
  <r>
    <x v="1"/>
    <s v="3"/>
    <x v="1"/>
    <s v="41100024"/>
    <s v="Pndptn Us. Hilir Teh"/>
    <s v="11006066"/>
    <s v="TC Leci Walini AP 25TB/Dus (Pcs)-48/MC"/>
    <x v="0"/>
    <n v="57374454"/>
    <n v="3032"/>
    <x v="1"/>
    <x v="1"/>
    <x v="1"/>
    <x v="16"/>
  </r>
  <r>
    <x v="1"/>
    <s v="3"/>
    <x v="1"/>
    <s v="41100024"/>
    <s v="Pndptn Us. Hilir Teh"/>
    <s v="11006067"/>
    <s v="TC Lemon Walini NA 25TB/Dus (Pcs)-48/MC"/>
    <x v="0"/>
    <n v="35104598"/>
    <n v="3300"/>
    <x v="1"/>
    <x v="1"/>
    <x v="1"/>
    <x v="16"/>
  </r>
  <r>
    <x v="1"/>
    <s v="3"/>
    <x v="1"/>
    <s v="41100024"/>
    <s v="Pndptn Us. Hilir Teh"/>
    <s v="11006068"/>
    <s v="TC Lemon Walini AP 25TB/Dus (Pcs)-48/MC"/>
    <x v="0"/>
    <n v="6042109"/>
    <n v="338"/>
    <x v="1"/>
    <x v="1"/>
    <x v="1"/>
    <x v="16"/>
  </r>
  <r>
    <x v="1"/>
    <s v="3"/>
    <x v="1"/>
    <s v="41100024"/>
    <s v="Pndptn Us. Hilir Teh"/>
    <s v="11006070"/>
    <s v="TS Hitam Walini 50gr/Pouch -10/MC"/>
    <x v="0"/>
    <n v="98182"/>
    <n v="2"/>
    <x v="1"/>
    <x v="1"/>
    <x v="1"/>
    <x v="16"/>
  </r>
  <r>
    <x v="1"/>
    <s v="3"/>
    <x v="1"/>
    <s v="41100024"/>
    <s v="Pndptn Us. Hilir Teh"/>
    <s v="11006071"/>
    <s v="TS BP1 Walini 200gr/Dus (Pcs) -48/MC"/>
    <x v="0"/>
    <n v="3422830"/>
    <n v="165"/>
    <x v="1"/>
    <x v="1"/>
    <x v="1"/>
    <x v="16"/>
  </r>
  <r>
    <x v="1"/>
    <s v="3"/>
    <x v="1"/>
    <s v="41100024"/>
    <s v="Pndptn Us. Hilir Teh"/>
    <s v="11006072"/>
    <s v="TS Hitam Goal 100 g/Metalize (Pcs)-72/MC"/>
    <x v="0"/>
    <n v="29940084"/>
    <n v="6682"/>
    <x v="1"/>
    <x v="1"/>
    <x v="1"/>
    <x v="16"/>
  </r>
  <r>
    <x v="1"/>
    <s v="3"/>
    <x v="1"/>
    <s v="41100024"/>
    <s v="Pndptn Us. Hilir Teh"/>
    <s v="11006073"/>
    <s v="TS Hitam Goal 250g/Metalize (Pcs)-32/MC"/>
    <x v="0"/>
    <n v="272738092"/>
    <n v="25543"/>
    <x v="1"/>
    <x v="1"/>
    <x v="1"/>
    <x v="16"/>
  </r>
  <r>
    <x v="1"/>
    <s v="3"/>
    <x v="1"/>
    <s v="41100024"/>
    <s v="Pndptn Us. Hilir Teh"/>
    <s v="11006074"/>
    <s v="TS Hitam Goal 50 g/Metalize (Pcs)-132/MC"/>
    <x v="0"/>
    <n v="6530205"/>
    <n v="2883"/>
    <x v="1"/>
    <x v="1"/>
    <x v="1"/>
    <x v="16"/>
  </r>
  <r>
    <x v="1"/>
    <s v="3"/>
    <x v="1"/>
    <s v="41100024"/>
    <s v="Pndptn Us. Hilir Teh"/>
    <s v="11006075"/>
    <s v="TS Hitam Gn. Mas 250g/Bks (pcs)-60/MC"/>
    <x v="0"/>
    <n v="370271599"/>
    <n v="39244"/>
    <x v="1"/>
    <x v="1"/>
    <x v="1"/>
    <x v="16"/>
  </r>
  <r>
    <x v="1"/>
    <s v="3"/>
    <x v="1"/>
    <s v="41100024"/>
    <s v="Pndptn Us. Hilir Teh"/>
    <s v="11006076"/>
    <s v="TS Hitam Gn. Mas 100g/Bal (Pcs)-150/MC"/>
    <x v="0"/>
    <n v="128686281"/>
    <n v="31428"/>
    <x v="1"/>
    <x v="1"/>
    <x v="1"/>
    <x v="16"/>
  </r>
  <r>
    <x v="1"/>
    <s v="3"/>
    <x v="1"/>
    <s v="41100024"/>
    <s v="Pndptn Us. Hilir Teh"/>
    <s v="11006077"/>
    <s v="TS Hitam Gn. Mas 50g/Bks (Pcs)-280/MC"/>
    <x v="0"/>
    <n v="98126435"/>
    <n v="45560"/>
    <x v="1"/>
    <x v="1"/>
    <x v="1"/>
    <x v="16"/>
  </r>
  <r>
    <x v="1"/>
    <s v="3"/>
    <x v="1"/>
    <s v="41100024"/>
    <s v="Pndptn Us. Hilir Teh"/>
    <s v="11006078"/>
    <s v="TS Putih Walini 50gr/Pouch -10/MC"/>
    <x v="0"/>
    <n v="1410910"/>
    <n v="16"/>
    <x v="1"/>
    <x v="1"/>
    <x v="1"/>
    <x v="16"/>
  </r>
  <r>
    <x v="1"/>
    <s v="3"/>
    <x v="1"/>
    <s v="41100024"/>
    <s v="Pndptn Us. Hilir Teh"/>
    <s v="11006079"/>
    <s v="TC Hitam Walini NA 25TB/Dus (Pcs)-48/MC"/>
    <x v="0"/>
    <n v="82124925"/>
    <n v="10285"/>
    <x v="1"/>
    <x v="1"/>
    <x v="1"/>
    <x v="16"/>
  </r>
  <r>
    <x v="1"/>
    <s v="3"/>
    <x v="1"/>
    <s v="41100024"/>
    <s v="Pndptn Us. Hilir Teh"/>
    <s v="11006094"/>
    <s v="TEA:BAG;BLACK;PF;BONTEH;7.2GR"/>
    <x v="0"/>
    <n v="88422124"/>
    <n v="171752"/>
    <x v="1"/>
    <x v="1"/>
    <x v="1"/>
    <x v="16"/>
  </r>
  <r>
    <x v="1"/>
    <s v="3"/>
    <x v="1"/>
    <s v="41100024"/>
    <s v="Pndptn Us. Hilir Teh"/>
    <s v="11006128"/>
    <s v="TEA:BAG;BLACK;REGULER;WALINI;42.5GR"/>
    <x v="0"/>
    <n v="1034790"/>
    <n v="168"/>
    <x v="1"/>
    <x v="1"/>
    <x v="1"/>
    <x v="16"/>
  </r>
  <r>
    <x v="1"/>
    <s v="3"/>
    <x v="1"/>
    <s v="41100024"/>
    <s v="Pndptn Us. Hilir Teh"/>
    <s v="11006139"/>
    <s v="TEA:POWDER;GREEN;ORIGINAL;WALINI;180GR"/>
    <x v="0"/>
    <n v="661200"/>
    <n v="12"/>
    <x v="1"/>
    <x v="1"/>
    <x v="1"/>
    <x v="16"/>
  </r>
  <r>
    <x v="1"/>
    <s v="3"/>
    <x v="1"/>
    <s v="41100024"/>
    <s v="Pndptn Us. Hilir Teh"/>
    <s v="11006142"/>
    <s v="TEA:BAG;BLACK;JASMINE;WALINI;180GR"/>
    <x v="0"/>
    <n v="35266500"/>
    <n v="1305"/>
    <x v="1"/>
    <x v="1"/>
    <x v="1"/>
    <x v="16"/>
  </r>
  <r>
    <x v="1"/>
    <s v="3"/>
    <x v="1"/>
    <s v="41100026"/>
    <s v="Pndptn Us. Hlir Gula"/>
    <s v="11004484"/>
    <s v="SUGAR,REFINED:GKP 1;RAJAGULA;50KG"/>
    <x v="0"/>
    <n v="490065000"/>
    <n v="639"/>
    <x v="1"/>
    <x v="1"/>
    <x v="1"/>
    <x v="16"/>
  </r>
  <r>
    <x v="1"/>
    <s v="3"/>
    <x v="1"/>
    <s v="41100026"/>
    <s v="Pndptn Us. Hlir Gula"/>
    <s v="11004485"/>
    <s v="SUGAR,REFINED:GKP 1;RAJAGULA;1KG"/>
    <x v="0"/>
    <n v="171012600"/>
    <n v="11340"/>
    <x v="1"/>
    <x v="1"/>
    <x v="1"/>
    <x v="16"/>
  </r>
  <r>
    <x v="1"/>
    <s v="3"/>
    <x v="1"/>
    <s v="41100026"/>
    <s v="Pndptn Us. Hlir Gula"/>
    <s v="11004487"/>
    <s v="SUGAR,REFINED:WHITE CRYSTAL;GKP 1;200GR"/>
    <x v="0"/>
    <n v="249400"/>
    <n v="86"/>
    <x v="1"/>
    <x v="1"/>
    <x v="1"/>
    <x v="16"/>
  </r>
  <r>
    <x v="1"/>
    <s v="3"/>
    <x v="1"/>
    <s v="41100027"/>
    <s v="Pndptn Us. Hlir KS"/>
    <s v="11004478"/>
    <s v="VEGETABLE OIL:PALM;LIQ;TROPICAL;1L"/>
    <x v="0"/>
    <n v="251171"/>
    <n v="17"/>
    <x v="1"/>
    <x v="1"/>
    <x v="1"/>
    <x v="16"/>
  </r>
  <r>
    <x v="1"/>
    <s v="3"/>
    <x v="1"/>
    <s v="41100027"/>
    <s v="Pndptn Us. Hlir KS"/>
    <s v="11004480"/>
    <s v="VEGETABLE OIL:PALM;LIQ;TROPICAL;2L"/>
    <x v="0"/>
    <n v="808649"/>
    <n v="24"/>
    <x v="1"/>
    <x v="1"/>
    <x v="1"/>
    <x v="16"/>
  </r>
  <r>
    <x v="1"/>
    <s v="3"/>
    <x v="1"/>
    <s v="41100027"/>
    <s v="Pndptn Us. Hlir KS"/>
    <s v="11004481"/>
    <s v="VEGETABLE OIL:PALM;LIQ;STD;NUSAKITA;1L"/>
    <x v="0"/>
    <n v="504488738"/>
    <n v="33430"/>
    <x v="1"/>
    <x v="1"/>
    <x v="1"/>
    <x v="16"/>
  </r>
  <r>
    <x v="1"/>
    <s v="3"/>
    <x v="1"/>
    <s v="41100027"/>
    <s v="Pndptn Us. Hlir KS"/>
    <s v="11004482"/>
    <s v="VEGETABLE OIL:PALM;LIQ;MYK KITA;1L"/>
    <x v="0"/>
    <n v="98552433"/>
    <n v="8682"/>
    <x v="1"/>
    <x v="1"/>
    <x v="1"/>
    <x v="16"/>
  </r>
  <r>
    <x v="1"/>
    <s v="3"/>
    <x v="1"/>
    <s v="41100027"/>
    <s v="Pndptn Us. Hlir KS"/>
    <s v="11004483"/>
    <s v="VEGETABLE OIL:PALM;LIQ;NUSAKITA;2L"/>
    <x v="0"/>
    <n v="-292318061"/>
    <n v="-10046"/>
    <x v="1"/>
    <x v="1"/>
    <x v="1"/>
    <x v="16"/>
  </r>
  <r>
    <x v="1"/>
    <s v="3"/>
    <x v="1"/>
    <s v="41100027"/>
    <s v="Pndptn Us. Hlir KS"/>
    <s v="11004497"/>
    <s v="VEGETABLE OIL:PALM;FRAISWEL;REFILL;2L"/>
    <x v="0"/>
    <n v="445045"/>
    <n v="27"/>
    <x v="1"/>
    <x v="1"/>
    <x v="1"/>
    <x v="16"/>
  </r>
  <r>
    <x v="1"/>
    <s v="3"/>
    <x v="1"/>
    <s v="41100027"/>
    <s v="Pndptn Us. Hlir KS"/>
    <s v="11004501"/>
    <s v="VEGETABLE OIL:PALM;LIQ;STD;FITRI;1.8L"/>
    <x v="0"/>
    <n v="210691"/>
    <n v="8"/>
    <x v="1"/>
    <x v="1"/>
    <x v="1"/>
    <x v="16"/>
  </r>
  <r>
    <x v="1"/>
    <s v="3"/>
    <x v="1"/>
    <s v="41100027"/>
    <s v="Pndptn Us. Hlir KS"/>
    <s v="11004503"/>
    <s v="VEGETABLE OIL:PALM;LIQ;STD;FITRI;450ML"/>
    <x v="0"/>
    <n v="810435"/>
    <n v="127"/>
    <x v="1"/>
    <x v="1"/>
    <x v="1"/>
    <x v="16"/>
  </r>
  <r>
    <x v="1"/>
    <s v="3"/>
    <x v="1"/>
    <s v="41100027"/>
    <s v="Pndptn Us. Hlir KS"/>
    <s v="11004506"/>
    <s v="VEGETABLE OIL:PALM;LIQ;STD;INL;900ML"/>
    <x v="0"/>
    <n v="54455856"/>
    <n v="4468"/>
    <x v="1"/>
    <x v="1"/>
    <x v="1"/>
    <x v="16"/>
  </r>
  <r>
    <x v="1"/>
    <s v="3"/>
    <x v="1"/>
    <s v="41100027"/>
    <s v="Pndptn Us. Hlir KS"/>
    <s v="11006096"/>
    <s v="VEGETABLE OIL:PALM;LIQ;STD;FITRI;850ML"/>
    <x v="0"/>
    <n v="2289460"/>
    <n v="177"/>
    <x v="1"/>
    <x v="1"/>
    <x v="1"/>
    <x v="16"/>
  </r>
  <r>
    <x v="1"/>
    <s v="3"/>
    <x v="1"/>
    <s v="41100027"/>
    <s v="Pndptn Us. Hlir KS"/>
    <s v="11006098"/>
    <s v="VEGETABLE OIL:PALM;LIQ;STD;RIZKI;1L"/>
    <x v="0"/>
    <n v="6355316"/>
    <n v="498"/>
    <x v="1"/>
    <x v="1"/>
    <x v="1"/>
    <x v="16"/>
  </r>
  <r>
    <x v="1"/>
    <s v="3"/>
    <x v="1"/>
    <s v="41100027"/>
    <s v="Pndptn Us. Hlir KS"/>
    <s v="11006101"/>
    <s v="VEGETABLE OIL:PALM;LIQ;TROPICAL;500ML"/>
    <x v="0"/>
    <n v="1431982"/>
    <n v="170"/>
    <x v="1"/>
    <x v="1"/>
    <x v="1"/>
    <x v="16"/>
  </r>
  <r>
    <x v="1"/>
    <s v="3"/>
    <x v="1"/>
    <s v="41900001"/>
    <s v="Pndptn Ush Opti Aset"/>
    <s v="#"/>
    <s v="#"/>
    <x v="0"/>
    <n v="26381687740"/>
    <n v="0"/>
    <x v="1"/>
    <x v="1"/>
    <x v="13"/>
    <x v="6"/>
  </r>
  <r>
    <x v="1"/>
    <s v="3"/>
    <x v="1"/>
    <s v="41900005"/>
    <s v="Pndptn Ush Agrowisat"/>
    <s v="#"/>
    <s v="#"/>
    <x v="0"/>
    <n v="3366817451"/>
    <n v="0"/>
    <x v="1"/>
    <x v="1"/>
    <x v="7"/>
    <x v="6"/>
  </r>
  <r>
    <x v="1"/>
    <s v="3"/>
    <x v="2"/>
    <s v="41100006"/>
    <s v="Pndptn Usaha Karet"/>
    <s v="11000046"/>
    <s v="LATEKS PEKAT HIGH AMONIAK"/>
    <x v="0"/>
    <n v="1131903000"/>
    <n v="59040"/>
    <x v="0"/>
    <x v="4"/>
    <x v="5"/>
    <x v="7"/>
  </r>
  <r>
    <x v="1"/>
    <s v="3"/>
    <x v="2"/>
    <s v="41100006"/>
    <s v="Pndptn Usaha Karet"/>
    <s v="11003909"/>
    <s v="RSS 4"/>
    <x v="0"/>
    <n v="93338000"/>
    <n v="3164"/>
    <x v="0"/>
    <x v="4"/>
    <x v="5"/>
    <x v="7"/>
  </r>
  <r>
    <x v="1"/>
    <s v="3"/>
    <x v="2"/>
    <s v="41100006"/>
    <s v="Pndptn Usaha Karet"/>
    <s v="11005970"/>
    <s v="RSS 1 BB"/>
    <x v="1"/>
    <n v="15895425269"/>
    <n v="581724"/>
    <x v="0"/>
    <x v="4"/>
    <x v="5"/>
    <x v="10"/>
  </r>
  <r>
    <x v="1"/>
    <s v="3"/>
    <x v="2"/>
    <s v="41100006"/>
    <s v="Pndptn Usaha Karet"/>
    <s v="11005970"/>
    <s v="RSS 1 BB"/>
    <x v="0"/>
    <n v="18658424400"/>
    <n v="644213"/>
    <x v="0"/>
    <x v="4"/>
    <x v="5"/>
    <x v="10"/>
  </r>
  <r>
    <x v="1"/>
    <s v="3"/>
    <x v="2"/>
    <s v="41100006"/>
    <s v="Pndptn Usaha Karet"/>
    <s v="11005973"/>
    <s v="RSS 3 BB"/>
    <x v="0"/>
    <n v="126480900"/>
    <n v="4746"/>
    <x v="0"/>
    <x v="4"/>
    <x v="5"/>
    <x v="9"/>
  </r>
  <r>
    <x v="1"/>
    <s v="3"/>
    <x v="2"/>
    <s v="41100006"/>
    <s v="Pndptn Usaha Karet"/>
    <s v="11005974"/>
    <s v="RSS 4 BB"/>
    <x v="0"/>
    <n v="446689000"/>
    <n v="15142"/>
    <x v="0"/>
    <x v="4"/>
    <x v="5"/>
    <x v="7"/>
  </r>
  <r>
    <x v="1"/>
    <s v="3"/>
    <x v="2"/>
    <s v="41100006"/>
    <s v="Pndptn Usaha Karet"/>
    <s v="31000025"/>
    <s v="Lump"/>
    <x v="0"/>
    <n v="7451123275"/>
    <n v="299099"/>
    <x v="0"/>
    <x v="4"/>
    <x v="5"/>
    <x v="7"/>
  </r>
  <r>
    <x v="1"/>
    <s v="3"/>
    <x v="2"/>
    <s v="41100015"/>
    <s v="Pndptn Usaha Teh"/>
    <s v="11004288"/>
    <s v="TEA:ODX TEA;BLACK;GRADE 3;BM"/>
    <x v="0"/>
    <n v="191520000"/>
    <n v="14400"/>
    <x v="0"/>
    <x v="5"/>
    <x v="6"/>
    <x v="13"/>
  </r>
  <r>
    <x v="1"/>
    <s v="3"/>
    <x v="2"/>
    <s v="41100015"/>
    <s v="Pndptn Usaha Teh"/>
    <s v="11004357"/>
    <s v="TEA:ODX TEA;BLACK;GRADE 1;BOPF"/>
    <x v="0"/>
    <n v="433322768"/>
    <n v="23560"/>
    <x v="0"/>
    <x v="5"/>
    <x v="6"/>
    <x v="13"/>
  </r>
  <r>
    <x v="1"/>
    <s v="3"/>
    <x v="2"/>
    <s v="41100015"/>
    <s v="Pndptn Usaha Teh"/>
    <s v="11004358"/>
    <s v="TEA:ODX TEA;BLACK;GRADE 1;PF"/>
    <x v="0"/>
    <n v="167472855"/>
    <n v="8800"/>
    <x v="0"/>
    <x v="5"/>
    <x v="6"/>
    <x v="13"/>
  </r>
  <r>
    <x v="1"/>
    <s v="3"/>
    <x v="2"/>
    <s v="41100015"/>
    <s v="Pndptn Usaha Teh"/>
    <s v="11004359"/>
    <s v="TEA:ODX TEA;BLACK;GRADE 1;DUST"/>
    <x v="1"/>
    <n v="229162230"/>
    <n v="11160"/>
    <x v="0"/>
    <x v="5"/>
    <x v="6"/>
    <x v="13"/>
  </r>
  <r>
    <x v="1"/>
    <s v="3"/>
    <x v="2"/>
    <s v="41100015"/>
    <s v="Pndptn Usaha Teh"/>
    <s v="11004359"/>
    <s v="TEA:ODX TEA;BLACK;GRADE 1;DUST"/>
    <x v="0"/>
    <n v="151312612"/>
    <n v="7440"/>
    <x v="0"/>
    <x v="5"/>
    <x v="6"/>
    <x v="13"/>
  </r>
  <r>
    <x v="1"/>
    <s v="3"/>
    <x v="2"/>
    <s v="41100015"/>
    <s v="Pndptn Usaha Teh"/>
    <s v="11004360"/>
    <s v="TEA:ODX TEA;BLACK;GRADE 1;BT"/>
    <x v="1"/>
    <n v="29092800"/>
    <n v="1600"/>
    <x v="0"/>
    <x v="5"/>
    <x v="6"/>
    <x v="13"/>
  </r>
  <r>
    <x v="1"/>
    <s v="3"/>
    <x v="2"/>
    <s v="41100015"/>
    <s v="Pndptn Usaha Teh"/>
    <s v="11004360"/>
    <s v="TEA:ODX TEA;BLACK;GRADE 1;BT"/>
    <x v="0"/>
    <n v="653972144"/>
    <n v="35200"/>
    <x v="0"/>
    <x v="5"/>
    <x v="6"/>
    <x v="13"/>
  </r>
  <r>
    <x v="1"/>
    <s v="3"/>
    <x v="2"/>
    <s v="41100015"/>
    <s v="Pndptn Usaha Teh"/>
    <s v="11004362"/>
    <s v="TEA:ODX TEA;BLACK;GRADE 2;PF II"/>
    <x v="0"/>
    <n v="73250688"/>
    <n v="4480"/>
    <x v="0"/>
    <x v="5"/>
    <x v="6"/>
    <x v="13"/>
  </r>
  <r>
    <x v="1"/>
    <s v="3"/>
    <x v="2"/>
    <s v="41100015"/>
    <s v="Pndptn Usaha Teh"/>
    <s v="11004363"/>
    <s v="TEA:ODX TEA;BLACK;GRADE 2;DUST II"/>
    <x v="1"/>
    <n v="116622000"/>
    <n v="6200"/>
    <x v="0"/>
    <x v="5"/>
    <x v="6"/>
    <x v="13"/>
  </r>
  <r>
    <x v="1"/>
    <s v="3"/>
    <x v="2"/>
    <s v="41100015"/>
    <s v="Pndptn Usaha Teh"/>
    <s v="11004365"/>
    <s v="TEA:ODX TEA;BLACK;GRADE 2;FANN II"/>
    <x v="0"/>
    <n v="82926132"/>
    <n v="5700"/>
    <x v="0"/>
    <x v="5"/>
    <x v="6"/>
    <x v="13"/>
  </r>
  <r>
    <x v="1"/>
    <s v="3"/>
    <x v="2"/>
    <s v="41100015"/>
    <s v="Pndptn Usaha Teh"/>
    <s v="11004366"/>
    <s v="TEA:ODX TEA;BLACK;GRADE 2;DUST III"/>
    <x v="1"/>
    <n v="95366700"/>
    <n v="5200"/>
    <x v="0"/>
    <x v="5"/>
    <x v="6"/>
    <x v="13"/>
  </r>
  <r>
    <x v="1"/>
    <s v="3"/>
    <x v="2"/>
    <s v="41100015"/>
    <s v="Pndptn Usaha Teh"/>
    <s v="11004366"/>
    <s v="TEA:ODX TEA;BLACK;GRADE 2;DUST III"/>
    <x v="0"/>
    <n v="22875268"/>
    <n v="1300"/>
    <x v="0"/>
    <x v="5"/>
    <x v="6"/>
    <x v="13"/>
  </r>
  <r>
    <x v="1"/>
    <s v="3"/>
    <x v="2"/>
    <s v="41100024"/>
    <s v="Pndptn Us. Hilir Teh"/>
    <s v="11000709"/>
    <s v="TEH CELUP KALIGUA 2 GRAM"/>
    <x v="0"/>
    <n v="1801818"/>
    <n v="4"/>
    <x v="1"/>
    <x v="1"/>
    <x v="1"/>
    <x v="16"/>
  </r>
  <r>
    <x v="1"/>
    <s v="3"/>
    <x v="2"/>
    <s v="41100024"/>
    <s v="Pndptn Us. Hilir Teh"/>
    <s v="11000710"/>
    <s v="TEH CELUP KALIGUA 50 GRAM"/>
    <x v="0"/>
    <n v="28451348"/>
    <n v="258"/>
    <x v="1"/>
    <x v="1"/>
    <x v="1"/>
    <x v="16"/>
  </r>
  <r>
    <x v="1"/>
    <s v="3"/>
    <x v="2"/>
    <s v="41100024"/>
    <s v="Pndptn Us. Hilir Teh"/>
    <s v="11000711"/>
    <s v="TEH SERBUK KALIGUA 100 GRAM"/>
    <x v="0"/>
    <n v="5742074"/>
    <n v="107"/>
    <x v="1"/>
    <x v="1"/>
    <x v="1"/>
    <x v="16"/>
  </r>
  <r>
    <x v="1"/>
    <s v="3"/>
    <x v="2"/>
    <s v="41100024"/>
    <s v="Pndptn Us. Hilir Teh"/>
    <s v="11003579"/>
    <s v="TEH SACHET HOTEL PATRA"/>
    <x v="0"/>
    <n v="1914409"/>
    <n v="2500"/>
    <x v="1"/>
    <x v="1"/>
    <x v="1"/>
    <x v="16"/>
  </r>
  <r>
    <x v="1"/>
    <s v="3"/>
    <x v="2"/>
    <s v="41100024"/>
    <s v="Pndptn Us. Hilir Teh"/>
    <s v="11004248"/>
    <s v="TEA:TIGA DJALA;BLK TEA;TEA BAG;25/BOX"/>
    <x v="0"/>
    <n v="1945048"/>
    <n v="420"/>
    <x v="1"/>
    <x v="1"/>
    <x v="1"/>
    <x v="16"/>
  </r>
  <r>
    <x v="1"/>
    <s v="3"/>
    <x v="2"/>
    <s v="41100025"/>
    <s v="Pndptn Us. Hlir Kopi"/>
    <s v="11000701"/>
    <s v="KOPI BANARAN KEMASAN 25 GRAM + GULA"/>
    <x v="0"/>
    <n v="5945014"/>
    <n v="141"/>
    <x v="1"/>
    <x v="1"/>
    <x v="1"/>
    <x v="16"/>
  </r>
  <r>
    <x v="1"/>
    <s v="3"/>
    <x v="2"/>
    <s v="41100025"/>
    <s v="Pndptn Us. Hlir Kopi"/>
    <s v="11000702"/>
    <s v="KOPI BANARAN KEMASAN 100 GRAM"/>
    <x v="0"/>
    <n v="25698593"/>
    <n v="168"/>
    <x v="1"/>
    <x v="1"/>
    <x v="1"/>
    <x v="16"/>
  </r>
  <r>
    <x v="1"/>
    <s v="3"/>
    <x v="2"/>
    <s v="41100025"/>
    <s v="Pndptn Us. Hlir Kopi"/>
    <s v="11000703"/>
    <s v="KOPI BANARAN KEMASAN 250 GRAM"/>
    <x v="0"/>
    <n v="39249551"/>
    <n v="319"/>
    <x v="1"/>
    <x v="1"/>
    <x v="1"/>
    <x v="16"/>
  </r>
  <r>
    <x v="1"/>
    <s v="3"/>
    <x v="2"/>
    <s v="41100025"/>
    <s v="Pndptn Us. Hlir Kopi"/>
    <s v="11000704"/>
    <s v="KOPI BANARAN CLASSIC 200 GRAM"/>
    <x v="0"/>
    <n v="5213693"/>
    <n v="28"/>
    <x v="1"/>
    <x v="1"/>
    <x v="1"/>
    <x v="16"/>
  </r>
  <r>
    <x v="1"/>
    <s v="3"/>
    <x v="2"/>
    <s v="41100025"/>
    <s v="Pndptn Us. Hlir Kopi"/>
    <s v="11000705"/>
    <s v="KOPI BANARAN PREMIUM 120 GRAM"/>
    <x v="0"/>
    <n v="1173220"/>
    <n v="9"/>
    <x v="1"/>
    <x v="1"/>
    <x v="1"/>
    <x v="16"/>
  </r>
  <r>
    <x v="1"/>
    <s v="3"/>
    <x v="2"/>
    <s v="41100025"/>
    <s v="Pndptn Us. Hlir Kopi"/>
    <s v="11000716"/>
    <s v="KOPI SANGRAI ARABIKA 100%"/>
    <x v="0"/>
    <n v="9253855"/>
    <n v="83"/>
    <x v="1"/>
    <x v="1"/>
    <x v="1"/>
    <x v="16"/>
  </r>
  <r>
    <x v="1"/>
    <s v="3"/>
    <x v="2"/>
    <s v="41100025"/>
    <s v="Pndptn Us. Hlir Kopi"/>
    <s v="11000717"/>
    <s v="KOPI SANGRAI ROBUSTA 100 %"/>
    <x v="0"/>
    <n v="13935134"/>
    <n v="213"/>
    <x v="1"/>
    <x v="1"/>
    <x v="1"/>
    <x v="16"/>
  </r>
  <r>
    <x v="1"/>
    <s v="3"/>
    <x v="2"/>
    <s v="41100025"/>
    <s v="Pndptn Us. Hlir Kopi"/>
    <s v="11000718"/>
    <s v="KOPI SANGRAI BANARAN BLEND A"/>
    <x v="0"/>
    <n v="8648648"/>
    <n v="80"/>
    <x v="1"/>
    <x v="1"/>
    <x v="1"/>
    <x v="16"/>
  </r>
  <r>
    <x v="1"/>
    <s v="3"/>
    <x v="2"/>
    <s v="41100025"/>
    <s v="Pndptn Us. Hlir Kopi"/>
    <s v="11000719"/>
    <s v="KOPI SANGRAI BANARAN BLEND B"/>
    <x v="0"/>
    <n v="18620720"/>
    <n v="198"/>
    <x v="1"/>
    <x v="1"/>
    <x v="1"/>
    <x v="16"/>
  </r>
  <r>
    <x v="1"/>
    <s v="3"/>
    <x v="2"/>
    <s v="41100025"/>
    <s v="Pndptn Us. Hlir Kopi"/>
    <s v="11000720"/>
    <s v="KOPI SANGRAI BANARAN BLEND C"/>
    <x v="0"/>
    <n v="2882883"/>
    <n v="40"/>
    <x v="1"/>
    <x v="1"/>
    <x v="1"/>
    <x v="16"/>
  </r>
  <r>
    <x v="1"/>
    <s v="3"/>
    <x v="2"/>
    <s v="41100025"/>
    <s v="Pndptn Us. Hlir Kopi"/>
    <s v="11000721"/>
    <s v="KOPI SANGRAI BANARAN SUPER"/>
    <x v="0"/>
    <n v="61261"/>
    <n v="1"/>
    <x v="1"/>
    <x v="1"/>
    <x v="1"/>
    <x v="16"/>
  </r>
  <r>
    <x v="1"/>
    <s v="3"/>
    <x v="2"/>
    <s v="41100025"/>
    <s v="Pndptn Us. Hlir Kopi"/>
    <s v="11000723"/>
    <s v="KOPI SANGRAI BANARAN EKONOMI  2"/>
    <x v="0"/>
    <n v="864865"/>
    <n v="20"/>
    <x v="1"/>
    <x v="1"/>
    <x v="1"/>
    <x v="16"/>
  </r>
  <r>
    <x v="1"/>
    <s v="3"/>
    <x v="2"/>
    <s v="41100025"/>
    <s v="Pndptn Us. Hlir Kopi"/>
    <s v="11000724"/>
    <s v="KOPI BUBUK ARABIKA 100 %"/>
    <x v="0"/>
    <n v="7245946"/>
    <n v="62"/>
    <x v="1"/>
    <x v="1"/>
    <x v="1"/>
    <x v="16"/>
  </r>
  <r>
    <x v="1"/>
    <s v="3"/>
    <x v="2"/>
    <s v="41100025"/>
    <s v="Pndptn Us. Hlir Kopi"/>
    <s v="11000725"/>
    <s v="KOPI BUBUK ROBUSTA 100 %"/>
    <x v="0"/>
    <n v="2564877"/>
    <n v="40"/>
    <x v="1"/>
    <x v="1"/>
    <x v="1"/>
    <x v="16"/>
  </r>
  <r>
    <x v="1"/>
    <s v="3"/>
    <x v="2"/>
    <s v="41100025"/>
    <s v="Pndptn Us. Hlir Kopi"/>
    <s v="11000727"/>
    <s v="KOPI BUBUK BANARAN BLEND B"/>
    <x v="0"/>
    <n v="422375"/>
    <n v="4"/>
    <x v="1"/>
    <x v="1"/>
    <x v="1"/>
    <x v="16"/>
  </r>
  <r>
    <x v="1"/>
    <s v="3"/>
    <x v="2"/>
    <s v="41100025"/>
    <s v="Pndptn Us. Hlir Kopi"/>
    <s v="11003578"/>
    <s v="KOPI SACHET HOTEL PATRA"/>
    <x v="0"/>
    <n v="6441455"/>
    <n v="6500"/>
    <x v="1"/>
    <x v="1"/>
    <x v="1"/>
    <x v="16"/>
  </r>
  <r>
    <x v="1"/>
    <s v="3"/>
    <x v="2"/>
    <s v="41100025"/>
    <s v="Pndptn Us. Hlir Kopi"/>
    <s v="11003712"/>
    <s v="GREEN BEAN BANARAN ROBUSTA"/>
    <x v="0"/>
    <n v="46195493"/>
    <n v="710"/>
    <x v="1"/>
    <x v="1"/>
    <x v="1"/>
    <x v="16"/>
  </r>
  <r>
    <x v="1"/>
    <s v="3"/>
    <x v="2"/>
    <s v="41100025"/>
    <s v="Pndptn Us. Hlir Kopi"/>
    <s v="11003714"/>
    <s v="KOPI BUBUK PREMIUM 500 GR"/>
    <x v="0"/>
    <n v="1621622"/>
    <n v="10"/>
    <x v="1"/>
    <x v="1"/>
    <x v="1"/>
    <x v="16"/>
  </r>
  <r>
    <x v="1"/>
    <s v="3"/>
    <x v="2"/>
    <s v="41100025"/>
    <s v="Pndptn Us. Hlir Kopi"/>
    <s v="11004232"/>
    <s v="KOPI BUBUK BANARAN BLEND C @ 500 GR"/>
    <x v="0"/>
    <n v="6054054"/>
    <n v="80"/>
    <x v="1"/>
    <x v="1"/>
    <x v="1"/>
    <x v="16"/>
  </r>
  <r>
    <x v="1"/>
    <s v="3"/>
    <x v="2"/>
    <s v="41100025"/>
    <s v="Pndptn Us. Hlir Kopi"/>
    <s v="11004452"/>
    <s v="COFFEE:POWDER;ARABUSTA;NUSAKITA;200GR"/>
    <x v="0"/>
    <n v="16071172"/>
    <n v="274"/>
    <x v="1"/>
    <x v="1"/>
    <x v="1"/>
    <x v="16"/>
  </r>
  <r>
    <x v="1"/>
    <s v="3"/>
    <x v="2"/>
    <s v="41100025"/>
    <s v="Pndptn Us. Hlir Kopi"/>
    <s v="11004453"/>
    <s v="COFFEE:POWDER;ROBUSTA;NUSAKITA;200GR"/>
    <x v="0"/>
    <n v="14645620"/>
    <n v="270"/>
    <x v="1"/>
    <x v="1"/>
    <x v="1"/>
    <x v="16"/>
  </r>
  <r>
    <x v="1"/>
    <s v="3"/>
    <x v="2"/>
    <s v="41100026"/>
    <s v="Pndptn Us. Hlir Gula"/>
    <s v="11000714"/>
    <s v="GULA 9 KEMASAN  1 KG"/>
    <x v="0"/>
    <n v="685062500"/>
    <n v="43178"/>
    <x v="1"/>
    <x v="1"/>
    <x v="1"/>
    <x v="16"/>
  </r>
  <r>
    <x v="1"/>
    <s v="3"/>
    <x v="2"/>
    <s v="41100026"/>
    <s v="Pndptn Us. Hlir Gula"/>
    <s v="11004303"/>
    <s v="SUGAR,REFINED:WHITE CRYSTAL;BANARAN;8GR"/>
    <x v="0"/>
    <n v="4375000"/>
    <n v="12500"/>
    <x v="1"/>
    <x v="1"/>
    <x v="1"/>
    <x v="16"/>
  </r>
  <r>
    <x v="1"/>
    <s v="3"/>
    <x v="2"/>
    <s v="41200016"/>
    <s v="Pndptn Usah Tmn Lain"/>
    <s v="#"/>
    <s v="#"/>
    <x v="0"/>
    <n v="8729800"/>
    <n v="0"/>
    <x v="1"/>
    <x v="1"/>
    <x v="4"/>
    <x v="6"/>
  </r>
  <r>
    <x v="1"/>
    <s v="3"/>
    <x v="2"/>
    <s v="41900001"/>
    <s v="Pndptn Ush Opti Aset"/>
    <s v="#"/>
    <s v="#"/>
    <x v="0"/>
    <n v="159827404"/>
    <n v="0"/>
    <x v="1"/>
    <x v="1"/>
    <x v="13"/>
    <x v="6"/>
  </r>
  <r>
    <x v="1"/>
    <s v="3"/>
    <x v="2"/>
    <s v="41900005"/>
    <s v="Pndptn Ush Agrowisat"/>
    <s v="#"/>
    <s v="#"/>
    <x v="0"/>
    <n v="1743355862"/>
    <n v="0"/>
    <x v="1"/>
    <x v="1"/>
    <x v="7"/>
    <x v="6"/>
  </r>
  <r>
    <x v="1"/>
    <s v="3"/>
    <x v="3"/>
    <s v="41200001"/>
    <s v="Pndptn Usaha Tebu"/>
    <s v="11000000"/>
    <s v="GULA KEMASAN 50 KG MILIK PG"/>
    <x v="0"/>
    <n v="15004223750"/>
    <n v="16035"/>
    <x v="0"/>
    <x v="2"/>
    <x v="2"/>
    <x v="3"/>
  </r>
  <r>
    <x v="1"/>
    <s v="3"/>
    <x v="3"/>
    <s v="41200001"/>
    <s v="Pndptn Usaha Tebu"/>
    <s v="11000001"/>
    <s v="GULA UPS RITEL"/>
    <x v="0"/>
    <n v="14242500"/>
    <n v="1055"/>
    <x v="0"/>
    <x v="2"/>
    <x v="2"/>
    <x v="3"/>
  </r>
  <r>
    <x v="1"/>
    <s v="3"/>
    <x v="3"/>
    <s v="41200003"/>
    <s v="Pndptn Usaha Karung"/>
    <s v="#"/>
    <s v="#"/>
    <x v="0"/>
    <n v="287500000"/>
    <n v="0"/>
    <x v="1"/>
    <x v="1"/>
    <x v="10"/>
    <x v="6"/>
  </r>
  <r>
    <x v="1"/>
    <s v="3"/>
    <x v="3"/>
    <s v="41200006"/>
    <s v="Pend U. Tembakau"/>
    <s v="11004563"/>
    <s v="TBN KOS - NW - AV UTUH UKUR 1"/>
    <x v="1"/>
    <n v="229114093"/>
    <n v="244"/>
    <x v="0"/>
    <x v="3"/>
    <x v="3"/>
    <x v="5"/>
  </r>
  <r>
    <x v="1"/>
    <s v="3"/>
    <x v="3"/>
    <s v="41200006"/>
    <s v="Pend U. Tembakau"/>
    <s v="11004564"/>
    <s v="TBN KOS - NW - AV UTUH UKUR 1S"/>
    <x v="1"/>
    <n v="126163732"/>
    <n v="134"/>
    <x v="0"/>
    <x v="3"/>
    <x v="3"/>
    <x v="5"/>
  </r>
  <r>
    <x v="1"/>
    <s v="3"/>
    <x v="3"/>
    <s v="41200006"/>
    <s v="Pend U. Tembakau"/>
    <s v="11004565"/>
    <s v="TBN KOS - NW - AV UTUH UKUR 2"/>
    <x v="1"/>
    <n v="79168647"/>
    <n v="94"/>
    <x v="0"/>
    <x v="3"/>
    <x v="3"/>
    <x v="5"/>
  </r>
  <r>
    <x v="1"/>
    <s v="3"/>
    <x v="3"/>
    <s v="41200006"/>
    <s v="Pend U. Tembakau"/>
    <s v="11004567"/>
    <s v="TBN KOS - NW - UTUH UKUR 1"/>
    <x v="1"/>
    <n v="360944672"/>
    <n v="353"/>
    <x v="0"/>
    <x v="3"/>
    <x v="3"/>
    <x v="5"/>
  </r>
  <r>
    <x v="1"/>
    <s v="3"/>
    <x v="3"/>
    <s v="41200006"/>
    <s v="Pend U. Tembakau"/>
    <s v="11004568"/>
    <s v="TBN KOS - NW - UTUH UKUR 1S"/>
    <x v="1"/>
    <n v="183958734"/>
    <n v="180"/>
    <x v="0"/>
    <x v="3"/>
    <x v="3"/>
    <x v="5"/>
  </r>
  <r>
    <x v="1"/>
    <s v="3"/>
    <x v="3"/>
    <s v="41200006"/>
    <s v="Pend U. Tembakau"/>
    <s v="11004569"/>
    <s v="TBN KOS - NW - UTUH UKUR 2"/>
    <x v="1"/>
    <n v="43653265"/>
    <n v="48"/>
    <x v="0"/>
    <x v="3"/>
    <x v="3"/>
    <x v="5"/>
  </r>
  <r>
    <x v="1"/>
    <s v="3"/>
    <x v="3"/>
    <s v="41200006"/>
    <s v="Pend U. Tembakau"/>
    <s v="11004622"/>
    <s v="TBN PW 02/AAAA BNS AV 1"/>
    <x v="1"/>
    <n v="102337620"/>
    <n v="500"/>
    <x v="0"/>
    <x v="3"/>
    <x v="3"/>
    <x v="5"/>
  </r>
  <r>
    <x v="1"/>
    <s v="3"/>
    <x v="3"/>
    <s v="41200006"/>
    <s v="Pend U. Tembakau"/>
    <s v="11004626"/>
    <s v="TBN PW 02/AAAA BNS AV 2"/>
    <x v="1"/>
    <n v="102337620"/>
    <n v="500"/>
    <x v="0"/>
    <x v="3"/>
    <x v="3"/>
    <x v="5"/>
  </r>
  <r>
    <x v="1"/>
    <s v="3"/>
    <x v="3"/>
    <s v="41200006"/>
    <s v="Pend U. Tembakau"/>
    <s v="11004630"/>
    <s v="VBN FILLER POL LOOSE LEAF"/>
    <x v="0"/>
    <n v="2600000"/>
    <n v="50"/>
    <x v="0"/>
    <x v="3"/>
    <x v="3"/>
    <x v="5"/>
  </r>
  <r>
    <x v="1"/>
    <s v="3"/>
    <x v="3"/>
    <s v="41200006"/>
    <s v="Pend U. Tembakau"/>
    <s v="11004637"/>
    <s v="TBN KOS - LPW - UTUH UKUR 1"/>
    <x v="1"/>
    <n v="1666245608"/>
    <n v="2687"/>
    <x v="0"/>
    <x v="3"/>
    <x v="3"/>
    <x v="5"/>
  </r>
  <r>
    <x v="1"/>
    <s v="3"/>
    <x v="3"/>
    <s v="41200006"/>
    <s v="Pend U. Tembakau"/>
    <s v="11004638"/>
    <s v="TBN KOS - LPW - UTUH UKUR 1S"/>
    <x v="1"/>
    <n v="581225381"/>
    <n v="939"/>
    <x v="0"/>
    <x v="3"/>
    <x v="3"/>
    <x v="5"/>
  </r>
  <r>
    <x v="1"/>
    <s v="3"/>
    <x v="3"/>
    <s v="41200006"/>
    <s v="Pend U. Tembakau"/>
    <s v="11004639"/>
    <s v="TBN KOS - LPW - UTUH UKUR 2"/>
    <x v="1"/>
    <n v="414619425"/>
    <n v="745"/>
    <x v="0"/>
    <x v="3"/>
    <x v="3"/>
    <x v="5"/>
  </r>
  <r>
    <x v="1"/>
    <s v="3"/>
    <x v="3"/>
    <s v="41200006"/>
    <s v="Pend U. Tembakau"/>
    <s v="11004645"/>
    <s v="TBN KOS - LPW - PECAH UKUR 1"/>
    <x v="1"/>
    <n v="455231310"/>
    <n v="919"/>
    <x v="0"/>
    <x v="3"/>
    <x v="3"/>
    <x v="5"/>
  </r>
  <r>
    <x v="1"/>
    <s v="3"/>
    <x v="3"/>
    <s v="41200006"/>
    <s v="Pend U. Tembakau"/>
    <s v="11004646"/>
    <s v="TBN KOS - LPW - PECAH UKUR 1S"/>
    <x v="1"/>
    <n v="167325047"/>
    <n v="340"/>
    <x v="0"/>
    <x v="3"/>
    <x v="3"/>
    <x v="5"/>
  </r>
  <r>
    <x v="1"/>
    <s v="3"/>
    <x v="3"/>
    <s v="41200006"/>
    <s v="Pend U. Tembakau"/>
    <s v="11004657"/>
    <s v="TBN KOS - NW - AM UTUH UKUR 1"/>
    <x v="0"/>
    <n v="2600000"/>
    <n v="4"/>
    <x v="0"/>
    <x v="3"/>
    <x v="3"/>
    <x v="5"/>
  </r>
  <r>
    <x v="1"/>
    <s v="3"/>
    <x v="3"/>
    <s v="41200006"/>
    <s v="Pend U. Tembakau"/>
    <s v="11004665"/>
    <s v="TBN KOS - NW - AV PECAH UKUR 1"/>
    <x v="1"/>
    <n v="585444464"/>
    <n v="888"/>
    <x v="0"/>
    <x v="3"/>
    <x v="3"/>
    <x v="5"/>
  </r>
  <r>
    <x v="1"/>
    <s v="3"/>
    <x v="3"/>
    <s v="41200006"/>
    <s v="Pend U. Tembakau"/>
    <s v="11004666"/>
    <s v="TBN KOS - NW - AV PECAH UKUR 1S"/>
    <x v="1"/>
    <n v="541217630"/>
    <n v="821"/>
    <x v="0"/>
    <x v="3"/>
    <x v="3"/>
    <x v="5"/>
  </r>
  <r>
    <x v="1"/>
    <s v="3"/>
    <x v="3"/>
    <s v="41200006"/>
    <s v="Pend U. Tembakau"/>
    <s v="11004673"/>
    <s v="TBN KOS - NW - PECAH UKUR 1"/>
    <x v="1"/>
    <n v="292466757"/>
    <n v="409"/>
    <x v="0"/>
    <x v="3"/>
    <x v="3"/>
    <x v="5"/>
  </r>
  <r>
    <x v="1"/>
    <s v="3"/>
    <x v="3"/>
    <s v="41200006"/>
    <s v="Pend U. Tembakau"/>
    <s v="11004674"/>
    <s v="TBN KOS - NW - PECAH UKUR 1S"/>
    <x v="1"/>
    <n v="159657846"/>
    <n v="223"/>
    <x v="0"/>
    <x v="3"/>
    <x v="3"/>
    <x v="5"/>
  </r>
  <r>
    <x v="1"/>
    <s v="3"/>
    <x v="3"/>
    <s v="41200006"/>
    <s v="Pend U. Tembakau"/>
    <s v="11004679"/>
    <s v="TBN KOS RFU I UKUR 1S/1"/>
    <x v="1"/>
    <n v="80794319"/>
    <n v="248"/>
    <x v="0"/>
    <x v="3"/>
    <x v="3"/>
    <x v="5"/>
  </r>
  <r>
    <x v="1"/>
    <s v="3"/>
    <x v="3"/>
    <s v="41200006"/>
    <s v="Pend U. Tembakau"/>
    <s v="11004744"/>
    <s v="TBN KAK - NW - UTUH UKUR 1"/>
    <x v="1"/>
    <n v="620168574"/>
    <n v="606"/>
    <x v="0"/>
    <x v="3"/>
    <x v="3"/>
    <x v="5"/>
  </r>
  <r>
    <x v="1"/>
    <s v="3"/>
    <x v="3"/>
    <s v="41200006"/>
    <s v="Pend U. Tembakau"/>
    <s v="11004745"/>
    <s v="TBN KAK - NW - UTUH UKUR 1S"/>
    <x v="1"/>
    <n v="710712365"/>
    <n v="694"/>
    <x v="0"/>
    <x v="3"/>
    <x v="3"/>
    <x v="5"/>
  </r>
  <r>
    <x v="1"/>
    <s v="3"/>
    <x v="3"/>
    <s v="41200006"/>
    <s v="Pend U. Tembakau"/>
    <s v="11004752"/>
    <s v="TBN KAK - LPW - UTUH UKUR 1"/>
    <x v="1"/>
    <n v="0"/>
    <n v="4"/>
    <x v="0"/>
    <x v="3"/>
    <x v="3"/>
    <x v="5"/>
  </r>
  <r>
    <x v="1"/>
    <s v="3"/>
    <x v="3"/>
    <s v="41200006"/>
    <s v="Pend U. Tembakau"/>
    <s v="11004753"/>
    <s v="TBN KAK - LPW - UTUH UKUR 1S"/>
    <x v="1"/>
    <n v="0"/>
    <n v="4"/>
    <x v="0"/>
    <x v="3"/>
    <x v="3"/>
    <x v="5"/>
  </r>
  <r>
    <x v="1"/>
    <s v="3"/>
    <x v="3"/>
    <s v="41200006"/>
    <s v="Pend U. Tembakau"/>
    <s v="11004754"/>
    <s v="TBN KAK - LPW - UTUH UKUR 2"/>
    <x v="1"/>
    <n v="0"/>
    <n v="3"/>
    <x v="0"/>
    <x v="3"/>
    <x v="3"/>
    <x v="5"/>
  </r>
  <r>
    <x v="1"/>
    <s v="3"/>
    <x v="3"/>
    <s v="41200006"/>
    <s v="Pend U. Tembakau"/>
    <s v="11004760"/>
    <s v="TBN KAK - LPW - PECAH UKUR 1"/>
    <x v="1"/>
    <n v="0"/>
    <n v="4"/>
    <x v="0"/>
    <x v="3"/>
    <x v="3"/>
    <x v="5"/>
  </r>
  <r>
    <x v="1"/>
    <s v="3"/>
    <x v="3"/>
    <s v="41200006"/>
    <s v="Pend U. Tembakau"/>
    <s v="11004761"/>
    <s v="TBN KAK - LPW - PECAH UKUR 1S"/>
    <x v="1"/>
    <n v="0"/>
    <n v="2"/>
    <x v="0"/>
    <x v="3"/>
    <x v="3"/>
    <x v="5"/>
  </r>
  <r>
    <x v="1"/>
    <s v="3"/>
    <x v="3"/>
    <s v="41200006"/>
    <s v="Pend U. Tembakau"/>
    <s v="11004780"/>
    <s v="TBN KAK - NW - AV UTUH UKUR 1"/>
    <x v="1"/>
    <n v="1593890502"/>
    <n v="1693"/>
    <x v="0"/>
    <x v="3"/>
    <x v="3"/>
    <x v="5"/>
  </r>
  <r>
    <x v="1"/>
    <s v="3"/>
    <x v="3"/>
    <s v="41200006"/>
    <s v="Pend U. Tembakau"/>
    <s v="11004781"/>
    <s v="TBN KAK - NW - AV UTUH UKUR 1S"/>
    <x v="1"/>
    <n v="4390913076"/>
    <n v="4655"/>
    <x v="0"/>
    <x v="3"/>
    <x v="3"/>
    <x v="5"/>
  </r>
  <r>
    <x v="1"/>
    <s v="3"/>
    <x v="3"/>
    <s v="41200006"/>
    <s v="Pend U. Tembakau"/>
    <s v="11004782"/>
    <s v="TBN KAK - NW - AV UTUH UKUR 2"/>
    <x v="1"/>
    <n v="695528841"/>
    <n v="820"/>
    <x v="0"/>
    <x v="3"/>
    <x v="3"/>
    <x v="5"/>
  </r>
  <r>
    <x v="1"/>
    <s v="3"/>
    <x v="3"/>
    <s v="41200006"/>
    <s v="Pend U. Tembakau"/>
    <s v="11004784"/>
    <s v="TBN KAK - NW - AV PECAH UKUR 1"/>
    <x v="1"/>
    <n v="785653400"/>
    <n v="1191"/>
    <x v="0"/>
    <x v="3"/>
    <x v="3"/>
    <x v="5"/>
  </r>
  <r>
    <x v="1"/>
    <s v="3"/>
    <x v="3"/>
    <s v="41200006"/>
    <s v="Pend U. Tembakau"/>
    <s v="11004785"/>
    <s v="TBN KAK - NW - AV PECAH UKUR 1S"/>
    <x v="1"/>
    <n v="1033653721"/>
    <n v="1567"/>
    <x v="0"/>
    <x v="3"/>
    <x v="3"/>
    <x v="5"/>
  </r>
  <r>
    <x v="1"/>
    <s v="3"/>
    <x v="3"/>
    <s v="41200006"/>
    <s v="Pend U. Tembakau"/>
    <s v="11004796"/>
    <s v="TBN KAK - NW - PECAH UKUR 1"/>
    <x v="1"/>
    <n v="37545438"/>
    <n v="53"/>
    <x v="0"/>
    <x v="3"/>
    <x v="3"/>
    <x v="5"/>
  </r>
  <r>
    <x v="1"/>
    <s v="3"/>
    <x v="3"/>
    <s v="41200006"/>
    <s v="Pend U. Tembakau"/>
    <s v="11004797"/>
    <s v="TBN KAK - NW - PECAH UKUR 1S"/>
    <x v="1"/>
    <n v="100288674"/>
    <n v="140"/>
    <x v="0"/>
    <x v="3"/>
    <x v="3"/>
    <x v="5"/>
  </r>
  <r>
    <x v="1"/>
    <s v="3"/>
    <x v="3"/>
    <s v="41200006"/>
    <s v="Pend U. Tembakau"/>
    <s v="11004805"/>
    <s v="TBN KAK - LPW - PENDEK NC"/>
    <x v="1"/>
    <n v="163464438"/>
    <n v="439"/>
    <x v="0"/>
    <x v="3"/>
    <x v="3"/>
    <x v="5"/>
  </r>
  <r>
    <x v="1"/>
    <s v="3"/>
    <x v="3"/>
    <s v="41200006"/>
    <s v="Pend U. Tembakau"/>
    <s v="11004806"/>
    <s v="TBN KAK - LPW - PENDEK SC"/>
    <x v="1"/>
    <n v="346895911"/>
    <n v="864"/>
    <x v="0"/>
    <x v="3"/>
    <x v="3"/>
    <x v="5"/>
  </r>
  <r>
    <x v="1"/>
    <s v="3"/>
    <x v="3"/>
    <s v="41200006"/>
    <s v="Pend U. Tembakau"/>
    <s v="11004808"/>
    <s v="TBN KAK RFU I UKUR 2"/>
    <x v="1"/>
    <n v="576937611"/>
    <n v="2210"/>
    <x v="0"/>
    <x v="3"/>
    <x v="3"/>
    <x v="5"/>
  </r>
  <r>
    <x v="1"/>
    <s v="3"/>
    <x v="3"/>
    <s v="41200006"/>
    <s v="Pend U. Tembakau"/>
    <s v="11004873"/>
    <s v="KAK PW 4 UKUR 1"/>
    <x v="1"/>
    <n v="102337620"/>
    <n v="500"/>
    <x v="0"/>
    <x v="3"/>
    <x v="3"/>
    <x v="5"/>
  </r>
  <r>
    <x v="1"/>
    <s v="3"/>
    <x v="3"/>
    <s v="41200006"/>
    <s v="Pend U. Tembakau"/>
    <s v="11004874"/>
    <s v="KAK PW 4 UKUR 1S"/>
    <x v="1"/>
    <n v="20467524"/>
    <n v="100"/>
    <x v="0"/>
    <x v="3"/>
    <x v="3"/>
    <x v="5"/>
  </r>
  <r>
    <x v="1"/>
    <s v="3"/>
    <x v="3"/>
    <s v="41200006"/>
    <s v="Pend U. Tembakau"/>
    <s v="11004875"/>
    <s v="KAK PW 4 UKUR 2"/>
    <x v="1"/>
    <n v="255844050"/>
    <n v="1250"/>
    <x v="0"/>
    <x v="3"/>
    <x v="3"/>
    <x v="5"/>
  </r>
  <r>
    <x v="1"/>
    <s v="3"/>
    <x v="3"/>
    <s v="41200006"/>
    <s v="Pend U. Tembakau"/>
    <s v="11004878"/>
    <s v="KAK PW 4 AV PECAH 2"/>
    <x v="1"/>
    <n v="675428292"/>
    <n v="3300"/>
    <x v="0"/>
    <x v="3"/>
    <x v="3"/>
    <x v="5"/>
  </r>
  <r>
    <x v="1"/>
    <s v="3"/>
    <x v="3"/>
    <s v="41200006"/>
    <s v="Pend U. Tembakau"/>
    <s v="11004884"/>
    <s v="TBN TNG - PW1 - UTUH UKUR 3"/>
    <x v="1"/>
    <n v="409350480"/>
    <n v="2000"/>
    <x v="0"/>
    <x v="3"/>
    <x v="3"/>
    <x v="5"/>
  </r>
  <r>
    <x v="1"/>
    <s v="3"/>
    <x v="3"/>
    <s v="41200006"/>
    <s v="Pend U. Tembakau"/>
    <s v="11004885"/>
    <s v="TBN TNG - PW1 - UTUH UKUR 3S"/>
    <x v="1"/>
    <n v="1166648868"/>
    <n v="5701"/>
    <x v="0"/>
    <x v="3"/>
    <x v="3"/>
    <x v="5"/>
  </r>
  <r>
    <x v="1"/>
    <s v="3"/>
    <x v="3"/>
    <s v="41200006"/>
    <s v="Pend U. Tembakau"/>
    <s v="11004886"/>
    <s v="TBN TNG - PW1 - AV UTUH UKUR 3"/>
    <x v="1"/>
    <n v="235376526"/>
    <n v="1150"/>
    <x v="0"/>
    <x v="3"/>
    <x v="3"/>
    <x v="5"/>
  </r>
  <r>
    <x v="1"/>
    <s v="3"/>
    <x v="3"/>
    <s v="41200006"/>
    <s v="Pend U. Tembakau"/>
    <s v="11004887"/>
    <s v="TBN TNG - PW1 - AV UTUH UKUR 3S"/>
    <x v="1"/>
    <n v="1023376200"/>
    <n v="5000"/>
    <x v="0"/>
    <x v="3"/>
    <x v="3"/>
    <x v="5"/>
  </r>
  <r>
    <x v="1"/>
    <s v="3"/>
    <x v="3"/>
    <s v="41200006"/>
    <s v="Pend U. Tembakau"/>
    <s v="11004903"/>
    <s v="TBN - FILLER- GUR-GUR BIR DAN POLOKAN"/>
    <x v="0"/>
    <n v="55937986"/>
    <n v="1129"/>
    <x v="0"/>
    <x v="3"/>
    <x v="3"/>
    <x v="5"/>
  </r>
  <r>
    <x v="1"/>
    <s v="3"/>
    <x v="3"/>
    <s v="41200006"/>
    <s v="Pend U. Tembakau"/>
    <s v="11004904"/>
    <s v="TBN FILLER GUR-GUR BIR - POLOKAN BLEND"/>
    <x v="0"/>
    <n v="104375386"/>
    <n v="5937"/>
    <x v="0"/>
    <x v="3"/>
    <x v="3"/>
    <x v="5"/>
  </r>
  <r>
    <x v="1"/>
    <s v="3"/>
    <x v="3"/>
    <s v="41200006"/>
    <s v="Pend U. Tembakau"/>
    <s v="11004918"/>
    <s v="TBN - FILLER- GUR-GUR-Z MERAH+BIRU BLEND"/>
    <x v="0"/>
    <n v="7750746110"/>
    <n v="119684"/>
    <x v="0"/>
    <x v="3"/>
    <x v="3"/>
    <x v="5"/>
  </r>
  <r>
    <x v="1"/>
    <s v="3"/>
    <x v="3"/>
    <s v="41200006"/>
    <s v="Pend U. Tembakau"/>
    <s v="11005025"/>
    <s v="VBN DAUN DKA -PW3 UTUH UKUR 2"/>
    <x v="1"/>
    <n v="1495311766"/>
    <n v="7891"/>
    <x v="0"/>
    <x v="3"/>
    <x v="3"/>
    <x v="5"/>
  </r>
  <r>
    <x v="1"/>
    <s v="3"/>
    <x v="3"/>
    <s v="41200006"/>
    <s v="Pend U. Tembakau"/>
    <s v="11005027"/>
    <s v="VBN DAUN DKA -PW1- IIIC UTUH UKUR 1"/>
    <x v="0"/>
    <n v="2916000"/>
    <n v="10"/>
    <x v="0"/>
    <x v="3"/>
    <x v="3"/>
    <x v="5"/>
  </r>
  <r>
    <x v="1"/>
    <s v="3"/>
    <x v="3"/>
    <s v="41200006"/>
    <s v="Pend U. Tembakau"/>
    <s v="11005044"/>
    <s v="VBN DAUN DKA -LPW- MINUS UTUH UKUR 1"/>
    <x v="0"/>
    <n v="2600000"/>
    <n v="4"/>
    <x v="0"/>
    <x v="3"/>
    <x v="3"/>
    <x v="5"/>
  </r>
  <r>
    <x v="1"/>
    <s v="3"/>
    <x v="3"/>
    <s v="41200006"/>
    <s v="Pend U. Tembakau"/>
    <s v="11005068"/>
    <s v="VBN DAUN DKA -PW2 UTUH UKUR 1"/>
    <x v="1"/>
    <n v="365020921"/>
    <n v="1137"/>
    <x v="0"/>
    <x v="3"/>
    <x v="3"/>
    <x v="5"/>
  </r>
  <r>
    <x v="1"/>
    <s v="3"/>
    <x v="3"/>
    <s v="41200006"/>
    <s v="Pend U. Tembakau"/>
    <s v="11005071"/>
    <s v="VBN DAUN DKA -PW2 UTUH UKUR 2S"/>
    <x v="1"/>
    <n v="131856003"/>
    <n v="455"/>
    <x v="0"/>
    <x v="3"/>
    <x v="3"/>
    <x v="5"/>
  </r>
  <r>
    <x v="1"/>
    <s v="3"/>
    <x v="3"/>
    <s v="41200006"/>
    <s v="Pend U. Tembakau"/>
    <s v="11005083"/>
    <s v="VBN PW DKA III/AAA 1"/>
    <x v="1"/>
    <n v="379021500"/>
    <n v="2000"/>
    <x v="0"/>
    <x v="3"/>
    <x v="3"/>
    <x v="5"/>
  </r>
  <r>
    <x v="1"/>
    <s v="3"/>
    <x v="3"/>
    <s v="41200006"/>
    <s v="Pend U. Tembakau"/>
    <s v="11005084"/>
    <s v="VBN PW DKA III/AAA 2S"/>
    <x v="1"/>
    <n v="20774234"/>
    <n v="110"/>
    <x v="0"/>
    <x v="3"/>
    <x v="3"/>
    <x v="5"/>
  </r>
  <r>
    <x v="1"/>
    <s v="3"/>
    <x v="3"/>
    <s v="41200006"/>
    <s v="Pend U. Tembakau"/>
    <s v="11005086"/>
    <s v="VBN DAUN DKA -PW1- IIIA UTUH UKUR 1"/>
    <x v="1"/>
    <n v="181479541"/>
    <n v="509"/>
    <x v="0"/>
    <x v="3"/>
    <x v="3"/>
    <x v="5"/>
  </r>
  <r>
    <x v="1"/>
    <s v="3"/>
    <x v="3"/>
    <s v="41200006"/>
    <s v="Pend U. Tembakau"/>
    <s v="11005089"/>
    <s v="VBN DAUN DKA -PW1- IIIA UTUH UKUR 2S"/>
    <x v="1"/>
    <n v="129040662"/>
    <n v="402"/>
    <x v="0"/>
    <x v="3"/>
    <x v="3"/>
    <x v="5"/>
  </r>
  <r>
    <x v="1"/>
    <s v="3"/>
    <x v="3"/>
    <s v="41200006"/>
    <s v="Pend U. Tembakau"/>
    <s v="11005878"/>
    <s v="VBN DKA-RFU"/>
    <x v="1"/>
    <n v="509991946"/>
    <n v="1953"/>
    <x v="0"/>
    <x v="3"/>
    <x v="3"/>
    <x v="5"/>
  </r>
  <r>
    <x v="1"/>
    <s v="3"/>
    <x v="4"/>
    <s v="41100006"/>
    <s v="Pndptn Usaha Karet"/>
    <s v="11001445"/>
    <s v="TH BR CR 1X"/>
    <x v="0"/>
    <n v="2283360000"/>
    <n v="96000"/>
    <x v="0"/>
    <x v="4"/>
    <x v="5"/>
    <x v="7"/>
  </r>
  <r>
    <x v="1"/>
    <s v="3"/>
    <x v="4"/>
    <s v="41100006"/>
    <s v="Pndptn Usaha Karet"/>
    <s v="11003276"/>
    <s v="RSS 1 SB 33"/>
    <x v="1"/>
    <n v="15354757008"/>
    <n v="492000"/>
    <x v="0"/>
    <x v="4"/>
    <x v="5"/>
    <x v="10"/>
  </r>
  <r>
    <x v="1"/>
    <s v="3"/>
    <x v="4"/>
    <s v="41100006"/>
    <s v="Pndptn Usaha Karet"/>
    <s v="11003277"/>
    <s v="RSS 1 SB 35"/>
    <x v="1"/>
    <n v="575306323"/>
    <n v="20160"/>
    <x v="0"/>
    <x v="4"/>
    <x v="5"/>
    <x v="10"/>
  </r>
  <r>
    <x v="1"/>
    <s v="3"/>
    <x v="4"/>
    <s v="41100006"/>
    <s v="Pndptn Usaha Karet"/>
    <s v="11003283"/>
    <s v="TH BR CR 3X"/>
    <x v="0"/>
    <n v="1736160000"/>
    <n v="80160"/>
    <x v="0"/>
    <x v="4"/>
    <x v="5"/>
    <x v="7"/>
  </r>
  <r>
    <x v="1"/>
    <s v="3"/>
    <x v="4"/>
    <s v="41100006"/>
    <s v="Pndptn Usaha Karet"/>
    <s v="11003284"/>
    <s v="TH BR CR 3X HITAM"/>
    <x v="0"/>
    <n v="914312000"/>
    <n v="45040"/>
    <x v="0"/>
    <x v="4"/>
    <x v="5"/>
    <x v="7"/>
  </r>
  <r>
    <x v="1"/>
    <s v="3"/>
    <x v="4"/>
    <s v="41100006"/>
    <s v="Pndptn Usaha Karet"/>
    <s v="11005970"/>
    <s v="RSS 1 BB"/>
    <x v="1"/>
    <n v="3407065124"/>
    <n v="122040"/>
    <x v="0"/>
    <x v="4"/>
    <x v="5"/>
    <x v="10"/>
  </r>
  <r>
    <x v="1"/>
    <s v="3"/>
    <x v="4"/>
    <s v="41100006"/>
    <s v="Pndptn Usaha Karet"/>
    <s v="11005970"/>
    <s v="RSS 1 BB"/>
    <x v="0"/>
    <n v="3251735460"/>
    <n v="101700"/>
    <x v="0"/>
    <x v="4"/>
    <x v="5"/>
    <x v="10"/>
  </r>
  <r>
    <x v="1"/>
    <s v="3"/>
    <x v="4"/>
    <s v="41100006"/>
    <s v="Pndptn Usaha Karet"/>
    <s v="11005975"/>
    <s v="CUTTING"/>
    <x v="0"/>
    <n v="99620800"/>
    <n v="4294"/>
    <x v="0"/>
    <x v="4"/>
    <x v="5"/>
    <x v="7"/>
  </r>
  <r>
    <x v="1"/>
    <s v="3"/>
    <x v="4"/>
    <s v="41100015"/>
    <s v="Pndptn Usaha Teh"/>
    <s v="11004368"/>
    <s v="TEA:CTC TEA;BLACK;GRADE 1;BP 1"/>
    <x v="0"/>
    <n v="93600000"/>
    <n v="3120"/>
    <x v="0"/>
    <x v="5"/>
    <x v="6"/>
    <x v="12"/>
  </r>
  <r>
    <x v="1"/>
    <s v="3"/>
    <x v="4"/>
    <s v="41100015"/>
    <s v="Pndptn Usaha Teh"/>
    <s v="11004369"/>
    <s v="TEA:CTC TEA;BLACK;GRADE 1;PF 1"/>
    <x v="0"/>
    <n v="499477330"/>
    <n v="25300"/>
    <x v="0"/>
    <x v="5"/>
    <x v="6"/>
    <x v="12"/>
  </r>
  <r>
    <x v="1"/>
    <s v="3"/>
    <x v="4"/>
    <s v="41100015"/>
    <s v="Pndptn Usaha Teh"/>
    <s v="11004370"/>
    <s v="TEA:CTC TEA;BLACK;GRADE 1;PD"/>
    <x v="0"/>
    <n v="141793296"/>
    <n v="6000"/>
    <x v="0"/>
    <x v="5"/>
    <x v="6"/>
    <x v="12"/>
  </r>
  <r>
    <x v="1"/>
    <s v="3"/>
    <x v="4"/>
    <s v="41100015"/>
    <s v="Pndptn Usaha Teh"/>
    <s v="11004371"/>
    <s v="TEA:CTC TEA;BLACK;GRADE 1;DUST 1"/>
    <x v="1"/>
    <n v="557485500"/>
    <n v="13000"/>
    <x v="0"/>
    <x v="5"/>
    <x v="6"/>
    <x v="12"/>
  </r>
  <r>
    <x v="1"/>
    <s v="3"/>
    <x v="4"/>
    <s v="41100015"/>
    <s v="Pndptn Usaha Teh"/>
    <s v="11004371"/>
    <s v="TEA:CTC TEA;BLACK;GRADE 1;DUST 1"/>
    <x v="0"/>
    <n v="3900000"/>
    <n v="65"/>
    <x v="0"/>
    <x v="5"/>
    <x v="6"/>
    <x v="12"/>
  </r>
  <r>
    <x v="1"/>
    <s v="3"/>
    <x v="4"/>
    <s v="41100015"/>
    <s v="Pndptn Usaha Teh"/>
    <s v="11004372"/>
    <s v="TEA:CTC TEA;BLACK;GRADE 1;FANN"/>
    <x v="1"/>
    <n v="162519847"/>
    <n v="8480"/>
    <x v="0"/>
    <x v="5"/>
    <x v="6"/>
    <x v="12"/>
  </r>
  <r>
    <x v="1"/>
    <s v="3"/>
    <x v="4"/>
    <s v="41100015"/>
    <s v="Pndptn Usaha Teh"/>
    <s v="11004372"/>
    <s v="TEA:CTC TEA;BLACK;GRADE 1;FANN"/>
    <x v="0"/>
    <n v="1074186766"/>
    <n v="55120"/>
    <x v="0"/>
    <x v="5"/>
    <x v="6"/>
    <x v="12"/>
  </r>
  <r>
    <x v="1"/>
    <s v="3"/>
    <x v="4"/>
    <s v="41100015"/>
    <s v="Pndptn Usaha Teh"/>
    <s v="11004373"/>
    <s v="TEA:CTC TEA;BLACK;GRADE 2;DUST 2"/>
    <x v="1"/>
    <n v="64262835"/>
    <n v="2600"/>
    <x v="0"/>
    <x v="5"/>
    <x v="6"/>
    <x v="12"/>
  </r>
  <r>
    <x v="1"/>
    <s v="3"/>
    <x v="4"/>
    <s v="41100015"/>
    <s v="Pndptn Usaha Teh"/>
    <s v="11004375"/>
    <s v="TEA:CTC TEA;BLACK;GRADE 3;BMC"/>
    <x v="1"/>
    <n v="217380360"/>
    <n v="16400"/>
    <x v="0"/>
    <x v="5"/>
    <x v="6"/>
    <x v="12"/>
  </r>
  <r>
    <x v="1"/>
    <s v="3"/>
    <x v="4"/>
    <s v="41100015"/>
    <s v="Pndptn Usaha Teh"/>
    <s v="11004375"/>
    <s v="TEA:CTC TEA;BLACK;GRADE 3;BMC"/>
    <x v="0"/>
    <n v="435000000"/>
    <n v="30000"/>
    <x v="0"/>
    <x v="5"/>
    <x v="6"/>
    <x v="12"/>
  </r>
  <r>
    <x v="1"/>
    <s v="3"/>
    <x v="4"/>
    <s v="41100017"/>
    <s v="Pndptn Usaha Kopi"/>
    <s v="11003310"/>
    <s v="KOPI - A/WP-1X"/>
    <x v="0"/>
    <n v="495650000"/>
    <n v="4610"/>
    <x v="0"/>
    <x v="6"/>
    <x v="8"/>
    <x v="18"/>
  </r>
  <r>
    <x v="1"/>
    <s v="3"/>
    <x v="4"/>
    <s v="41100017"/>
    <s v="Pndptn Usaha Kopi"/>
    <s v="11003313"/>
    <s v="KOPI - A/WP-1 Peaberry"/>
    <x v="0"/>
    <n v="675500000"/>
    <n v="6710"/>
    <x v="0"/>
    <x v="6"/>
    <x v="8"/>
    <x v="18"/>
  </r>
  <r>
    <x v="1"/>
    <s v="3"/>
    <x v="4"/>
    <s v="41100017"/>
    <s v="Pndptn Usaha Kopi"/>
    <s v="11003325"/>
    <s v="REGULER R/WP-1S"/>
    <x v="1"/>
    <n v="765096750"/>
    <n v="16270"/>
    <x v="0"/>
    <x v="6"/>
    <x v="8"/>
    <x v="17"/>
  </r>
  <r>
    <x v="1"/>
    <s v="3"/>
    <x v="4"/>
    <s v="41100017"/>
    <s v="Pndptn Usaha Kopi"/>
    <s v="11003329"/>
    <s v="REGULER R/WP-4M"/>
    <x v="0"/>
    <n v="195300000"/>
    <n v="3600"/>
    <x v="0"/>
    <x v="6"/>
    <x v="8"/>
    <x v="17"/>
  </r>
  <r>
    <x v="1"/>
    <s v="3"/>
    <x v="4"/>
    <s v="41100017"/>
    <s v="Pndptn Usaha Kopi"/>
    <s v="11003929"/>
    <s v="KOPI - A/WP-LOKAL"/>
    <x v="0"/>
    <n v="1675800000"/>
    <n v="29400"/>
    <x v="0"/>
    <x v="6"/>
    <x v="8"/>
    <x v="18"/>
  </r>
  <r>
    <x v="1"/>
    <s v="3"/>
    <x v="4"/>
    <s v="41100017"/>
    <s v="Pndptn Usaha Kopi"/>
    <s v="11003935"/>
    <s v="KOPI - R/DP LOKAL"/>
    <x v="0"/>
    <n v="81450000"/>
    <n v="1800"/>
    <x v="0"/>
    <x v="6"/>
    <x v="8"/>
    <x v="17"/>
  </r>
  <r>
    <x v="1"/>
    <s v="3"/>
    <x v="4"/>
    <s v="41100017"/>
    <s v="Pndptn Usaha Kopi"/>
    <s v="11003937"/>
    <s v="KOPI - R/WP LOKAL"/>
    <x v="0"/>
    <n v="180000000"/>
    <n v="3600"/>
    <x v="0"/>
    <x v="6"/>
    <x v="8"/>
    <x v="17"/>
  </r>
  <r>
    <x v="1"/>
    <s v="3"/>
    <x v="4"/>
    <s v="41100017"/>
    <s v="Pndptn Usaha Kopi"/>
    <s v="11003948"/>
    <s v="KOPI - A/DP-LOKAL"/>
    <x v="0"/>
    <n v="822970000"/>
    <n v="17510"/>
    <x v="0"/>
    <x v="6"/>
    <x v="8"/>
    <x v="18"/>
  </r>
  <r>
    <x v="1"/>
    <s v="3"/>
    <x v="4"/>
    <s v="41100021"/>
    <s v="Pndptn Usaha Kakao"/>
    <s v="11003298"/>
    <s v="KAKAO - 1-Sc-FC/W"/>
    <x v="0"/>
    <n v="114000"/>
    <n v="2"/>
    <x v="0"/>
    <x v="7"/>
    <x v="11"/>
    <x v="19"/>
  </r>
  <r>
    <x v="1"/>
    <s v="3"/>
    <x v="4"/>
    <s v="41100021"/>
    <s v="Pndptn Usaha Kakao"/>
    <s v="11003306"/>
    <s v="KAKAO - 1-Sc-BC/W"/>
    <x v="0"/>
    <n v="43000"/>
    <n v="1"/>
    <x v="0"/>
    <x v="7"/>
    <x v="11"/>
    <x v="20"/>
  </r>
  <r>
    <x v="1"/>
    <s v="3"/>
    <x v="4"/>
    <s v="41200001"/>
    <s v="Pndptn Usaha Tebu"/>
    <s v="11003504"/>
    <s v="KSU TEBU"/>
    <x v="0"/>
    <n v="104216216"/>
    <n v="6"/>
    <x v="0"/>
    <x v="2"/>
    <x v="2"/>
    <x v="21"/>
  </r>
  <r>
    <x v="1"/>
    <s v="3"/>
    <x v="4"/>
    <s v="41200001"/>
    <s v="Pndptn Usaha Tebu"/>
    <s v="11004290"/>
    <s v="SUGAR,REFINED:GKP 1;ICUMSA 81-200IU"/>
    <x v="0"/>
    <n v="14191806510"/>
    <n v="958582"/>
    <x v="0"/>
    <x v="2"/>
    <x v="2"/>
    <x v="3"/>
  </r>
  <r>
    <x v="1"/>
    <s v="3"/>
    <x v="4"/>
    <s v="41200001"/>
    <s v="Pndptn Usaha Tebu"/>
    <s v="11004310"/>
    <s v="MOLASSES:1.3-1.5GR/ML;12500CPS"/>
    <x v="0"/>
    <n v="2552553367"/>
    <n v="1207939"/>
    <x v="0"/>
    <x v="2"/>
    <x v="2"/>
    <x v="4"/>
  </r>
  <r>
    <x v="1"/>
    <s v="3"/>
    <x v="4"/>
    <s v="41200011"/>
    <s v="Pndptn Usaha Hortiku"/>
    <s v="11002729"/>
    <s v="KSU"/>
    <x v="0"/>
    <n v="559859865"/>
    <n v="125"/>
    <x v="1"/>
    <x v="1"/>
    <x v="4"/>
    <x v="21"/>
  </r>
  <r>
    <x v="1"/>
    <s v="3"/>
    <x v="4"/>
    <s v="41200011"/>
    <s v="Pndptn Usaha Hortiku"/>
    <s v="11003455"/>
    <s v="CENGKEH KUNCUP I"/>
    <x v="0"/>
    <n v="12000000"/>
    <n v="100"/>
    <x v="1"/>
    <x v="1"/>
    <x v="4"/>
    <x v="22"/>
  </r>
  <r>
    <x v="1"/>
    <s v="3"/>
    <x v="4"/>
    <s v="41200011"/>
    <s v="Pndptn Usaha Hortiku"/>
    <s v="11003456"/>
    <s v="CENGKEH KUNCUP II"/>
    <x v="0"/>
    <n v="3740000"/>
    <n v="34"/>
    <x v="1"/>
    <x v="1"/>
    <x v="4"/>
    <x v="22"/>
  </r>
  <r>
    <x v="1"/>
    <s v="3"/>
    <x v="4"/>
    <s v="41200011"/>
    <s v="Pndptn Usaha Hortiku"/>
    <s v="11003457"/>
    <s v="BIJI MATI CENGKEH"/>
    <x v="0"/>
    <n v="4800000"/>
    <n v="60"/>
    <x v="1"/>
    <x v="1"/>
    <x v="4"/>
    <x v="22"/>
  </r>
  <r>
    <x v="1"/>
    <s v="3"/>
    <x v="4"/>
    <s v="41200011"/>
    <s v="Pndptn Usaha Hortiku"/>
    <s v="11003458"/>
    <s v="TANGKAI CENGKEH"/>
    <x v="0"/>
    <n v="1200000"/>
    <n v="80"/>
    <x v="1"/>
    <x v="1"/>
    <x v="4"/>
    <x v="22"/>
  </r>
  <r>
    <x v="1"/>
    <s v="3"/>
    <x v="4"/>
    <s v="41200011"/>
    <s v="Pndptn Usaha Hortiku"/>
    <s v="11003462"/>
    <s v="Gula Kelapa Non Sulfit"/>
    <x v="0"/>
    <n v="315992734"/>
    <n v="20892"/>
    <x v="1"/>
    <x v="1"/>
    <x v="4"/>
    <x v="22"/>
  </r>
  <r>
    <x v="1"/>
    <s v="3"/>
    <x v="4"/>
    <s v="41200011"/>
    <s v="Pndptn Usaha Hortiku"/>
    <s v="11003463"/>
    <s v="Gula Kelapa Sulfit"/>
    <x v="0"/>
    <n v="380012605"/>
    <n v="26984"/>
    <x v="1"/>
    <x v="1"/>
    <x v="4"/>
    <x v="22"/>
  </r>
  <r>
    <x v="1"/>
    <s v="3"/>
    <x v="4"/>
    <s v="41200011"/>
    <s v="Pndptn Usaha Hortiku"/>
    <s v="11003475"/>
    <s v="Pepaya"/>
    <x v="0"/>
    <n v="13242000"/>
    <n v="5297"/>
    <x v="1"/>
    <x v="1"/>
    <x v="4"/>
    <x v="22"/>
  </r>
  <r>
    <x v="1"/>
    <s v="3"/>
    <x v="4"/>
    <s v="41200011"/>
    <s v="Pndptn Usaha Hortiku"/>
    <s v="11003480"/>
    <s v="Makadamia"/>
    <x v="0"/>
    <n v="12728379"/>
    <n v="77"/>
    <x v="1"/>
    <x v="1"/>
    <x v="4"/>
    <x v="22"/>
  </r>
  <r>
    <x v="1"/>
    <s v="3"/>
    <x v="4"/>
    <s v="41200011"/>
    <s v="Pndptn Usaha Hortiku"/>
    <s v="11003486"/>
    <s v="Buah Kelapa"/>
    <x v="0"/>
    <n v="29526402"/>
    <n v="10306"/>
    <x v="1"/>
    <x v="1"/>
    <x v="4"/>
    <x v="22"/>
  </r>
  <r>
    <x v="1"/>
    <s v="3"/>
    <x v="4"/>
    <s v="41200011"/>
    <s v="Pndptn Usaha Hortiku"/>
    <s v="11003487"/>
    <s v="Sirsak"/>
    <x v="0"/>
    <n v="2134400"/>
    <n v="928"/>
    <x v="1"/>
    <x v="1"/>
    <x v="4"/>
    <x v="22"/>
  </r>
  <r>
    <x v="1"/>
    <s v="3"/>
    <x v="4"/>
    <s v="41200011"/>
    <s v="Pndptn Usaha Hortiku"/>
    <s v="11003549"/>
    <s v="Kayu Bakar Jabon Jadi"/>
    <x v="0"/>
    <n v="6404324"/>
    <n v="66"/>
    <x v="1"/>
    <x v="1"/>
    <x v="4"/>
    <x v="23"/>
  </r>
  <r>
    <x v="1"/>
    <s v="3"/>
    <x v="4"/>
    <s v="41200011"/>
    <s v="Pndptn Usaha Hortiku"/>
    <s v="11003551"/>
    <s v="Kayu Bakar Balsa Jadi"/>
    <x v="0"/>
    <n v="954504"/>
    <n v="23"/>
    <x v="1"/>
    <x v="1"/>
    <x v="4"/>
    <x v="23"/>
  </r>
  <r>
    <x v="1"/>
    <s v="3"/>
    <x v="4"/>
    <s v="41200011"/>
    <s v="Pndptn Usaha Hortiku"/>
    <s v="11003591"/>
    <s v="Fee Penjualan Gula Kelapa"/>
    <x v="0"/>
    <n v="125365244"/>
    <n v="2990"/>
    <x v="1"/>
    <x v="1"/>
    <x v="4"/>
    <x v="22"/>
  </r>
  <r>
    <x v="1"/>
    <s v="3"/>
    <x v="4"/>
    <s v="41200011"/>
    <s v="Pndptn Usaha Hortiku"/>
    <s v="11003592"/>
    <s v="Daun Cengkeh"/>
    <x v="0"/>
    <n v="43629000"/>
    <n v="14543"/>
    <x v="1"/>
    <x v="1"/>
    <x v="4"/>
    <x v="22"/>
  </r>
  <r>
    <x v="1"/>
    <s v="3"/>
    <x v="4"/>
    <s v="41200011"/>
    <s v="Pndptn Usaha Hortiku"/>
    <s v="11004391"/>
    <s v="LOG,WOOD:PINUS;REJECTED"/>
    <x v="0"/>
    <n v="2059459"/>
    <n v="8"/>
    <x v="1"/>
    <x v="1"/>
    <x v="4"/>
    <x v="23"/>
  </r>
  <r>
    <x v="1"/>
    <s v="3"/>
    <x v="4"/>
    <s v="41200011"/>
    <s v="Pndptn Usaha Hortiku"/>
    <s v="11004436"/>
    <s v="HORTI A/WP-1PB"/>
    <x v="0"/>
    <n v="8400000"/>
    <n v="84"/>
    <x v="1"/>
    <x v="1"/>
    <x v="4"/>
    <x v="18"/>
  </r>
  <r>
    <x v="1"/>
    <s v="3"/>
    <x v="4"/>
    <s v="41200011"/>
    <s v="Pndptn Usaha Hortiku"/>
    <s v="11004439"/>
    <s v="HORTI A/WP-1X"/>
    <x v="0"/>
    <n v="120161000"/>
    <n v="1123"/>
    <x v="1"/>
    <x v="1"/>
    <x v="4"/>
    <x v="18"/>
  </r>
  <r>
    <x v="1"/>
    <s v="3"/>
    <x v="4"/>
    <s v="41200011"/>
    <s v="Pndptn Usaha Hortiku"/>
    <s v="11004443"/>
    <s v="HORTI R/WP-1S"/>
    <x v="1"/>
    <n v="81353250"/>
    <n v="1730"/>
    <x v="1"/>
    <x v="1"/>
    <x v="4"/>
    <x v="17"/>
  </r>
  <r>
    <x v="1"/>
    <s v="3"/>
    <x v="4"/>
    <s v="41200011"/>
    <s v="Pndptn Usaha Hortiku"/>
    <s v="40001402"/>
    <s v="Kayu Bakar"/>
    <x v="0"/>
    <n v="24442985"/>
    <n v="252"/>
    <x v="1"/>
    <x v="1"/>
    <x v="4"/>
    <x v="22"/>
  </r>
  <r>
    <x v="1"/>
    <s v="3"/>
    <x v="4"/>
    <s v="41300001"/>
    <s v="Pndptn Usah Ank Kayu"/>
    <s v="11003336"/>
    <s v="Log Sengon Fresh A0"/>
    <x v="0"/>
    <n v="274151000"/>
    <n v="816"/>
    <x v="1"/>
    <x v="1"/>
    <x v="9"/>
    <x v="23"/>
  </r>
  <r>
    <x v="1"/>
    <s v="3"/>
    <x v="4"/>
    <s v="41300001"/>
    <s v="Pndptn Usah Ank Kayu"/>
    <s v="11003337"/>
    <s v="Log Sengon Fresh A1"/>
    <x v="0"/>
    <n v="963179550"/>
    <n v="1675"/>
    <x v="1"/>
    <x v="1"/>
    <x v="9"/>
    <x v="23"/>
  </r>
  <r>
    <x v="1"/>
    <s v="3"/>
    <x v="4"/>
    <s v="41300001"/>
    <s v="Pndptn Usah Ank Kayu"/>
    <s v="11003338"/>
    <s v="Log Sengon Fresh A2.1"/>
    <x v="0"/>
    <n v="1552040100"/>
    <n v="1834"/>
    <x v="1"/>
    <x v="1"/>
    <x v="9"/>
    <x v="23"/>
  </r>
  <r>
    <x v="1"/>
    <s v="3"/>
    <x v="4"/>
    <s v="41300001"/>
    <s v="Pndptn Usah Ank Kayu"/>
    <s v="11003339"/>
    <s v="Log Sengon Fresh A2.2"/>
    <x v="0"/>
    <n v="1118536200"/>
    <n v="1239"/>
    <x v="1"/>
    <x v="1"/>
    <x v="9"/>
    <x v="23"/>
  </r>
  <r>
    <x v="1"/>
    <s v="3"/>
    <x v="4"/>
    <s v="41300001"/>
    <s v="Pndptn Usah Ank Kayu"/>
    <s v="11003340"/>
    <s v="Log Sengon Fresh A3"/>
    <x v="0"/>
    <n v="842041350"/>
    <n v="903"/>
    <x v="1"/>
    <x v="1"/>
    <x v="9"/>
    <x v="23"/>
  </r>
  <r>
    <x v="1"/>
    <s v="3"/>
    <x v="4"/>
    <s v="41300001"/>
    <s v="Pndptn Usah Ank Kayu"/>
    <s v="11003341"/>
    <s v="Log Sengon Fresh A4"/>
    <x v="0"/>
    <n v="164279700"/>
    <n v="187"/>
    <x v="1"/>
    <x v="1"/>
    <x v="9"/>
    <x v="23"/>
  </r>
  <r>
    <x v="1"/>
    <s v="3"/>
    <x v="4"/>
    <s v="41300001"/>
    <s v="Pndptn Usah Ank Kayu"/>
    <s v="11003344"/>
    <s v="Log Sengon Afkir"/>
    <x v="0"/>
    <n v="261181980"/>
    <n v="906"/>
    <x v="1"/>
    <x v="1"/>
    <x v="9"/>
    <x v="23"/>
  </r>
  <r>
    <x v="1"/>
    <s v="3"/>
    <x v="4"/>
    <s v="41300001"/>
    <s v="Pndptn Usah Ank Kayu"/>
    <s v="11003348"/>
    <s v="Log Jabon Fresh A0"/>
    <x v="0"/>
    <n v="116975800"/>
    <n v="256"/>
    <x v="1"/>
    <x v="1"/>
    <x v="9"/>
    <x v="23"/>
  </r>
  <r>
    <x v="1"/>
    <s v="3"/>
    <x v="4"/>
    <s v="41300001"/>
    <s v="Pndptn Usah Ank Kayu"/>
    <s v="11003349"/>
    <s v="Log Jabon Fresh A1"/>
    <x v="0"/>
    <n v="479029200"/>
    <n v="659"/>
    <x v="1"/>
    <x v="1"/>
    <x v="9"/>
    <x v="23"/>
  </r>
  <r>
    <x v="1"/>
    <s v="3"/>
    <x v="4"/>
    <s v="41300001"/>
    <s v="Pndptn Usah Ank Kayu"/>
    <s v="11003350"/>
    <s v="Log Jabon Fresh A2.1"/>
    <x v="0"/>
    <n v="639417850"/>
    <n v="724"/>
    <x v="1"/>
    <x v="1"/>
    <x v="9"/>
    <x v="23"/>
  </r>
  <r>
    <x v="1"/>
    <s v="3"/>
    <x v="4"/>
    <s v="41300001"/>
    <s v="Pndptn Usah Ank Kayu"/>
    <s v="11003351"/>
    <s v="Log Jabon Fresh A2.2"/>
    <x v="0"/>
    <n v="414232000"/>
    <n v="415"/>
    <x v="1"/>
    <x v="1"/>
    <x v="9"/>
    <x v="23"/>
  </r>
  <r>
    <x v="1"/>
    <s v="3"/>
    <x v="4"/>
    <s v="41300001"/>
    <s v="Pndptn Usah Ank Kayu"/>
    <s v="11003352"/>
    <s v="Log Jabon Fresh A3"/>
    <x v="0"/>
    <n v="248581750"/>
    <n v="225"/>
    <x v="1"/>
    <x v="1"/>
    <x v="9"/>
    <x v="23"/>
  </r>
  <r>
    <x v="1"/>
    <s v="3"/>
    <x v="4"/>
    <s v="41300001"/>
    <s v="Pndptn Usah Ank Kayu"/>
    <s v="11003353"/>
    <s v="Log Jabon Fresh A4"/>
    <x v="0"/>
    <n v="9865450"/>
    <n v="16"/>
    <x v="1"/>
    <x v="1"/>
    <x v="9"/>
    <x v="23"/>
  </r>
  <r>
    <x v="1"/>
    <s v="3"/>
    <x v="4"/>
    <s v="41300001"/>
    <s v="Pndptn Usah Ank Kayu"/>
    <s v="11003356"/>
    <s v="Log Jabon Afkir"/>
    <x v="0"/>
    <n v="109873643"/>
    <n v="393"/>
    <x v="1"/>
    <x v="1"/>
    <x v="9"/>
    <x v="23"/>
  </r>
  <r>
    <x v="1"/>
    <s v="3"/>
    <x v="4"/>
    <s v="41300001"/>
    <s v="Pndptn Usah Ank Kayu"/>
    <s v="11003359"/>
    <s v="Log Mahoni Fresh A0"/>
    <x v="0"/>
    <n v="4536250"/>
    <n v="19"/>
    <x v="1"/>
    <x v="1"/>
    <x v="9"/>
    <x v="23"/>
  </r>
  <r>
    <x v="1"/>
    <s v="3"/>
    <x v="4"/>
    <s v="41300001"/>
    <s v="Pndptn Usah Ank Kayu"/>
    <s v="11003360"/>
    <s v="Log Mahoni Fresh A1"/>
    <x v="0"/>
    <n v="12270375"/>
    <n v="27"/>
    <x v="1"/>
    <x v="1"/>
    <x v="9"/>
    <x v="23"/>
  </r>
  <r>
    <x v="1"/>
    <s v="3"/>
    <x v="4"/>
    <s v="41300001"/>
    <s v="Pndptn Usah Ank Kayu"/>
    <s v="11003361"/>
    <s v="Log Mahoni Fresh A2.1"/>
    <x v="0"/>
    <n v="23450080"/>
    <n v="26"/>
    <x v="1"/>
    <x v="1"/>
    <x v="9"/>
    <x v="23"/>
  </r>
  <r>
    <x v="1"/>
    <s v="3"/>
    <x v="4"/>
    <s v="41300001"/>
    <s v="Pndptn Usah Ank Kayu"/>
    <s v="11003362"/>
    <s v="Log Mahoni Fresh A2.2"/>
    <x v="0"/>
    <n v="18340000"/>
    <n v="20"/>
    <x v="1"/>
    <x v="1"/>
    <x v="9"/>
    <x v="23"/>
  </r>
  <r>
    <x v="1"/>
    <s v="3"/>
    <x v="4"/>
    <s v="41300001"/>
    <s v="Pndptn Usah Ank Kayu"/>
    <s v="11003363"/>
    <s v="Log Mahoni Fresh A3"/>
    <x v="0"/>
    <n v="26129000"/>
    <n v="18"/>
    <x v="1"/>
    <x v="1"/>
    <x v="9"/>
    <x v="23"/>
  </r>
  <r>
    <x v="1"/>
    <s v="3"/>
    <x v="4"/>
    <s v="41300001"/>
    <s v="Pndptn Usah Ank Kayu"/>
    <s v="11003364"/>
    <s v="Log Mahoni Fresh A4"/>
    <x v="0"/>
    <n v="1316160"/>
    <n v="2"/>
    <x v="1"/>
    <x v="1"/>
    <x v="9"/>
    <x v="23"/>
  </r>
  <r>
    <x v="1"/>
    <s v="3"/>
    <x v="4"/>
    <s v="41300001"/>
    <s v="Pndptn Usah Ank Kayu"/>
    <s v="11003367"/>
    <s v="Log Mahoni Afkir"/>
    <x v="0"/>
    <n v="10371622"/>
    <n v="22"/>
    <x v="1"/>
    <x v="1"/>
    <x v="9"/>
    <x v="23"/>
  </r>
  <r>
    <x v="1"/>
    <s v="3"/>
    <x v="4"/>
    <s v="41300001"/>
    <s v="Pndptn Usah Ank Kayu"/>
    <s v="11003370"/>
    <s v="Log Balsa Fresh A0"/>
    <x v="0"/>
    <n v="10279500"/>
    <n v="22"/>
    <x v="1"/>
    <x v="1"/>
    <x v="9"/>
    <x v="23"/>
  </r>
  <r>
    <x v="1"/>
    <s v="3"/>
    <x v="4"/>
    <s v="41300001"/>
    <s v="Pndptn Usah Ank Kayu"/>
    <s v="11003371"/>
    <s v="Log Balsa Fresh A1"/>
    <x v="0"/>
    <n v="66465000"/>
    <n v="68"/>
    <x v="1"/>
    <x v="1"/>
    <x v="9"/>
    <x v="23"/>
  </r>
  <r>
    <x v="1"/>
    <s v="3"/>
    <x v="4"/>
    <s v="41300001"/>
    <s v="Pndptn Usah Ank Kayu"/>
    <s v="11003372"/>
    <s v="Log Balsa Fresh A2.1"/>
    <x v="0"/>
    <n v="91586000"/>
    <n v="86"/>
    <x v="1"/>
    <x v="1"/>
    <x v="9"/>
    <x v="23"/>
  </r>
  <r>
    <x v="1"/>
    <s v="3"/>
    <x v="4"/>
    <s v="41300001"/>
    <s v="Pndptn Usah Ank Kayu"/>
    <s v="11003373"/>
    <s v="Log Balsa Fresh A2.2"/>
    <x v="0"/>
    <n v="66286000"/>
    <n v="63"/>
    <x v="1"/>
    <x v="1"/>
    <x v="9"/>
    <x v="23"/>
  </r>
  <r>
    <x v="1"/>
    <s v="3"/>
    <x v="4"/>
    <s v="41300001"/>
    <s v="Pndptn Usah Ank Kayu"/>
    <s v="11003374"/>
    <s v="Log Balsa Fresh A3"/>
    <x v="0"/>
    <n v="47075000"/>
    <n v="42"/>
    <x v="1"/>
    <x v="1"/>
    <x v="9"/>
    <x v="23"/>
  </r>
  <r>
    <x v="1"/>
    <s v="3"/>
    <x v="4"/>
    <s v="41300001"/>
    <s v="Pndptn Usah Ank Kayu"/>
    <s v="11003375"/>
    <s v="Log Balsa Fresh A4"/>
    <x v="0"/>
    <n v="3523500"/>
    <n v="4"/>
    <x v="1"/>
    <x v="1"/>
    <x v="9"/>
    <x v="23"/>
  </r>
  <r>
    <x v="1"/>
    <s v="3"/>
    <x v="4"/>
    <s v="41300001"/>
    <s v="Pndptn Usah Ank Kayu"/>
    <s v="11003378"/>
    <s v="Log Balsa Afkir"/>
    <x v="0"/>
    <n v="6297297"/>
    <n v="14"/>
    <x v="1"/>
    <x v="1"/>
    <x v="9"/>
    <x v="23"/>
  </r>
  <r>
    <x v="1"/>
    <s v="3"/>
    <x v="4"/>
    <s v="41300001"/>
    <s v="Pndptn Usah Ank Kayu"/>
    <s v="11003390"/>
    <s v="Log Gmelina Fresh A0"/>
    <x v="0"/>
    <n v="2071000"/>
    <n v="6"/>
    <x v="1"/>
    <x v="1"/>
    <x v="9"/>
    <x v="23"/>
  </r>
  <r>
    <x v="1"/>
    <s v="3"/>
    <x v="4"/>
    <s v="41300001"/>
    <s v="Pndptn Usah Ank Kayu"/>
    <s v="11003391"/>
    <s v="Log Gmelina Fresh A1"/>
    <x v="0"/>
    <n v="7597800"/>
    <n v="13"/>
    <x v="1"/>
    <x v="1"/>
    <x v="9"/>
    <x v="23"/>
  </r>
  <r>
    <x v="1"/>
    <s v="3"/>
    <x v="4"/>
    <s v="41300001"/>
    <s v="Pndptn Usah Ank Kayu"/>
    <s v="11003392"/>
    <s v="Log Gmelina Fresh A2.1"/>
    <x v="0"/>
    <n v="11120200"/>
    <n v="14"/>
    <x v="1"/>
    <x v="1"/>
    <x v="9"/>
    <x v="23"/>
  </r>
  <r>
    <x v="1"/>
    <s v="3"/>
    <x v="4"/>
    <s v="41300001"/>
    <s v="Pndptn Usah Ank Kayu"/>
    <s v="11003393"/>
    <s v="Log Gmelina Fresh A2.2"/>
    <x v="0"/>
    <n v="5910750"/>
    <n v="8"/>
    <x v="1"/>
    <x v="1"/>
    <x v="9"/>
    <x v="23"/>
  </r>
  <r>
    <x v="1"/>
    <s v="3"/>
    <x v="4"/>
    <s v="41300001"/>
    <s v="Pndptn Usah Ank Kayu"/>
    <s v="11003394"/>
    <s v="Log Gmelina Fresh A3"/>
    <x v="0"/>
    <n v="4262400"/>
    <n v="5"/>
    <x v="1"/>
    <x v="1"/>
    <x v="9"/>
    <x v="23"/>
  </r>
  <r>
    <x v="1"/>
    <s v="3"/>
    <x v="4"/>
    <s v="41300001"/>
    <s v="Pndptn Usah Ank Kayu"/>
    <s v="11003435"/>
    <s v="Log Karet Fresh A0"/>
    <x v="0"/>
    <n v="5088100"/>
    <n v="17"/>
    <x v="1"/>
    <x v="1"/>
    <x v="9"/>
    <x v="23"/>
  </r>
  <r>
    <x v="1"/>
    <s v="3"/>
    <x v="4"/>
    <s v="41300001"/>
    <s v="Pndptn Usah Ank Kayu"/>
    <s v="11003436"/>
    <s v="Log Karet Fresh A1"/>
    <x v="0"/>
    <n v="14394000"/>
    <n v="30"/>
    <x v="1"/>
    <x v="1"/>
    <x v="9"/>
    <x v="23"/>
  </r>
  <r>
    <x v="1"/>
    <s v="3"/>
    <x v="4"/>
    <s v="41300001"/>
    <s v="Pndptn Usah Ank Kayu"/>
    <s v="11003437"/>
    <s v="Log Karet Fresh A2.1"/>
    <x v="0"/>
    <n v="12432000"/>
    <n v="28"/>
    <x v="1"/>
    <x v="1"/>
    <x v="9"/>
    <x v="23"/>
  </r>
  <r>
    <x v="1"/>
    <s v="3"/>
    <x v="4"/>
    <s v="41300001"/>
    <s v="Pndptn Usah Ank Kayu"/>
    <s v="11003438"/>
    <s v="Log Karet Fresh A2.2"/>
    <x v="0"/>
    <n v="4842000"/>
    <n v="16"/>
    <x v="1"/>
    <x v="1"/>
    <x v="9"/>
    <x v="23"/>
  </r>
  <r>
    <x v="1"/>
    <s v="3"/>
    <x v="4"/>
    <s v="41300001"/>
    <s v="Pndptn Usah Ank Kayu"/>
    <s v="11003439"/>
    <s v="Log Karet Fresh A3"/>
    <x v="0"/>
    <n v="948000"/>
    <n v="9"/>
    <x v="1"/>
    <x v="1"/>
    <x v="9"/>
    <x v="23"/>
  </r>
  <r>
    <x v="1"/>
    <s v="3"/>
    <x v="4"/>
    <s v="41300001"/>
    <s v="Pndptn Usah Ank Kayu"/>
    <s v="11003584"/>
    <s v="Log Kayu Kembang Fresh A1"/>
    <x v="0"/>
    <n v="652050"/>
    <n v="2"/>
    <x v="1"/>
    <x v="1"/>
    <x v="9"/>
    <x v="23"/>
  </r>
  <r>
    <x v="1"/>
    <s v="3"/>
    <x v="4"/>
    <s v="41300001"/>
    <s v="Pndptn Usah Ank Kayu"/>
    <s v="11003585"/>
    <s v="Log Kayu Kembang Fresh A2.1"/>
    <x v="0"/>
    <n v="2403500"/>
    <n v="3"/>
    <x v="1"/>
    <x v="1"/>
    <x v="9"/>
    <x v="23"/>
  </r>
  <r>
    <x v="1"/>
    <s v="3"/>
    <x v="4"/>
    <s v="41300001"/>
    <s v="Pndptn Usah Ank Kayu"/>
    <s v="11003586"/>
    <s v="Log Kayu Kembang Fresh A2.2"/>
    <x v="0"/>
    <n v="2204200"/>
    <n v="3"/>
    <x v="1"/>
    <x v="1"/>
    <x v="9"/>
    <x v="23"/>
  </r>
  <r>
    <x v="1"/>
    <s v="3"/>
    <x v="4"/>
    <s v="41300001"/>
    <s v="Pndptn Usah Ank Kayu"/>
    <s v="11003587"/>
    <s v="Log Kayu Kembang Fresh A3"/>
    <x v="0"/>
    <n v="2655800"/>
    <n v="3"/>
    <x v="1"/>
    <x v="1"/>
    <x v="9"/>
    <x v="23"/>
  </r>
  <r>
    <x v="1"/>
    <s v="3"/>
    <x v="4"/>
    <s v="41300001"/>
    <s v="Pndptn Usah Ank Kayu"/>
    <s v="11003588"/>
    <s v="Log Kayu Kembang Fresh A4"/>
    <x v="0"/>
    <n v="362700"/>
    <n v="1"/>
    <x v="1"/>
    <x v="1"/>
    <x v="9"/>
    <x v="23"/>
  </r>
  <r>
    <x v="1"/>
    <s v="3"/>
    <x v="4"/>
    <s v="41300001"/>
    <s v="Pndptn Usah Ank Kayu"/>
    <s v="11003594"/>
    <s v="Log Sengon Tekik Fresh A0"/>
    <x v="0"/>
    <n v="1619800"/>
    <n v="4"/>
    <x v="1"/>
    <x v="1"/>
    <x v="9"/>
    <x v="23"/>
  </r>
  <r>
    <x v="1"/>
    <s v="3"/>
    <x v="4"/>
    <s v="41300001"/>
    <s v="Pndptn Usah Ank Kayu"/>
    <s v="11003595"/>
    <s v="Log Sengon Tekik Fresh A1"/>
    <x v="0"/>
    <n v="1779250"/>
    <n v="6"/>
    <x v="1"/>
    <x v="1"/>
    <x v="9"/>
    <x v="23"/>
  </r>
  <r>
    <x v="1"/>
    <s v="3"/>
    <x v="4"/>
    <s v="41300001"/>
    <s v="Pndptn Usah Ank Kayu"/>
    <s v="11003596"/>
    <s v="Log Sengon Tekik Fresh A2.1"/>
    <x v="0"/>
    <n v="2172050"/>
    <n v="6"/>
    <x v="1"/>
    <x v="1"/>
    <x v="9"/>
    <x v="23"/>
  </r>
  <r>
    <x v="1"/>
    <s v="3"/>
    <x v="4"/>
    <s v="41300001"/>
    <s v="Pndptn Usah Ank Kayu"/>
    <s v="11003597"/>
    <s v="Log Sengon Tekik Fresh A2.2"/>
    <x v="0"/>
    <n v="1623600"/>
    <n v="4"/>
    <x v="1"/>
    <x v="1"/>
    <x v="9"/>
    <x v="23"/>
  </r>
  <r>
    <x v="1"/>
    <s v="3"/>
    <x v="4"/>
    <s v="41300001"/>
    <s v="Pndptn Usah Ank Kayu"/>
    <s v="11003598"/>
    <s v="Log Sengon Tekik Fresh A3"/>
    <x v="0"/>
    <n v="2087800"/>
    <n v="3"/>
    <x v="1"/>
    <x v="1"/>
    <x v="9"/>
    <x v="23"/>
  </r>
  <r>
    <x v="1"/>
    <s v="3"/>
    <x v="4"/>
    <s v="41300001"/>
    <s v="Pndptn Usah Ank Kayu"/>
    <s v="11003599"/>
    <s v="Log Sengon Tekik Fresh A4"/>
    <x v="0"/>
    <n v="642600"/>
    <n v="1"/>
    <x v="1"/>
    <x v="1"/>
    <x v="9"/>
    <x v="23"/>
  </r>
  <r>
    <x v="1"/>
    <s v="3"/>
    <x v="4"/>
    <s v="41300001"/>
    <s v="Pndptn Usah Ank Kayu"/>
    <s v="11006135"/>
    <s v="LOG,WOOD:SENGON TEKIK;REJECTED"/>
    <x v="0"/>
    <n v="2370811"/>
    <n v="8"/>
    <x v="1"/>
    <x v="1"/>
    <x v="9"/>
    <x v="23"/>
  </r>
  <r>
    <x v="1"/>
    <s v="3"/>
    <x v="4"/>
    <s v="41900005"/>
    <s v="Pndptn Ush Agrowisat"/>
    <s v="#"/>
    <s v="#"/>
    <x v="0"/>
    <n v="1047627871"/>
    <n v="0"/>
    <x v="1"/>
    <x v="1"/>
    <x v="7"/>
    <x v="6"/>
  </r>
  <r>
    <x v="1"/>
    <s v="3"/>
    <x v="5"/>
    <s v="41100000"/>
    <s v="Pndptn Usaha Sawit"/>
    <s v="11000003"/>
    <s v="CPO"/>
    <x v="0"/>
    <n v="99053696280"/>
    <n v="7988900"/>
    <x v="0"/>
    <x v="0"/>
    <x v="0"/>
    <x v="0"/>
  </r>
  <r>
    <x v="1"/>
    <s v="3"/>
    <x v="5"/>
    <s v="41100000"/>
    <s v="Pndptn Usaha Sawit"/>
    <s v="11000004"/>
    <s v="INTI SAWIT"/>
    <x v="0"/>
    <n v="11254956240"/>
    <n v="1812718"/>
    <x v="0"/>
    <x v="0"/>
    <x v="0"/>
    <x v="1"/>
  </r>
  <r>
    <x v="1"/>
    <s v="3"/>
    <x v="5"/>
    <s v="41100006"/>
    <s v="Pndptn Usaha Karet"/>
    <s v="31000011"/>
    <s v="BAHAN OLAH KARET"/>
    <x v="0"/>
    <n v="818400000"/>
    <n v="33000"/>
    <x v="0"/>
    <x v="4"/>
    <x v="5"/>
    <x v="7"/>
  </r>
  <r>
    <x v="1"/>
    <s v="3"/>
    <x v="5"/>
    <s v="42000030"/>
    <s v="Pndptn Sertifikasi"/>
    <s v="11000003"/>
    <s v="CPO"/>
    <x v="0"/>
    <n v="91342430"/>
    <n v="0"/>
    <x v="0"/>
    <x v="0"/>
    <x v="0"/>
    <x v="0"/>
  </r>
  <r>
    <x v="1"/>
    <s v="3"/>
    <x v="6"/>
    <s v="41100000"/>
    <s v="Pndptn Usaha Sawit"/>
    <s v="11000003"/>
    <s v="CPO"/>
    <x v="0"/>
    <n v="94577585190"/>
    <n v="8128445"/>
    <x v="0"/>
    <x v="0"/>
    <x v="0"/>
    <x v="0"/>
  </r>
  <r>
    <x v="1"/>
    <s v="3"/>
    <x v="6"/>
    <s v="41100000"/>
    <s v="Pndptn Usaha Sawit"/>
    <s v="11000005"/>
    <s v="PKO"/>
    <x v="0"/>
    <n v="7436549340"/>
    <n v="597460"/>
    <x v="0"/>
    <x v="0"/>
    <x v="0"/>
    <x v="24"/>
  </r>
  <r>
    <x v="1"/>
    <s v="3"/>
    <x v="6"/>
    <s v="41100000"/>
    <s v="Pndptn Usaha Sawit"/>
    <s v="11000006"/>
    <s v="PKM"/>
    <x v="0"/>
    <n v="1049424573"/>
    <n v="589911"/>
    <x v="0"/>
    <x v="0"/>
    <x v="0"/>
    <x v="2"/>
  </r>
  <r>
    <x v="1"/>
    <s v="3"/>
    <x v="6"/>
    <s v="41100000"/>
    <s v="Pndptn Usaha Sawit"/>
    <s v="31000010"/>
    <s v="TBS (TANDAN BUAH SEGAR)"/>
    <x v="0"/>
    <n v="2740742900"/>
    <n v="1263700"/>
    <x v="0"/>
    <x v="0"/>
    <x v="0"/>
    <x v="25"/>
  </r>
  <r>
    <x v="1"/>
    <s v="3"/>
    <x v="6"/>
    <s v="41100006"/>
    <s v="Pndptn Usaha Karet"/>
    <s v="11003895"/>
    <s v="RSS 1 SBC"/>
    <x v="1"/>
    <n v="6039953856"/>
    <n v="211200"/>
    <x v="0"/>
    <x v="4"/>
    <x v="5"/>
    <x v="10"/>
  </r>
  <r>
    <x v="1"/>
    <s v="3"/>
    <x v="6"/>
    <s v="41100006"/>
    <s v="Pndptn Usaha Karet"/>
    <s v="11003900"/>
    <s v="SIR 3L"/>
    <x v="1"/>
    <n v="6641402996"/>
    <n v="206640"/>
    <x v="0"/>
    <x v="4"/>
    <x v="5"/>
    <x v="7"/>
  </r>
  <r>
    <x v="1"/>
    <s v="3"/>
    <x v="6"/>
    <s v="41100006"/>
    <s v="Pndptn Usaha Karet"/>
    <s v="11003900"/>
    <s v="SIR 3L"/>
    <x v="0"/>
    <n v="2180525760"/>
    <n v="80640"/>
    <x v="0"/>
    <x v="4"/>
    <x v="5"/>
    <x v="7"/>
  </r>
  <r>
    <x v="1"/>
    <s v="3"/>
    <x v="6"/>
    <s v="41100006"/>
    <s v="Pndptn Usaha Karet"/>
    <s v="11003903"/>
    <s v="SIR 20"/>
    <x v="0"/>
    <n v="81644185980"/>
    <n v="3351600"/>
    <x v="0"/>
    <x v="4"/>
    <x v="5"/>
    <x v="8"/>
  </r>
  <r>
    <x v="1"/>
    <s v="3"/>
    <x v="6"/>
    <s v="41100006"/>
    <s v="Pndptn Usaha Karet"/>
    <s v="11005970"/>
    <s v="RSS 1 BB"/>
    <x v="1"/>
    <n v="8045535328"/>
    <n v="274590"/>
    <x v="0"/>
    <x v="4"/>
    <x v="5"/>
    <x v="10"/>
  </r>
  <r>
    <x v="1"/>
    <s v="3"/>
    <x v="6"/>
    <s v="41100006"/>
    <s v="Pndptn Usaha Karet"/>
    <s v="11005970"/>
    <s v="RSS 1 BB"/>
    <x v="0"/>
    <n v="13422343626"/>
    <n v="475956"/>
    <x v="0"/>
    <x v="4"/>
    <x v="5"/>
    <x v="10"/>
  </r>
  <r>
    <x v="1"/>
    <s v="3"/>
    <x v="6"/>
    <s v="41100015"/>
    <s v="Pndptn Usaha Teh"/>
    <s v="11003735"/>
    <s v="TEH HIJAU"/>
    <x v="0"/>
    <n v="3248400000"/>
    <n v="170400"/>
    <x v="0"/>
    <x v="5"/>
    <x v="6"/>
    <x v="14"/>
  </r>
  <r>
    <x v="1"/>
    <s v="3"/>
    <x v="6"/>
    <s v="41100015"/>
    <s v="Pndptn Usaha Teh"/>
    <s v="11004368"/>
    <s v="TEA:CTC TEA;BLACK;GRADE 1;BP 1"/>
    <x v="0"/>
    <n v="227804835"/>
    <n v="11440"/>
    <x v="0"/>
    <x v="5"/>
    <x v="6"/>
    <x v="12"/>
  </r>
  <r>
    <x v="1"/>
    <s v="3"/>
    <x v="6"/>
    <s v="41100015"/>
    <s v="Pndptn Usaha Teh"/>
    <s v="11004369"/>
    <s v="TEA:CTC TEA;BLACK;GRADE 1;PF 1"/>
    <x v="0"/>
    <n v="238331533"/>
    <n v="12100"/>
    <x v="0"/>
    <x v="5"/>
    <x v="6"/>
    <x v="12"/>
  </r>
  <r>
    <x v="1"/>
    <s v="3"/>
    <x v="6"/>
    <s v="41900001"/>
    <s v="Pndptn Ush Opti Aset"/>
    <s v="#"/>
    <s v="#"/>
    <x v="0"/>
    <n v="5756782"/>
    <n v="0"/>
    <x v="1"/>
    <x v="1"/>
    <x v="13"/>
    <x v="6"/>
  </r>
  <r>
    <x v="1"/>
    <s v="3"/>
    <x v="6"/>
    <s v="42000030"/>
    <s v="Pndptn Sertifikasi"/>
    <s v="11000003"/>
    <s v="CPO"/>
    <x v="0"/>
    <n v="51000000"/>
    <n v="0"/>
    <x v="0"/>
    <x v="0"/>
    <x v="0"/>
    <x v="0"/>
  </r>
  <r>
    <x v="1"/>
    <s v="3"/>
    <x v="7"/>
    <s v="41100000"/>
    <s v="Pndptn Usaha Sawit"/>
    <s v="31000010"/>
    <s v="TBS (TANDAN BUAH SEGAR)"/>
    <x v="0"/>
    <n v="1643360850"/>
    <n v="748410"/>
    <x v="0"/>
    <x v="0"/>
    <x v="0"/>
    <x v="25"/>
  </r>
  <r>
    <x v="1"/>
    <s v="3"/>
    <x v="7"/>
    <s v="41100006"/>
    <s v="Pndptn Usaha Karet"/>
    <s v="31000025"/>
    <s v="Lump"/>
    <x v="0"/>
    <n v="3941933320"/>
    <n v="360000"/>
    <x v="0"/>
    <x v="4"/>
    <x v="5"/>
    <x v="7"/>
  </r>
  <r>
    <x v="1"/>
    <s v="3"/>
    <x v="7"/>
    <s v="41200001"/>
    <s v="Pndptn Usaha Tebu"/>
    <s v="11000000"/>
    <s v="GULA KEMASAN 50 KG MILIK PG"/>
    <x v="0"/>
    <n v="981075000"/>
    <n v="63500"/>
    <x v="0"/>
    <x v="2"/>
    <x v="2"/>
    <x v="3"/>
  </r>
  <r>
    <x v="1"/>
    <s v="3"/>
    <x v="7"/>
    <s v="41200011"/>
    <s v="Pndptn Usaha Hortiku"/>
    <s v="11003496"/>
    <s v="Kopra"/>
    <x v="0"/>
    <n v="72072100"/>
    <n v="10000"/>
    <x v="1"/>
    <x v="1"/>
    <x v="4"/>
    <x v="22"/>
  </r>
  <r>
    <x v="1"/>
    <s v="3"/>
    <x v="7"/>
    <s v="41200011"/>
    <s v="Pndptn Usaha Hortiku"/>
    <s v="11004062"/>
    <s v="KELAPA KUPAS"/>
    <x v="0"/>
    <n v="21585900"/>
    <n v="10279"/>
    <x v="1"/>
    <x v="1"/>
    <x v="4"/>
    <x v="22"/>
  </r>
  <r>
    <x v="1"/>
    <s v="3"/>
    <x v="7"/>
    <s v="41200011"/>
    <s v="Pndptn Usaha Hortiku"/>
    <s v="31000168"/>
    <s v="KELAPA BUTIR"/>
    <x v="0"/>
    <n v="246250000"/>
    <n v="25000"/>
    <x v="1"/>
    <x v="1"/>
    <x v="4"/>
    <x v="22"/>
  </r>
  <r>
    <x v="1"/>
    <s v="4"/>
    <x v="0"/>
    <s v="41100000"/>
    <s v="Pndptn Usaha Sawit"/>
    <s v="11000003"/>
    <s v="CPO"/>
    <x v="0"/>
    <n v="13929773535"/>
    <n v="1103740"/>
    <x v="0"/>
    <x v="0"/>
    <x v="0"/>
    <x v="0"/>
  </r>
  <r>
    <x v="1"/>
    <s v="4"/>
    <x v="0"/>
    <s v="41100000"/>
    <s v="Pndptn Usaha Sawit"/>
    <s v="11000004"/>
    <s v="INTI SAWIT"/>
    <x v="0"/>
    <n v="6152300050"/>
    <n v="945140"/>
    <x v="0"/>
    <x v="0"/>
    <x v="0"/>
    <x v="1"/>
  </r>
  <r>
    <x v="1"/>
    <s v="4"/>
    <x v="0"/>
    <s v="41200001"/>
    <s v="Pndptn Usaha Tebu"/>
    <s v="11004290"/>
    <s v="SUGAR,REFINED:GKP 1;ICUMSA 81-200IU"/>
    <x v="0"/>
    <n v="44471710000"/>
    <n v="2840000"/>
    <x v="0"/>
    <x v="2"/>
    <x v="2"/>
    <x v="3"/>
  </r>
  <r>
    <x v="1"/>
    <s v="4"/>
    <x v="0"/>
    <s v="42000030"/>
    <s v="Pndptn Sertifikasi"/>
    <s v="11000003"/>
    <s v="CPO"/>
    <x v="0"/>
    <n v="17920100"/>
    <n v="0"/>
    <x v="0"/>
    <x v="0"/>
    <x v="0"/>
    <x v="0"/>
  </r>
  <r>
    <x v="1"/>
    <s v="4"/>
    <x v="0"/>
    <s v="42000054"/>
    <s v="Pendapatan KSO"/>
    <s v="#"/>
    <s v="#"/>
    <x v="0"/>
    <n v="37564678831"/>
    <n v="0"/>
    <x v="1"/>
    <x v="1"/>
    <x v="14"/>
    <x v="6"/>
  </r>
  <r>
    <x v="1"/>
    <s v="4"/>
    <x v="1"/>
    <s v="41100006"/>
    <s v="Pndptn Usaha Karet"/>
    <s v="11000046"/>
    <s v="LATEKS PEKAT HIGH AMONIAK"/>
    <x v="0"/>
    <n v="351595001"/>
    <n v="9480"/>
    <x v="0"/>
    <x v="4"/>
    <x v="5"/>
    <x v="7"/>
  </r>
  <r>
    <x v="1"/>
    <s v="4"/>
    <x v="1"/>
    <s v="41100006"/>
    <s v="Pndptn Usaha Karet"/>
    <s v="11003850"/>
    <s v="SIR 10"/>
    <x v="0"/>
    <n v="3971439360"/>
    <n v="161280"/>
    <x v="0"/>
    <x v="4"/>
    <x v="5"/>
    <x v="11"/>
  </r>
  <r>
    <x v="1"/>
    <s v="4"/>
    <x v="1"/>
    <s v="41100006"/>
    <s v="Pndptn Usaha Karet"/>
    <s v="11005970"/>
    <s v="RSS 1 BB"/>
    <x v="1"/>
    <n v="1187529258"/>
    <n v="36612"/>
    <x v="0"/>
    <x v="4"/>
    <x v="5"/>
    <x v="10"/>
  </r>
  <r>
    <x v="1"/>
    <s v="4"/>
    <x v="1"/>
    <s v="41100006"/>
    <s v="Pndptn Usaha Karet"/>
    <s v="11005970"/>
    <s v="RSS 1 BB"/>
    <x v="0"/>
    <n v="8197262046"/>
    <n v="292896"/>
    <x v="0"/>
    <x v="4"/>
    <x v="5"/>
    <x v="10"/>
  </r>
  <r>
    <x v="1"/>
    <s v="4"/>
    <x v="1"/>
    <s v="41100015"/>
    <s v="Pndptn Usaha Teh"/>
    <s v="11003780"/>
    <s v="PW DUST ORT"/>
    <x v="0"/>
    <n v="24049975"/>
    <n v="2600"/>
    <x v="0"/>
    <x v="5"/>
    <x v="6"/>
    <x v="13"/>
  </r>
  <r>
    <x v="1"/>
    <s v="4"/>
    <x v="1"/>
    <s v="41100015"/>
    <s v="Pndptn Usaha Teh"/>
    <s v="11004287"/>
    <s v="TEA:ODX TEA;BLACK;GRADE 3;FLUFF"/>
    <x v="0"/>
    <n v="131320000"/>
    <n v="15400"/>
    <x v="0"/>
    <x v="5"/>
    <x v="6"/>
    <x v="13"/>
  </r>
  <r>
    <x v="1"/>
    <s v="4"/>
    <x v="1"/>
    <s v="41100015"/>
    <s v="Pndptn Usaha Teh"/>
    <s v="11004288"/>
    <s v="TEA:ODX TEA;BLACK;GRADE 3;BM"/>
    <x v="0"/>
    <n v="1918848000"/>
    <n v="137960"/>
    <x v="0"/>
    <x v="5"/>
    <x v="6"/>
    <x v="13"/>
  </r>
  <r>
    <x v="1"/>
    <s v="4"/>
    <x v="1"/>
    <s v="41100015"/>
    <s v="Pndptn Usaha Teh"/>
    <s v="11004355"/>
    <s v="TEA:ODX TEA;BLACK;GRADE 1;BOP"/>
    <x v="0"/>
    <n v="676129500"/>
    <n v="24134"/>
    <x v="0"/>
    <x v="5"/>
    <x v="6"/>
    <x v="13"/>
  </r>
  <r>
    <x v="1"/>
    <s v="4"/>
    <x v="1"/>
    <s v="41100015"/>
    <s v="Pndptn Usaha Teh"/>
    <s v="11004357"/>
    <s v="TEA:ODX TEA;BLACK;GRADE 1;BOPF"/>
    <x v="1"/>
    <n v="89391046"/>
    <n v="4080"/>
    <x v="0"/>
    <x v="5"/>
    <x v="6"/>
    <x v="13"/>
  </r>
  <r>
    <x v="1"/>
    <s v="4"/>
    <x v="1"/>
    <s v="41100015"/>
    <s v="Pndptn Usaha Teh"/>
    <s v="11004357"/>
    <s v="TEA:ODX TEA;BLACK;GRADE 1;BOPF"/>
    <x v="0"/>
    <n v="711708710"/>
    <n v="33674"/>
    <x v="0"/>
    <x v="5"/>
    <x v="6"/>
    <x v="13"/>
  </r>
  <r>
    <x v="1"/>
    <s v="4"/>
    <x v="1"/>
    <s v="41100015"/>
    <s v="Pndptn Usaha Teh"/>
    <s v="11004358"/>
    <s v="TEA:ODX TEA;BLACK;GRADE 1;PF"/>
    <x v="1"/>
    <n v="3676706538"/>
    <n v="167690"/>
    <x v="0"/>
    <x v="5"/>
    <x v="6"/>
    <x v="13"/>
  </r>
  <r>
    <x v="1"/>
    <s v="4"/>
    <x v="1"/>
    <s v="41100015"/>
    <s v="Pndptn Usaha Teh"/>
    <s v="11004358"/>
    <s v="TEA:ODX TEA;BLACK;GRADE 1;PF"/>
    <x v="0"/>
    <n v="4474548177"/>
    <n v="205700"/>
    <x v="0"/>
    <x v="5"/>
    <x v="6"/>
    <x v="13"/>
  </r>
  <r>
    <x v="1"/>
    <s v="4"/>
    <x v="1"/>
    <s v="41100015"/>
    <s v="Pndptn Usaha Teh"/>
    <s v="11004359"/>
    <s v="TEA:ODX TEA;BLACK;GRADE 1;DUST"/>
    <x v="1"/>
    <n v="4337577139"/>
    <n v="203360"/>
    <x v="0"/>
    <x v="5"/>
    <x v="6"/>
    <x v="13"/>
  </r>
  <r>
    <x v="1"/>
    <s v="4"/>
    <x v="1"/>
    <s v="41100015"/>
    <s v="Pndptn Usaha Teh"/>
    <s v="11004359"/>
    <s v="TEA:ODX TEA;BLACK;GRADE 1;DUST"/>
    <x v="0"/>
    <n v="2361628604"/>
    <n v="109120"/>
    <x v="0"/>
    <x v="5"/>
    <x v="6"/>
    <x v="13"/>
  </r>
  <r>
    <x v="1"/>
    <s v="4"/>
    <x v="1"/>
    <s v="41100015"/>
    <s v="Pndptn Usaha Teh"/>
    <s v="11004360"/>
    <s v="TEA:ODX TEA;BLACK;GRADE 1;BT"/>
    <x v="1"/>
    <n v="333337344"/>
    <n v="15600"/>
    <x v="0"/>
    <x v="5"/>
    <x v="6"/>
    <x v="13"/>
  </r>
  <r>
    <x v="1"/>
    <s v="4"/>
    <x v="1"/>
    <s v="41100015"/>
    <s v="Pndptn Usaha Teh"/>
    <s v="11004360"/>
    <s v="TEA:ODX TEA;BLACK;GRADE 1;BT"/>
    <x v="0"/>
    <n v="2204940034"/>
    <n v="108814"/>
    <x v="0"/>
    <x v="5"/>
    <x v="6"/>
    <x v="13"/>
  </r>
  <r>
    <x v="1"/>
    <s v="4"/>
    <x v="1"/>
    <s v="41100015"/>
    <s v="Pndptn Usaha Teh"/>
    <s v="11004361"/>
    <s v="TEA:ODX TEA;BLACK;GRADE 1;BP"/>
    <x v="1"/>
    <n v="1623943566"/>
    <n v="36540"/>
    <x v="0"/>
    <x v="5"/>
    <x v="6"/>
    <x v="13"/>
  </r>
  <r>
    <x v="1"/>
    <s v="4"/>
    <x v="1"/>
    <s v="41100015"/>
    <s v="Pndptn Usaha Teh"/>
    <s v="11004361"/>
    <s v="TEA:ODX TEA;BLACK;GRADE 1;BP"/>
    <x v="0"/>
    <n v="978047910"/>
    <n v="18900"/>
    <x v="0"/>
    <x v="5"/>
    <x v="6"/>
    <x v="13"/>
  </r>
  <r>
    <x v="1"/>
    <s v="4"/>
    <x v="1"/>
    <s v="41100015"/>
    <s v="Pndptn Usaha Teh"/>
    <s v="11004362"/>
    <s v="TEA:ODX TEA;BLACK;GRADE 2;PF II"/>
    <x v="0"/>
    <n v="162400000"/>
    <n v="11200"/>
    <x v="0"/>
    <x v="5"/>
    <x v="6"/>
    <x v="13"/>
  </r>
  <r>
    <x v="1"/>
    <s v="4"/>
    <x v="1"/>
    <s v="41100015"/>
    <s v="Pndptn Usaha Teh"/>
    <s v="11004363"/>
    <s v="TEA:ODX TEA;BLACK;GRADE 2;DUST II"/>
    <x v="1"/>
    <n v="279219926"/>
    <n v="12400"/>
    <x v="0"/>
    <x v="5"/>
    <x v="6"/>
    <x v="13"/>
  </r>
  <r>
    <x v="1"/>
    <s v="4"/>
    <x v="1"/>
    <s v="41100015"/>
    <s v="Pndptn Usaha Teh"/>
    <s v="11004363"/>
    <s v="TEA:ODX TEA;BLACK;GRADE 2;DUST II"/>
    <x v="0"/>
    <n v="44144000"/>
    <n v="2480"/>
    <x v="0"/>
    <x v="5"/>
    <x v="6"/>
    <x v="13"/>
  </r>
  <r>
    <x v="1"/>
    <s v="4"/>
    <x v="1"/>
    <s v="41100015"/>
    <s v="Pndptn Usaha Teh"/>
    <s v="11004365"/>
    <s v="TEA:ODX TEA;BLACK;GRADE 2;FANN II"/>
    <x v="1"/>
    <n v="599682864"/>
    <n v="39600"/>
    <x v="0"/>
    <x v="5"/>
    <x v="6"/>
    <x v="13"/>
  </r>
  <r>
    <x v="1"/>
    <s v="4"/>
    <x v="1"/>
    <s v="41100015"/>
    <s v="Pndptn Usaha Teh"/>
    <s v="11004365"/>
    <s v="TEA:ODX TEA;BLACK;GRADE 2;FANN II"/>
    <x v="0"/>
    <n v="2637531314"/>
    <n v="163900"/>
    <x v="0"/>
    <x v="5"/>
    <x v="6"/>
    <x v="13"/>
  </r>
  <r>
    <x v="1"/>
    <s v="4"/>
    <x v="1"/>
    <s v="41100015"/>
    <s v="Pndptn Usaha Teh"/>
    <s v="11004366"/>
    <s v="TEA:ODX TEA;BLACK;GRADE 2;DUST III"/>
    <x v="1"/>
    <n v="77845248"/>
    <n v="3900"/>
    <x v="0"/>
    <x v="5"/>
    <x v="6"/>
    <x v="13"/>
  </r>
  <r>
    <x v="1"/>
    <s v="4"/>
    <x v="1"/>
    <s v="41100015"/>
    <s v="Pndptn Usaha Teh"/>
    <s v="11004366"/>
    <s v="TEA:ODX TEA;BLACK;GRADE 2;DUST III"/>
    <x v="0"/>
    <n v="711379110"/>
    <n v="48100"/>
    <x v="0"/>
    <x v="5"/>
    <x v="6"/>
    <x v="13"/>
  </r>
  <r>
    <x v="1"/>
    <s v="4"/>
    <x v="1"/>
    <s v="41100015"/>
    <s v="Pndptn Usaha Teh"/>
    <s v="11004367"/>
    <s v="TEA:ODX TEA;BLACK;GRADE 2;DUST IV"/>
    <x v="0"/>
    <n v="132800850"/>
    <n v="7800"/>
    <x v="0"/>
    <x v="5"/>
    <x v="6"/>
    <x v="13"/>
  </r>
  <r>
    <x v="1"/>
    <s v="4"/>
    <x v="1"/>
    <s v="41100015"/>
    <s v="Pndptn Usaha Teh"/>
    <s v="11004369"/>
    <s v="TEA:CTC TEA;BLACK;GRADE 1;PF 1"/>
    <x v="0"/>
    <n v="122703515"/>
    <n v="5500"/>
    <x v="0"/>
    <x v="5"/>
    <x v="6"/>
    <x v="12"/>
  </r>
  <r>
    <x v="1"/>
    <s v="4"/>
    <x v="1"/>
    <s v="41100015"/>
    <s v="Pndptn Usaha Teh"/>
    <s v="11004371"/>
    <s v="TEA:CTC TEA;BLACK;GRADE 1;DUST 1"/>
    <x v="1"/>
    <n v="224413255"/>
    <n v="6500"/>
    <x v="0"/>
    <x v="5"/>
    <x v="6"/>
    <x v="12"/>
  </r>
  <r>
    <x v="1"/>
    <s v="4"/>
    <x v="1"/>
    <s v="41100015"/>
    <s v="Pndptn Usaha Teh"/>
    <s v="11004372"/>
    <s v="TEA:CTC TEA;BLACK;GRADE 1;FANN"/>
    <x v="0"/>
    <n v="293209313"/>
    <n v="13780"/>
    <x v="0"/>
    <x v="5"/>
    <x v="6"/>
    <x v="12"/>
  </r>
  <r>
    <x v="1"/>
    <s v="4"/>
    <x v="1"/>
    <s v="41100015"/>
    <s v="Pndptn Usaha Teh"/>
    <s v="11004373"/>
    <s v="TEA:CTC TEA;BLACK;GRADE 2;DUST 2"/>
    <x v="1"/>
    <n v="64871040"/>
    <n v="2600"/>
    <x v="0"/>
    <x v="5"/>
    <x v="6"/>
    <x v="12"/>
  </r>
  <r>
    <x v="1"/>
    <s v="4"/>
    <x v="1"/>
    <s v="41100015"/>
    <s v="Pndptn Usaha Teh"/>
    <s v="11004373"/>
    <s v="TEA:CTC TEA;BLACK;GRADE 2;DUST 2"/>
    <x v="0"/>
    <n v="199803370"/>
    <n v="7800"/>
    <x v="0"/>
    <x v="5"/>
    <x v="6"/>
    <x v="12"/>
  </r>
  <r>
    <x v="1"/>
    <s v="4"/>
    <x v="1"/>
    <s v="41100015"/>
    <s v="Pndptn Usaha Teh"/>
    <s v="11004374"/>
    <s v="TEA:CTC TEA;BLACK;GRADE 2;FNGS 2"/>
    <x v="0"/>
    <n v="149724663"/>
    <n v="8800"/>
    <x v="0"/>
    <x v="5"/>
    <x v="6"/>
    <x v="12"/>
  </r>
  <r>
    <x v="1"/>
    <s v="4"/>
    <x v="1"/>
    <s v="41100015"/>
    <s v="Pndptn Usaha Teh"/>
    <s v="11004379"/>
    <s v="TEA:CTC TEA;BLACK;STD 202;BP 1;SPC"/>
    <x v="1"/>
    <n v="276512808"/>
    <n v="11440"/>
    <x v="0"/>
    <x v="5"/>
    <x v="6"/>
    <x v="13"/>
  </r>
  <r>
    <x v="1"/>
    <s v="4"/>
    <x v="1"/>
    <s v="41100015"/>
    <s v="Pndptn Usaha Teh"/>
    <s v="11004409"/>
    <s v="TEA:ODX TEA;BLACK;GRADE 2;PW DUST"/>
    <x v="1"/>
    <n v="393686124"/>
    <n v="35100"/>
    <x v="0"/>
    <x v="5"/>
    <x v="6"/>
    <x v="13"/>
  </r>
  <r>
    <x v="1"/>
    <s v="4"/>
    <x v="1"/>
    <s v="41100015"/>
    <s v="Pndptn Usaha Teh"/>
    <s v="11004409"/>
    <s v="TEA:ODX TEA;BLACK;GRADE 2;PW DUST"/>
    <x v="0"/>
    <n v="1643310000"/>
    <n v="117700"/>
    <x v="0"/>
    <x v="5"/>
    <x v="6"/>
    <x v="13"/>
  </r>
  <r>
    <x v="1"/>
    <s v="4"/>
    <x v="1"/>
    <s v="41100015"/>
    <s v="Pndptn Usaha Teh"/>
    <s v="11006090"/>
    <s v="TEA:ODX TEA;BLACK;GRADE 3;SDP-BM"/>
    <x v="1"/>
    <n v="648398520"/>
    <n v="59400"/>
    <x v="0"/>
    <x v="5"/>
    <x v="6"/>
    <x v="13"/>
  </r>
  <r>
    <x v="1"/>
    <s v="4"/>
    <x v="1"/>
    <s v="41100015"/>
    <s v="Pndptn Usaha Teh"/>
    <s v="11006129"/>
    <s v="TEA:ODX TEA;BLACK;GRADE 1;PF-DUST;PF LS"/>
    <x v="1"/>
    <n v="845319552"/>
    <n v="38720"/>
    <x v="0"/>
    <x v="5"/>
    <x v="6"/>
    <x v="13"/>
  </r>
  <r>
    <x v="1"/>
    <s v="4"/>
    <x v="1"/>
    <s v="41100015"/>
    <s v="Pndptn Usaha Teh"/>
    <s v="11006143"/>
    <s v="TEA:ODX TEA;BLACK;UNSORTED;FG"/>
    <x v="0"/>
    <n v="280000"/>
    <n v="14"/>
    <x v="0"/>
    <x v="5"/>
    <x v="6"/>
    <x v="13"/>
  </r>
  <r>
    <x v="1"/>
    <s v="4"/>
    <x v="1"/>
    <s v="41100015"/>
    <s v="Pndptn Usaha Teh"/>
    <s v="31000023"/>
    <s v="PUCUK TEH"/>
    <x v="0"/>
    <n v="311600899"/>
    <n v="108330"/>
    <x v="0"/>
    <x v="5"/>
    <x v="6"/>
    <x v="14"/>
  </r>
  <r>
    <x v="1"/>
    <s v="4"/>
    <x v="1"/>
    <s v="41100023"/>
    <s v="Pndptn Usah Prd Hil"/>
    <s v="11004466"/>
    <s v="MARGARINE:FORVITA;RAW;200GR"/>
    <x v="0"/>
    <n v="2873874"/>
    <n v="580"/>
    <x v="1"/>
    <x v="1"/>
    <x v="1"/>
    <x v="16"/>
  </r>
  <r>
    <x v="1"/>
    <s v="4"/>
    <x v="1"/>
    <s v="41100023"/>
    <s v="Pndptn Usah Prd Hil"/>
    <s v="11006080"/>
    <s v="DETERGENT:DISHWASHING;LIQ;BASIL;600ML"/>
    <x v="0"/>
    <n v="140541"/>
    <n v="12"/>
    <x v="1"/>
    <x v="1"/>
    <x v="1"/>
    <x v="16"/>
  </r>
  <r>
    <x v="1"/>
    <s v="4"/>
    <x v="1"/>
    <s v="41100023"/>
    <s v="Pndptn Usah Prd Hil"/>
    <s v="11006083"/>
    <s v="DETERGENT:DISHWASHING;LIQ;GRNTEA;75ML"/>
    <x v="0"/>
    <n v="14595"/>
    <n v="9"/>
    <x v="1"/>
    <x v="1"/>
    <x v="1"/>
    <x v="16"/>
  </r>
  <r>
    <x v="1"/>
    <s v="4"/>
    <x v="1"/>
    <s v="41100023"/>
    <s v="Pndptn Usah Prd Hil"/>
    <s v="11006084"/>
    <s v="DETERGENT:DISHWASHING;LIQ;GRNTEA;600ML"/>
    <x v="0"/>
    <n v="140541"/>
    <n v="12"/>
    <x v="1"/>
    <x v="1"/>
    <x v="1"/>
    <x v="16"/>
  </r>
  <r>
    <x v="1"/>
    <s v="4"/>
    <x v="1"/>
    <s v="41100024"/>
    <s v="Pndptn Us. Hilir Teh"/>
    <s v="11004289"/>
    <s v="TEA:BAG;BLACK;GUNUNG MAS;46.25GR;25/BOX"/>
    <x v="0"/>
    <n v="68138976"/>
    <n v="22436"/>
    <x v="1"/>
    <x v="1"/>
    <x v="1"/>
    <x v="16"/>
  </r>
  <r>
    <x v="1"/>
    <s v="4"/>
    <x v="1"/>
    <s v="41100024"/>
    <s v="Pndptn Us. Hilir Teh"/>
    <s v="11004323"/>
    <s v="TEA:BAG;BLACKCURRANT;WALINI;45GR;25/BOX"/>
    <x v="0"/>
    <n v="12001437"/>
    <n v="828"/>
    <x v="1"/>
    <x v="1"/>
    <x v="1"/>
    <x v="16"/>
  </r>
  <r>
    <x v="1"/>
    <s v="4"/>
    <x v="1"/>
    <s v="41100024"/>
    <s v="Pndptn Us. Hilir Teh"/>
    <s v="11004383"/>
    <s v="TEA:BAG;BLACKCURRANT;WALINI;25/BOX;ALUM"/>
    <x v="0"/>
    <n v="46318870"/>
    <n v="4785"/>
    <x v="1"/>
    <x v="1"/>
    <x v="1"/>
    <x v="16"/>
  </r>
  <r>
    <x v="1"/>
    <s v="4"/>
    <x v="1"/>
    <s v="41100024"/>
    <s v="Pndptn Us. Hilir Teh"/>
    <s v="11004392"/>
    <s v="TEA:BAG;BLACK;JASMINE;WALINI;24/MC"/>
    <x v="0"/>
    <n v="450000"/>
    <n v="33"/>
    <x v="1"/>
    <x v="1"/>
    <x v="1"/>
    <x v="16"/>
  </r>
  <r>
    <x v="1"/>
    <s v="4"/>
    <x v="1"/>
    <s v="41100024"/>
    <s v="Pndptn Us. Hilir Teh"/>
    <s v="11004393"/>
    <s v="TEA:BAG;BLACK;LEMON;WALINI;1080GR;24/MC"/>
    <x v="0"/>
    <n v="450000"/>
    <n v="33"/>
    <x v="1"/>
    <x v="1"/>
    <x v="1"/>
    <x v="16"/>
  </r>
  <r>
    <x v="1"/>
    <s v="4"/>
    <x v="1"/>
    <s v="41100024"/>
    <s v="Pndptn Us. Hilir Teh"/>
    <s v="11004394"/>
    <s v="TEA:BAG;BLACK;ORIGINAL;WALINI;24/MC"/>
    <x v="0"/>
    <n v="450000"/>
    <n v="33"/>
    <x v="1"/>
    <x v="1"/>
    <x v="1"/>
    <x v="16"/>
  </r>
  <r>
    <x v="1"/>
    <s v="4"/>
    <x v="1"/>
    <s v="41100024"/>
    <s v="Pndptn Us. Hilir Teh"/>
    <s v="11004395"/>
    <s v="TEA:BAG;GREEN;ORIGINAL;WALINI;24/MC"/>
    <x v="0"/>
    <n v="450000"/>
    <n v="33"/>
    <x v="1"/>
    <x v="1"/>
    <x v="1"/>
    <x v="16"/>
  </r>
  <r>
    <x v="1"/>
    <s v="4"/>
    <x v="1"/>
    <s v="41100024"/>
    <s v="Pndptn Us. Hilir Teh"/>
    <s v="11004406"/>
    <s v="TEA:BAG;BLACKCURRANT;NUSAKITA;48/MC"/>
    <x v="0"/>
    <n v="2490817"/>
    <n v="288"/>
    <x v="1"/>
    <x v="1"/>
    <x v="1"/>
    <x v="16"/>
  </r>
  <r>
    <x v="1"/>
    <s v="4"/>
    <x v="1"/>
    <s v="41100024"/>
    <s v="Pndptn Us. Hilir Teh"/>
    <s v="11004407"/>
    <s v="TEA:BAG;LEMON;NUSAKITA;48/MC"/>
    <x v="0"/>
    <n v="1872070"/>
    <n v="222"/>
    <x v="1"/>
    <x v="1"/>
    <x v="1"/>
    <x v="16"/>
  </r>
  <r>
    <x v="1"/>
    <s v="4"/>
    <x v="1"/>
    <s v="41100024"/>
    <s v="Pndptn Us. Hilir Teh"/>
    <s v="11004412"/>
    <s v="TEA:BAG;BLACK;ORIGINAL;PAS TEA;48/MC"/>
    <x v="0"/>
    <n v="8160000"/>
    <n v="5760"/>
    <x v="1"/>
    <x v="1"/>
    <x v="1"/>
    <x v="16"/>
  </r>
  <r>
    <x v="1"/>
    <s v="4"/>
    <x v="1"/>
    <s v="41100024"/>
    <s v="Pndptn Us. Hilir Teh"/>
    <s v="11004413"/>
    <s v="TEA:BAG;BLACK;ORIGINAL;GOALPARA;18/MC"/>
    <x v="0"/>
    <n v="10434941"/>
    <n v="259203"/>
    <x v="1"/>
    <x v="1"/>
    <x v="1"/>
    <x v="16"/>
  </r>
  <r>
    <x v="1"/>
    <s v="4"/>
    <x v="1"/>
    <s v="41100024"/>
    <s v="Pndptn Us. Hilir Teh"/>
    <s v="11004414"/>
    <s v="TEA:BAG;BLACK;VANILA;NUSAKITA;48/MC"/>
    <x v="0"/>
    <n v="881359"/>
    <n v="120"/>
    <x v="1"/>
    <x v="1"/>
    <x v="1"/>
    <x v="16"/>
  </r>
  <r>
    <x v="1"/>
    <s v="4"/>
    <x v="1"/>
    <s v="41100024"/>
    <s v="Pndptn Us. Hilir Teh"/>
    <s v="11004415"/>
    <s v="EA:BAG;ENGLISHBREAKFAST;NUSAKITA;48/MC"/>
    <x v="0"/>
    <n v="999138"/>
    <n v="142"/>
    <x v="1"/>
    <x v="1"/>
    <x v="1"/>
    <x v="16"/>
  </r>
  <r>
    <x v="1"/>
    <s v="4"/>
    <x v="1"/>
    <s v="41100024"/>
    <s v="Pndptn Us. Hilir Teh"/>
    <s v="11004417"/>
    <s v="TEA:BAG;BLACK;LECI;WALINI;1080GR;24/MC"/>
    <x v="0"/>
    <n v="450000"/>
    <n v="33"/>
    <x v="1"/>
    <x v="1"/>
    <x v="1"/>
    <x v="16"/>
  </r>
  <r>
    <x v="1"/>
    <s v="4"/>
    <x v="1"/>
    <s v="41100024"/>
    <s v="Pndptn Us. Hilir Teh"/>
    <s v="11004418"/>
    <s v="TEA:BAG;BLACK;BLACKCURRANT;WALINI;24/MC"/>
    <x v="0"/>
    <n v="450000"/>
    <n v="33"/>
    <x v="1"/>
    <x v="1"/>
    <x v="1"/>
    <x v="16"/>
  </r>
  <r>
    <x v="1"/>
    <s v="4"/>
    <x v="1"/>
    <s v="41100024"/>
    <s v="Pndptn Us. Hilir Teh"/>
    <s v="11004454"/>
    <s v="TEA:BAG;BLACK;BLACKCURRANT;WALINI;180GR"/>
    <x v="0"/>
    <n v="2314610"/>
    <n v="42"/>
    <x v="1"/>
    <x v="1"/>
    <x v="1"/>
    <x v="16"/>
  </r>
  <r>
    <x v="1"/>
    <s v="4"/>
    <x v="1"/>
    <s v="41100024"/>
    <s v="Pndptn Us. Hilir Teh"/>
    <s v="11004455"/>
    <s v="TEA:BAG;BLACK;JASMINE;FANN;WALINI;180GR"/>
    <x v="0"/>
    <n v="45045"/>
    <n v="1"/>
    <x v="1"/>
    <x v="1"/>
    <x v="1"/>
    <x v="16"/>
  </r>
  <r>
    <x v="1"/>
    <s v="4"/>
    <x v="1"/>
    <s v="41100024"/>
    <s v="Pndptn Us. Hilir Teh"/>
    <s v="11004456"/>
    <s v="TEA:BAG;BLACK;ORIGINAL;WALINI;180GR"/>
    <x v="0"/>
    <n v="1895675"/>
    <n v="56"/>
    <x v="1"/>
    <x v="1"/>
    <x v="1"/>
    <x v="16"/>
  </r>
  <r>
    <x v="1"/>
    <s v="4"/>
    <x v="1"/>
    <s v="41100024"/>
    <s v="Pndptn Us. Hilir Teh"/>
    <s v="11004457"/>
    <s v="TEA:BAG;BLACK;LEMON;FANN;WALINI;180GR"/>
    <x v="0"/>
    <n v="45045"/>
    <n v="1"/>
    <x v="1"/>
    <x v="1"/>
    <x v="1"/>
    <x v="16"/>
  </r>
  <r>
    <x v="1"/>
    <s v="4"/>
    <x v="1"/>
    <s v="41100024"/>
    <s v="Pndptn Us. Hilir Teh"/>
    <s v="11004458"/>
    <s v="TEA:BAG;BLACK;LECI;FANN;WALINI;180GR"/>
    <x v="0"/>
    <n v="45045"/>
    <n v="1"/>
    <x v="1"/>
    <x v="1"/>
    <x v="1"/>
    <x v="16"/>
  </r>
  <r>
    <x v="1"/>
    <s v="4"/>
    <x v="1"/>
    <s v="41100024"/>
    <s v="Pndptn Us. Hilir Teh"/>
    <s v="11004493"/>
    <s v="TEA:POWDER;BLACK;ENGLISHBREAKFAST;FANN"/>
    <x v="0"/>
    <n v="385000"/>
    <n v="7"/>
    <x v="1"/>
    <x v="1"/>
    <x v="1"/>
    <x v="16"/>
  </r>
  <r>
    <x v="1"/>
    <s v="4"/>
    <x v="1"/>
    <s v="41100024"/>
    <s v="Pndptn Us. Hilir Teh"/>
    <s v="11004494"/>
    <s v="TEA:POWDER;BLACK;CHACUI;KAMPUNG;ALUM"/>
    <x v="0"/>
    <n v="320000"/>
    <n v="2"/>
    <x v="1"/>
    <x v="1"/>
    <x v="1"/>
    <x v="16"/>
  </r>
  <r>
    <x v="1"/>
    <s v="4"/>
    <x v="1"/>
    <s v="41100024"/>
    <s v="Pndptn Us. Hilir Teh"/>
    <s v="11004519"/>
    <s v="TEA:BAG;JASMINE;GOALPARA;30GR;15/BOX"/>
    <x v="0"/>
    <n v="2083914"/>
    <n v="639"/>
    <x v="1"/>
    <x v="1"/>
    <x v="1"/>
    <x v="16"/>
  </r>
  <r>
    <x v="1"/>
    <s v="4"/>
    <x v="1"/>
    <s v="41100024"/>
    <s v="Pndptn Us. Hilir Teh"/>
    <s v="11004520"/>
    <s v="TEA:BAG;BLACK;GOALPARA;30GR;15/BOX"/>
    <x v="0"/>
    <n v="4747459"/>
    <n v="2160"/>
    <x v="1"/>
    <x v="1"/>
    <x v="1"/>
    <x v="16"/>
  </r>
  <r>
    <x v="1"/>
    <s v="4"/>
    <x v="1"/>
    <s v="41100024"/>
    <s v="Pndptn Us. Hilir Teh"/>
    <s v="11006011"/>
    <s v="TC Wangi Goal 15TB/Dus (Pcs)-72/MC"/>
    <x v="0"/>
    <n v="7322458"/>
    <n v="2653"/>
    <x v="1"/>
    <x v="1"/>
    <x v="1"/>
    <x v="16"/>
  </r>
  <r>
    <x v="1"/>
    <s v="4"/>
    <x v="1"/>
    <s v="41100024"/>
    <s v="Pndptn Us. Hilir Teh"/>
    <s v="11006018"/>
    <s v="TEH STD 102  BP 1"/>
    <x v="0"/>
    <n v="12050000"/>
    <n v="320"/>
    <x v="1"/>
    <x v="1"/>
    <x v="1"/>
    <x v="16"/>
  </r>
  <r>
    <x v="1"/>
    <s v="4"/>
    <x v="1"/>
    <s v="41100024"/>
    <s v="Pndptn Us. Hilir Teh"/>
    <s v="11006026"/>
    <s v="TEH STD 201  OP"/>
    <x v="0"/>
    <n v="4200000"/>
    <n v="70"/>
    <x v="1"/>
    <x v="1"/>
    <x v="1"/>
    <x v="16"/>
  </r>
  <r>
    <x v="1"/>
    <s v="4"/>
    <x v="1"/>
    <s v="41100024"/>
    <s v="Pndptn Us. Hilir Teh"/>
    <s v="11006043"/>
    <s v="TEH STD 306  GUN POWDER"/>
    <x v="0"/>
    <n v="605500"/>
    <n v="7"/>
    <x v="1"/>
    <x v="1"/>
    <x v="1"/>
    <x v="16"/>
  </r>
  <r>
    <x v="1"/>
    <s v="4"/>
    <x v="1"/>
    <s v="41100024"/>
    <s v="Pndptn Us. Hilir Teh"/>
    <s v="11006055"/>
    <s v="TC Hijau Walini NA 25TB/Dus (Pcs)-48/MC"/>
    <x v="0"/>
    <n v="10700905"/>
    <n v="928"/>
    <x v="1"/>
    <x v="1"/>
    <x v="1"/>
    <x v="16"/>
  </r>
  <r>
    <x v="1"/>
    <s v="4"/>
    <x v="1"/>
    <s v="41100024"/>
    <s v="Pndptn Us. Hilir Teh"/>
    <s v="11006056"/>
    <s v="TC Hijau Walini AP 25TB/Dus (Pcs)-48MC"/>
    <x v="0"/>
    <n v="4894917"/>
    <n v="261"/>
    <x v="1"/>
    <x v="1"/>
    <x v="1"/>
    <x v="16"/>
  </r>
  <r>
    <x v="1"/>
    <s v="4"/>
    <x v="1"/>
    <s v="41100024"/>
    <s v="Pndptn Us. Hilir Teh"/>
    <s v="11006057"/>
    <s v="TC Hitam Goal 25TB/Dus (Pcs) - 48/MC"/>
    <x v="0"/>
    <n v="144349757"/>
    <n v="34608"/>
    <x v="1"/>
    <x v="1"/>
    <x v="1"/>
    <x v="16"/>
  </r>
  <r>
    <x v="1"/>
    <s v="4"/>
    <x v="1"/>
    <s v="41100024"/>
    <s v="Pndptn Us. Hilir Teh"/>
    <s v="11006058"/>
    <s v="TC Hitam Goal 5TB/Sachet (Pcs)- 288/MC"/>
    <x v="0"/>
    <n v="8308800"/>
    <n v="10944"/>
    <x v="1"/>
    <x v="1"/>
    <x v="1"/>
    <x v="16"/>
  </r>
  <r>
    <x v="1"/>
    <s v="4"/>
    <x v="1"/>
    <s v="41100024"/>
    <s v="Pndptn Us. Hilir Teh"/>
    <s v="11006060"/>
    <s v="TC Hitam Walini AP 25TB/Dus (Pcs)-48/MC"/>
    <x v="0"/>
    <n v="22360313"/>
    <n v="1627"/>
    <x v="1"/>
    <x v="1"/>
    <x v="1"/>
    <x v="16"/>
  </r>
  <r>
    <x v="1"/>
    <s v="4"/>
    <x v="1"/>
    <s v="41100024"/>
    <s v="Pndptn Us. Hilir Teh"/>
    <s v="11006063"/>
    <s v="TC Wangi Walini NA 25TB/Dus (Pcs)-48/MC"/>
    <x v="0"/>
    <n v="31854762"/>
    <n v="3873"/>
    <x v="1"/>
    <x v="1"/>
    <x v="1"/>
    <x v="16"/>
  </r>
  <r>
    <x v="1"/>
    <s v="4"/>
    <x v="1"/>
    <s v="41100024"/>
    <s v="Pndptn Us. Hilir Teh"/>
    <s v="11006064"/>
    <s v="TC Wangi Walini AP 25TB/Dus (Pcs)-48/MC"/>
    <x v="0"/>
    <n v="5982859"/>
    <n v="480"/>
    <x v="1"/>
    <x v="1"/>
    <x v="1"/>
    <x v="16"/>
  </r>
  <r>
    <x v="1"/>
    <s v="4"/>
    <x v="1"/>
    <s v="41100024"/>
    <s v="Pndptn Us. Hilir Teh"/>
    <s v="11006065"/>
    <s v="TC Leci Walini NA 25TB/Dus (Pcs)-48/MC"/>
    <x v="0"/>
    <n v="43097235"/>
    <n v="4114"/>
    <x v="1"/>
    <x v="1"/>
    <x v="1"/>
    <x v="16"/>
  </r>
  <r>
    <x v="1"/>
    <s v="4"/>
    <x v="1"/>
    <s v="41100024"/>
    <s v="Pndptn Us. Hilir Teh"/>
    <s v="11006066"/>
    <s v="TC Leci Walini AP 25TB/Dus (Pcs)-48/MC"/>
    <x v="0"/>
    <n v="41262818"/>
    <n v="2729"/>
    <x v="1"/>
    <x v="1"/>
    <x v="1"/>
    <x v="16"/>
  </r>
  <r>
    <x v="1"/>
    <s v="4"/>
    <x v="1"/>
    <s v="41100024"/>
    <s v="Pndptn Us. Hilir Teh"/>
    <s v="11006067"/>
    <s v="TC Lemon Walini NA 25TB/Dus (Pcs)-48/MC"/>
    <x v="0"/>
    <n v="38594702"/>
    <n v="3970"/>
    <x v="1"/>
    <x v="1"/>
    <x v="1"/>
    <x v="16"/>
  </r>
  <r>
    <x v="1"/>
    <s v="4"/>
    <x v="1"/>
    <s v="41100024"/>
    <s v="Pndptn Us. Hilir Teh"/>
    <s v="11006068"/>
    <s v="TC Lemon Walini AP 25TB/Dus (Pcs)-48/MC"/>
    <x v="0"/>
    <n v="10070571"/>
    <n v="643"/>
    <x v="1"/>
    <x v="1"/>
    <x v="1"/>
    <x v="16"/>
  </r>
  <r>
    <x v="1"/>
    <s v="4"/>
    <x v="1"/>
    <s v="41100024"/>
    <s v="Pndptn Us. Hilir Teh"/>
    <s v="11006069"/>
    <s v="TS Hijau Walini 50gr/Pouch -10/MC"/>
    <x v="0"/>
    <n v="71818"/>
    <n v="1"/>
    <x v="1"/>
    <x v="1"/>
    <x v="1"/>
    <x v="16"/>
  </r>
  <r>
    <x v="1"/>
    <s v="4"/>
    <x v="1"/>
    <s v="41100024"/>
    <s v="Pndptn Us. Hilir Teh"/>
    <s v="11006070"/>
    <s v="TS Hitam Walini 50gr/Pouch -10/MC"/>
    <x v="0"/>
    <n v="363183"/>
    <n v="8"/>
    <x v="1"/>
    <x v="1"/>
    <x v="1"/>
    <x v="16"/>
  </r>
  <r>
    <x v="1"/>
    <s v="4"/>
    <x v="1"/>
    <s v="41100024"/>
    <s v="Pndptn Us. Hilir Teh"/>
    <s v="11006071"/>
    <s v="TS BP1 Walini 200gr/Dus (Pcs) -48/MC"/>
    <x v="0"/>
    <n v="823373"/>
    <n v="39"/>
    <x v="1"/>
    <x v="1"/>
    <x v="1"/>
    <x v="16"/>
  </r>
  <r>
    <x v="1"/>
    <s v="4"/>
    <x v="1"/>
    <s v="41100024"/>
    <s v="Pndptn Us. Hilir Teh"/>
    <s v="11006072"/>
    <s v="TS Hitam Goal 100 g/Metalize (Pcs)-72/MC"/>
    <x v="0"/>
    <n v="79144312"/>
    <n v="18923"/>
    <x v="1"/>
    <x v="1"/>
    <x v="1"/>
    <x v="16"/>
  </r>
  <r>
    <x v="1"/>
    <s v="4"/>
    <x v="1"/>
    <s v="41100024"/>
    <s v="Pndptn Us. Hilir Teh"/>
    <s v="11006073"/>
    <s v="TS Hitam Goal 250g/Metalize (Pcs)-32/MC"/>
    <x v="0"/>
    <n v="336446103"/>
    <n v="34037"/>
    <x v="1"/>
    <x v="1"/>
    <x v="1"/>
    <x v="16"/>
  </r>
  <r>
    <x v="1"/>
    <s v="4"/>
    <x v="1"/>
    <s v="41100024"/>
    <s v="Pndptn Us. Hilir Teh"/>
    <s v="11006074"/>
    <s v="TS Hitam Goal 50 g/Metalize (Pcs)-132/MC"/>
    <x v="0"/>
    <n v="264771086"/>
    <n v="122381"/>
    <x v="1"/>
    <x v="1"/>
    <x v="1"/>
    <x v="16"/>
  </r>
  <r>
    <x v="1"/>
    <s v="4"/>
    <x v="1"/>
    <s v="41100024"/>
    <s v="Pndptn Us. Hilir Teh"/>
    <s v="11006075"/>
    <s v="TS Hitam Gn. Mas 250g/Bks (pcs)-60/MC"/>
    <x v="0"/>
    <n v="113190"/>
    <n v="10"/>
    <x v="1"/>
    <x v="1"/>
    <x v="1"/>
    <x v="16"/>
  </r>
  <r>
    <x v="1"/>
    <s v="4"/>
    <x v="1"/>
    <s v="41100024"/>
    <s v="Pndptn Us. Hilir Teh"/>
    <s v="11006076"/>
    <s v="TS Hitam Gn. Mas 100g/Bal (Pcs)-150/MC"/>
    <x v="0"/>
    <n v="447768"/>
    <n v="96"/>
    <x v="1"/>
    <x v="1"/>
    <x v="1"/>
    <x v="16"/>
  </r>
  <r>
    <x v="1"/>
    <s v="4"/>
    <x v="1"/>
    <s v="41100024"/>
    <s v="Pndptn Us. Hilir Teh"/>
    <s v="11006077"/>
    <s v="TS Hitam Gn. Mas 50g/Bks (Pcs)-280/MC"/>
    <x v="0"/>
    <n v="1397366"/>
    <n v="560"/>
    <x v="1"/>
    <x v="1"/>
    <x v="1"/>
    <x v="16"/>
  </r>
  <r>
    <x v="1"/>
    <s v="4"/>
    <x v="1"/>
    <s v="41100024"/>
    <s v="Pndptn Us. Hilir Teh"/>
    <s v="11006078"/>
    <s v="TS Putih Walini 50gr/Pouch -10/MC"/>
    <x v="0"/>
    <n v="2810911"/>
    <n v="32"/>
    <x v="1"/>
    <x v="1"/>
    <x v="1"/>
    <x v="16"/>
  </r>
  <r>
    <x v="1"/>
    <s v="4"/>
    <x v="1"/>
    <s v="41100024"/>
    <s v="Pndptn Us. Hilir Teh"/>
    <s v="11006079"/>
    <s v="TC Hitam Walini NA 25TB/Dus (Pcs)-48/MC"/>
    <x v="0"/>
    <n v="36669769"/>
    <n v="3899"/>
    <x v="1"/>
    <x v="1"/>
    <x v="1"/>
    <x v="16"/>
  </r>
  <r>
    <x v="1"/>
    <s v="4"/>
    <x v="1"/>
    <s v="41100024"/>
    <s v="Pndptn Us. Hilir Teh"/>
    <s v="11006093"/>
    <s v="TEA:BAG;BLACK;DUST 1;WALINI;180GR;100/PK"/>
    <x v="0"/>
    <n v="700901"/>
    <n v="20"/>
    <x v="1"/>
    <x v="1"/>
    <x v="1"/>
    <x v="16"/>
  </r>
  <r>
    <x v="1"/>
    <s v="4"/>
    <x v="1"/>
    <s v="41100024"/>
    <s v="Pndptn Us. Hilir Teh"/>
    <s v="11006094"/>
    <s v="TEA:BAG;BLACK;PF;BONTEH;7.2GR"/>
    <x v="0"/>
    <n v="22206900"/>
    <n v="43200"/>
    <x v="1"/>
    <x v="1"/>
    <x v="1"/>
    <x v="16"/>
  </r>
  <r>
    <x v="1"/>
    <s v="4"/>
    <x v="1"/>
    <s v="41100024"/>
    <s v="Pndptn Us. Hilir Teh"/>
    <s v="11006095"/>
    <s v="TEA:BAG;BLACK;PF;BONTEH;45GR;25/BOX"/>
    <x v="0"/>
    <n v="38376000"/>
    <n v="12480"/>
    <x v="1"/>
    <x v="1"/>
    <x v="1"/>
    <x v="16"/>
  </r>
  <r>
    <x v="1"/>
    <s v="4"/>
    <x v="1"/>
    <s v="41100024"/>
    <s v="Pndptn Us. Hilir Teh"/>
    <s v="11006099"/>
    <s v="TEA:BAG;BLACK;DALES;BREAKFAST;25/BOX"/>
    <x v="0"/>
    <n v="16800000"/>
    <n v="4800"/>
    <x v="1"/>
    <x v="1"/>
    <x v="1"/>
    <x v="16"/>
  </r>
  <r>
    <x v="1"/>
    <s v="4"/>
    <x v="1"/>
    <s v="41100024"/>
    <s v="Pndptn Us. Hilir Teh"/>
    <s v="11006128"/>
    <s v="TEA:BAG;BLACK;REGULER;WALINI;42.5GR"/>
    <x v="0"/>
    <n v="5008042"/>
    <n v="791"/>
    <x v="1"/>
    <x v="1"/>
    <x v="1"/>
    <x v="16"/>
  </r>
  <r>
    <x v="1"/>
    <s v="4"/>
    <x v="1"/>
    <s v="41100026"/>
    <s v="Pndptn Us. Hlir Gula"/>
    <s v="11004484"/>
    <s v="SUGAR,REFINED:GKP 1;RAJAGULA;50KG"/>
    <x v="0"/>
    <n v="124090000"/>
    <n v="159"/>
    <x v="1"/>
    <x v="1"/>
    <x v="1"/>
    <x v="16"/>
  </r>
  <r>
    <x v="1"/>
    <s v="4"/>
    <x v="1"/>
    <s v="41100026"/>
    <s v="Pndptn Us. Hlir Gula"/>
    <s v="11004485"/>
    <s v="SUGAR,REFINED:GKP 1;RAJAGULA;1KG"/>
    <x v="0"/>
    <n v="15765300"/>
    <n v="1023"/>
    <x v="1"/>
    <x v="1"/>
    <x v="1"/>
    <x v="16"/>
  </r>
  <r>
    <x v="1"/>
    <s v="4"/>
    <x v="1"/>
    <s v="41100027"/>
    <s v="Pndptn Us. Hlir KS"/>
    <s v="11004478"/>
    <s v="VEGETABLE OIL:PALM;LIQ;TROPICAL;1L"/>
    <x v="0"/>
    <n v="313063"/>
    <n v="19"/>
    <x v="1"/>
    <x v="1"/>
    <x v="1"/>
    <x v="16"/>
  </r>
  <r>
    <x v="1"/>
    <s v="4"/>
    <x v="1"/>
    <s v="41100027"/>
    <s v="Pndptn Us. Hlir KS"/>
    <s v="11004480"/>
    <s v="VEGETABLE OIL:PALM;LIQ;TROPICAL;2L"/>
    <x v="0"/>
    <n v="640180"/>
    <n v="19"/>
    <x v="1"/>
    <x v="1"/>
    <x v="1"/>
    <x v="16"/>
  </r>
  <r>
    <x v="1"/>
    <s v="4"/>
    <x v="1"/>
    <s v="41100027"/>
    <s v="Pndptn Us. Hlir KS"/>
    <s v="11004481"/>
    <s v="VEGETABLE OIL:PALM;LIQ;STD;NUSAKITA;1L"/>
    <x v="0"/>
    <n v="181081"/>
    <n v="12"/>
    <x v="1"/>
    <x v="1"/>
    <x v="1"/>
    <x v="16"/>
  </r>
  <r>
    <x v="1"/>
    <s v="4"/>
    <x v="1"/>
    <s v="41100027"/>
    <s v="Pndptn Us. Hlir KS"/>
    <s v="11004482"/>
    <s v="VEGETABLE OIL:PALM;LIQ;MYK KITA;1L"/>
    <x v="0"/>
    <n v="817297"/>
    <n v="72"/>
    <x v="1"/>
    <x v="1"/>
    <x v="1"/>
    <x v="16"/>
  </r>
  <r>
    <x v="1"/>
    <s v="4"/>
    <x v="1"/>
    <s v="41100027"/>
    <s v="Pndptn Us. Hlir KS"/>
    <s v="11004483"/>
    <s v="VEGETABLE OIL:PALM;LIQ;NUSAKITA;2L"/>
    <x v="0"/>
    <n v="30216667"/>
    <n v="1021"/>
    <x v="1"/>
    <x v="1"/>
    <x v="1"/>
    <x v="16"/>
  </r>
  <r>
    <x v="1"/>
    <s v="4"/>
    <x v="1"/>
    <s v="41100027"/>
    <s v="Pndptn Us. Hlir KS"/>
    <s v="11004499"/>
    <s v="VEGETABLE OIL:PALM;LIQ;STD;FRAISWEL;2L"/>
    <x v="0"/>
    <n v="181081"/>
    <n v="6"/>
    <x v="1"/>
    <x v="1"/>
    <x v="1"/>
    <x v="16"/>
  </r>
  <r>
    <x v="1"/>
    <s v="4"/>
    <x v="1"/>
    <s v="41100027"/>
    <s v="Pndptn Us. Hlir KS"/>
    <s v="11004506"/>
    <s v="VEGETABLE OIL:PALM;LIQ;STD;INL;900ML"/>
    <x v="0"/>
    <n v="40675375"/>
    <n v="3154"/>
    <x v="1"/>
    <x v="1"/>
    <x v="1"/>
    <x v="16"/>
  </r>
  <r>
    <x v="1"/>
    <s v="4"/>
    <x v="1"/>
    <s v="41100027"/>
    <s v="Pndptn Us. Hlir KS"/>
    <s v="11006092"/>
    <s v="VEGETABLE OIL:PALM;LIQ;FRAISWEL;18L"/>
    <x v="0"/>
    <n v="50990990"/>
    <n v="200"/>
    <x v="1"/>
    <x v="1"/>
    <x v="1"/>
    <x v="16"/>
  </r>
  <r>
    <x v="1"/>
    <s v="4"/>
    <x v="1"/>
    <s v="41100027"/>
    <s v="Pndptn Us. Hlir KS"/>
    <s v="11006096"/>
    <s v="VEGETABLE OIL:PALM;LIQ;STD;FITRI;850ML"/>
    <x v="0"/>
    <n v="2385928"/>
    <n v="180"/>
    <x v="1"/>
    <x v="1"/>
    <x v="1"/>
    <x v="16"/>
  </r>
  <r>
    <x v="1"/>
    <s v="4"/>
    <x v="1"/>
    <s v="41100027"/>
    <s v="Pndptn Us. Hlir KS"/>
    <s v="11006098"/>
    <s v="VEGETABLE OIL:PALM;LIQ;STD;RIZKI;1L"/>
    <x v="0"/>
    <n v="2323424"/>
    <n v="181"/>
    <x v="1"/>
    <x v="1"/>
    <x v="1"/>
    <x v="16"/>
  </r>
  <r>
    <x v="1"/>
    <s v="4"/>
    <x v="1"/>
    <s v="41100027"/>
    <s v="Pndptn Us. Hlir KS"/>
    <s v="11006101"/>
    <s v="VEGETABLE OIL:PALM;LIQ;TROPICAL;500ML"/>
    <x v="0"/>
    <n v="50541"/>
    <n v="6"/>
    <x v="1"/>
    <x v="1"/>
    <x v="1"/>
    <x v="16"/>
  </r>
  <r>
    <x v="1"/>
    <s v="4"/>
    <x v="1"/>
    <s v="41900001"/>
    <s v="Pndptn Ush Opti Aset"/>
    <s v="#"/>
    <s v="#"/>
    <x v="0"/>
    <n v="15399816983"/>
    <n v="0"/>
    <x v="1"/>
    <x v="1"/>
    <x v="13"/>
    <x v="6"/>
  </r>
  <r>
    <x v="1"/>
    <s v="4"/>
    <x v="1"/>
    <s v="41900005"/>
    <s v="Pndptn Ush Agrowisat"/>
    <s v="#"/>
    <s v="#"/>
    <x v="0"/>
    <n v="8847569277"/>
    <n v="0"/>
    <x v="1"/>
    <x v="1"/>
    <x v="7"/>
    <x v="6"/>
  </r>
  <r>
    <x v="1"/>
    <s v="4"/>
    <x v="2"/>
    <s v="41100006"/>
    <s v="Pndptn Usaha Karet"/>
    <s v="11000046"/>
    <s v="LATEKS PEKAT HIGH AMONIAK"/>
    <x v="0"/>
    <n v="872502650"/>
    <n v="41685"/>
    <x v="0"/>
    <x v="4"/>
    <x v="5"/>
    <x v="7"/>
  </r>
  <r>
    <x v="1"/>
    <s v="4"/>
    <x v="2"/>
    <s v="41100006"/>
    <s v="Pndptn Usaha Karet"/>
    <s v="11005970"/>
    <s v="RSS 1 BB"/>
    <x v="1"/>
    <n v="4986186551"/>
    <n v="181026"/>
    <x v="0"/>
    <x v="4"/>
    <x v="5"/>
    <x v="10"/>
  </r>
  <r>
    <x v="1"/>
    <s v="4"/>
    <x v="2"/>
    <s v="41100006"/>
    <s v="Pndptn Usaha Karet"/>
    <s v="11005970"/>
    <s v="RSS 1 BB"/>
    <x v="0"/>
    <n v="10661677803"/>
    <n v="346345"/>
    <x v="0"/>
    <x v="4"/>
    <x v="5"/>
    <x v="10"/>
  </r>
  <r>
    <x v="1"/>
    <s v="4"/>
    <x v="2"/>
    <s v="41100006"/>
    <s v="Pndptn Usaha Karet"/>
    <s v="11005975"/>
    <s v="CUTTING"/>
    <x v="0"/>
    <n v="567486000"/>
    <n v="18306"/>
    <x v="0"/>
    <x v="4"/>
    <x v="5"/>
    <x v="7"/>
  </r>
  <r>
    <x v="1"/>
    <s v="4"/>
    <x v="2"/>
    <s v="41100006"/>
    <s v="Pndptn Usaha Karet"/>
    <s v="31000025"/>
    <s v="Lump"/>
    <x v="0"/>
    <n v="1009690850"/>
    <n v="40102"/>
    <x v="0"/>
    <x v="4"/>
    <x v="5"/>
    <x v="7"/>
  </r>
  <r>
    <x v="1"/>
    <s v="4"/>
    <x v="2"/>
    <s v="41100015"/>
    <s v="Pndptn Usaha Teh"/>
    <s v="11004355"/>
    <s v="TEA:ODX TEA;BLACK;GRADE 1;BOP"/>
    <x v="0"/>
    <n v="25309200"/>
    <n v="1000"/>
    <x v="0"/>
    <x v="5"/>
    <x v="6"/>
    <x v="13"/>
  </r>
  <r>
    <x v="1"/>
    <s v="4"/>
    <x v="2"/>
    <s v="41100015"/>
    <s v="Pndptn Usaha Teh"/>
    <s v="11004357"/>
    <s v="TEA:ODX TEA;BLACK;GRADE 1;BOPF"/>
    <x v="0"/>
    <n v="174828918"/>
    <n v="9180"/>
    <x v="0"/>
    <x v="5"/>
    <x v="6"/>
    <x v="13"/>
  </r>
  <r>
    <x v="1"/>
    <s v="4"/>
    <x v="2"/>
    <s v="41100015"/>
    <s v="Pndptn Usaha Teh"/>
    <s v="11004358"/>
    <s v="TEA:ODX TEA;BLACK;GRADE 1;PF"/>
    <x v="0"/>
    <n v="393869135"/>
    <n v="20900"/>
    <x v="0"/>
    <x v="5"/>
    <x v="6"/>
    <x v="13"/>
  </r>
  <r>
    <x v="1"/>
    <s v="4"/>
    <x v="2"/>
    <s v="41100015"/>
    <s v="Pndptn Usaha Teh"/>
    <s v="11004359"/>
    <s v="TEA:ODX TEA;BLACK;GRADE 1;DUST"/>
    <x v="1"/>
    <n v="691552229"/>
    <n v="34720"/>
    <x v="0"/>
    <x v="5"/>
    <x v="6"/>
    <x v="13"/>
  </r>
  <r>
    <x v="1"/>
    <s v="4"/>
    <x v="2"/>
    <s v="41100015"/>
    <s v="Pndptn Usaha Teh"/>
    <s v="11004359"/>
    <s v="TEA:ODX TEA;BLACK;GRADE 1;DUST"/>
    <x v="0"/>
    <n v="127849084"/>
    <n v="6200"/>
    <x v="0"/>
    <x v="5"/>
    <x v="6"/>
    <x v="13"/>
  </r>
  <r>
    <x v="1"/>
    <s v="4"/>
    <x v="2"/>
    <s v="41100015"/>
    <s v="Pndptn Usaha Teh"/>
    <s v="11004360"/>
    <s v="TEA:ODX TEA;BLACK;GRADE 1;BT"/>
    <x v="0"/>
    <n v="1011468808"/>
    <n v="52800"/>
    <x v="0"/>
    <x v="5"/>
    <x v="6"/>
    <x v="13"/>
  </r>
  <r>
    <x v="1"/>
    <s v="4"/>
    <x v="2"/>
    <s v="41100015"/>
    <s v="Pndptn Usaha Teh"/>
    <s v="11004361"/>
    <s v="TEA:ODX TEA;BLACK;GRADE 1;BP"/>
    <x v="0"/>
    <n v="52885224"/>
    <n v="1260"/>
    <x v="0"/>
    <x v="5"/>
    <x v="6"/>
    <x v="13"/>
  </r>
  <r>
    <x v="1"/>
    <s v="4"/>
    <x v="2"/>
    <s v="41100015"/>
    <s v="Pndptn Usaha Teh"/>
    <s v="11004362"/>
    <s v="TEA:ODX TEA;BLACK;GRADE 2;PF II"/>
    <x v="1"/>
    <n v="18338544"/>
    <n v="1120"/>
    <x v="0"/>
    <x v="5"/>
    <x v="6"/>
    <x v="13"/>
  </r>
  <r>
    <x v="1"/>
    <s v="4"/>
    <x v="2"/>
    <s v="41100015"/>
    <s v="Pndptn Usaha Teh"/>
    <s v="11004362"/>
    <s v="TEA:ODX TEA;BLACK;GRADE 2;PF II"/>
    <x v="0"/>
    <n v="163046688"/>
    <n v="10080"/>
    <x v="0"/>
    <x v="5"/>
    <x v="6"/>
    <x v="13"/>
  </r>
  <r>
    <x v="1"/>
    <s v="4"/>
    <x v="2"/>
    <s v="41100015"/>
    <s v="Pndptn Usaha Teh"/>
    <s v="11004363"/>
    <s v="TEA:ODX TEA;BLACK;GRADE 2;DUST II"/>
    <x v="1"/>
    <n v="231383070"/>
    <n v="12400"/>
    <x v="0"/>
    <x v="5"/>
    <x v="6"/>
    <x v="13"/>
  </r>
  <r>
    <x v="1"/>
    <s v="4"/>
    <x v="2"/>
    <s v="41100015"/>
    <s v="Pndptn Usaha Teh"/>
    <s v="11004366"/>
    <s v="TEA:ODX TEA;BLACK;GRADE 2;DUST III"/>
    <x v="1"/>
    <n v="261672449"/>
    <n v="14300"/>
    <x v="0"/>
    <x v="5"/>
    <x v="6"/>
    <x v="13"/>
  </r>
  <r>
    <x v="1"/>
    <s v="4"/>
    <x v="2"/>
    <s v="41100015"/>
    <s v="Pndptn Usaha Teh"/>
    <s v="11004366"/>
    <s v="TEA:ODX TEA;BLACK;GRADE 2;DUST III"/>
    <x v="0"/>
    <n v="70012800"/>
    <n v="3900"/>
    <x v="0"/>
    <x v="5"/>
    <x v="6"/>
    <x v="13"/>
  </r>
  <r>
    <x v="1"/>
    <s v="4"/>
    <x v="2"/>
    <s v="41100023"/>
    <s v="Pndptn Usah Prd Hil"/>
    <s v="11000713"/>
    <s v="SYRUP PALA KEMASAN 630 ML"/>
    <x v="0"/>
    <n v="270270"/>
    <n v="12"/>
    <x v="1"/>
    <x v="1"/>
    <x v="1"/>
    <x v="16"/>
  </r>
  <r>
    <x v="1"/>
    <s v="4"/>
    <x v="2"/>
    <s v="41100024"/>
    <s v="Pndptn Us. Hilir Teh"/>
    <s v="11000709"/>
    <s v="TEH CELUP KALIGUA 2 GRAM"/>
    <x v="0"/>
    <n v="1801818"/>
    <n v="4"/>
    <x v="1"/>
    <x v="1"/>
    <x v="1"/>
    <x v="16"/>
  </r>
  <r>
    <x v="1"/>
    <s v="4"/>
    <x v="2"/>
    <s v="41100024"/>
    <s v="Pndptn Us. Hilir Teh"/>
    <s v="11000710"/>
    <s v="TEH CELUP KALIGUA 50 GRAM"/>
    <x v="0"/>
    <n v="23274316"/>
    <n v="216"/>
    <x v="1"/>
    <x v="1"/>
    <x v="1"/>
    <x v="16"/>
  </r>
  <r>
    <x v="1"/>
    <s v="4"/>
    <x v="2"/>
    <s v="41100024"/>
    <s v="Pndptn Us. Hilir Teh"/>
    <s v="11000711"/>
    <s v="TEH SERBUK KALIGUA 100 GRAM"/>
    <x v="0"/>
    <n v="14086712"/>
    <n v="231"/>
    <x v="1"/>
    <x v="1"/>
    <x v="1"/>
    <x v="16"/>
  </r>
  <r>
    <x v="1"/>
    <s v="4"/>
    <x v="2"/>
    <s v="41100024"/>
    <s v="Pndptn Us. Hilir Teh"/>
    <s v="11002501"/>
    <s v="TEH SERBUK KALIGUA 500 GR"/>
    <x v="0"/>
    <n v="13693691"/>
    <n v="205"/>
    <x v="1"/>
    <x v="1"/>
    <x v="1"/>
    <x v="16"/>
  </r>
  <r>
    <x v="1"/>
    <s v="4"/>
    <x v="2"/>
    <s v="41100024"/>
    <s v="Pndptn Us. Hilir Teh"/>
    <s v="11004248"/>
    <s v="TEA:TIGA DJALA;BLK TEA;TEA BAG;25/BOX"/>
    <x v="0"/>
    <n v="297298"/>
    <n v="66"/>
    <x v="1"/>
    <x v="1"/>
    <x v="1"/>
    <x v="16"/>
  </r>
  <r>
    <x v="1"/>
    <s v="4"/>
    <x v="2"/>
    <s v="41100025"/>
    <s v="Pndptn Us. Hlir Kopi"/>
    <s v="11000701"/>
    <s v="KOPI BANARAN KEMASAN 25 GRAM + GULA"/>
    <x v="0"/>
    <n v="8271124"/>
    <n v="185"/>
    <x v="1"/>
    <x v="1"/>
    <x v="1"/>
    <x v="16"/>
  </r>
  <r>
    <x v="1"/>
    <s v="4"/>
    <x v="2"/>
    <s v="41100025"/>
    <s v="Pndptn Us. Hlir Kopi"/>
    <s v="11000702"/>
    <s v="KOPI BANARAN KEMASAN 100 GRAM"/>
    <x v="0"/>
    <n v="40356750"/>
    <n v="286"/>
    <x v="1"/>
    <x v="1"/>
    <x v="1"/>
    <x v="16"/>
  </r>
  <r>
    <x v="1"/>
    <s v="4"/>
    <x v="2"/>
    <s v="41100025"/>
    <s v="Pndptn Us. Hlir Kopi"/>
    <s v="11000703"/>
    <s v="KOPI BANARAN KEMASAN 250 GRAM"/>
    <x v="0"/>
    <n v="27203968"/>
    <n v="216"/>
    <x v="1"/>
    <x v="1"/>
    <x v="1"/>
    <x v="16"/>
  </r>
  <r>
    <x v="1"/>
    <s v="4"/>
    <x v="2"/>
    <s v="41100025"/>
    <s v="Pndptn Us. Hlir Kopi"/>
    <s v="11000704"/>
    <s v="KOPI BANARAN CLASSIC 200 GRAM"/>
    <x v="0"/>
    <n v="6172072"/>
    <n v="31"/>
    <x v="1"/>
    <x v="1"/>
    <x v="1"/>
    <x v="16"/>
  </r>
  <r>
    <x v="1"/>
    <s v="4"/>
    <x v="2"/>
    <s v="41100025"/>
    <s v="Pndptn Us. Hlir Kopi"/>
    <s v="11000705"/>
    <s v="KOPI BANARAN PREMIUM 120 GRAM"/>
    <x v="0"/>
    <n v="5365954"/>
    <n v="27"/>
    <x v="1"/>
    <x v="1"/>
    <x v="1"/>
    <x v="16"/>
  </r>
  <r>
    <x v="1"/>
    <s v="4"/>
    <x v="2"/>
    <s v="41100025"/>
    <s v="Pndptn Us. Hlir Kopi"/>
    <s v="11000716"/>
    <s v="KOPI SANGRAI ARABIKA 100%"/>
    <x v="0"/>
    <n v="6765314"/>
    <n v="63"/>
    <x v="1"/>
    <x v="1"/>
    <x v="1"/>
    <x v="16"/>
  </r>
  <r>
    <x v="1"/>
    <s v="4"/>
    <x v="2"/>
    <s v="41100025"/>
    <s v="Pndptn Us. Hlir Kopi"/>
    <s v="11000717"/>
    <s v="KOPI SANGRAI ROBUSTA 100 %"/>
    <x v="0"/>
    <n v="7441133"/>
    <n v="110"/>
    <x v="1"/>
    <x v="1"/>
    <x v="1"/>
    <x v="16"/>
  </r>
  <r>
    <x v="1"/>
    <s v="4"/>
    <x v="2"/>
    <s v="41100025"/>
    <s v="Pndptn Us. Hlir Kopi"/>
    <s v="11000718"/>
    <s v="KOPI SANGRAI BANARAN BLEND A"/>
    <x v="0"/>
    <n v="7567567"/>
    <n v="70"/>
    <x v="1"/>
    <x v="1"/>
    <x v="1"/>
    <x v="16"/>
  </r>
  <r>
    <x v="1"/>
    <s v="4"/>
    <x v="2"/>
    <s v="41100025"/>
    <s v="Pndptn Us. Hlir Kopi"/>
    <s v="11000719"/>
    <s v="KOPI SANGRAI BANARAN BLEND B"/>
    <x v="0"/>
    <n v="15724325"/>
    <n v="167"/>
    <x v="1"/>
    <x v="1"/>
    <x v="1"/>
    <x v="16"/>
  </r>
  <r>
    <x v="1"/>
    <s v="4"/>
    <x v="2"/>
    <s v="41100025"/>
    <s v="Pndptn Us. Hlir Kopi"/>
    <s v="11000720"/>
    <s v="KOPI SANGRAI BANARAN BLEND C"/>
    <x v="0"/>
    <n v="4234234"/>
    <n v="60"/>
    <x v="1"/>
    <x v="1"/>
    <x v="1"/>
    <x v="16"/>
  </r>
  <r>
    <x v="1"/>
    <s v="4"/>
    <x v="2"/>
    <s v="41100025"/>
    <s v="Pndptn Us. Hlir Kopi"/>
    <s v="11000724"/>
    <s v="KOPI BUBUK ARABIKA 100 %"/>
    <x v="0"/>
    <n v="1673873"/>
    <n v="15"/>
    <x v="1"/>
    <x v="1"/>
    <x v="1"/>
    <x v="16"/>
  </r>
  <r>
    <x v="1"/>
    <s v="4"/>
    <x v="2"/>
    <s v="41100025"/>
    <s v="Pndptn Us. Hlir Kopi"/>
    <s v="11000725"/>
    <s v="KOPI BUBUK ROBUSTA 100 %"/>
    <x v="0"/>
    <n v="6638225"/>
    <n v="107"/>
    <x v="1"/>
    <x v="1"/>
    <x v="1"/>
    <x v="16"/>
  </r>
  <r>
    <x v="1"/>
    <s v="4"/>
    <x v="2"/>
    <s v="41100025"/>
    <s v="Pndptn Us. Hlir Kopi"/>
    <s v="11000727"/>
    <s v="KOPI BUBUK BANARAN BLEND B"/>
    <x v="0"/>
    <n v="431532"/>
    <n v="4"/>
    <x v="1"/>
    <x v="1"/>
    <x v="1"/>
    <x v="16"/>
  </r>
  <r>
    <x v="1"/>
    <s v="4"/>
    <x v="2"/>
    <s v="41100025"/>
    <s v="Pndptn Us. Hlir Kopi"/>
    <s v="11003712"/>
    <s v="GREEN BEAN BANARAN ROBUSTA"/>
    <x v="0"/>
    <n v="216000"/>
    <n v="3"/>
    <x v="1"/>
    <x v="1"/>
    <x v="1"/>
    <x v="16"/>
  </r>
  <r>
    <x v="1"/>
    <s v="4"/>
    <x v="2"/>
    <s v="41100025"/>
    <s v="Pndptn Us. Hlir Kopi"/>
    <s v="11003714"/>
    <s v="KOPI BUBUK PREMIUM 500 GR"/>
    <x v="0"/>
    <n v="81081"/>
    <n v="1"/>
    <x v="1"/>
    <x v="1"/>
    <x v="1"/>
    <x v="16"/>
  </r>
  <r>
    <x v="1"/>
    <s v="4"/>
    <x v="2"/>
    <s v="41100025"/>
    <s v="Pndptn Us. Hlir Kopi"/>
    <s v="11004232"/>
    <s v="KOPI BUBUK BANARAN BLEND C @ 500 GR"/>
    <x v="0"/>
    <n v="6054054"/>
    <n v="80"/>
    <x v="1"/>
    <x v="1"/>
    <x v="1"/>
    <x v="16"/>
  </r>
  <r>
    <x v="1"/>
    <s v="4"/>
    <x v="2"/>
    <s v="41100025"/>
    <s v="Pndptn Us. Hlir Kopi"/>
    <s v="11004452"/>
    <s v="COFFEE:POWDER;ARABUSTA;NUSAKITA;200GR"/>
    <x v="0"/>
    <n v="5096614"/>
    <n v="91"/>
    <x v="1"/>
    <x v="1"/>
    <x v="1"/>
    <x v="16"/>
  </r>
  <r>
    <x v="1"/>
    <s v="4"/>
    <x v="2"/>
    <s v="41100025"/>
    <s v="Pndptn Us. Hlir Kopi"/>
    <s v="11004453"/>
    <s v="COFFEE:POWDER;ROBUSTA;NUSAKITA;200GR"/>
    <x v="0"/>
    <n v="9659459"/>
    <n v="179"/>
    <x v="1"/>
    <x v="1"/>
    <x v="1"/>
    <x v="16"/>
  </r>
  <r>
    <x v="1"/>
    <s v="4"/>
    <x v="2"/>
    <s v="41100026"/>
    <s v="Pndptn Us. Hlir Gula"/>
    <s v="11000714"/>
    <s v="GULA 9 KEMASAN  1 KG"/>
    <x v="0"/>
    <n v="595800000"/>
    <n v="36000"/>
    <x v="1"/>
    <x v="1"/>
    <x v="1"/>
    <x v="16"/>
  </r>
  <r>
    <x v="1"/>
    <s v="4"/>
    <x v="2"/>
    <s v="41100026"/>
    <s v="Pndptn Us. Hlir Gula"/>
    <s v="11004303"/>
    <s v="SUGAR,REFINED:WHITE CRYSTAL;BANARAN;8GR"/>
    <x v="0"/>
    <n v="6300000"/>
    <n v="18000"/>
    <x v="1"/>
    <x v="1"/>
    <x v="1"/>
    <x v="16"/>
  </r>
  <r>
    <x v="1"/>
    <s v="4"/>
    <x v="2"/>
    <s v="41200016"/>
    <s v="Pndptn Usah Tmn Lain"/>
    <s v="#"/>
    <s v="#"/>
    <x v="0"/>
    <n v="6247500"/>
    <n v="0"/>
    <x v="1"/>
    <x v="1"/>
    <x v="4"/>
    <x v="6"/>
  </r>
  <r>
    <x v="1"/>
    <s v="4"/>
    <x v="2"/>
    <s v="41900001"/>
    <s v="Pndptn Ush Opti Aset"/>
    <s v="#"/>
    <s v="#"/>
    <x v="0"/>
    <n v="127379100"/>
    <n v="0"/>
    <x v="1"/>
    <x v="1"/>
    <x v="13"/>
    <x v="6"/>
  </r>
  <r>
    <x v="1"/>
    <s v="4"/>
    <x v="2"/>
    <s v="41900005"/>
    <s v="Pndptn Ush Agrowisat"/>
    <s v="#"/>
    <s v="#"/>
    <x v="0"/>
    <n v="3417986062"/>
    <n v="0"/>
    <x v="1"/>
    <x v="1"/>
    <x v="7"/>
    <x v="6"/>
  </r>
  <r>
    <x v="1"/>
    <s v="4"/>
    <x v="3"/>
    <s v="41200001"/>
    <s v="Pndptn Usaha Tebu"/>
    <s v="11000000"/>
    <s v="GULA KEMASAN 50 KG MILIK PG"/>
    <x v="0"/>
    <n v="5552000"/>
    <n v="347"/>
    <x v="0"/>
    <x v="2"/>
    <x v="2"/>
    <x v="3"/>
  </r>
  <r>
    <x v="1"/>
    <s v="4"/>
    <x v="3"/>
    <s v="41200001"/>
    <s v="Pndptn Usaha Tebu"/>
    <s v="11000001"/>
    <s v="GULA UPS RITEL"/>
    <x v="0"/>
    <n v="2227500"/>
    <n v="165"/>
    <x v="0"/>
    <x v="2"/>
    <x v="2"/>
    <x v="3"/>
  </r>
  <r>
    <x v="1"/>
    <s v="4"/>
    <x v="3"/>
    <s v="41200003"/>
    <s v="Pndptn Usaha Karung"/>
    <s v="#"/>
    <s v="#"/>
    <x v="0"/>
    <n v="328369369"/>
    <n v="0"/>
    <x v="1"/>
    <x v="1"/>
    <x v="10"/>
    <x v="6"/>
  </r>
  <r>
    <x v="1"/>
    <s v="4"/>
    <x v="3"/>
    <s v="41200006"/>
    <s v="Pend U. Tembakau"/>
    <s v="11004563"/>
    <s v="TBN KOS - NW - AV UTUH UKUR 1"/>
    <x v="1"/>
    <n v="609681281"/>
    <n v="647"/>
    <x v="0"/>
    <x v="3"/>
    <x v="3"/>
    <x v="5"/>
  </r>
  <r>
    <x v="1"/>
    <s v="4"/>
    <x v="3"/>
    <s v="41200006"/>
    <s v="Pend U. Tembakau"/>
    <s v="11004567"/>
    <s v="TBN KOS - NW - UTUH UKUR 1"/>
    <x v="1"/>
    <n v="191136610"/>
    <n v="187"/>
    <x v="0"/>
    <x v="3"/>
    <x v="3"/>
    <x v="5"/>
  </r>
  <r>
    <x v="1"/>
    <s v="4"/>
    <x v="3"/>
    <s v="41200006"/>
    <s v="Pend U. Tembakau"/>
    <s v="11004630"/>
    <s v="VBN FILLER POL LOOSE LEAF"/>
    <x v="1"/>
    <n v="1258580824"/>
    <n v="23060"/>
    <x v="0"/>
    <x v="3"/>
    <x v="3"/>
    <x v="5"/>
  </r>
  <r>
    <x v="1"/>
    <s v="4"/>
    <x v="3"/>
    <s v="41200006"/>
    <s v="Pend U. Tembakau"/>
    <s v="11004637"/>
    <s v="TBN KOS - LPW - UTUH UKUR 1"/>
    <x v="1"/>
    <n v="862593561"/>
    <n v="1393"/>
    <x v="0"/>
    <x v="3"/>
    <x v="3"/>
    <x v="5"/>
  </r>
  <r>
    <x v="1"/>
    <s v="4"/>
    <x v="3"/>
    <s v="41200006"/>
    <s v="Pend U. Tembakau"/>
    <s v="11004638"/>
    <s v="TBN KOS - LPW - UTUH UKUR 1S"/>
    <x v="1"/>
    <n v="737885724"/>
    <n v="1190"/>
    <x v="0"/>
    <x v="3"/>
    <x v="3"/>
    <x v="5"/>
  </r>
  <r>
    <x v="1"/>
    <s v="4"/>
    <x v="3"/>
    <s v="41200006"/>
    <s v="Pend U. Tembakau"/>
    <s v="11004639"/>
    <s v="TBN KOS - LPW - UTUH UKUR 2"/>
    <x v="1"/>
    <n v="810643797"/>
    <n v="1453"/>
    <x v="0"/>
    <x v="3"/>
    <x v="3"/>
    <x v="5"/>
  </r>
  <r>
    <x v="1"/>
    <s v="4"/>
    <x v="3"/>
    <s v="41200006"/>
    <s v="Pend U. Tembakau"/>
    <s v="11004645"/>
    <s v="TBN KOS - LPW - PECAH UKUR 1"/>
    <x v="1"/>
    <n v="0"/>
    <n v="1"/>
    <x v="0"/>
    <x v="3"/>
    <x v="3"/>
    <x v="5"/>
  </r>
  <r>
    <x v="1"/>
    <s v="4"/>
    <x v="3"/>
    <s v="41200006"/>
    <s v="Pend U. Tembakau"/>
    <s v="11004679"/>
    <s v="TBN KOS RFU I UKUR 1S/1"/>
    <x v="1"/>
    <n v="0"/>
    <n v="1"/>
    <x v="0"/>
    <x v="3"/>
    <x v="3"/>
    <x v="5"/>
  </r>
  <r>
    <x v="1"/>
    <s v="4"/>
    <x v="3"/>
    <s v="41200006"/>
    <s v="Pend U. Tembakau"/>
    <s v="11004744"/>
    <s v="TBN KAK - NW - UTUH UKUR 1"/>
    <x v="1"/>
    <n v="49117187"/>
    <n v="48"/>
    <x v="0"/>
    <x v="3"/>
    <x v="3"/>
    <x v="5"/>
  </r>
  <r>
    <x v="1"/>
    <s v="4"/>
    <x v="3"/>
    <s v="41200006"/>
    <s v="Pend U. Tembakau"/>
    <s v="11004752"/>
    <s v="TBN KAK - LPW - UTUH UKUR 1"/>
    <x v="1"/>
    <n v="193824519"/>
    <n v="316"/>
    <x v="0"/>
    <x v="3"/>
    <x v="3"/>
    <x v="5"/>
  </r>
  <r>
    <x v="1"/>
    <s v="4"/>
    <x v="3"/>
    <s v="41200006"/>
    <s v="Pend U. Tembakau"/>
    <s v="11004753"/>
    <s v="TBN KAK - LPW - UTUH UKUR 1S"/>
    <x v="1"/>
    <n v="134200523"/>
    <n v="218"/>
    <x v="0"/>
    <x v="3"/>
    <x v="3"/>
    <x v="5"/>
  </r>
  <r>
    <x v="1"/>
    <s v="4"/>
    <x v="3"/>
    <s v="41200006"/>
    <s v="Pend U. Tembakau"/>
    <s v="11004754"/>
    <s v="TBN KAK - LPW - UTUH UKUR 2"/>
    <x v="1"/>
    <n v="0"/>
    <n v="3"/>
    <x v="0"/>
    <x v="3"/>
    <x v="3"/>
    <x v="5"/>
  </r>
  <r>
    <x v="1"/>
    <s v="4"/>
    <x v="3"/>
    <s v="41200006"/>
    <s v="Pend U. Tembakau"/>
    <s v="11004760"/>
    <s v="TBN KAK - LPW - PECAH UKUR 1"/>
    <x v="1"/>
    <n v="0"/>
    <n v="1"/>
    <x v="0"/>
    <x v="3"/>
    <x v="3"/>
    <x v="5"/>
  </r>
  <r>
    <x v="1"/>
    <s v="4"/>
    <x v="3"/>
    <s v="41200006"/>
    <s v="Pend U. Tembakau"/>
    <s v="11004761"/>
    <s v="TBN KAK - LPW - PECAH UKUR 1S"/>
    <x v="1"/>
    <n v="0"/>
    <n v="0"/>
    <x v="0"/>
    <x v="3"/>
    <x v="3"/>
    <x v="5"/>
  </r>
  <r>
    <x v="1"/>
    <s v="4"/>
    <x v="3"/>
    <s v="41200006"/>
    <s v="Pend U. Tembakau"/>
    <s v="11004780"/>
    <s v="TBN KAK - NW - AV UTUH UKUR 1"/>
    <x v="1"/>
    <n v="361317076"/>
    <n v="384"/>
    <x v="0"/>
    <x v="3"/>
    <x v="3"/>
    <x v="5"/>
  </r>
  <r>
    <x v="1"/>
    <s v="4"/>
    <x v="3"/>
    <s v="41200006"/>
    <s v="Pend U. Tembakau"/>
    <s v="11004781"/>
    <s v="TBN KAK - NW - AV UTUH UKUR 1S"/>
    <x v="1"/>
    <n v="366695784"/>
    <n v="389"/>
    <x v="0"/>
    <x v="3"/>
    <x v="3"/>
    <x v="5"/>
  </r>
  <r>
    <x v="1"/>
    <s v="4"/>
    <x v="3"/>
    <s v="41200006"/>
    <s v="Pend U. Tembakau"/>
    <s v="11004784"/>
    <s v="TBN KAK - NW - AV PECAH UKUR 1"/>
    <x v="1"/>
    <n v="386753762"/>
    <n v="586"/>
    <x v="0"/>
    <x v="3"/>
    <x v="3"/>
    <x v="5"/>
  </r>
  <r>
    <x v="1"/>
    <s v="4"/>
    <x v="3"/>
    <s v="41200006"/>
    <s v="Pend U. Tembakau"/>
    <s v="11004785"/>
    <s v="TBN KAK - NW - AV PECAH UKUR 1S"/>
    <x v="1"/>
    <n v="447615166"/>
    <n v="679"/>
    <x v="0"/>
    <x v="3"/>
    <x v="3"/>
    <x v="5"/>
  </r>
  <r>
    <x v="1"/>
    <s v="4"/>
    <x v="3"/>
    <s v="41200006"/>
    <s v="Pend U. Tembakau"/>
    <s v="11004796"/>
    <s v="TBN KAK - NW - PECAH UKUR 1"/>
    <x v="1"/>
    <n v="216011897"/>
    <n v="301"/>
    <x v="0"/>
    <x v="3"/>
    <x v="3"/>
    <x v="5"/>
  </r>
  <r>
    <x v="1"/>
    <s v="4"/>
    <x v="3"/>
    <s v="41200006"/>
    <s v="Pend U. Tembakau"/>
    <s v="11004797"/>
    <s v="TBN KAK - NW - PECAH UKUR 1S"/>
    <x v="1"/>
    <n v="149104922"/>
    <n v="208"/>
    <x v="0"/>
    <x v="3"/>
    <x v="3"/>
    <x v="5"/>
  </r>
  <r>
    <x v="1"/>
    <s v="4"/>
    <x v="3"/>
    <s v="41200006"/>
    <s v="Pend U. Tembakau"/>
    <s v="11004804"/>
    <s v="TBN KAK - LPW - BACK SIDE DEK"/>
    <x v="1"/>
    <n v="0"/>
    <n v="1"/>
    <x v="0"/>
    <x v="3"/>
    <x v="3"/>
    <x v="5"/>
  </r>
  <r>
    <x v="1"/>
    <s v="4"/>
    <x v="3"/>
    <s v="41200006"/>
    <s v="Pend U. Tembakau"/>
    <s v="11004805"/>
    <s v="TBN KAK - LPW - PENDEK NC"/>
    <x v="1"/>
    <n v="0"/>
    <n v="1"/>
    <x v="0"/>
    <x v="3"/>
    <x v="3"/>
    <x v="5"/>
  </r>
  <r>
    <x v="1"/>
    <s v="4"/>
    <x v="3"/>
    <s v="41200006"/>
    <s v="Pend U. Tembakau"/>
    <s v="11004901"/>
    <s v="GOOD FILLER"/>
    <x v="0"/>
    <n v="297499200"/>
    <n v="4800"/>
    <x v="0"/>
    <x v="3"/>
    <x v="3"/>
    <x v="5"/>
  </r>
  <r>
    <x v="1"/>
    <s v="4"/>
    <x v="3"/>
    <s v="41200006"/>
    <s v="Pend U. Tembakau"/>
    <s v="11004918"/>
    <s v="TBN - FILLER- GUR-GUR-Z MERAH+BIRU BLEND"/>
    <x v="0"/>
    <n v="704075242"/>
    <n v="11360"/>
    <x v="0"/>
    <x v="3"/>
    <x v="3"/>
    <x v="5"/>
  </r>
  <r>
    <x v="1"/>
    <s v="4"/>
    <x v="3"/>
    <s v="41200006"/>
    <s v="Pend U. Tembakau"/>
    <s v="11004944"/>
    <s v="TBN-FILLER-HANSTRIP ( HS )"/>
    <x v="1"/>
    <n v="1235048231"/>
    <n v="18001"/>
    <x v="0"/>
    <x v="3"/>
    <x v="3"/>
    <x v="5"/>
  </r>
  <r>
    <x v="1"/>
    <s v="4"/>
    <x v="3"/>
    <s v="41200006"/>
    <s v="Pend U. Tembakau"/>
    <s v="11005027"/>
    <s v="VBN DAUN DKA -PW1- IIIC UTUH UKUR 1"/>
    <x v="0"/>
    <n v="2916000"/>
    <n v="10"/>
    <x v="0"/>
    <x v="3"/>
    <x v="3"/>
    <x v="5"/>
  </r>
  <r>
    <x v="1"/>
    <s v="4"/>
    <x v="3"/>
    <s v="41200006"/>
    <s v="Pend U. Tembakau"/>
    <s v="11005761"/>
    <s v="TBN KOS/KAK/TNG FILLER LOOSELEAFBIR"/>
    <x v="0"/>
    <n v="1253055312"/>
    <n v="34943"/>
    <x v="0"/>
    <x v="3"/>
    <x v="3"/>
    <x v="5"/>
  </r>
  <r>
    <x v="1"/>
    <s v="4"/>
    <x v="4"/>
    <s v="41100006"/>
    <s v="Pndptn Usaha Karet"/>
    <s v="11001445"/>
    <s v="TH BR CR 1X"/>
    <x v="0"/>
    <n v="2523200000"/>
    <n v="98000"/>
    <x v="0"/>
    <x v="4"/>
    <x v="5"/>
    <x v="7"/>
  </r>
  <r>
    <x v="1"/>
    <s v="4"/>
    <x v="4"/>
    <s v="41100006"/>
    <s v="Pndptn Usaha Karet"/>
    <s v="11003276"/>
    <s v="RSS 1 SB 33"/>
    <x v="1"/>
    <n v="16810831008"/>
    <n v="506400"/>
    <x v="0"/>
    <x v="4"/>
    <x v="5"/>
    <x v="10"/>
  </r>
  <r>
    <x v="1"/>
    <s v="4"/>
    <x v="4"/>
    <s v="41100006"/>
    <s v="Pndptn Usaha Karet"/>
    <s v="11003282"/>
    <s v="TH BR CR 2X"/>
    <x v="0"/>
    <n v="43200000"/>
    <n v="2160"/>
    <x v="0"/>
    <x v="4"/>
    <x v="5"/>
    <x v="7"/>
  </r>
  <r>
    <x v="1"/>
    <s v="4"/>
    <x v="4"/>
    <s v="41100006"/>
    <s v="Pndptn Usaha Karet"/>
    <s v="11003283"/>
    <s v="TH BR CR 3X"/>
    <x v="0"/>
    <n v="1724440000"/>
    <n v="77200"/>
    <x v="0"/>
    <x v="4"/>
    <x v="5"/>
    <x v="7"/>
  </r>
  <r>
    <x v="1"/>
    <s v="4"/>
    <x v="4"/>
    <s v="41100006"/>
    <s v="Pndptn Usaha Karet"/>
    <s v="11003284"/>
    <s v="TH BR CR 3X HITAM"/>
    <x v="0"/>
    <n v="715056000"/>
    <n v="35520"/>
    <x v="0"/>
    <x v="4"/>
    <x v="5"/>
    <x v="7"/>
  </r>
  <r>
    <x v="1"/>
    <s v="4"/>
    <x v="4"/>
    <s v="41100006"/>
    <s v="Pndptn Usaha Karet"/>
    <s v="11005970"/>
    <s v="RSS 1 BB"/>
    <x v="1"/>
    <n v="1918950858"/>
    <n v="61020"/>
    <x v="0"/>
    <x v="4"/>
    <x v="5"/>
    <x v="10"/>
  </r>
  <r>
    <x v="1"/>
    <s v="4"/>
    <x v="4"/>
    <s v="41100006"/>
    <s v="Pndptn Usaha Karet"/>
    <s v="11005970"/>
    <s v="RSS 1 BB"/>
    <x v="0"/>
    <n v="3396476934"/>
    <n v="115938"/>
    <x v="0"/>
    <x v="4"/>
    <x v="5"/>
    <x v="10"/>
  </r>
  <r>
    <x v="1"/>
    <s v="4"/>
    <x v="4"/>
    <s v="41100015"/>
    <s v="Pndptn Usaha Teh"/>
    <s v="11004368"/>
    <s v="TEA:CTC TEA;BLACK;GRADE 1;BP 1"/>
    <x v="0"/>
    <n v="31200000"/>
    <n v="1040"/>
    <x v="0"/>
    <x v="5"/>
    <x v="6"/>
    <x v="12"/>
  </r>
  <r>
    <x v="1"/>
    <s v="4"/>
    <x v="4"/>
    <s v="41100015"/>
    <s v="Pndptn Usaha Teh"/>
    <s v="11004370"/>
    <s v="TEA:CTC TEA;BLACK;GRADE 1;PD"/>
    <x v="1"/>
    <n v="142685100"/>
    <n v="5880"/>
    <x v="0"/>
    <x v="5"/>
    <x v="6"/>
    <x v="12"/>
  </r>
  <r>
    <x v="1"/>
    <s v="4"/>
    <x v="4"/>
    <s v="41100015"/>
    <s v="Pndptn Usaha Teh"/>
    <s v="11004371"/>
    <s v="TEA:CTC TEA;BLACK;GRADE 1;DUST 1"/>
    <x v="1"/>
    <n v="676179231"/>
    <n v="16770"/>
    <x v="0"/>
    <x v="5"/>
    <x v="6"/>
    <x v="12"/>
  </r>
  <r>
    <x v="1"/>
    <s v="4"/>
    <x v="4"/>
    <s v="41100015"/>
    <s v="Pndptn Usaha Teh"/>
    <s v="11004372"/>
    <s v="TEA:CTC TEA;BLACK;GRADE 1;FANN"/>
    <x v="1"/>
    <n v="82317607"/>
    <n v="4240"/>
    <x v="0"/>
    <x v="5"/>
    <x v="6"/>
    <x v="12"/>
  </r>
  <r>
    <x v="1"/>
    <s v="4"/>
    <x v="4"/>
    <s v="41100015"/>
    <s v="Pndptn Usaha Teh"/>
    <s v="11004372"/>
    <s v="TEA:CTC TEA;BLACK;GRADE 1;FANN"/>
    <x v="0"/>
    <n v="550315746"/>
    <n v="28620"/>
    <x v="0"/>
    <x v="5"/>
    <x v="6"/>
    <x v="12"/>
  </r>
  <r>
    <x v="1"/>
    <s v="4"/>
    <x v="4"/>
    <s v="41100015"/>
    <s v="Pndptn Usaha Teh"/>
    <s v="11004373"/>
    <s v="TEA:CTC TEA;BLACK;GRADE 2;DUST 2"/>
    <x v="1"/>
    <n v="247604651"/>
    <n v="10140"/>
    <x v="0"/>
    <x v="5"/>
    <x v="6"/>
    <x v="12"/>
  </r>
  <r>
    <x v="1"/>
    <s v="4"/>
    <x v="4"/>
    <s v="41100015"/>
    <s v="Pndptn Usaha Teh"/>
    <s v="11004375"/>
    <s v="TEA:CTC TEA;BLACK;GRADE 3;BMC"/>
    <x v="0"/>
    <n v="285000000"/>
    <n v="19000"/>
    <x v="0"/>
    <x v="5"/>
    <x v="6"/>
    <x v="12"/>
  </r>
  <r>
    <x v="1"/>
    <s v="4"/>
    <x v="4"/>
    <s v="41100017"/>
    <s v="Pndptn Usaha Kopi"/>
    <s v="11003311"/>
    <s v="KOPI - A/WP-1M"/>
    <x v="1"/>
    <n v="2095833600"/>
    <n v="19200"/>
    <x v="0"/>
    <x v="6"/>
    <x v="8"/>
    <x v="18"/>
  </r>
  <r>
    <x v="1"/>
    <s v="4"/>
    <x v="4"/>
    <s v="41100017"/>
    <s v="Pndptn Usaha Kopi"/>
    <s v="11003311"/>
    <s v="KOPI - A/WP-1M"/>
    <x v="0"/>
    <n v="625950000"/>
    <n v="6955"/>
    <x v="0"/>
    <x v="6"/>
    <x v="8"/>
    <x v="18"/>
  </r>
  <r>
    <x v="1"/>
    <s v="4"/>
    <x v="4"/>
    <s v="41100017"/>
    <s v="Pndptn Usaha Kopi"/>
    <s v="11003312"/>
    <s v="KOPI - A/WP-1S"/>
    <x v="0"/>
    <n v="1792240000"/>
    <n v="22403"/>
    <x v="0"/>
    <x v="6"/>
    <x v="8"/>
    <x v="18"/>
  </r>
  <r>
    <x v="1"/>
    <s v="4"/>
    <x v="4"/>
    <s v="41100017"/>
    <s v="Pndptn Usaha Kopi"/>
    <s v="11003313"/>
    <s v="KOPI - A/WP-1 Peaberry"/>
    <x v="0"/>
    <n v="436500000"/>
    <n v="5820"/>
    <x v="0"/>
    <x v="6"/>
    <x v="8"/>
    <x v="18"/>
  </r>
  <r>
    <x v="1"/>
    <s v="4"/>
    <x v="4"/>
    <s v="41100017"/>
    <s v="Pndptn Usaha Kopi"/>
    <s v="11003929"/>
    <s v="KOPI - A/WP-LOKAL"/>
    <x v="0"/>
    <n v="1665198000"/>
    <n v="29214"/>
    <x v="0"/>
    <x v="6"/>
    <x v="8"/>
    <x v="18"/>
  </r>
  <r>
    <x v="1"/>
    <s v="4"/>
    <x v="4"/>
    <s v="41100017"/>
    <s v="Pndptn Usaha Kopi"/>
    <s v="11003948"/>
    <s v="KOPI - A/DP-LOKAL"/>
    <x v="0"/>
    <n v="965098000"/>
    <n v="20534"/>
    <x v="0"/>
    <x v="6"/>
    <x v="8"/>
    <x v="18"/>
  </r>
  <r>
    <x v="1"/>
    <s v="4"/>
    <x v="4"/>
    <s v="41100021"/>
    <s v="Pndptn Usaha Kakao"/>
    <s v="11003294"/>
    <s v="KAKAO - 1-AA-FC/W DB=20%"/>
    <x v="0"/>
    <n v="2385000"/>
    <n v="9"/>
    <x v="0"/>
    <x v="7"/>
    <x v="11"/>
    <x v="19"/>
  </r>
  <r>
    <x v="1"/>
    <s v="4"/>
    <x v="4"/>
    <s v="41100021"/>
    <s v="Pndptn Usaha Kakao"/>
    <s v="11003295"/>
    <s v="KAKAO - 1-AA-FC/W DB=60%"/>
    <x v="0"/>
    <n v="226000"/>
    <n v="1"/>
    <x v="0"/>
    <x v="7"/>
    <x v="11"/>
    <x v="19"/>
  </r>
  <r>
    <x v="1"/>
    <s v="4"/>
    <x v="4"/>
    <s v="41100021"/>
    <s v="Pndptn Usaha Kakao"/>
    <s v="11003303"/>
    <s v="KAKAO - 1-B-BC/W"/>
    <x v="0"/>
    <n v="1350000"/>
    <n v="9"/>
    <x v="0"/>
    <x v="7"/>
    <x v="11"/>
    <x v="20"/>
  </r>
  <r>
    <x v="1"/>
    <s v="4"/>
    <x v="4"/>
    <s v="41200001"/>
    <s v="Pndptn Usaha Tebu"/>
    <s v="11003504"/>
    <s v="KSU TEBU"/>
    <x v="0"/>
    <n v="507330429"/>
    <n v="38"/>
    <x v="0"/>
    <x v="2"/>
    <x v="2"/>
    <x v="21"/>
  </r>
  <r>
    <x v="1"/>
    <s v="4"/>
    <x v="4"/>
    <s v="41200011"/>
    <s v="Pndptn Usaha Hortiku"/>
    <s v="11002729"/>
    <s v="KSU"/>
    <x v="0"/>
    <n v="338082432"/>
    <n v="146"/>
    <x v="1"/>
    <x v="1"/>
    <x v="4"/>
    <x v="21"/>
  </r>
  <r>
    <x v="1"/>
    <s v="4"/>
    <x v="4"/>
    <s v="41200011"/>
    <s v="Pndptn Usaha Hortiku"/>
    <s v="11003455"/>
    <s v="CENGKEH KUNCUP I"/>
    <x v="0"/>
    <n v="141507207"/>
    <n v="1181"/>
    <x v="1"/>
    <x v="1"/>
    <x v="4"/>
    <x v="22"/>
  </r>
  <r>
    <x v="1"/>
    <s v="4"/>
    <x v="4"/>
    <s v="41200011"/>
    <s v="Pndptn Usaha Hortiku"/>
    <s v="11003456"/>
    <s v="CENGKEH KUNCUP II"/>
    <x v="0"/>
    <n v="41985620"/>
    <n v="382"/>
    <x v="1"/>
    <x v="1"/>
    <x v="4"/>
    <x v="22"/>
  </r>
  <r>
    <x v="1"/>
    <s v="4"/>
    <x v="4"/>
    <s v="41200011"/>
    <s v="Pndptn Usaha Hortiku"/>
    <s v="11003458"/>
    <s v="TANGKAI CENGKEH"/>
    <x v="0"/>
    <n v="8370270"/>
    <n v="570"/>
    <x v="1"/>
    <x v="1"/>
    <x v="4"/>
    <x v="22"/>
  </r>
  <r>
    <x v="1"/>
    <s v="4"/>
    <x v="4"/>
    <s v="41200011"/>
    <s v="Pndptn Usaha Hortiku"/>
    <s v="11003459"/>
    <s v="Serbuk Cengkeh"/>
    <x v="0"/>
    <n v="586486"/>
    <n v="62"/>
    <x v="1"/>
    <x v="1"/>
    <x v="4"/>
    <x v="22"/>
  </r>
  <r>
    <x v="1"/>
    <s v="4"/>
    <x v="4"/>
    <s v="41200011"/>
    <s v="Pndptn Usaha Hortiku"/>
    <s v="11003462"/>
    <s v="Gula Kelapa Non Sulfit"/>
    <x v="0"/>
    <n v="182195065"/>
    <n v="11399"/>
    <x v="1"/>
    <x v="1"/>
    <x v="4"/>
    <x v="22"/>
  </r>
  <r>
    <x v="1"/>
    <s v="4"/>
    <x v="4"/>
    <s v="41200011"/>
    <s v="Pndptn Usaha Hortiku"/>
    <s v="11003463"/>
    <s v="Gula Kelapa Sulfit"/>
    <x v="0"/>
    <n v="233170797"/>
    <n v="15875"/>
    <x v="1"/>
    <x v="1"/>
    <x v="4"/>
    <x v="22"/>
  </r>
  <r>
    <x v="1"/>
    <s v="4"/>
    <x v="4"/>
    <s v="41200011"/>
    <s v="Pndptn Usaha Hortiku"/>
    <s v="11003480"/>
    <s v="Makadamia"/>
    <x v="0"/>
    <n v="19293244"/>
    <n v="83"/>
    <x v="1"/>
    <x v="1"/>
    <x v="4"/>
    <x v="22"/>
  </r>
  <r>
    <x v="1"/>
    <s v="4"/>
    <x v="4"/>
    <s v="41200011"/>
    <s v="Pndptn Usaha Hortiku"/>
    <s v="11003486"/>
    <s v="Buah Kelapa"/>
    <x v="0"/>
    <n v="24270451"/>
    <n v="8277"/>
    <x v="1"/>
    <x v="1"/>
    <x v="4"/>
    <x v="22"/>
  </r>
  <r>
    <x v="1"/>
    <s v="4"/>
    <x v="4"/>
    <s v="41200011"/>
    <s v="Pndptn Usaha Hortiku"/>
    <s v="11003551"/>
    <s v="Kayu Bakar Balsa Jadi"/>
    <x v="0"/>
    <n v="465405"/>
    <n v="16"/>
    <x v="1"/>
    <x v="1"/>
    <x v="4"/>
    <x v="23"/>
  </r>
  <r>
    <x v="1"/>
    <s v="4"/>
    <x v="4"/>
    <s v="41200011"/>
    <s v="Pndptn Usaha Hortiku"/>
    <s v="11003591"/>
    <s v="Fee Penjualan Gula Kelapa"/>
    <x v="0"/>
    <n v="30244596"/>
    <n v="51418"/>
    <x v="1"/>
    <x v="1"/>
    <x v="4"/>
    <x v="22"/>
  </r>
  <r>
    <x v="1"/>
    <s v="4"/>
    <x v="4"/>
    <s v="41200011"/>
    <s v="Pndptn Usaha Hortiku"/>
    <s v="11003734"/>
    <s v="Polong Cengkeh"/>
    <x v="0"/>
    <n v="314189"/>
    <n v="47"/>
    <x v="1"/>
    <x v="1"/>
    <x v="4"/>
    <x v="22"/>
  </r>
  <r>
    <x v="1"/>
    <s v="4"/>
    <x v="4"/>
    <s v="41200011"/>
    <s v="Pndptn Usaha Hortiku"/>
    <s v="11004275"/>
    <s v="CLOVE OIL:CLO;EUGENOL 90%;YELLOW;SL"/>
    <x v="0"/>
    <n v="452290950"/>
    <n v="2957"/>
    <x v="1"/>
    <x v="1"/>
    <x v="4"/>
    <x v="22"/>
  </r>
  <r>
    <x v="1"/>
    <s v="4"/>
    <x v="4"/>
    <s v="41200011"/>
    <s v="Pndptn Usaha Hortiku"/>
    <s v="11004444"/>
    <s v="HORTI A/WP-1S"/>
    <x v="0"/>
    <n v="11840000"/>
    <n v="148"/>
    <x v="1"/>
    <x v="1"/>
    <x v="4"/>
    <x v="18"/>
  </r>
  <r>
    <x v="1"/>
    <s v="4"/>
    <x v="4"/>
    <s v="41200011"/>
    <s v="Pndptn Usaha Hortiku"/>
    <s v="31000133"/>
    <s v="Kapuk Glondong"/>
    <x v="0"/>
    <n v="283800000"/>
    <n v="132000"/>
    <x v="1"/>
    <x v="1"/>
    <x v="4"/>
    <x v="22"/>
  </r>
  <r>
    <x v="1"/>
    <s v="4"/>
    <x v="4"/>
    <s v="41200011"/>
    <s v="Pndptn Usaha Hortiku"/>
    <s v="40001402"/>
    <s v="Kayu Bakar"/>
    <x v="0"/>
    <n v="15693651"/>
    <n v="241"/>
    <x v="1"/>
    <x v="1"/>
    <x v="4"/>
    <x v="22"/>
  </r>
  <r>
    <x v="1"/>
    <s v="4"/>
    <x v="4"/>
    <s v="41300001"/>
    <s v="Pndptn Usah Ank Kayu"/>
    <s v="11003336"/>
    <s v="Log Sengon Fresh A0"/>
    <x v="0"/>
    <n v="133300200"/>
    <n v="392"/>
    <x v="1"/>
    <x v="1"/>
    <x v="9"/>
    <x v="23"/>
  </r>
  <r>
    <x v="1"/>
    <s v="4"/>
    <x v="4"/>
    <s v="41300001"/>
    <s v="Pndptn Usah Ank Kayu"/>
    <s v="11003337"/>
    <s v="Log Sengon Fresh A1"/>
    <x v="0"/>
    <n v="524809050"/>
    <n v="907"/>
    <x v="1"/>
    <x v="1"/>
    <x v="9"/>
    <x v="23"/>
  </r>
  <r>
    <x v="1"/>
    <s v="4"/>
    <x v="4"/>
    <s v="41300001"/>
    <s v="Pndptn Usah Ank Kayu"/>
    <s v="11003338"/>
    <s v="Log Sengon Fresh A2.1"/>
    <x v="0"/>
    <n v="845486600"/>
    <n v="1001"/>
    <x v="1"/>
    <x v="1"/>
    <x v="9"/>
    <x v="23"/>
  </r>
  <r>
    <x v="1"/>
    <s v="4"/>
    <x v="4"/>
    <s v="41300001"/>
    <s v="Pndptn Usah Ank Kayu"/>
    <s v="11003339"/>
    <s v="Log Sengon Fresh A2.2"/>
    <x v="0"/>
    <n v="616787900"/>
    <n v="685"/>
    <x v="1"/>
    <x v="1"/>
    <x v="9"/>
    <x v="23"/>
  </r>
  <r>
    <x v="1"/>
    <s v="4"/>
    <x v="4"/>
    <s v="41300001"/>
    <s v="Pndptn Usah Ank Kayu"/>
    <s v="11003340"/>
    <s v="Log Sengon Fresh A3"/>
    <x v="0"/>
    <n v="454678200"/>
    <n v="493"/>
    <x v="1"/>
    <x v="1"/>
    <x v="9"/>
    <x v="23"/>
  </r>
  <r>
    <x v="1"/>
    <s v="4"/>
    <x v="4"/>
    <s v="41300001"/>
    <s v="Pndptn Usah Ank Kayu"/>
    <s v="11003341"/>
    <s v="Log Sengon Fresh A4"/>
    <x v="0"/>
    <n v="94521900"/>
    <n v="110"/>
    <x v="1"/>
    <x v="1"/>
    <x v="9"/>
    <x v="23"/>
  </r>
  <r>
    <x v="1"/>
    <s v="4"/>
    <x v="4"/>
    <s v="41300001"/>
    <s v="Pndptn Usah Ank Kayu"/>
    <s v="11003342"/>
    <s v="Log Sengon Fresh A5"/>
    <x v="0"/>
    <n v="1459200"/>
    <n v="3"/>
    <x v="1"/>
    <x v="1"/>
    <x v="9"/>
    <x v="23"/>
  </r>
  <r>
    <x v="1"/>
    <s v="4"/>
    <x v="4"/>
    <s v="41300001"/>
    <s v="Pndptn Usah Ank Kayu"/>
    <s v="11003344"/>
    <s v="Log Sengon Afkir"/>
    <x v="0"/>
    <n v="351099590"/>
    <n v="1219"/>
    <x v="1"/>
    <x v="1"/>
    <x v="9"/>
    <x v="23"/>
  </r>
  <r>
    <x v="1"/>
    <s v="4"/>
    <x v="4"/>
    <s v="41300001"/>
    <s v="Pndptn Usah Ank Kayu"/>
    <s v="11003348"/>
    <s v="Log Jabon Fresh A0"/>
    <x v="0"/>
    <n v="35642200"/>
    <n v="77"/>
    <x v="1"/>
    <x v="1"/>
    <x v="9"/>
    <x v="23"/>
  </r>
  <r>
    <x v="1"/>
    <s v="4"/>
    <x v="4"/>
    <s v="41300001"/>
    <s v="Pndptn Usah Ank Kayu"/>
    <s v="11003349"/>
    <s v="Log Jabon Fresh A1"/>
    <x v="0"/>
    <n v="219723750"/>
    <n v="295"/>
    <x v="1"/>
    <x v="1"/>
    <x v="9"/>
    <x v="23"/>
  </r>
  <r>
    <x v="1"/>
    <s v="4"/>
    <x v="4"/>
    <s v="41300001"/>
    <s v="Pndptn Usah Ank Kayu"/>
    <s v="11003350"/>
    <s v="Log Jabon Fresh A2.1"/>
    <x v="0"/>
    <n v="346788900"/>
    <n v="382"/>
    <x v="1"/>
    <x v="1"/>
    <x v="9"/>
    <x v="23"/>
  </r>
  <r>
    <x v="1"/>
    <s v="4"/>
    <x v="4"/>
    <s v="41300001"/>
    <s v="Pndptn Usah Ank Kayu"/>
    <s v="11003351"/>
    <s v="Log Jabon Fresh A2.2"/>
    <x v="0"/>
    <n v="231267400"/>
    <n v="223"/>
    <x v="1"/>
    <x v="1"/>
    <x v="9"/>
    <x v="23"/>
  </r>
  <r>
    <x v="1"/>
    <s v="4"/>
    <x v="4"/>
    <s v="41300001"/>
    <s v="Pndptn Usah Ank Kayu"/>
    <s v="11003352"/>
    <s v="Log Jabon Fresh A3"/>
    <x v="0"/>
    <n v="112188200"/>
    <n v="112"/>
    <x v="1"/>
    <x v="1"/>
    <x v="9"/>
    <x v="23"/>
  </r>
  <r>
    <x v="1"/>
    <s v="4"/>
    <x v="4"/>
    <s v="41300001"/>
    <s v="Pndptn Usah Ank Kayu"/>
    <s v="11003353"/>
    <s v="Log Jabon Fresh A4"/>
    <x v="0"/>
    <n v="18138150"/>
    <n v="26"/>
    <x v="1"/>
    <x v="1"/>
    <x v="9"/>
    <x v="23"/>
  </r>
  <r>
    <x v="1"/>
    <s v="4"/>
    <x v="4"/>
    <s v="41300001"/>
    <s v="Pndptn Usah Ank Kayu"/>
    <s v="11003356"/>
    <s v="Log Jabon Afkir"/>
    <x v="0"/>
    <n v="36589819"/>
    <n v="134"/>
    <x v="1"/>
    <x v="1"/>
    <x v="9"/>
    <x v="23"/>
  </r>
  <r>
    <x v="1"/>
    <s v="4"/>
    <x v="4"/>
    <s v="41300001"/>
    <s v="Pndptn Usah Ank Kayu"/>
    <s v="11003359"/>
    <s v="Log Mahoni Fresh A0"/>
    <x v="0"/>
    <n v="1163750"/>
    <n v="5"/>
    <x v="1"/>
    <x v="1"/>
    <x v="9"/>
    <x v="23"/>
  </r>
  <r>
    <x v="1"/>
    <s v="4"/>
    <x v="4"/>
    <s v="41300001"/>
    <s v="Pndptn Usah Ank Kayu"/>
    <s v="11003360"/>
    <s v="Log Mahoni Fresh A1"/>
    <x v="0"/>
    <n v="7915050"/>
    <n v="16"/>
    <x v="1"/>
    <x v="1"/>
    <x v="9"/>
    <x v="23"/>
  </r>
  <r>
    <x v="1"/>
    <s v="4"/>
    <x v="4"/>
    <s v="41300001"/>
    <s v="Pndptn Usah Ank Kayu"/>
    <s v="11003361"/>
    <s v="Log Mahoni Fresh A2.1"/>
    <x v="0"/>
    <n v="30686000"/>
    <n v="30"/>
    <x v="1"/>
    <x v="1"/>
    <x v="9"/>
    <x v="23"/>
  </r>
  <r>
    <x v="1"/>
    <s v="4"/>
    <x v="4"/>
    <s v="41300001"/>
    <s v="Pndptn Usah Ank Kayu"/>
    <s v="11003362"/>
    <s v="Log Mahoni Fresh A2.2"/>
    <x v="0"/>
    <n v="28964100"/>
    <n v="27"/>
    <x v="1"/>
    <x v="1"/>
    <x v="9"/>
    <x v="23"/>
  </r>
  <r>
    <x v="1"/>
    <s v="4"/>
    <x v="4"/>
    <s v="41300001"/>
    <s v="Pndptn Usah Ank Kayu"/>
    <s v="11003363"/>
    <s v="Log Mahoni Fresh A3"/>
    <x v="0"/>
    <n v="36329000"/>
    <n v="25"/>
    <x v="1"/>
    <x v="1"/>
    <x v="9"/>
    <x v="23"/>
  </r>
  <r>
    <x v="1"/>
    <s v="4"/>
    <x v="4"/>
    <s v="41300001"/>
    <s v="Pndptn Usah Ank Kayu"/>
    <s v="11003367"/>
    <s v="Log Mahoni Afkir"/>
    <x v="0"/>
    <n v="2020270"/>
    <n v="4"/>
    <x v="1"/>
    <x v="1"/>
    <x v="9"/>
    <x v="23"/>
  </r>
  <r>
    <x v="1"/>
    <s v="4"/>
    <x v="4"/>
    <s v="41300001"/>
    <s v="Pndptn Usah Ank Kayu"/>
    <s v="11003370"/>
    <s v="Log Balsa Fresh A0"/>
    <x v="0"/>
    <n v="7730000"/>
    <n v="20"/>
    <x v="1"/>
    <x v="1"/>
    <x v="9"/>
    <x v="23"/>
  </r>
  <r>
    <x v="1"/>
    <s v="4"/>
    <x v="4"/>
    <s v="41300001"/>
    <s v="Pndptn Usah Ank Kayu"/>
    <s v="11003371"/>
    <s v="Log Balsa Fresh A1"/>
    <x v="0"/>
    <n v="38085000"/>
    <n v="55"/>
    <x v="1"/>
    <x v="1"/>
    <x v="9"/>
    <x v="23"/>
  </r>
  <r>
    <x v="1"/>
    <s v="4"/>
    <x v="4"/>
    <s v="41300001"/>
    <s v="Pndptn Usah Ank Kayu"/>
    <s v="11003372"/>
    <s v="Log Balsa Fresh A2.1"/>
    <x v="0"/>
    <n v="67473000"/>
    <n v="81"/>
    <x v="1"/>
    <x v="1"/>
    <x v="9"/>
    <x v="23"/>
  </r>
  <r>
    <x v="1"/>
    <s v="4"/>
    <x v="4"/>
    <s v="41300001"/>
    <s v="Pndptn Usah Ank Kayu"/>
    <s v="11003373"/>
    <s v="Log Balsa Fresh A2.2"/>
    <x v="0"/>
    <n v="54815000"/>
    <n v="63"/>
    <x v="1"/>
    <x v="1"/>
    <x v="9"/>
    <x v="23"/>
  </r>
  <r>
    <x v="1"/>
    <s v="4"/>
    <x v="4"/>
    <s v="41300001"/>
    <s v="Pndptn Usah Ank Kayu"/>
    <s v="11003374"/>
    <s v="Log Balsa Fresh A3"/>
    <x v="0"/>
    <n v="38306250"/>
    <n v="39"/>
    <x v="1"/>
    <x v="1"/>
    <x v="9"/>
    <x v="23"/>
  </r>
  <r>
    <x v="1"/>
    <s v="4"/>
    <x v="4"/>
    <s v="41300001"/>
    <s v="Pndptn Usah Ank Kayu"/>
    <s v="11003375"/>
    <s v="Log Balsa Fresh A4"/>
    <x v="0"/>
    <n v="419400"/>
    <n v="1"/>
    <x v="1"/>
    <x v="1"/>
    <x v="9"/>
    <x v="23"/>
  </r>
  <r>
    <x v="1"/>
    <s v="4"/>
    <x v="4"/>
    <s v="41300001"/>
    <s v="Pndptn Usah Ank Kayu"/>
    <s v="11003390"/>
    <s v="Log Gmelina Fresh A0"/>
    <x v="0"/>
    <n v="1919000"/>
    <n v="5"/>
    <x v="1"/>
    <x v="1"/>
    <x v="9"/>
    <x v="23"/>
  </r>
  <r>
    <x v="1"/>
    <s v="4"/>
    <x v="4"/>
    <s v="41300001"/>
    <s v="Pndptn Usah Ank Kayu"/>
    <s v="11003391"/>
    <s v="Log Gmelina Fresh A1"/>
    <x v="0"/>
    <n v="2345000"/>
    <n v="4"/>
    <x v="1"/>
    <x v="1"/>
    <x v="9"/>
    <x v="23"/>
  </r>
  <r>
    <x v="1"/>
    <s v="4"/>
    <x v="4"/>
    <s v="41300001"/>
    <s v="Pndptn Usah Ank Kayu"/>
    <s v="11003392"/>
    <s v="Log Gmelina Fresh A2.1"/>
    <x v="0"/>
    <n v="2416700"/>
    <n v="3"/>
    <x v="1"/>
    <x v="1"/>
    <x v="9"/>
    <x v="23"/>
  </r>
  <r>
    <x v="1"/>
    <s v="4"/>
    <x v="4"/>
    <s v="41300001"/>
    <s v="Pndptn Usah Ank Kayu"/>
    <s v="11003393"/>
    <s v="Log Gmelina Fresh A2.2"/>
    <x v="0"/>
    <n v="1535500"/>
    <n v="2"/>
    <x v="1"/>
    <x v="1"/>
    <x v="9"/>
    <x v="23"/>
  </r>
  <r>
    <x v="1"/>
    <s v="4"/>
    <x v="4"/>
    <s v="41300001"/>
    <s v="Pndptn Usah Ank Kayu"/>
    <s v="11003394"/>
    <s v="Log Gmelina Fresh A3"/>
    <x v="0"/>
    <n v="1665000"/>
    <n v="2"/>
    <x v="1"/>
    <x v="1"/>
    <x v="9"/>
    <x v="23"/>
  </r>
  <r>
    <x v="1"/>
    <s v="4"/>
    <x v="4"/>
    <s v="41300001"/>
    <s v="Pndptn Usah Ank Kayu"/>
    <s v="11003395"/>
    <s v="Log Gmelina Fresh A4"/>
    <x v="0"/>
    <n v="772200"/>
    <n v="1"/>
    <x v="1"/>
    <x v="1"/>
    <x v="9"/>
    <x v="23"/>
  </r>
  <r>
    <x v="1"/>
    <s v="4"/>
    <x v="4"/>
    <s v="41300001"/>
    <s v="Pndptn Usah Ank Kayu"/>
    <s v="11003574"/>
    <s v="Pohon Kelapa"/>
    <x v="0"/>
    <n v="4324324"/>
    <n v="30"/>
    <x v="1"/>
    <x v="1"/>
    <x v="9"/>
    <x v="23"/>
  </r>
  <r>
    <x v="1"/>
    <s v="4"/>
    <x v="4"/>
    <s v="41300001"/>
    <s v="Pndptn Usah Ank Kayu"/>
    <s v="11003584"/>
    <s v="Log Kayu Kembang Fresh A1"/>
    <x v="0"/>
    <n v="652050"/>
    <n v="3"/>
    <x v="1"/>
    <x v="1"/>
    <x v="9"/>
    <x v="23"/>
  </r>
  <r>
    <x v="1"/>
    <s v="4"/>
    <x v="4"/>
    <s v="41300001"/>
    <s v="Pndptn Usah Ank Kayu"/>
    <s v="11003585"/>
    <s v="Log Kayu Kembang Fresh A2.1"/>
    <x v="0"/>
    <n v="2675200"/>
    <n v="3"/>
    <x v="1"/>
    <x v="1"/>
    <x v="9"/>
    <x v="23"/>
  </r>
  <r>
    <x v="1"/>
    <s v="4"/>
    <x v="4"/>
    <s v="41300001"/>
    <s v="Pndptn Usah Ank Kayu"/>
    <s v="11003586"/>
    <s v="Log Kayu Kembang Fresh A2.2"/>
    <x v="0"/>
    <n v="4772200"/>
    <n v="6"/>
    <x v="1"/>
    <x v="1"/>
    <x v="9"/>
    <x v="23"/>
  </r>
  <r>
    <x v="1"/>
    <s v="4"/>
    <x v="4"/>
    <s v="41300001"/>
    <s v="Pndptn Usah Ank Kayu"/>
    <s v="11003587"/>
    <s v="Log Kayu Kembang Fresh A3"/>
    <x v="0"/>
    <n v="677500"/>
    <n v="3"/>
    <x v="1"/>
    <x v="1"/>
    <x v="9"/>
    <x v="23"/>
  </r>
  <r>
    <x v="1"/>
    <s v="4"/>
    <x v="4"/>
    <s v="41900005"/>
    <s v="Pndptn Ush Agrowisat"/>
    <s v="#"/>
    <s v="#"/>
    <x v="0"/>
    <n v="1686895782"/>
    <n v="0"/>
    <x v="1"/>
    <x v="1"/>
    <x v="7"/>
    <x v="6"/>
  </r>
  <r>
    <x v="1"/>
    <s v="4"/>
    <x v="5"/>
    <s v="41100000"/>
    <s v="Pndptn Usaha Sawit"/>
    <s v="11000003"/>
    <s v="CPO"/>
    <x v="0"/>
    <n v="9465106440"/>
    <n v="728960"/>
    <x v="0"/>
    <x v="0"/>
    <x v="0"/>
    <x v="0"/>
  </r>
  <r>
    <x v="1"/>
    <s v="4"/>
    <x v="5"/>
    <s v="41100000"/>
    <s v="Pndptn Usaha Sawit"/>
    <s v="11000004"/>
    <s v="INTI SAWIT"/>
    <x v="0"/>
    <n v="5319194202"/>
    <n v="758677"/>
    <x v="0"/>
    <x v="0"/>
    <x v="0"/>
    <x v="1"/>
  </r>
  <r>
    <x v="1"/>
    <s v="4"/>
    <x v="5"/>
    <s v="42000030"/>
    <s v="Pndptn Sertifikasi"/>
    <s v="11000003"/>
    <s v="CPO"/>
    <x v="0"/>
    <n v="14720300"/>
    <n v="0"/>
    <x v="0"/>
    <x v="0"/>
    <x v="0"/>
    <x v="0"/>
  </r>
  <r>
    <x v="1"/>
    <s v="4"/>
    <x v="5"/>
    <s v="42000054"/>
    <s v="Pendapatan KSO"/>
    <s v="#"/>
    <s v="#"/>
    <x v="0"/>
    <n v="28734312417"/>
    <n v="0"/>
    <x v="1"/>
    <x v="1"/>
    <x v="14"/>
    <x v="6"/>
  </r>
  <r>
    <x v="1"/>
    <s v="4"/>
    <x v="6"/>
    <s v="41100000"/>
    <s v="Pndptn Usaha Sawit"/>
    <s v="11000003"/>
    <s v="CPO"/>
    <x v="0"/>
    <n v="66288169555"/>
    <n v="5584770"/>
    <x v="0"/>
    <x v="0"/>
    <x v="0"/>
    <x v="0"/>
  </r>
  <r>
    <x v="1"/>
    <s v="4"/>
    <x v="6"/>
    <s v="41100000"/>
    <s v="Pndptn Usaha Sawit"/>
    <s v="11000005"/>
    <s v="PKO"/>
    <x v="0"/>
    <n v="8472130000"/>
    <n v="604830"/>
    <x v="0"/>
    <x v="0"/>
    <x v="0"/>
    <x v="24"/>
  </r>
  <r>
    <x v="1"/>
    <s v="4"/>
    <x v="6"/>
    <s v="41100000"/>
    <s v="Pndptn Usaha Sawit"/>
    <s v="11000006"/>
    <s v="PKM"/>
    <x v="0"/>
    <n v="939420687"/>
    <n v="564649"/>
    <x v="0"/>
    <x v="0"/>
    <x v="0"/>
    <x v="2"/>
  </r>
  <r>
    <x v="1"/>
    <s v="4"/>
    <x v="6"/>
    <s v="41100006"/>
    <s v="Pndptn Usaha Karet"/>
    <s v="11003895"/>
    <s v="RSS 1 SBC"/>
    <x v="1"/>
    <n v="5248566144"/>
    <n v="153600"/>
    <x v="0"/>
    <x v="4"/>
    <x v="5"/>
    <x v="10"/>
  </r>
  <r>
    <x v="1"/>
    <s v="4"/>
    <x v="6"/>
    <s v="41100006"/>
    <s v="Pndptn Usaha Karet"/>
    <s v="11003900"/>
    <s v="SIR 3L"/>
    <x v="1"/>
    <n v="8176894792"/>
    <n v="226800"/>
    <x v="0"/>
    <x v="4"/>
    <x v="5"/>
    <x v="7"/>
  </r>
  <r>
    <x v="1"/>
    <s v="4"/>
    <x v="6"/>
    <s v="41100006"/>
    <s v="Pndptn Usaha Karet"/>
    <s v="11003903"/>
    <s v="SIR 20"/>
    <x v="0"/>
    <n v="57025471860"/>
    <n v="2212560"/>
    <x v="0"/>
    <x v="4"/>
    <x v="5"/>
    <x v="8"/>
  </r>
  <r>
    <x v="1"/>
    <s v="4"/>
    <x v="6"/>
    <s v="41100006"/>
    <s v="Pndptn Usaha Karet"/>
    <s v="11005970"/>
    <s v="RSS 1 BB"/>
    <x v="1"/>
    <n v="13810736902"/>
    <n v="421038"/>
    <x v="0"/>
    <x v="4"/>
    <x v="5"/>
    <x v="10"/>
  </r>
  <r>
    <x v="1"/>
    <s v="4"/>
    <x v="6"/>
    <s v="41100006"/>
    <s v="Pndptn Usaha Karet"/>
    <s v="11005970"/>
    <s v="RSS 1 BB"/>
    <x v="0"/>
    <n v="1177240554"/>
    <n v="36612"/>
    <x v="0"/>
    <x v="4"/>
    <x v="5"/>
    <x v="10"/>
  </r>
  <r>
    <x v="1"/>
    <s v="4"/>
    <x v="6"/>
    <s v="41100015"/>
    <s v="Pndptn Usaha Teh"/>
    <s v="11003735"/>
    <s v="TEH HIJAU"/>
    <x v="0"/>
    <n v="1457690000"/>
    <n v="70900"/>
    <x v="0"/>
    <x v="5"/>
    <x v="6"/>
    <x v="14"/>
  </r>
  <r>
    <x v="1"/>
    <s v="4"/>
    <x v="6"/>
    <s v="41100015"/>
    <s v="Pndptn Usaha Teh"/>
    <s v="11004368"/>
    <s v="TEA:CTC TEA;BLACK;GRADE 1;BP 1"/>
    <x v="0"/>
    <n v="87420320"/>
    <n v="4160"/>
    <x v="0"/>
    <x v="5"/>
    <x v="6"/>
    <x v="12"/>
  </r>
  <r>
    <x v="1"/>
    <s v="4"/>
    <x v="6"/>
    <s v="41100015"/>
    <s v="Pndptn Usaha Teh"/>
    <s v="11004370"/>
    <s v="TEA:CTC TEA;BLACK;GRADE 1;PD"/>
    <x v="0"/>
    <n v="58581960"/>
    <n v="2400"/>
    <x v="0"/>
    <x v="5"/>
    <x v="6"/>
    <x v="12"/>
  </r>
  <r>
    <x v="1"/>
    <s v="4"/>
    <x v="6"/>
    <s v="41100015"/>
    <s v="Pndptn Usaha Teh"/>
    <s v="11004371"/>
    <s v="TEA:CTC TEA;BLACK;GRADE 1;DUST 1"/>
    <x v="1"/>
    <n v="238401072"/>
    <n v="9100"/>
    <x v="0"/>
    <x v="5"/>
    <x v="6"/>
    <x v="12"/>
  </r>
  <r>
    <x v="1"/>
    <s v="4"/>
    <x v="6"/>
    <s v="41100015"/>
    <s v="Pndptn Usaha Teh"/>
    <s v="11004371"/>
    <s v="TEA:CTC TEA;BLACK;GRADE 1;DUST 1"/>
    <x v="0"/>
    <n v="71239155"/>
    <n v="2600"/>
    <x v="0"/>
    <x v="5"/>
    <x v="6"/>
    <x v="12"/>
  </r>
  <r>
    <x v="1"/>
    <s v="4"/>
    <x v="6"/>
    <s v="41900001"/>
    <s v="Pndptn Ush Opti Aset"/>
    <s v="#"/>
    <s v="#"/>
    <x v="0"/>
    <n v="532621467"/>
    <n v="0"/>
    <x v="1"/>
    <x v="1"/>
    <x v="13"/>
    <x v="6"/>
  </r>
  <r>
    <x v="1"/>
    <s v="4"/>
    <x v="6"/>
    <s v="42000030"/>
    <s v="Pndptn Sertifikasi"/>
    <s v="11000003"/>
    <s v="CPO"/>
    <x v="0"/>
    <n v="28571890"/>
    <n v="0"/>
    <x v="0"/>
    <x v="0"/>
    <x v="0"/>
    <x v="0"/>
  </r>
  <r>
    <x v="1"/>
    <s v="4"/>
    <x v="6"/>
    <s v="42000054"/>
    <s v="Pendapatan KSO"/>
    <s v="#"/>
    <s v="#"/>
    <x v="0"/>
    <n v="33534622248"/>
    <n v="0"/>
    <x v="1"/>
    <x v="1"/>
    <x v="14"/>
    <x v="6"/>
  </r>
  <r>
    <x v="1"/>
    <s v="4"/>
    <x v="7"/>
    <s v="41200001"/>
    <s v="Pndptn Usaha Tebu"/>
    <s v="11000000"/>
    <s v="GULA KEMASAN 50 KG MILIK PG"/>
    <x v="0"/>
    <n v="3715925000"/>
    <n v="242000"/>
    <x v="0"/>
    <x v="2"/>
    <x v="2"/>
    <x v="3"/>
  </r>
  <r>
    <x v="1"/>
    <s v="4"/>
    <x v="7"/>
    <s v="42000054"/>
    <s v="Pendapatan KSO"/>
    <s v="#"/>
    <s v="#"/>
    <x v="0"/>
    <n v="10710428720"/>
    <n v="0"/>
    <x v="1"/>
    <x v="1"/>
    <x v="14"/>
    <x v="6"/>
  </r>
  <r>
    <x v="1"/>
    <s v="5"/>
    <x v="0"/>
    <s v="41100000"/>
    <s v="Pndptn Usaha Sawit"/>
    <s v="11000004"/>
    <s v="INTI SAWIT"/>
    <x v="0"/>
    <n v="1396268400"/>
    <n v="208700"/>
    <x v="0"/>
    <x v="0"/>
    <x v="0"/>
    <x v="1"/>
  </r>
  <r>
    <x v="1"/>
    <s v="5"/>
    <x v="0"/>
    <s v="41200001"/>
    <s v="Pndptn Usaha Tebu"/>
    <s v="11004290"/>
    <s v="SUGAR,REFINED:GKP 1;ICUMSA 81-200IU"/>
    <x v="0"/>
    <n v="13149270000"/>
    <n v="837000"/>
    <x v="0"/>
    <x v="2"/>
    <x v="2"/>
    <x v="3"/>
  </r>
  <r>
    <x v="1"/>
    <s v="5"/>
    <x v="0"/>
    <s v="41200001"/>
    <s v="Pndptn Usaha Tebu"/>
    <s v="11004310"/>
    <s v="MOLASSES:1.3-1.5GR/ML;12500CPS"/>
    <x v="0"/>
    <n v="1384952500"/>
    <n v="547950"/>
    <x v="0"/>
    <x v="2"/>
    <x v="2"/>
    <x v="4"/>
  </r>
  <r>
    <x v="1"/>
    <s v="5"/>
    <x v="0"/>
    <s v="41200001"/>
    <s v="Pndptn Usaha Tebu"/>
    <s v="21000001"/>
    <s v="TETES MILIK PG"/>
    <x v="0"/>
    <n v="1969371044"/>
    <n v="414970"/>
    <x v="0"/>
    <x v="2"/>
    <x v="2"/>
    <x v="3"/>
  </r>
  <r>
    <x v="1"/>
    <s v="5"/>
    <x v="0"/>
    <s v="42000054"/>
    <s v="Pendapatan KSO"/>
    <s v="#"/>
    <s v="#"/>
    <x v="0"/>
    <n v="44264674968"/>
    <n v="0"/>
    <x v="1"/>
    <x v="1"/>
    <x v="14"/>
    <x v="6"/>
  </r>
  <r>
    <x v="1"/>
    <s v="5"/>
    <x v="1"/>
    <s v="41100006"/>
    <s v="Pndptn Usaha Karet"/>
    <s v="11000046"/>
    <s v="LATEKS PEKAT HIGH AMONIAK"/>
    <x v="0"/>
    <n v="1123380001"/>
    <n v="29280"/>
    <x v="0"/>
    <x v="4"/>
    <x v="5"/>
    <x v="7"/>
  </r>
  <r>
    <x v="1"/>
    <s v="5"/>
    <x v="1"/>
    <s v="41100006"/>
    <s v="Pndptn Usaha Karet"/>
    <s v="11003845"/>
    <s v="RSS SB"/>
    <x v="1"/>
    <n v="1461095424"/>
    <n v="38400"/>
    <x v="0"/>
    <x v="4"/>
    <x v="5"/>
    <x v="7"/>
  </r>
  <r>
    <x v="1"/>
    <s v="5"/>
    <x v="1"/>
    <s v="41100006"/>
    <s v="Pndptn Usaha Karet"/>
    <s v="11003845"/>
    <s v="RSS SB"/>
    <x v="0"/>
    <n v="664857600"/>
    <n v="19200"/>
    <x v="0"/>
    <x v="4"/>
    <x v="5"/>
    <x v="7"/>
  </r>
  <r>
    <x v="1"/>
    <s v="5"/>
    <x v="1"/>
    <s v="41100006"/>
    <s v="Pndptn Usaha Karet"/>
    <s v="11003850"/>
    <s v="SIR 10"/>
    <x v="0"/>
    <n v="10466104320"/>
    <n v="403200"/>
    <x v="0"/>
    <x v="4"/>
    <x v="5"/>
    <x v="11"/>
  </r>
  <r>
    <x v="1"/>
    <s v="5"/>
    <x v="1"/>
    <s v="41100006"/>
    <s v="Pndptn Usaha Karet"/>
    <s v="11005970"/>
    <s v="RSS 1 BB"/>
    <x v="1"/>
    <n v="10971651308"/>
    <n v="329508"/>
    <x v="0"/>
    <x v="4"/>
    <x v="5"/>
    <x v="10"/>
  </r>
  <r>
    <x v="1"/>
    <s v="5"/>
    <x v="1"/>
    <s v="41100006"/>
    <s v="Pndptn Usaha Karet"/>
    <s v="11005970"/>
    <s v="RSS 1 BB"/>
    <x v="0"/>
    <n v="7849027008"/>
    <n v="256284"/>
    <x v="0"/>
    <x v="4"/>
    <x v="5"/>
    <x v="10"/>
  </r>
  <r>
    <x v="1"/>
    <s v="5"/>
    <x v="1"/>
    <s v="41100006"/>
    <s v="Pndptn Usaha Karet"/>
    <s v="31000025"/>
    <s v="Lump"/>
    <x v="0"/>
    <n v="5128885200"/>
    <n v="198794"/>
    <x v="0"/>
    <x v="4"/>
    <x v="5"/>
    <x v="7"/>
  </r>
  <r>
    <x v="1"/>
    <s v="5"/>
    <x v="1"/>
    <s v="41100015"/>
    <s v="Pndptn Usaha Teh"/>
    <s v="11004026"/>
    <s v="STD 1 RA"/>
    <x v="1"/>
    <n v="2717098560"/>
    <n v="88000"/>
    <x v="0"/>
    <x v="5"/>
    <x v="6"/>
    <x v="13"/>
  </r>
  <r>
    <x v="1"/>
    <s v="5"/>
    <x v="1"/>
    <s v="41100015"/>
    <s v="Pndptn Usaha Teh"/>
    <s v="11004287"/>
    <s v="TEA:ODX TEA;BLACK;GRADE 3;FLUFF"/>
    <x v="0"/>
    <n v="91840000"/>
    <n v="11200"/>
    <x v="0"/>
    <x v="5"/>
    <x v="6"/>
    <x v="13"/>
  </r>
  <r>
    <x v="1"/>
    <s v="5"/>
    <x v="1"/>
    <s v="41100015"/>
    <s v="Pndptn Usaha Teh"/>
    <s v="11004288"/>
    <s v="TEA:ODX TEA;BLACK;GRADE 3;BM"/>
    <x v="0"/>
    <n v="4911600000"/>
    <n v="342000"/>
    <x v="0"/>
    <x v="5"/>
    <x v="6"/>
    <x v="13"/>
  </r>
  <r>
    <x v="1"/>
    <s v="5"/>
    <x v="1"/>
    <s v="41100015"/>
    <s v="Pndptn Usaha Teh"/>
    <s v="11004347"/>
    <s v="TEA:ODX TEA;BLACK;GRADE 1;OP"/>
    <x v="0"/>
    <n v="3250000"/>
    <n v="50"/>
    <x v="0"/>
    <x v="5"/>
    <x v="6"/>
    <x v="13"/>
  </r>
  <r>
    <x v="1"/>
    <s v="5"/>
    <x v="1"/>
    <s v="41100015"/>
    <s v="Pndptn Usaha Teh"/>
    <s v="11004348"/>
    <s v="TEA:ODX TEA;BLACK;GRADE 1;BOP I"/>
    <x v="0"/>
    <n v="26769065"/>
    <n v="670"/>
    <x v="0"/>
    <x v="5"/>
    <x v="6"/>
    <x v="13"/>
  </r>
  <r>
    <x v="1"/>
    <s v="5"/>
    <x v="1"/>
    <s v="41100015"/>
    <s v="Pndptn Usaha Teh"/>
    <s v="11004355"/>
    <s v="TEA:ODX TEA;BLACK;GRADE 1;BOP"/>
    <x v="0"/>
    <n v="55763720"/>
    <n v="2025"/>
    <x v="0"/>
    <x v="5"/>
    <x v="6"/>
    <x v="13"/>
  </r>
  <r>
    <x v="1"/>
    <s v="5"/>
    <x v="1"/>
    <s v="41100015"/>
    <s v="Pndptn Usaha Teh"/>
    <s v="11004356"/>
    <s v="TEA:ODX TEA;BLACK;GRADE 1;BOP I SP"/>
    <x v="0"/>
    <n v="18953399"/>
    <n v="344"/>
    <x v="0"/>
    <x v="5"/>
    <x v="6"/>
    <x v="13"/>
  </r>
  <r>
    <x v="1"/>
    <s v="5"/>
    <x v="1"/>
    <s v="41100015"/>
    <s v="Pndptn Usaha Teh"/>
    <s v="11004357"/>
    <s v="TEA:ODX TEA;BLACK;GRADE 1;BOPF"/>
    <x v="1"/>
    <n v="524894040"/>
    <n v="20400"/>
    <x v="0"/>
    <x v="5"/>
    <x v="6"/>
    <x v="13"/>
  </r>
  <r>
    <x v="1"/>
    <s v="5"/>
    <x v="1"/>
    <s v="41100015"/>
    <s v="Pndptn Usaha Teh"/>
    <s v="11004357"/>
    <s v="TEA:ODX TEA;BLACK;GRADE 1;BOPF"/>
    <x v="0"/>
    <n v="769366212"/>
    <n v="30600"/>
    <x v="0"/>
    <x v="5"/>
    <x v="6"/>
    <x v="13"/>
  </r>
  <r>
    <x v="1"/>
    <s v="5"/>
    <x v="1"/>
    <s v="41100015"/>
    <s v="Pndptn Usaha Teh"/>
    <s v="11004358"/>
    <s v="TEA:ODX TEA;BLACK;GRADE 1;PF"/>
    <x v="1"/>
    <n v="386621796"/>
    <n v="17820"/>
    <x v="0"/>
    <x v="5"/>
    <x v="6"/>
    <x v="13"/>
  </r>
  <r>
    <x v="1"/>
    <s v="5"/>
    <x v="1"/>
    <s v="41100015"/>
    <s v="Pndptn Usaha Teh"/>
    <s v="11004358"/>
    <s v="TEA:ODX TEA;BLACK;GRADE 1;PF"/>
    <x v="0"/>
    <n v="5027050292"/>
    <n v="226600"/>
    <x v="0"/>
    <x v="5"/>
    <x v="6"/>
    <x v="13"/>
  </r>
  <r>
    <x v="1"/>
    <s v="5"/>
    <x v="1"/>
    <s v="41100015"/>
    <s v="Pndptn Usaha Teh"/>
    <s v="11004359"/>
    <s v="TEA:ODX TEA;BLACK;GRADE 1;DUST"/>
    <x v="1"/>
    <n v="290048400"/>
    <n v="12400"/>
    <x v="0"/>
    <x v="5"/>
    <x v="6"/>
    <x v="13"/>
  </r>
  <r>
    <x v="1"/>
    <s v="5"/>
    <x v="1"/>
    <s v="41100015"/>
    <s v="Pndptn Usaha Teh"/>
    <s v="11004359"/>
    <s v="TEA:ODX TEA;BLACK;GRADE 1;DUST"/>
    <x v="0"/>
    <n v="1723109521"/>
    <n v="73760"/>
    <x v="0"/>
    <x v="5"/>
    <x v="6"/>
    <x v="13"/>
  </r>
  <r>
    <x v="1"/>
    <s v="5"/>
    <x v="1"/>
    <s v="41100015"/>
    <s v="Pndptn Usaha Teh"/>
    <s v="11004360"/>
    <s v="TEA:ODX TEA;BLACK;GRADE 1;BT"/>
    <x v="1"/>
    <n v="987287328"/>
    <n v="46400"/>
    <x v="0"/>
    <x v="5"/>
    <x v="6"/>
    <x v="13"/>
  </r>
  <r>
    <x v="1"/>
    <s v="5"/>
    <x v="1"/>
    <s v="41100015"/>
    <s v="Pndptn Usaha Teh"/>
    <s v="11004360"/>
    <s v="TEA:ODX TEA;BLACK;GRADE 1;BT"/>
    <x v="0"/>
    <n v="2163377358"/>
    <n v="105655"/>
    <x v="0"/>
    <x v="5"/>
    <x v="6"/>
    <x v="13"/>
  </r>
  <r>
    <x v="1"/>
    <s v="5"/>
    <x v="1"/>
    <s v="41100015"/>
    <s v="Pndptn Usaha Teh"/>
    <s v="11004361"/>
    <s v="TEA:ODX TEA;BLACK;GRADE 1;BP"/>
    <x v="1"/>
    <n v="55998054"/>
    <n v="1260"/>
    <x v="0"/>
    <x v="5"/>
    <x v="6"/>
    <x v="13"/>
  </r>
  <r>
    <x v="1"/>
    <s v="5"/>
    <x v="1"/>
    <s v="41100015"/>
    <s v="Pndptn Usaha Teh"/>
    <s v="11004361"/>
    <s v="TEA:ODX TEA;BLACK;GRADE 1;BP"/>
    <x v="0"/>
    <n v="1219712067"/>
    <n v="26460"/>
    <x v="0"/>
    <x v="5"/>
    <x v="6"/>
    <x v="13"/>
  </r>
  <r>
    <x v="1"/>
    <s v="5"/>
    <x v="1"/>
    <s v="41100015"/>
    <s v="Pndptn Usaha Teh"/>
    <s v="11004362"/>
    <s v="TEA:ODX TEA;BLACK;GRADE 2;PF II"/>
    <x v="0"/>
    <n v="81536000"/>
    <n v="4480"/>
    <x v="0"/>
    <x v="5"/>
    <x v="6"/>
    <x v="13"/>
  </r>
  <r>
    <x v="1"/>
    <s v="5"/>
    <x v="1"/>
    <s v="41100015"/>
    <s v="Pndptn Usaha Teh"/>
    <s v="11004363"/>
    <s v="TEA:ODX TEA;BLACK;GRADE 2;DUST II"/>
    <x v="1"/>
    <n v="332588832"/>
    <n v="14880"/>
    <x v="0"/>
    <x v="5"/>
    <x v="6"/>
    <x v="13"/>
  </r>
  <r>
    <x v="1"/>
    <s v="5"/>
    <x v="1"/>
    <s v="41100015"/>
    <s v="Pndptn Usaha Teh"/>
    <s v="11004363"/>
    <s v="TEA:ODX TEA;BLACK;GRADE 2;DUST II"/>
    <x v="0"/>
    <n v="103664000"/>
    <n v="4960"/>
    <x v="0"/>
    <x v="5"/>
    <x v="6"/>
    <x v="13"/>
  </r>
  <r>
    <x v="1"/>
    <s v="5"/>
    <x v="1"/>
    <s v="41100015"/>
    <s v="Pndptn Usaha Teh"/>
    <s v="11004365"/>
    <s v="TEA:ODX TEA;BLACK;GRADE 2;FANN II"/>
    <x v="1"/>
    <n v="751318920"/>
    <n v="48400"/>
    <x v="0"/>
    <x v="5"/>
    <x v="6"/>
    <x v="13"/>
  </r>
  <r>
    <x v="1"/>
    <s v="5"/>
    <x v="1"/>
    <s v="41100015"/>
    <s v="Pndptn Usaha Teh"/>
    <s v="11004365"/>
    <s v="TEA:ODX TEA;BLACK;GRADE 2;FANN II"/>
    <x v="0"/>
    <n v="4514399910"/>
    <n v="276600"/>
    <x v="0"/>
    <x v="5"/>
    <x v="6"/>
    <x v="13"/>
  </r>
  <r>
    <x v="1"/>
    <s v="5"/>
    <x v="1"/>
    <s v="41100015"/>
    <s v="Pndptn Usaha Teh"/>
    <s v="11004366"/>
    <s v="TEA:ODX TEA;BLACK;GRADE 2;DUST III"/>
    <x v="1"/>
    <n v="379011205"/>
    <n v="18200"/>
    <x v="0"/>
    <x v="5"/>
    <x v="6"/>
    <x v="13"/>
  </r>
  <r>
    <x v="1"/>
    <s v="5"/>
    <x v="1"/>
    <s v="41100015"/>
    <s v="Pndptn Usaha Teh"/>
    <s v="11004366"/>
    <s v="TEA:ODX TEA;BLACK;GRADE 2;DUST III"/>
    <x v="0"/>
    <n v="35727120"/>
    <n v="2600"/>
    <x v="0"/>
    <x v="5"/>
    <x v="6"/>
    <x v="13"/>
  </r>
  <r>
    <x v="1"/>
    <s v="5"/>
    <x v="1"/>
    <s v="41100015"/>
    <s v="Pndptn Usaha Teh"/>
    <s v="11004368"/>
    <s v="TEA:CTC TEA;BLACK;GRADE 1;BP 1"/>
    <x v="0"/>
    <n v="5448303"/>
    <n v="135"/>
    <x v="0"/>
    <x v="5"/>
    <x v="6"/>
    <x v="12"/>
  </r>
  <r>
    <x v="1"/>
    <s v="5"/>
    <x v="1"/>
    <s v="41100015"/>
    <s v="Pndptn Usaha Teh"/>
    <s v="11004369"/>
    <s v="TEA:CTC TEA;BLACK;GRADE 1;PF 1"/>
    <x v="0"/>
    <n v="59721200"/>
    <n v="2200"/>
    <x v="0"/>
    <x v="5"/>
    <x v="6"/>
    <x v="12"/>
  </r>
  <r>
    <x v="1"/>
    <s v="5"/>
    <x v="1"/>
    <s v="41100015"/>
    <s v="Pndptn Usaha Teh"/>
    <s v="11004370"/>
    <s v="TEA:CTC TEA;BLACK;GRADE 1;PD"/>
    <x v="1"/>
    <n v="145024200"/>
    <n v="6000"/>
    <x v="0"/>
    <x v="5"/>
    <x v="6"/>
    <x v="12"/>
  </r>
  <r>
    <x v="1"/>
    <s v="5"/>
    <x v="1"/>
    <s v="41100015"/>
    <s v="Pndptn Usaha Teh"/>
    <s v="11004370"/>
    <s v="TEA:CTC TEA;BLACK;GRADE 1;PD"/>
    <x v="0"/>
    <n v="37200000"/>
    <n v="1200"/>
    <x v="0"/>
    <x v="5"/>
    <x v="6"/>
    <x v="12"/>
  </r>
  <r>
    <x v="1"/>
    <s v="5"/>
    <x v="1"/>
    <s v="41100015"/>
    <s v="Pndptn Usaha Teh"/>
    <s v="11004371"/>
    <s v="TEA:CTC TEA;BLACK;GRADE 1;DUST 1"/>
    <x v="1"/>
    <n v="45914440"/>
    <n v="1300"/>
    <x v="0"/>
    <x v="5"/>
    <x v="6"/>
    <x v="12"/>
  </r>
  <r>
    <x v="1"/>
    <s v="5"/>
    <x v="1"/>
    <s v="41100015"/>
    <s v="Pndptn Usaha Teh"/>
    <s v="11004371"/>
    <s v="TEA:CTC TEA;BLACK;GRADE 1;DUST 1"/>
    <x v="0"/>
    <n v="5413070"/>
    <n v="130"/>
    <x v="0"/>
    <x v="5"/>
    <x v="6"/>
    <x v="12"/>
  </r>
  <r>
    <x v="1"/>
    <s v="5"/>
    <x v="1"/>
    <s v="41100015"/>
    <s v="Pndptn Usaha Teh"/>
    <s v="11004372"/>
    <s v="TEA:CTC TEA;BLACK;GRADE 1;FANN"/>
    <x v="1"/>
    <n v="217347212"/>
    <n v="10600"/>
    <x v="0"/>
    <x v="5"/>
    <x v="6"/>
    <x v="12"/>
  </r>
  <r>
    <x v="1"/>
    <s v="5"/>
    <x v="1"/>
    <s v="41100015"/>
    <s v="Pndptn Usaha Teh"/>
    <s v="11004372"/>
    <s v="TEA:CTC TEA;BLACK;GRADE 1;FANN"/>
    <x v="0"/>
    <n v="291091942"/>
    <n v="13780"/>
    <x v="0"/>
    <x v="5"/>
    <x v="6"/>
    <x v="12"/>
  </r>
  <r>
    <x v="1"/>
    <s v="5"/>
    <x v="1"/>
    <s v="41100015"/>
    <s v="Pndptn Usaha Teh"/>
    <s v="11004373"/>
    <s v="TEA:CTC TEA;BLACK;GRADE 2;DUST 2"/>
    <x v="1"/>
    <n v="238141540"/>
    <n v="9100"/>
    <x v="0"/>
    <x v="5"/>
    <x v="6"/>
    <x v="12"/>
  </r>
  <r>
    <x v="1"/>
    <s v="5"/>
    <x v="1"/>
    <s v="41100015"/>
    <s v="Pndptn Usaha Teh"/>
    <s v="11004374"/>
    <s v="TEA:CTC TEA;BLACK;GRADE 2;FNGS 2"/>
    <x v="1"/>
    <n v="33122760"/>
    <n v="2200"/>
    <x v="0"/>
    <x v="5"/>
    <x v="6"/>
    <x v="12"/>
  </r>
  <r>
    <x v="1"/>
    <s v="5"/>
    <x v="1"/>
    <s v="41100015"/>
    <s v="Pndptn Usaha Teh"/>
    <s v="11004374"/>
    <s v="TEA:CTC TEA;BLACK;GRADE 2;FNGS 2"/>
    <x v="0"/>
    <n v="344953840"/>
    <n v="20900"/>
    <x v="0"/>
    <x v="5"/>
    <x v="6"/>
    <x v="12"/>
  </r>
  <r>
    <x v="1"/>
    <s v="5"/>
    <x v="1"/>
    <s v="41100015"/>
    <s v="Pndptn Usaha Teh"/>
    <s v="11004409"/>
    <s v="TEA:ODX TEA;BLACK;GRADE 2;PW DUST"/>
    <x v="0"/>
    <n v="786730000"/>
    <n v="61500"/>
    <x v="0"/>
    <x v="5"/>
    <x v="6"/>
    <x v="13"/>
  </r>
  <r>
    <x v="1"/>
    <s v="5"/>
    <x v="1"/>
    <s v="41100015"/>
    <s v="Pndptn Usaha Teh"/>
    <s v="11006129"/>
    <s v="TEA:ODX TEA;BLACK;GRADE 1;PF-DUST;PF LS"/>
    <x v="1"/>
    <n v="1056649440"/>
    <n v="48400"/>
    <x v="0"/>
    <x v="5"/>
    <x v="6"/>
    <x v="13"/>
  </r>
  <r>
    <x v="1"/>
    <s v="5"/>
    <x v="1"/>
    <s v="41100015"/>
    <s v="Pndptn Usaha Teh"/>
    <s v="31000023"/>
    <s v="PUCUK TEH"/>
    <x v="0"/>
    <n v="376665169"/>
    <n v="130950"/>
    <x v="0"/>
    <x v="5"/>
    <x v="6"/>
    <x v="14"/>
  </r>
  <r>
    <x v="1"/>
    <s v="5"/>
    <x v="1"/>
    <s v="41100023"/>
    <s v="Pndptn Usah Prd Hil"/>
    <s v="11004466"/>
    <s v="MARGARINE:FORVITA;RAW;200GR"/>
    <x v="0"/>
    <n v="9473874"/>
    <n v="1912"/>
    <x v="1"/>
    <x v="1"/>
    <x v="1"/>
    <x v="16"/>
  </r>
  <r>
    <x v="1"/>
    <s v="5"/>
    <x v="1"/>
    <s v="41100023"/>
    <s v="Pndptn Usah Prd Hil"/>
    <s v="11004467"/>
    <s v="RICE,MILLED:IR64;WHITE;RAW"/>
    <x v="0"/>
    <n v="61250000"/>
    <n v="3750"/>
    <x v="1"/>
    <x v="1"/>
    <x v="1"/>
    <x v="16"/>
  </r>
  <r>
    <x v="1"/>
    <s v="5"/>
    <x v="1"/>
    <s v="41100023"/>
    <s v="Pndptn Usah Prd Hil"/>
    <s v="11004532"/>
    <s v="DETERGENT:DISHWASHING;LIQ;BASIL;200ML"/>
    <x v="0"/>
    <n v="2459459"/>
    <n v="608"/>
    <x v="1"/>
    <x v="1"/>
    <x v="1"/>
    <x v="16"/>
  </r>
  <r>
    <x v="1"/>
    <s v="5"/>
    <x v="1"/>
    <s v="41100023"/>
    <s v="Pndptn Usah Prd Hil"/>
    <s v="11006051"/>
    <s v="Beras Merek A - 25 Kg/Krg (pcs)"/>
    <x v="0"/>
    <n v="1962500"/>
    <n v="5"/>
    <x v="1"/>
    <x v="1"/>
    <x v="1"/>
    <x v="16"/>
  </r>
  <r>
    <x v="1"/>
    <s v="5"/>
    <x v="1"/>
    <s v="41100023"/>
    <s v="Pndptn Usah Prd Hil"/>
    <s v="11006083"/>
    <s v="DETERGENT:DISHWASHING;LIQ;GRNTEA;75ML"/>
    <x v="0"/>
    <n v="1405711"/>
    <n v="825"/>
    <x v="1"/>
    <x v="1"/>
    <x v="1"/>
    <x v="16"/>
  </r>
  <r>
    <x v="1"/>
    <s v="5"/>
    <x v="1"/>
    <s v="41100024"/>
    <s v="Pndptn Us. Hilir Teh"/>
    <s v="11004289"/>
    <s v="TEA:BAG;BLACK;GUNUNG MAS;46.25GR;25/BOX"/>
    <x v="0"/>
    <n v="96381001"/>
    <n v="25079"/>
    <x v="1"/>
    <x v="1"/>
    <x v="1"/>
    <x v="16"/>
  </r>
  <r>
    <x v="1"/>
    <s v="5"/>
    <x v="1"/>
    <s v="41100024"/>
    <s v="Pndptn Us. Hilir Teh"/>
    <s v="11004323"/>
    <s v="TEA:BAG;BLACKCURRANT;WALINI;45GR;25/BOX"/>
    <x v="0"/>
    <n v="6980263"/>
    <n v="459"/>
    <x v="1"/>
    <x v="1"/>
    <x v="1"/>
    <x v="16"/>
  </r>
  <r>
    <x v="1"/>
    <s v="5"/>
    <x v="1"/>
    <s v="41100024"/>
    <s v="Pndptn Us. Hilir Teh"/>
    <s v="11004383"/>
    <s v="TEA:BAG;BLACKCURRANT;WALINI;25/BOX;ALUM"/>
    <x v="0"/>
    <n v="56189602"/>
    <n v="5805"/>
    <x v="1"/>
    <x v="1"/>
    <x v="1"/>
    <x v="16"/>
  </r>
  <r>
    <x v="1"/>
    <s v="5"/>
    <x v="1"/>
    <s v="41100024"/>
    <s v="Pndptn Us. Hilir Teh"/>
    <s v="11004395"/>
    <s v="TEA:BAG;GREEN;ORIGINAL;WALINI;24/MC"/>
    <x v="0"/>
    <n v="192973"/>
    <n v="20"/>
    <x v="1"/>
    <x v="1"/>
    <x v="1"/>
    <x v="16"/>
  </r>
  <r>
    <x v="1"/>
    <s v="5"/>
    <x v="1"/>
    <s v="41100024"/>
    <s v="Pndptn Us. Hilir Teh"/>
    <s v="11004406"/>
    <s v="TEA:BAG;BLACKCURRANT;NUSAKITA;48/MC"/>
    <x v="0"/>
    <n v="713149"/>
    <n v="87"/>
    <x v="1"/>
    <x v="1"/>
    <x v="1"/>
    <x v="16"/>
  </r>
  <r>
    <x v="1"/>
    <s v="5"/>
    <x v="1"/>
    <s v="41100024"/>
    <s v="Pndptn Us. Hilir Teh"/>
    <s v="11004407"/>
    <s v="TEA:BAG;LEMON;NUSAKITA;48/MC"/>
    <x v="0"/>
    <n v="79840"/>
    <n v="9"/>
    <x v="1"/>
    <x v="1"/>
    <x v="1"/>
    <x v="16"/>
  </r>
  <r>
    <x v="1"/>
    <s v="5"/>
    <x v="1"/>
    <s v="41100024"/>
    <s v="Pndptn Us. Hilir Teh"/>
    <s v="11004413"/>
    <s v="TEA:BAG;BLACK;ORIGINAL;GOALPARA;18/MC"/>
    <x v="0"/>
    <n v="2086962"/>
    <n v="51840"/>
    <x v="1"/>
    <x v="1"/>
    <x v="1"/>
    <x v="16"/>
  </r>
  <r>
    <x v="1"/>
    <s v="5"/>
    <x v="1"/>
    <s v="41100024"/>
    <s v="Pndptn Us. Hilir Teh"/>
    <s v="11004414"/>
    <s v="TEA:BAG;BLACK;VANILA;NUSAKITA;48/MC"/>
    <x v="0"/>
    <n v="1773696"/>
    <n v="203"/>
    <x v="1"/>
    <x v="1"/>
    <x v="1"/>
    <x v="16"/>
  </r>
  <r>
    <x v="1"/>
    <s v="5"/>
    <x v="1"/>
    <s v="41100024"/>
    <s v="Pndptn Us. Hilir Teh"/>
    <s v="11004415"/>
    <s v="EA:BAG;ENGLISHBREAKFAST;NUSAKITA;48/MC"/>
    <x v="0"/>
    <n v="1017993"/>
    <n v="133"/>
    <x v="1"/>
    <x v="1"/>
    <x v="1"/>
    <x v="16"/>
  </r>
  <r>
    <x v="1"/>
    <s v="5"/>
    <x v="1"/>
    <s v="41100024"/>
    <s v="Pndptn Us. Hilir Teh"/>
    <s v="11004447"/>
    <s v="TEA:POWDER;BLACK;GRADE 1;WALINI;1KG"/>
    <x v="0"/>
    <n v="2700000"/>
    <n v="54"/>
    <x v="1"/>
    <x v="1"/>
    <x v="1"/>
    <x v="16"/>
  </r>
  <r>
    <x v="1"/>
    <s v="5"/>
    <x v="1"/>
    <s v="41100024"/>
    <s v="Pndptn Us. Hilir Teh"/>
    <s v="11004456"/>
    <s v="TEA:BAG;BLACK;ORIGINAL;WALINI;180GR"/>
    <x v="0"/>
    <n v="700900"/>
    <n v="20"/>
    <x v="1"/>
    <x v="1"/>
    <x v="1"/>
    <x v="16"/>
  </r>
  <r>
    <x v="1"/>
    <s v="5"/>
    <x v="1"/>
    <s v="41100024"/>
    <s v="Pndptn Us. Hilir Teh"/>
    <s v="11004462"/>
    <s v="TEA:BAG;JASMINE;NDESO;50GR;25/BOX"/>
    <x v="0"/>
    <n v="4104505"/>
    <n v="1360"/>
    <x v="1"/>
    <x v="1"/>
    <x v="1"/>
    <x v="16"/>
  </r>
  <r>
    <x v="1"/>
    <s v="5"/>
    <x v="1"/>
    <s v="41100024"/>
    <s v="Pndptn Us. Hilir Teh"/>
    <s v="11004519"/>
    <s v="TEA:BAG;JASMINE;GOALPARA;30GR;15/BOX"/>
    <x v="0"/>
    <n v="294293"/>
    <n v="101"/>
    <x v="1"/>
    <x v="1"/>
    <x v="1"/>
    <x v="16"/>
  </r>
  <r>
    <x v="1"/>
    <s v="5"/>
    <x v="1"/>
    <s v="41100024"/>
    <s v="Pndptn Us. Hilir Teh"/>
    <s v="11004520"/>
    <s v="TEA:BAG;BLACK;GOALPARA;30GR;15/BOX"/>
    <x v="0"/>
    <n v="6777143"/>
    <n v="2704"/>
    <x v="1"/>
    <x v="1"/>
    <x v="1"/>
    <x v="16"/>
  </r>
  <r>
    <x v="1"/>
    <s v="5"/>
    <x v="1"/>
    <s v="41100024"/>
    <s v="Pndptn Us. Hilir Teh"/>
    <s v="11006011"/>
    <s v="TC Wangi Goal 15TB/Dus (Pcs)-72/MC"/>
    <x v="0"/>
    <n v="20516942"/>
    <n v="7318"/>
    <x v="1"/>
    <x v="1"/>
    <x v="1"/>
    <x v="16"/>
  </r>
  <r>
    <x v="1"/>
    <s v="5"/>
    <x v="1"/>
    <s v="41100024"/>
    <s v="Pndptn Us. Hilir Teh"/>
    <s v="11006018"/>
    <s v="TEH STD 102  BP 1"/>
    <x v="0"/>
    <n v="5600000"/>
    <n v="160"/>
    <x v="1"/>
    <x v="1"/>
    <x v="1"/>
    <x v="16"/>
  </r>
  <r>
    <x v="1"/>
    <s v="5"/>
    <x v="1"/>
    <s v="41100024"/>
    <s v="Pndptn Us. Hilir Teh"/>
    <s v="11006028"/>
    <s v="TEH STD 205  BOP I"/>
    <x v="0"/>
    <n v="7050000"/>
    <n v="150"/>
    <x v="1"/>
    <x v="1"/>
    <x v="1"/>
    <x v="16"/>
  </r>
  <r>
    <x v="1"/>
    <s v="5"/>
    <x v="1"/>
    <s v="41100024"/>
    <s v="Pndptn Us. Hilir Teh"/>
    <s v="11006053"/>
    <s v="TC Hijau Goalpara SKI 25TB/Dus"/>
    <x v="0"/>
    <n v="92972973"/>
    <n v="19200"/>
    <x v="1"/>
    <x v="1"/>
    <x v="1"/>
    <x v="16"/>
  </r>
  <r>
    <x v="1"/>
    <s v="5"/>
    <x v="1"/>
    <s v="41100024"/>
    <s v="Pndptn Us. Hilir Teh"/>
    <s v="11006055"/>
    <s v="TC Hijau Walini NA 25TB/Dus (Pcs)-48/MC"/>
    <x v="0"/>
    <n v="16997788"/>
    <n v="1445"/>
    <x v="1"/>
    <x v="1"/>
    <x v="1"/>
    <x v="16"/>
  </r>
  <r>
    <x v="1"/>
    <s v="5"/>
    <x v="1"/>
    <s v="41100024"/>
    <s v="Pndptn Us. Hilir Teh"/>
    <s v="11006056"/>
    <s v="TC Hijau Walini AP 25TB/Dus (Pcs)-48MC"/>
    <x v="0"/>
    <n v="5377776"/>
    <n v="305"/>
    <x v="1"/>
    <x v="1"/>
    <x v="1"/>
    <x v="16"/>
  </r>
  <r>
    <x v="1"/>
    <s v="5"/>
    <x v="1"/>
    <s v="41100024"/>
    <s v="Pndptn Us. Hilir Teh"/>
    <s v="11006057"/>
    <s v="TC Hitam Goal 25TB/Dus (Pcs) - 48/MC"/>
    <x v="0"/>
    <n v="195223558"/>
    <n v="47494"/>
    <x v="1"/>
    <x v="1"/>
    <x v="1"/>
    <x v="16"/>
  </r>
  <r>
    <x v="1"/>
    <s v="5"/>
    <x v="1"/>
    <s v="41100024"/>
    <s v="Pndptn Us. Hilir Teh"/>
    <s v="11006058"/>
    <s v="TC Hitam Goal 5TB/Sachet (Pcs)- 288/MC"/>
    <x v="0"/>
    <n v="12702062"/>
    <n v="16438"/>
    <x v="1"/>
    <x v="1"/>
    <x v="1"/>
    <x v="16"/>
  </r>
  <r>
    <x v="1"/>
    <s v="5"/>
    <x v="1"/>
    <s v="41100024"/>
    <s v="Pndptn Us. Hilir Teh"/>
    <s v="11006059"/>
    <s v="TC Hitam Superindo 365 25TB/Dus"/>
    <x v="0"/>
    <n v="6778378"/>
    <n v="2400"/>
    <x v="1"/>
    <x v="1"/>
    <x v="1"/>
    <x v="16"/>
  </r>
  <r>
    <x v="1"/>
    <s v="5"/>
    <x v="1"/>
    <s v="41100024"/>
    <s v="Pndptn Us. Hilir Teh"/>
    <s v="11006060"/>
    <s v="TC Hitam Walini AP 25TB/Dus (Pcs)-48/MC"/>
    <x v="0"/>
    <n v="11583564"/>
    <n v="847"/>
    <x v="1"/>
    <x v="1"/>
    <x v="1"/>
    <x v="16"/>
  </r>
  <r>
    <x v="1"/>
    <s v="5"/>
    <x v="1"/>
    <s v="41100024"/>
    <s v="Pndptn Us. Hilir Teh"/>
    <s v="11006062"/>
    <s v="TC Wangi Superindo 365 25TB/Dus"/>
    <x v="0"/>
    <n v="9729730"/>
    <n v="2400"/>
    <x v="1"/>
    <x v="1"/>
    <x v="1"/>
    <x v="16"/>
  </r>
  <r>
    <x v="1"/>
    <s v="5"/>
    <x v="1"/>
    <s v="41100024"/>
    <s v="Pndptn Us. Hilir Teh"/>
    <s v="11006063"/>
    <s v="TC Wangi Walini NA 25TB/Dus (Pcs)-48/MC"/>
    <x v="0"/>
    <n v="64575187"/>
    <n v="7851"/>
    <x v="1"/>
    <x v="1"/>
    <x v="1"/>
    <x v="16"/>
  </r>
  <r>
    <x v="1"/>
    <s v="5"/>
    <x v="1"/>
    <s v="41100024"/>
    <s v="Pndptn Us. Hilir Teh"/>
    <s v="11006064"/>
    <s v="TC Wangi Walini AP 25TB/Dus (Pcs)-48/MC"/>
    <x v="0"/>
    <n v="14745311"/>
    <n v="1077"/>
    <x v="1"/>
    <x v="1"/>
    <x v="1"/>
    <x v="16"/>
  </r>
  <r>
    <x v="1"/>
    <s v="5"/>
    <x v="1"/>
    <s v="41100024"/>
    <s v="Pndptn Us. Hilir Teh"/>
    <s v="11006065"/>
    <s v="TC Leci Walini NA 25TB/Dus (Pcs)-48/MC"/>
    <x v="0"/>
    <n v="80885931"/>
    <n v="8596"/>
    <x v="1"/>
    <x v="1"/>
    <x v="1"/>
    <x v="16"/>
  </r>
  <r>
    <x v="1"/>
    <s v="5"/>
    <x v="1"/>
    <s v="41100024"/>
    <s v="Pndptn Us. Hilir Teh"/>
    <s v="11006066"/>
    <s v="TC Leci Walini AP 25TB/Dus (Pcs)-48/MC"/>
    <x v="0"/>
    <n v="27367504"/>
    <n v="1823"/>
    <x v="1"/>
    <x v="1"/>
    <x v="1"/>
    <x v="16"/>
  </r>
  <r>
    <x v="1"/>
    <s v="5"/>
    <x v="1"/>
    <s v="41100024"/>
    <s v="Pndptn Us. Hilir Teh"/>
    <s v="11006067"/>
    <s v="TC Lemon Walini NA 25TB/Dus (Pcs)-48/MC"/>
    <x v="0"/>
    <n v="42775797"/>
    <n v="4299"/>
    <x v="1"/>
    <x v="1"/>
    <x v="1"/>
    <x v="16"/>
  </r>
  <r>
    <x v="1"/>
    <s v="5"/>
    <x v="1"/>
    <s v="41100024"/>
    <s v="Pndptn Us. Hilir Teh"/>
    <s v="11006068"/>
    <s v="TC Lemon Walini AP 25TB/Dus (Pcs)-48/MC"/>
    <x v="0"/>
    <n v="17634729"/>
    <n v="1137"/>
    <x v="1"/>
    <x v="1"/>
    <x v="1"/>
    <x v="16"/>
  </r>
  <r>
    <x v="1"/>
    <s v="5"/>
    <x v="1"/>
    <s v="41100024"/>
    <s v="Pndptn Us. Hilir Teh"/>
    <s v="11006070"/>
    <s v="TS Hitam Walini 50gr/Pouch -10/MC"/>
    <x v="0"/>
    <n v="49091"/>
    <n v="1"/>
    <x v="1"/>
    <x v="1"/>
    <x v="1"/>
    <x v="16"/>
  </r>
  <r>
    <x v="1"/>
    <s v="5"/>
    <x v="1"/>
    <s v="41100024"/>
    <s v="Pndptn Us. Hilir Teh"/>
    <s v="11006071"/>
    <s v="TS BP1 Walini 200gr/Dus (Pcs) -48/MC"/>
    <x v="0"/>
    <n v="7565334"/>
    <n v="366"/>
    <x v="1"/>
    <x v="1"/>
    <x v="1"/>
    <x v="16"/>
  </r>
  <r>
    <x v="1"/>
    <s v="5"/>
    <x v="1"/>
    <s v="41100024"/>
    <s v="Pndptn Us. Hilir Teh"/>
    <s v="11006072"/>
    <s v="TS Hitam Goal 100 g/Metalize (Pcs)-72/MC"/>
    <x v="0"/>
    <n v="94355527"/>
    <n v="22679"/>
    <x v="1"/>
    <x v="1"/>
    <x v="1"/>
    <x v="16"/>
  </r>
  <r>
    <x v="1"/>
    <s v="5"/>
    <x v="1"/>
    <s v="41100024"/>
    <s v="Pndptn Us. Hilir Teh"/>
    <s v="11006073"/>
    <s v="TS Hitam Goal 250g/Metalize (Pcs)-32/MC"/>
    <x v="0"/>
    <n v="790229380"/>
    <n v="81090"/>
    <x v="1"/>
    <x v="1"/>
    <x v="1"/>
    <x v="16"/>
  </r>
  <r>
    <x v="1"/>
    <s v="5"/>
    <x v="1"/>
    <s v="41100024"/>
    <s v="Pndptn Us. Hilir Teh"/>
    <s v="11006074"/>
    <s v="TS Hitam Goal 50 g/Metalize (Pcs)-132/MC"/>
    <x v="0"/>
    <n v="265349657"/>
    <n v="122820"/>
    <x v="1"/>
    <x v="1"/>
    <x v="1"/>
    <x v="16"/>
  </r>
  <r>
    <x v="1"/>
    <s v="5"/>
    <x v="1"/>
    <s v="41100024"/>
    <s v="Pndptn Us. Hilir Teh"/>
    <s v="11006075"/>
    <s v="TS Hitam Gn. Mas 250g/Bks (pcs)-60/MC"/>
    <x v="0"/>
    <n v="120422378"/>
    <n v="12204"/>
    <x v="1"/>
    <x v="1"/>
    <x v="1"/>
    <x v="16"/>
  </r>
  <r>
    <x v="1"/>
    <s v="5"/>
    <x v="1"/>
    <s v="41100024"/>
    <s v="Pndptn Us. Hilir Teh"/>
    <s v="11006076"/>
    <s v="TS Hitam Gn. Mas 100g/Bal (Pcs)-150/MC"/>
    <x v="0"/>
    <n v="13415557"/>
    <n v="3186"/>
    <x v="1"/>
    <x v="1"/>
    <x v="1"/>
    <x v="16"/>
  </r>
  <r>
    <x v="1"/>
    <s v="5"/>
    <x v="1"/>
    <s v="41100024"/>
    <s v="Pndptn Us. Hilir Teh"/>
    <s v="11006077"/>
    <s v="TS Hitam Gn. Mas 50g/Bks (Pcs)-280/MC"/>
    <x v="0"/>
    <n v="12155887"/>
    <n v="5624"/>
    <x v="1"/>
    <x v="1"/>
    <x v="1"/>
    <x v="16"/>
  </r>
  <r>
    <x v="1"/>
    <s v="5"/>
    <x v="1"/>
    <s v="41100024"/>
    <s v="Pndptn Us. Hilir Teh"/>
    <s v="11006078"/>
    <s v="TS Putih Walini 50gr/Pouch -10/MC"/>
    <x v="0"/>
    <n v="264546"/>
    <n v="3"/>
    <x v="1"/>
    <x v="1"/>
    <x v="1"/>
    <x v="16"/>
  </r>
  <r>
    <x v="1"/>
    <s v="5"/>
    <x v="1"/>
    <s v="41100024"/>
    <s v="Pndptn Us. Hilir Teh"/>
    <s v="11006079"/>
    <s v="TC Hitam Walini NA 25TB/Dus (Pcs)-48/MC"/>
    <x v="0"/>
    <n v="107265024"/>
    <n v="16030"/>
    <x v="1"/>
    <x v="1"/>
    <x v="1"/>
    <x v="16"/>
  </r>
  <r>
    <x v="1"/>
    <s v="5"/>
    <x v="1"/>
    <s v="41100024"/>
    <s v="Pndptn Us. Hilir Teh"/>
    <s v="11006093"/>
    <s v="TEA:BAG;BLACK;DUST 1;WALINI;180GR;100/PK"/>
    <x v="0"/>
    <n v="2359680"/>
    <n v="60"/>
    <x v="1"/>
    <x v="1"/>
    <x v="1"/>
    <x v="16"/>
  </r>
  <r>
    <x v="1"/>
    <s v="5"/>
    <x v="1"/>
    <s v="41100024"/>
    <s v="Pndptn Us. Hilir Teh"/>
    <s v="11006094"/>
    <s v="TEA:BAG;BLACK;PF;BONTEH;7.2GR"/>
    <x v="0"/>
    <n v="1136000"/>
    <n v="1776"/>
    <x v="1"/>
    <x v="1"/>
    <x v="1"/>
    <x v="16"/>
  </r>
  <r>
    <x v="1"/>
    <s v="5"/>
    <x v="1"/>
    <s v="41100024"/>
    <s v="Pndptn Us. Hilir Teh"/>
    <s v="11006128"/>
    <s v="TEA:BAG;BLACK;REGULER;WALINI;42.5GR"/>
    <x v="0"/>
    <n v="857743"/>
    <n v="317"/>
    <x v="1"/>
    <x v="1"/>
    <x v="1"/>
    <x v="16"/>
  </r>
  <r>
    <x v="1"/>
    <s v="5"/>
    <x v="1"/>
    <s v="41100026"/>
    <s v="Pndptn Us. Hlir Gula"/>
    <s v="11004484"/>
    <s v="SUGAR,REFINED:GKP 1;RAJAGULA;50KG"/>
    <x v="0"/>
    <n v="59360000"/>
    <n v="76"/>
    <x v="1"/>
    <x v="1"/>
    <x v="1"/>
    <x v="16"/>
  </r>
  <r>
    <x v="1"/>
    <s v="5"/>
    <x v="1"/>
    <s v="41100026"/>
    <s v="Pndptn Us. Hlir Gula"/>
    <s v="11004485"/>
    <s v="SUGAR,REFINED:GKP 1;RAJAGULA;1KG"/>
    <x v="0"/>
    <n v="16000000"/>
    <n v="1000"/>
    <x v="1"/>
    <x v="1"/>
    <x v="1"/>
    <x v="16"/>
  </r>
  <r>
    <x v="1"/>
    <s v="5"/>
    <x v="1"/>
    <s v="41100027"/>
    <s v="Pndptn Us. Hlir KS"/>
    <s v="11004481"/>
    <s v="VEGETABLE OIL:PALM;LIQ;STD;NUSAKITA;1L"/>
    <x v="0"/>
    <n v="41724099"/>
    <n v="2765"/>
    <x v="1"/>
    <x v="1"/>
    <x v="1"/>
    <x v="16"/>
  </r>
  <r>
    <x v="1"/>
    <s v="5"/>
    <x v="1"/>
    <s v="41100027"/>
    <s v="Pndptn Us. Hlir KS"/>
    <s v="11004483"/>
    <s v="VEGETABLE OIL:PALM;LIQ;NUSAKITA;2L"/>
    <x v="0"/>
    <n v="838114342"/>
    <n v="26259"/>
    <x v="1"/>
    <x v="1"/>
    <x v="1"/>
    <x v="16"/>
  </r>
  <r>
    <x v="1"/>
    <s v="5"/>
    <x v="1"/>
    <s v="41100027"/>
    <s v="Pndptn Us. Hlir KS"/>
    <s v="11006092"/>
    <s v="VEGETABLE OIL:PALM;LIQ;FRAISWEL;18L"/>
    <x v="0"/>
    <n v="101981980"/>
    <n v="400"/>
    <x v="1"/>
    <x v="1"/>
    <x v="1"/>
    <x v="16"/>
  </r>
  <r>
    <x v="1"/>
    <s v="5"/>
    <x v="1"/>
    <s v="41100027"/>
    <s v="Pndptn Us. Hlir KS"/>
    <s v="11006096"/>
    <s v="VEGETABLE OIL:PALM;LIQ;STD;FITRI;850ML"/>
    <x v="0"/>
    <n v="1513514"/>
    <n v="120"/>
    <x v="1"/>
    <x v="1"/>
    <x v="1"/>
    <x v="16"/>
  </r>
  <r>
    <x v="1"/>
    <s v="5"/>
    <x v="1"/>
    <s v="41900001"/>
    <s v="Pndptn Ush Opti Aset"/>
    <s v="#"/>
    <s v="#"/>
    <x v="0"/>
    <n v="23071607421"/>
    <n v="0"/>
    <x v="1"/>
    <x v="1"/>
    <x v="13"/>
    <x v="6"/>
  </r>
  <r>
    <x v="1"/>
    <s v="5"/>
    <x v="1"/>
    <s v="41900005"/>
    <s v="Pndptn Ush Agrowisat"/>
    <s v="#"/>
    <s v="#"/>
    <x v="0"/>
    <n v="10166478394"/>
    <n v="0"/>
    <x v="1"/>
    <x v="1"/>
    <x v="7"/>
    <x v="6"/>
  </r>
  <r>
    <x v="1"/>
    <s v="5"/>
    <x v="2"/>
    <s v="41100006"/>
    <s v="Pndptn Usaha Karet"/>
    <s v="11000046"/>
    <s v="LATEKS PEKAT HIGH AMONIAK"/>
    <x v="0"/>
    <n v="630998350"/>
    <n v="28635"/>
    <x v="0"/>
    <x v="4"/>
    <x v="5"/>
    <x v="7"/>
  </r>
  <r>
    <x v="1"/>
    <s v="5"/>
    <x v="2"/>
    <s v="41100006"/>
    <s v="Pndptn Usaha Karet"/>
    <s v="11003909"/>
    <s v="RSS 4"/>
    <x v="0"/>
    <n v="34171200"/>
    <n v="1017"/>
    <x v="0"/>
    <x v="4"/>
    <x v="5"/>
    <x v="7"/>
  </r>
  <r>
    <x v="1"/>
    <s v="5"/>
    <x v="2"/>
    <s v="41100006"/>
    <s v="Pndptn Usaha Karet"/>
    <s v="11005970"/>
    <s v="RSS 1 BB"/>
    <x v="1"/>
    <n v="21706339091"/>
    <n v="669186"/>
    <x v="0"/>
    <x v="4"/>
    <x v="5"/>
    <x v="10"/>
  </r>
  <r>
    <x v="1"/>
    <s v="5"/>
    <x v="2"/>
    <s v="41100006"/>
    <s v="Pndptn Usaha Karet"/>
    <s v="11005970"/>
    <s v="RSS 1 BB"/>
    <x v="0"/>
    <n v="10778001246"/>
    <n v="321711"/>
    <x v="0"/>
    <x v="4"/>
    <x v="5"/>
    <x v="10"/>
  </r>
  <r>
    <x v="1"/>
    <s v="5"/>
    <x v="2"/>
    <s v="41100006"/>
    <s v="Pndptn Usaha Karet"/>
    <s v="11005974"/>
    <s v="RSS 4 BB"/>
    <x v="0"/>
    <n v="580910400"/>
    <n v="17289"/>
    <x v="0"/>
    <x v="4"/>
    <x v="5"/>
    <x v="7"/>
  </r>
  <r>
    <x v="1"/>
    <s v="5"/>
    <x v="2"/>
    <s v="41100006"/>
    <s v="Pndptn Usaha Karet"/>
    <s v="11005975"/>
    <s v="CUTTING"/>
    <x v="0"/>
    <n v="561994200"/>
    <n v="18306"/>
    <x v="0"/>
    <x v="4"/>
    <x v="5"/>
    <x v="7"/>
  </r>
  <r>
    <x v="1"/>
    <s v="5"/>
    <x v="2"/>
    <s v="41100006"/>
    <s v="Pndptn Usaha Karet"/>
    <s v="31000025"/>
    <s v="Lump"/>
    <x v="0"/>
    <n v="1902250925"/>
    <n v="82084"/>
    <x v="0"/>
    <x v="4"/>
    <x v="5"/>
    <x v="7"/>
  </r>
  <r>
    <x v="1"/>
    <s v="5"/>
    <x v="2"/>
    <s v="41100015"/>
    <s v="Pndptn Usaha Teh"/>
    <s v="11004288"/>
    <s v="TEA:ODX TEA;BLACK;GRADE 3;BM"/>
    <x v="0"/>
    <n v="312800000"/>
    <n v="22400"/>
    <x v="0"/>
    <x v="5"/>
    <x v="6"/>
    <x v="13"/>
  </r>
  <r>
    <x v="1"/>
    <s v="5"/>
    <x v="2"/>
    <s v="41100015"/>
    <s v="Pndptn Usaha Teh"/>
    <s v="11004355"/>
    <s v="TEA:ODX TEA;BLACK;GRADE 1;BOP"/>
    <x v="0"/>
    <n v="23777250"/>
    <n v="1000"/>
    <x v="0"/>
    <x v="5"/>
    <x v="6"/>
    <x v="13"/>
  </r>
  <r>
    <x v="1"/>
    <s v="5"/>
    <x v="2"/>
    <s v="41100015"/>
    <s v="Pndptn Usaha Teh"/>
    <s v="11004357"/>
    <s v="TEA:ODX TEA;BLACK;GRADE 1;BOPF"/>
    <x v="1"/>
    <n v="170955835"/>
    <n v="9180"/>
    <x v="0"/>
    <x v="5"/>
    <x v="6"/>
    <x v="13"/>
  </r>
  <r>
    <x v="1"/>
    <s v="5"/>
    <x v="2"/>
    <s v="41100015"/>
    <s v="Pndptn Usaha Teh"/>
    <s v="11004357"/>
    <s v="TEA:ODX TEA;BLACK;GRADE 1;BOPF"/>
    <x v="0"/>
    <n v="548480021"/>
    <n v="26620"/>
    <x v="0"/>
    <x v="5"/>
    <x v="6"/>
    <x v="13"/>
  </r>
  <r>
    <x v="1"/>
    <s v="5"/>
    <x v="2"/>
    <s v="41100015"/>
    <s v="Pndptn Usaha Teh"/>
    <s v="11004358"/>
    <s v="TEA:ODX TEA;BLACK;GRADE 1;PF"/>
    <x v="0"/>
    <n v="930838469"/>
    <n v="46200"/>
    <x v="0"/>
    <x v="5"/>
    <x v="6"/>
    <x v="13"/>
  </r>
  <r>
    <x v="1"/>
    <s v="5"/>
    <x v="2"/>
    <s v="41100015"/>
    <s v="Pndptn Usaha Teh"/>
    <s v="11004359"/>
    <s v="TEA:ODX TEA;BLACK;GRADE 1;DUST"/>
    <x v="1"/>
    <n v="990891986"/>
    <n v="45880"/>
    <x v="0"/>
    <x v="5"/>
    <x v="6"/>
    <x v="13"/>
  </r>
  <r>
    <x v="1"/>
    <s v="5"/>
    <x v="2"/>
    <s v="41100015"/>
    <s v="Pndptn Usaha Teh"/>
    <s v="11004359"/>
    <s v="TEA:ODX TEA;BLACK;GRADE 1;DUST"/>
    <x v="0"/>
    <n v="105412958"/>
    <n v="4960"/>
    <x v="0"/>
    <x v="5"/>
    <x v="6"/>
    <x v="13"/>
  </r>
  <r>
    <x v="1"/>
    <s v="5"/>
    <x v="2"/>
    <s v="41100015"/>
    <s v="Pndptn Usaha Teh"/>
    <s v="11004360"/>
    <s v="TEA:ODX TEA;BLACK;GRADE 1;BT"/>
    <x v="1"/>
    <n v="158099792"/>
    <n v="8800"/>
    <x v="0"/>
    <x v="5"/>
    <x v="6"/>
    <x v="13"/>
  </r>
  <r>
    <x v="1"/>
    <s v="5"/>
    <x v="2"/>
    <s v="41100015"/>
    <s v="Pndptn Usaha Teh"/>
    <s v="11004360"/>
    <s v="TEA:ODX TEA;BLACK;GRADE 1;BT"/>
    <x v="0"/>
    <n v="825739552"/>
    <n v="42400"/>
    <x v="0"/>
    <x v="5"/>
    <x v="6"/>
    <x v="13"/>
  </r>
  <r>
    <x v="1"/>
    <s v="5"/>
    <x v="2"/>
    <s v="41100015"/>
    <s v="Pndptn Usaha Teh"/>
    <s v="11004361"/>
    <s v="TEA:ODX TEA;BLACK;GRADE 1;BP"/>
    <x v="0"/>
    <n v="109339398"/>
    <n v="2520"/>
    <x v="0"/>
    <x v="5"/>
    <x v="6"/>
    <x v="13"/>
  </r>
  <r>
    <x v="1"/>
    <s v="5"/>
    <x v="2"/>
    <s v="41100015"/>
    <s v="Pndptn Usaha Teh"/>
    <s v="11004362"/>
    <s v="TEA:ODX TEA;BLACK;GRADE 2;PF II"/>
    <x v="0"/>
    <n v="73924592"/>
    <n v="4480"/>
    <x v="0"/>
    <x v="5"/>
    <x v="6"/>
    <x v="13"/>
  </r>
  <r>
    <x v="1"/>
    <s v="5"/>
    <x v="2"/>
    <s v="41100015"/>
    <s v="Pndptn Usaha Teh"/>
    <s v="11004363"/>
    <s v="TEA:ODX TEA;BLACK;GRADE 2;DUST II"/>
    <x v="1"/>
    <n v="352151940"/>
    <n v="18600"/>
    <x v="0"/>
    <x v="5"/>
    <x v="6"/>
    <x v="13"/>
  </r>
  <r>
    <x v="1"/>
    <s v="5"/>
    <x v="2"/>
    <s v="41100015"/>
    <s v="Pndptn Usaha Teh"/>
    <s v="11004365"/>
    <s v="TEA:ODX TEA;BLACK;GRADE 2;FANN II"/>
    <x v="0"/>
    <n v="124185273"/>
    <n v="7980"/>
    <x v="0"/>
    <x v="5"/>
    <x v="6"/>
    <x v="13"/>
  </r>
  <r>
    <x v="1"/>
    <s v="5"/>
    <x v="2"/>
    <s v="41100015"/>
    <s v="Pndptn Usaha Teh"/>
    <s v="11004366"/>
    <s v="TEA:ODX TEA;BLACK;GRADE 2;DUST III"/>
    <x v="1"/>
    <n v="192782850"/>
    <n v="10400"/>
    <x v="0"/>
    <x v="5"/>
    <x v="6"/>
    <x v="13"/>
  </r>
  <r>
    <x v="1"/>
    <s v="5"/>
    <x v="2"/>
    <s v="41100015"/>
    <s v="Pndptn Usaha Teh"/>
    <s v="11004366"/>
    <s v="TEA:ODX TEA;BLACK;GRADE 2;DUST III"/>
    <x v="0"/>
    <n v="22148893"/>
    <n v="1300"/>
    <x v="0"/>
    <x v="5"/>
    <x v="6"/>
    <x v="13"/>
  </r>
  <r>
    <x v="1"/>
    <s v="5"/>
    <x v="2"/>
    <s v="41100017"/>
    <s v="Pndptn Usaha Kopi"/>
    <s v="11003928"/>
    <s v="A/WP - 1"/>
    <x v="0"/>
    <n v="78676000"/>
    <n v="712"/>
    <x v="0"/>
    <x v="6"/>
    <x v="8"/>
    <x v="18"/>
  </r>
  <r>
    <x v="1"/>
    <s v="5"/>
    <x v="2"/>
    <s v="41100017"/>
    <s v="Pndptn Usaha Kopi"/>
    <s v="11003929"/>
    <s v="KOPI - A/WP-LOKAL"/>
    <x v="0"/>
    <n v="17040000"/>
    <n v="284"/>
    <x v="0"/>
    <x v="6"/>
    <x v="8"/>
    <x v="18"/>
  </r>
  <r>
    <x v="1"/>
    <s v="5"/>
    <x v="2"/>
    <s v="41100017"/>
    <s v="Pndptn Usaha Kopi"/>
    <s v="11003930"/>
    <s v="R/WP - 1 M"/>
    <x v="0"/>
    <n v="4850188500"/>
    <n v="68797"/>
    <x v="0"/>
    <x v="6"/>
    <x v="8"/>
    <x v="17"/>
  </r>
  <r>
    <x v="1"/>
    <s v="5"/>
    <x v="2"/>
    <s v="41100017"/>
    <s v="Pndptn Usaha Kopi"/>
    <s v="11003947"/>
    <s v="A/DP - 1"/>
    <x v="0"/>
    <n v="2460000"/>
    <n v="30"/>
    <x v="0"/>
    <x v="6"/>
    <x v="8"/>
    <x v="18"/>
  </r>
  <r>
    <x v="1"/>
    <s v="5"/>
    <x v="2"/>
    <s v="41100017"/>
    <s v="Pndptn Usaha Kopi"/>
    <s v="11003948"/>
    <s v="KOPI - A/DP-LOKAL"/>
    <x v="0"/>
    <n v="564000"/>
    <n v="12"/>
    <x v="0"/>
    <x v="6"/>
    <x v="8"/>
    <x v="18"/>
  </r>
  <r>
    <x v="1"/>
    <s v="5"/>
    <x v="2"/>
    <s v="41100024"/>
    <s v="Pndptn Us. Hilir Teh"/>
    <s v="11000709"/>
    <s v="TEH CELUP KALIGUA 2 GRAM"/>
    <x v="0"/>
    <n v="450445"/>
    <n v="1"/>
    <x v="1"/>
    <x v="1"/>
    <x v="1"/>
    <x v="16"/>
  </r>
  <r>
    <x v="1"/>
    <s v="5"/>
    <x v="2"/>
    <s v="41100024"/>
    <s v="Pndptn Us. Hilir Teh"/>
    <s v="11000710"/>
    <s v="TEH CELUP KALIGUA 50 GRAM"/>
    <x v="0"/>
    <n v="24763515"/>
    <n v="227"/>
    <x v="1"/>
    <x v="1"/>
    <x v="1"/>
    <x v="16"/>
  </r>
  <r>
    <x v="1"/>
    <s v="5"/>
    <x v="2"/>
    <s v="41100024"/>
    <s v="Pndptn Us. Hilir Teh"/>
    <s v="11000711"/>
    <s v="TEH SERBUK KALIGUA 100 GRAM"/>
    <x v="0"/>
    <n v="9931527"/>
    <n v="166"/>
    <x v="1"/>
    <x v="1"/>
    <x v="1"/>
    <x v="16"/>
  </r>
  <r>
    <x v="1"/>
    <s v="5"/>
    <x v="2"/>
    <s v="41100024"/>
    <s v="Pndptn Us. Hilir Teh"/>
    <s v="11002501"/>
    <s v="TEH SERBUK KALIGUA 500 GR"/>
    <x v="0"/>
    <n v="1336937"/>
    <n v="21"/>
    <x v="1"/>
    <x v="1"/>
    <x v="1"/>
    <x v="16"/>
  </r>
  <r>
    <x v="1"/>
    <s v="5"/>
    <x v="2"/>
    <s v="41100024"/>
    <s v="Pndptn Us. Hilir Teh"/>
    <s v="11003579"/>
    <s v="TEH SACHET HOTEL PATRA"/>
    <x v="0"/>
    <n v="1914409"/>
    <n v="2500"/>
    <x v="1"/>
    <x v="1"/>
    <x v="1"/>
    <x v="16"/>
  </r>
  <r>
    <x v="1"/>
    <s v="5"/>
    <x v="2"/>
    <s v="41100024"/>
    <s v="Pndptn Us. Hilir Teh"/>
    <s v="11004248"/>
    <s v="TEA:TIGA DJALA;BLK TEA;TEA BAG;25/BOX"/>
    <x v="0"/>
    <n v="1675677"/>
    <n v="366"/>
    <x v="1"/>
    <x v="1"/>
    <x v="1"/>
    <x v="16"/>
  </r>
  <r>
    <x v="1"/>
    <s v="5"/>
    <x v="2"/>
    <s v="41100025"/>
    <s v="Pndptn Us. Hlir Kopi"/>
    <s v="11000701"/>
    <s v="KOPI BANARAN KEMASAN 25 GRAM + GULA"/>
    <x v="0"/>
    <n v="11741412"/>
    <n v="254"/>
    <x v="1"/>
    <x v="1"/>
    <x v="1"/>
    <x v="16"/>
  </r>
  <r>
    <x v="1"/>
    <s v="5"/>
    <x v="2"/>
    <s v="41100025"/>
    <s v="Pndptn Us. Hlir Kopi"/>
    <s v="11000702"/>
    <s v="KOPI BANARAN KEMASAN 100 GRAM"/>
    <x v="0"/>
    <n v="39272963"/>
    <n v="298"/>
    <x v="1"/>
    <x v="1"/>
    <x v="1"/>
    <x v="16"/>
  </r>
  <r>
    <x v="1"/>
    <s v="5"/>
    <x v="2"/>
    <s v="41100025"/>
    <s v="Pndptn Us. Hlir Kopi"/>
    <s v="11000703"/>
    <s v="KOPI BANARAN KEMASAN 250 GRAM"/>
    <x v="0"/>
    <n v="30962165"/>
    <n v="231"/>
    <x v="1"/>
    <x v="1"/>
    <x v="1"/>
    <x v="16"/>
  </r>
  <r>
    <x v="1"/>
    <s v="5"/>
    <x v="2"/>
    <s v="41100025"/>
    <s v="Pndptn Us. Hlir Kopi"/>
    <s v="11000704"/>
    <s v="KOPI BANARAN CLASSIC 200 GRAM"/>
    <x v="0"/>
    <n v="14205406"/>
    <n v="53"/>
    <x v="1"/>
    <x v="1"/>
    <x v="1"/>
    <x v="16"/>
  </r>
  <r>
    <x v="1"/>
    <s v="5"/>
    <x v="2"/>
    <s v="41100025"/>
    <s v="Pndptn Us. Hlir Kopi"/>
    <s v="11000705"/>
    <s v="KOPI BANARAN PREMIUM 120 GRAM"/>
    <x v="0"/>
    <n v="2929170"/>
    <n v="16"/>
    <x v="1"/>
    <x v="1"/>
    <x v="1"/>
    <x v="16"/>
  </r>
  <r>
    <x v="1"/>
    <s v="5"/>
    <x v="2"/>
    <s v="41100025"/>
    <s v="Pndptn Us. Hlir Kopi"/>
    <s v="11000716"/>
    <s v="KOPI SANGRAI ARABIKA 100%"/>
    <x v="0"/>
    <n v="3409910"/>
    <n v="31"/>
    <x v="1"/>
    <x v="1"/>
    <x v="1"/>
    <x v="16"/>
  </r>
  <r>
    <x v="1"/>
    <s v="5"/>
    <x v="2"/>
    <s v="41100025"/>
    <s v="Pndptn Us. Hlir Kopi"/>
    <s v="11000717"/>
    <s v="KOPI SANGRAI ROBUSTA 100 %"/>
    <x v="0"/>
    <n v="6176274"/>
    <n v="89"/>
    <x v="1"/>
    <x v="1"/>
    <x v="1"/>
    <x v="16"/>
  </r>
  <r>
    <x v="1"/>
    <s v="5"/>
    <x v="2"/>
    <s v="41100025"/>
    <s v="Pndptn Us. Hlir Kopi"/>
    <s v="11000718"/>
    <s v="KOPI SANGRAI BANARAN BLEND A"/>
    <x v="0"/>
    <n v="4702702"/>
    <n v="44"/>
    <x v="1"/>
    <x v="1"/>
    <x v="1"/>
    <x v="16"/>
  </r>
  <r>
    <x v="1"/>
    <s v="5"/>
    <x v="2"/>
    <s v="41100025"/>
    <s v="Pndptn Us. Hlir Kopi"/>
    <s v="11000719"/>
    <s v="KOPI SANGRAI BANARAN BLEND B"/>
    <x v="0"/>
    <n v="13453472"/>
    <n v="150"/>
    <x v="1"/>
    <x v="1"/>
    <x v="1"/>
    <x v="16"/>
  </r>
  <r>
    <x v="1"/>
    <s v="5"/>
    <x v="2"/>
    <s v="41100025"/>
    <s v="Pndptn Us. Hlir Kopi"/>
    <s v="11000720"/>
    <s v="KOPI SANGRAI BANARAN BLEND C"/>
    <x v="0"/>
    <n v="2117117"/>
    <n v="30"/>
    <x v="1"/>
    <x v="1"/>
    <x v="1"/>
    <x v="16"/>
  </r>
  <r>
    <x v="1"/>
    <s v="5"/>
    <x v="2"/>
    <s v="41100025"/>
    <s v="Pndptn Us. Hlir Kopi"/>
    <s v="11000721"/>
    <s v="KOPI SANGRAI BANARAN SUPER"/>
    <x v="0"/>
    <n v="735136"/>
    <n v="12"/>
    <x v="1"/>
    <x v="1"/>
    <x v="1"/>
    <x v="16"/>
  </r>
  <r>
    <x v="1"/>
    <s v="5"/>
    <x v="2"/>
    <s v="41100025"/>
    <s v="Pndptn Us. Hlir Kopi"/>
    <s v="11000723"/>
    <s v="KOPI SANGRAI BANARAN EKONOMI  2"/>
    <x v="0"/>
    <n v="2594594"/>
    <n v="60"/>
    <x v="1"/>
    <x v="1"/>
    <x v="1"/>
    <x v="16"/>
  </r>
  <r>
    <x v="1"/>
    <s v="5"/>
    <x v="2"/>
    <s v="41100025"/>
    <s v="Pndptn Us. Hlir Kopi"/>
    <s v="11000724"/>
    <s v="KOPI BUBUK ARABIKA 100 %"/>
    <x v="0"/>
    <n v="5902987"/>
    <n v="51"/>
    <x v="1"/>
    <x v="1"/>
    <x v="1"/>
    <x v="16"/>
  </r>
  <r>
    <x v="1"/>
    <s v="5"/>
    <x v="2"/>
    <s v="41100025"/>
    <s v="Pndptn Us. Hlir Kopi"/>
    <s v="11000725"/>
    <s v="KOPI BUBUK ROBUSTA 100 %"/>
    <x v="0"/>
    <n v="9519821"/>
    <n v="150"/>
    <x v="1"/>
    <x v="1"/>
    <x v="1"/>
    <x v="16"/>
  </r>
  <r>
    <x v="1"/>
    <s v="5"/>
    <x v="2"/>
    <s v="41100025"/>
    <s v="Pndptn Us. Hlir Kopi"/>
    <s v="11000727"/>
    <s v="KOPI BUBUK BANARAN BLEND B"/>
    <x v="0"/>
    <n v="840742"/>
    <n v="8"/>
    <x v="1"/>
    <x v="1"/>
    <x v="1"/>
    <x v="16"/>
  </r>
  <r>
    <x v="1"/>
    <s v="5"/>
    <x v="2"/>
    <s v="41100025"/>
    <s v="Pndptn Us. Hlir Kopi"/>
    <s v="11003560"/>
    <s v="KOPI ROASTED BLEND PATRA 500 GR"/>
    <x v="0"/>
    <n v="2342342"/>
    <n v="20"/>
    <x v="1"/>
    <x v="1"/>
    <x v="1"/>
    <x v="16"/>
  </r>
  <r>
    <x v="1"/>
    <s v="5"/>
    <x v="2"/>
    <s v="41100025"/>
    <s v="Pndptn Us. Hlir Kopi"/>
    <s v="11003578"/>
    <s v="KOPI SACHET HOTEL PATRA"/>
    <x v="0"/>
    <n v="5450400"/>
    <n v="5500"/>
    <x v="1"/>
    <x v="1"/>
    <x v="1"/>
    <x v="16"/>
  </r>
  <r>
    <x v="1"/>
    <s v="5"/>
    <x v="2"/>
    <s v="41100025"/>
    <s v="Pndptn Us. Hlir Kopi"/>
    <s v="11003714"/>
    <s v="KOPI BUBUK PREMIUM 500 GR"/>
    <x v="0"/>
    <n v="3243242"/>
    <n v="20"/>
    <x v="1"/>
    <x v="1"/>
    <x v="1"/>
    <x v="16"/>
  </r>
  <r>
    <x v="1"/>
    <s v="5"/>
    <x v="2"/>
    <s v="41100025"/>
    <s v="Pndptn Us. Hlir Kopi"/>
    <s v="11004232"/>
    <s v="KOPI BUBUK BANARAN BLEND C @ 500 GR"/>
    <x v="0"/>
    <n v="6054055"/>
    <n v="80"/>
    <x v="1"/>
    <x v="1"/>
    <x v="1"/>
    <x v="16"/>
  </r>
  <r>
    <x v="1"/>
    <s v="5"/>
    <x v="2"/>
    <s v="41100025"/>
    <s v="Pndptn Us. Hlir Kopi"/>
    <s v="11004452"/>
    <s v="COFFEE:POWDER;ARABUSTA;NUSAKITA;200GR"/>
    <x v="0"/>
    <n v="4781983"/>
    <n v="76"/>
    <x v="1"/>
    <x v="1"/>
    <x v="1"/>
    <x v="16"/>
  </r>
  <r>
    <x v="1"/>
    <s v="5"/>
    <x v="2"/>
    <s v="41100025"/>
    <s v="Pndptn Us. Hlir Kopi"/>
    <s v="11004453"/>
    <s v="COFFEE:POWDER;ROBUSTA;NUSAKITA;200GR"/>
    <x v="0"/>
    <n v="2856186"/>
    <n v="58"/>
    <x v="1"/>
    <x v="1"/>
    <x v="1"/>
    <x v="16"/>
  </r>
  <r>
    <x v="1"/>
    <s v="5"/>
    <x v="2"/>
    <s v="41100026"/>
    <s v="Pndptn Us. Hlir Gula"/>
    <s v="11000714"/>
    <s v="GULA 9 KEMASAN  1 KG"/>
    <x v="0"/>
    <n v="437500"/>
    <n v="25"/>
    <x v="1"/>
    <x v="1"/>
    <x v="1"/>
    <x v="16"/>
  </r>
  <r>
    <x v="1"/>
    <s v="5"/>
    <x v="2"/>
    <s v="41100026"/>
    <s v="Pndptn Us. Hlir Gula"/>
    <s v="11004303"/>
    <s v="SUGAR,REFINED:WHITE CRYSTAL;BANARAN;8GR"/>
    <x v="0"/>
    <n v="6350000"/>
    <n v="18000"/>
    <x v="1"/>
    <x v="1"/>
    <x v="1"/>
    <x v="16"/>
  </r>
  <r>
    <x v="1"/>
    <s v="5"/>
    <x v="2"/>
    <s v="41200016"/>
    <s v="Pndptn Usah Tmn Lain"/>
    <s v="#"/>
    <s v="#"/>
    <x v="0"/>
    <n v="5581950"/>
    <n v="0"/>
    <x v="1"/>
    <x v="1"/>
    <x v="4"/>
    <x v="6"/>
  </r>
  <r>
    <x v="1"/>
    <s v="5"/>
    <x v="2"/>
    <s v="41900001"/>
    <s v="Pndptn Ush Opti Aset"/>
    <s v="#"/>
    <s v="#"/>
    <x v="0"/>
    <n v="690058724"/>
    <n v="0"/>
    <x v="1"/>
    <x v="1"/>
    <x v="13"/>
    <x v="6"/>
  </r>
  <r>
    <x v="1"/>
    <s v="5"/>
    <x v="2"/>
    <s v="41900005"/>
    <s v="Pndptn Ush Agrowisat"/>
    <s v="#"/>
    <s v="#"/>
    <x v="0"/>
    <n v="3415444005"/>
    <n v="0"/>
    <x v="1"/>
    <x v="1"/>
    <x v="7"/>
    <x v="6"/>
  </r>
  <r>
    <x v="1"/>
    <s v="5"/>
    <x v="3"/>
    <s v="41200001"/>
    <s v="Pndptn Usaha Tebu"/>
    <s v="11000000"/>
    <s v="GULA KEMASAN 50 KG MILIK PG"/>
    <x v="0"/>
    <n v="143437500"/>
    <n v="11475"/>
    <x v="0"/>
    <x v="2"/>
    <x v="2"/>
    <x v="3"/>
  </r>
  <r>
    <x v="1"/>
    <s v="5"/>
    <x v="3"/>
    <s v="41200001"/>
    <s v="Pndptn Usaha Tebu"/>
    <s v="21000001"/>
    <s v="TETES MILIK PG"/>
    <x v="0"/>
    <n v="5534288100"/>
    <n v="2575758"/>
    <x v="0"/>
    <x v="2"/>
    <x v="2"/>
    <x v="3"/>
  </r>
  <r>
    <x v="1"/>
    <s v="5"/>
    <x v="3"/>
    <s v="41200003"/>
    <s v="Pndptn Usaha Karung"/>
    <s v="#"/>
    <s v="#"/>
    <x v="0"/>
    <n v="5075180803"/>
    <n v="0"/>
    <x v="1"/>
    <x v="1"/>
    <x v="10"/>
    <x v="6"/>
  </r>
  <r>
    <x v="1"/>
    <s v="5"/>
    <x v="3"/>
    <s v="41200006"/>
    <s v="Pend U. Tembakau"/>
    <s v="11004622"/>
    <s v="TBN PW 02/AAAA BNS AV 1"/>
    <x v="1"/>
    <n v="91435419"/>
    <n v="450"/>
    <x v="0"/>
    <x v="3"/>
    <x v="3"/>
    <x v="5"/>
  </r>
  <r>
    <x v="1"/>
    <s v="5"/>
    <x v="3"/>
    <s v="41200006"/>
    <s v="Pend U. Tembakau"/>
    <s v="11004626"/>
    <s v="TBN PW 02/AAAA BNS AV 2"/>
    <x v="1"/>
    <n v="162551856"/>
    <n v="800"/>
    <x v="0"/>
    <x v="3"/>
    <x v="3"/>
    <x v="5"/>
  </r>
  <r>
    <x v="1"/>
    <s v="5"/>
    <x v="3"/>
    <s v="41200006"/>
    <s v="Pend U. Tembakau"/>
    <s v="11004630"/>
    <s v="VBN FILLER POL LOOSE LEAF"/>
    <x v="0"/>
    <n v="7900000"/>
    <n v="150"/>
    <x v="0"/>
    <x v="3"/>
    <x v="3"/>
    <x v="5"/>
  </r>
  <r>
    <x v="1"/>
    <s v="5"/>
    <x v="3"/>
    <s v="41200006"/>
    <s v="Pend U. Tembakau"/>
    <s v="11004873"/>
    <s v="KAK PW 4 UKUR 1"/>
    <x v="1"/>
    <n v="172711347"/>
    <n v="850"/>
    <x v="0"/>
    <x v="3"/>
    <x v="3"/>
    <x v="5"/>
  </r>
  <r>
    <x v="1"/>
    <s v="5"/>
    <x v="3"/>
    <s v="41200006"/>
    <s v="Pend U. Tembakau"/>
    <s v="11004874"/>
    <s v="KAK PW 4 UKUR 1S"/>
    <x v="1"/>
    <n v="20318982"/>
    <n v="100"/>
    <x v="0"/>
    <x v="3"/>
    <x v="3"/>
    <x v="5"/>
  </r>
  <r>
    <x v="1"/>
    <s v="5"/>
    <x v="3"/>
    <s v="41200006"/>
    <s v="Pend U. Tembakau"/>
    <s v="11004875"/>
    <s v="KAK PW 4 UKUR 2"/>
    <x v="1"/>
    <n v="243827784"/>
    <n v="1200"/>
    <x v="0"/>
    <x v="3"/>
    <x v="3"/>
    <x v="5"/>
  </r>
  <r>
    <x v="1"/>
    <s v="5"/>
    <x v="3"/>
    <s v="41200006"/>
    <s v="Pend U. Tembakau"/>
    <s v="11004883"/>
    <s v="KAK PW 4 PECAH UKUR 2"/>
    <x v="1"/>
    <n v="213349311"/>
    <n v="1050"/>
    <x v="0"/>
    <x v="3"/>
    <x v="3"/>
    <x v="5"/>
  </r>
  <r>
    <x v="1"/>
    <s v="5"/>
    <x v="3"/>
    <s v="41200006"/>
    <s v="Pend U. Tembakau"/>
    <s v="11004884"/>
    <s v="TBN TNG - PW1 - UTUH UKUR 3"/>
    <x v="0"/>
    <n v="15210620"/>
    <n v="53"/>
    <x v="0"/>
    <x v="3"/>
    <x v="3"/>
    <x v="5"/>
  </r>
  <r>
    <x v="1"/>
    <s v="5"/>
    <x v="3"/>
    <s v="41200006"/>
    <s v="Pend U. Tembakau"/>
    <s v="11004885"/>
    <s v="TBN TNG - PW1 - UTUH UKUR 3S"/>
    <x v="1"/>
    <n v="1005789609"/>
    <n v="4950"/>
    <x v="0"/>
    <x v="3"/>
    <x v="3"/>
    <x v="5"/>
  </r>
  <r>
    <x v="1"/>
    <s v="5"/>
    <x v="3"/>
    <s v="41200006"/>
    <s v="Pend U. Tembakau"/>
    <s v="11004885"/>
    <s v="TBN TNG - PW1 - UTUH UKUR 3S"/>
    <x v="0"/>
    <n v="463546535"/>
    <n v="1598"/>
    <x v="0"/>
    <x v="3"/>
    <x v="3"/>
    <x v="5"/>
  </r>
  <r>
    <x v="1"/>
    <s v="5"/>
    <x v="3"/>
    <s v="41200006"/>
    <s v="Pend U. Tembakau"/>
    <s v="11004886"/>
    <s v="TBN TNG - PW1 - AV UTUH UKUR 3"/>
    <x v="1"/>
    <n v="121913892"/>
    <n v="600"/>
    <x v="0"/>
    <x v="3"/>
    <x v="3"/>
    <x v="5"/>
  </r>
  <r>
    <x v="1"/>
    <s v="5"/>
    <x v="3"/>
    <s v="41200006"/>
    <s v="Pend U. Tembakau"/>
    <s v="11004886"/>
    <s v="TBN TNG - PW1 - AV UTUH UKUR 3"/>
    <x v="0"/>
    <n v="59884558"/>
    <n v="207"/>
    <x v="0"/>
    <x v="3"/>
    <x v="3"/>
    <x v="5"/>
  </r>
  <r>
    <x v="1"/>
    <s v="5"/>
    <x v="3"/>
    <s v="41200006"/>
    <s v="Pend U. Tembakau"/>
    <s v="11004887"/>
    <s v="TBN TNG - PW1 - AV UTUH UKUR 3S"/>
    <x v="0"/>
    <n v="779283003"/>
    <n v="2685"/>
    <x v="0"/>
    <x v="3"/>
    <x v="3"/>
    <x v="5"/>
  </r>
  <r>
    <x v="1"/>
    <s v="5"/>
    <x v="3"/>
    <s v="41200006"/>
    <s v="Pend U. Tembakau"/>
    <s v="11004903"/>
    <s v="TBN - FILLER- GUR-GUR BIR DAN POLOKAN"/>
    <x v="1"/>
    <n v="10607654104"/>
    <n v="99402"/>
    <x v="0"/>
    <x v="3"/>
    <x v="3"/>
    <x v="5"/>
  </r>
  <r>
    <x v="1"/>
    <s v="5"/>
    <x v="3"/>
    <s v="41200006"/>
    <s v="Pend U. Tembakau"/>
    <s v="11005027"/>
    <s v="VBN DAUN DKA -PW1- IIIC UTUH UKUR 1"/>
    <x v="0"/>
    <n v="14580000"/>
    <n v="50"/>
    <x v="0"/>
    <x v="3"/>
    <x v="3"/>
    <x v="5"/>
  </r>
  <r>
    <x v="1"/>
    <s v="5"/>
    <x v="4"/>
    <s v="41100006"/>
    <s v="Pndptn Usaha Karet"/>
    <s v="11001445"/>
    <s v="TH BR CR 1X"/>
    <x v="0"/>
    <n v="2877200000"/>
    <n v="108000"/>
    <x v="0"/>
    <x v="4"/>
    <x v="5"/>
    <x v="7"/>
  </r>
  <r>
    <x v="1"/>
    <s v="5"/>
    <x v="4"/>
    <s v="41100006"/>
    <s v="Pndptn Usaha Karet"/>
    <s v="11003276"/>
    <s v="RSS 1 SB 33"/>
    <x v="1"/>
    <n v="22343375376"/>
    <n v="595200"/>
    <x v="0"/>
    <x v="4"/>
    <x v="5"/>
    <x v="10"/>
  </r>
  <r>
    <x v="1"/>
    <s v="5"/>
    <x v="4"/>
    <s v="41100006"/>
    <s v="Pndptn Usaha Karet"/>
    <s v="11003282"/>
    <s v="TH BR CR 2X"/>
    <x v="0"/>
    <n v="54400000"/>
    <n v="2720"/>
    <x v="0"/>
    <x v="4"/>
    <x v="5"/>
    <x v="7"/>
  </r>
  <r>
    <x v="1"/>
    <s v="5"/>
    <x v="4"/>
    <s v="41100006"/>
    <s v="Pndptn Usaha Karet"/>
    <s v="11003283"/>
    <s v="TH BR CR 3X"/>
    <x v="0"/>
    <n v="2036480000"/>
    <n v="89600"/>
    <x v="0"/>
    <x v="4"/>
    <x v="5"/>
    <x v="7"/>
  </r>
  <r>
    <x v="1"/>
    <s v="5"/>
    <x v="4"/>
    <s v="41100006"/>
    <s v="Pndptn Usaha Karet"/>
    <s v="11003284"/>
    <s v="TH BR CR 3X HITAM"/>
    <x v="0"/>
    <n v="1527792000"/>
    <n v="76560"/>
    <x v="0"/>
    <x v="4"/>
    <x v="5"/>
    <x v="7"/>
  </r>
  <r>
    <x v="1"/>
    <s v="5"/>
    <x v="4"/>
    <s v="41100006"/>
    <s v="Pndptn Usaha Karet"/>
    <s v="11005970"/>
    <s v="RSS 1 BB"/>
    <x v="1"/>
    <n v="1287758758"/>
    <n v="40680"/>
    <x v="0"/>
    <x v="4"/>
    <x v="5"/>
    <x v="10"/>
  </r>
  <r>
    <x v="1"/>
    <s v="5"/>
    <x v="4"/>
    <s v="41100006"/>
    <s v="Pndptn Usaha Karet"/>
    <s v="11005970"/>
    <s v="RSS 1 BB"/>
    <x v="0"/>
    <n v="2727809604"/>
    <n v="95598"/>
    <x v="0"/>
    <x v="4"/>
    <x v="5"/>
    <x v="10"/>
  </r>
  <r>
    <x v="1"/>
    <s v="5"/>
    <x v="4"/>
    <s v="41100006"/>
    <s v="Pndptn Usaha Karet"/>
    <s v="11005973"/>
    <s v="RSS 3 BB"/>
    <x v="0"/>
    <n v="210180000"/>
    <n v="7006"/>
    <x v="0"/>
    <x v="4"/>
    <x v="5"/>
    <x v="9"/>
  </r>
  <r>
    <x v="1"/>
    <s v="5"/>
    <x v="4"/>
    <s v="41100006"/>
    <s v="Pndptn Usaha Karet"/>
    <s v="11005975"/>
    <s v="CUTTING"/>
    <x v="0"/>
    <n v="331090000"/>
    <n v="11300"/>
    <x v="0"/>
    <x v="4"/>
    <x v="5"/>
    <x v="7"/>
  </r>
  <r>
    <x v="1"/>
    <s v="5"/>
    <x v="4"/>
    <s v="41100015"/>
    <s v="Pndptn Usaha Teh"/>
    <s v="11004368"/>
    <s v="TEA:CTC TEA;BLACK;GRADE 1;BP 1"/>
    <x v="0"/>
    <n v="28200000"/>
    <n v="940"/>
    <x v="0"/>
    <x v="5"/>
    <x v="6"/>
    <x v="12"/>
  </r>
  <r>
    <x v="1"/>
    <s v="5"/>
    <x v="4"/>
    <s v="41100015"/>
    <s v="Pndptn Usaha Teh"/>
    <s v="11004369"/>
    <s v="TEA:CTC TEA;BLACK;GRADE 1;PF 1"/>
    <x v="0"/>
    <n v="284932032"/>
    <n v="14300"/>
    <x v="0"/>
    <x v="5"/>
    <x v="6"/>
    <x v="12"/>
  </r>
  <r>
    <x v="1"/>
    <s v="5"/>
    <x v="4"/>
    <s v="41100015"/>
    <s v="Pndptn Usaha Teh"/>
    <s v="11004370"/>
    <s v="TEA:CTC TEA;BLACK;GRADE 1;PD"/>
    <x v="0"/>
    <n v="158481660"/>
    <n v="6000"/>
    <x v="0"/>
    <x v="5"/>
    <x v="6"/>
    <x v="12"/>
  </r>
  <r>
    <x v="1"/>
    <s v="5"/>
    <x v="4"/>
    <s v="41100015"/>
    <s v="Pndptn Usaha Teh"/>
    <s v="11004372"/>
    <s v="TEA:CTC TEA;BLACK;GRADE 1;FANN"/>
    <x v="1"/>
    <n v="147101202"/>
    <n v="7420"/>
    <x v="0"/>
    <x v="5"/>
    <x v="6"/>
    <x v="12"/>
  </r>
  <r>
    <x v="1"/>
    <s v="5"/>
    <x v="4"/>
    <s v="41100015"/>
    <s v="Pndptn Usaha Teh"/>
    <s v="11004372"/>
    <s v="TEA:CTC TEA;BLACK;GRADE 1;FANN"/>
    <x v="0"/>
    <n v="1085618393"/>
    <n v="56120"/>
    <x v="0"/>
    <x v="5"/>
    <x v="6"/>
    <x v="12"/>
  </r>
  <r>
    <x v="1"/>
    <s v="5"/>
    <x v="4"/>
    <s v="41100015"/>
    <s v="Pndptn Usaha Teh"/>
    <s v="11004373"/>
    <s v="TEA:CTC TEA;BLACK;GRADE 2;DUST 2"/>
    <x v="1"/>
    <n v="101373636"/>
    <n v="3900"/>
    <x v="0"/>
    <x v="5"/>
    <x v="6"/>
    <x v="12"/>
  </r>
  <r>
    <x v="1"/>
    <s v="5"/>
    <x v="4"/>
    <s v="41100015"/>
    <s v="Pndptn Usaha Teh"/>
    <s v="11004373"/>
    <s v="TEA:CTC TEA;BLACK;GRADE 2;DUST 2"/>
    <x v="0"/>
    <n v="103018435"/>
    <n v="3900"/>
    <x v="0"/>
    <x v="5"/>
    <x v="6"/>
    <x v="12"/>
  </r>
  <r>
    <x v="1"/>
    <s v="5"/>
    <x v="4"/>
    <s v="41100015"/>
    <s v="Pndptn Usaha Teh"/>
    <s v="11004375"/>
    <s v="TEA:CTC TEA;BLACK;GRADE 3;BMC"/>
    <x v="0"/>
    <n v="306000000"/>
    <n v="20400"/>
    <x v="0"/>
    <x v="5"/>
    <x v="6"/>
    <x v="12"/>
  </r>
  <r>
    <x v="1"/>
    <s v="5"/>
    <x v="4"/>
    <s v="41200001"/>
    <s v="Pndptn Usaha Tebu"/>
    <s v="11003504"/>
    <s v="KSU TEBU"/>
    <x v="0"/>
    <n v="5393498199"/>
    <n v="377"/>
    <x v="0"/>
    <x v="2"/>
    <x v="2"/>
    <x v="21"/>
  </r>
  <r>
    <x v="1"/>
    <s v="5"/>
    <x v="4"/>
    <s v="41200011"/>
    <s v="Pndptn Usaha Hortiku"/>
    <s v="11002729"/>
    <s v="KSU"/>
    <x v="0"/>
    <n v="273571171"/>
    <n v="64"/>
    <x v="1"/>
    <x v="1"/>
    <x v="4"/>
    <x v="21"/>
  </r>
  <r>
    <x v="1"/>
    <s v="5"/>
    <x v="4"/>
    <s v="41200011"/>
    <s v="Pndptn Usaha Hortiku"/>
    <s v="11003462"/>
    <s v="Gula Kelapa Non Sulfit"/>
    <x v="0"/>
    <n v="159880968"/>
    <n v="9522"/>
    <x v="1"/>
    <x v="1"/>
    <x v="4"/>
    <x v="22"/>
  </r>
  <r>
    <x v="1"/>
    <s v="5"/>
    <x v="4"/>
    <s v="41200011"/>
    <s v="Pndptn Usaha Hortiku"/>
    <s v="11003463"/>
    <s v="Gula Kelapa Sulfit"/>
    <x v="0"/>
    <n v="254942589"/>
    <n v="16270"/>
    <x v="1"/>
    <x v="1"/>
    <x v="4"/>
    <x v="22"/>
  </r>
  <r>
    <x v="1"/>
    <s v="5"/>
    <x v="4"/>
    <s v="41200011"/>
    <s v="Pndptn Usaha Hortiku"/>
    <s v="11003480"/>
    <s v="Makadamia"/>
    <x v="0"/>
    <n v="8623875"/>
    <n v="63"/>
    <x v="1"/>
    <x v="1"/>
    <x v="4"/>
    <x v="22"/>
  </r>
  <r>
    <x v="1"/>
    <s v="5"/>
    <x v="4"/>
    <s v="41200011"/>
    <s v="Pndptn Usaha Hortiku"/>
    <s v="11003486"/>
    <s v="Buah Kelapa"/>
    <x v="0"/>
    <n v="21363015"/>
    <n v="6375"/>
    <x v="1"/>
    <x v="1"/>
    <x v="4"/>
    <x v="22"/>
  </r>
  <r>
    <x v="1"/>
    <s v="5"/>
    <x v="4"/>
    <s v="41200011"/>
    <s v="Pndptn Usaha Hortiku"/>
    <s v="11003558"/>
    <s v="Kayu Bakar Karet Jadi"/>
    <x v="0"/>
    <n v="1381081"/>
    <n v="13"/>
    <x v="1"/>
    <x v="1"/>
    <x v="4"/>
    <x v="23"/>
  </r>
  <r>
    <x v="1"/>
    <s v="5"/>
    <x v="4"/>
    <s v="41200011"/>
    <s v="Pndptn Usaha Hortiku"/>
    <s v="11003591"/>
    <s v="Fee Penjualan Gula Kelapa"/>
    <x v="0"/>
    <n v="28132021"/>
    <n v="31255"/>
    <x v="1"/>
    <x v="1"/>
    <x v="4"/>
    <x v="22"/>
  </r>
  <r>
    <x v="1"/>
    <s v="5"/>
    <x v="4"/>
    <s v="41200011"/>
    <s v="Pndptn Usaha Hortiku"/>
    <s v="11003592"/>
    <s v="Daun Cengkeh"/>
    <x v="0"/>
    <n v="16371000"/>
    <n v="5457"/>
    <x v="1"/>
    <x v="1"/>
    <x v="4"/>
    <x v="22"/>
  </r>
  <r>
    <x v="1"/>
    <s v="5"/>
    <x v="4"/>
    <s v="41200011"/>
    <s v="Pndptn Usaha Hortiku"/>
    <s v="31000133"/>
    <s v="Kapuk Glondong"/>
    <x v="0"/>
    <n v="213796000"/>
    <n v="99440"/>
    <x v="1"/>
    <x v="1"/>
    <x v="4"/>
    <x v="22"/>
  </r>
  <r>
    <x v="1"/>
    <s v="5"/>
    <x v="4"/>
    <s v="41200011"/>
    <s v="Pndptn Usaha Hortiku"/>
    <s v="40001402"/>
    <s v="Kayu Bakar"/>
    <x v="0"/>
    <n v="11712032"/>
    <n v="270"/>
    <x v="1"/>
    <x v="1"/>
    <x v="4"/>
    <x v="22"/>
  </r>
  <r>
    <x v="1"/>
    <s v="5"/>
    <x v="4"/>
    <s v="41300001"/>
    <s v="Pndptn Usah Ank Kayu"/>
    <s v="11003336"/>
    <s v="Log Sengon Fresh A0"/>
    <x v="0"/>
    <n v="275386000"/>
    <n v="832"/>
    <x v="1"/>
    <x v="1"/>
    <x v="9"/>
    <x v="23"/>
  </r>
  <r>
    <x v="1"/>
    <s v="5"/>
    <x v="4"/>
    <s v="41300001"/>
    <s v="Pndptn Usah Ank Kayu"/>
    <s v="11003337"/>
    <s v="Log Sengon Fresh A1"/>
    <x v="0"/>
    <n v="1009578000"/>
    <n v="1754"/>
    <x v="1"/>
    <x v="1"/>
    <x v="9"/>
    <x v="23"/>
  </r>
  <r>
    <x v="1"/>
    <s v="5"/>
    <x v="4"/>
    <s v="41300001"/>
    <s v="Pndptn Usah Ank Kayu"/>
    <s v="11003338"/>
    <s v="Log Sengon Fresh A2.1"/>
    <x v="0"/>
    <n v="1588921950"/>
    <n v="1910"/>
    <x v="1"/>
    <x v="1"/>
    <x v="9"/>
    <x v="23"/>
  </r>
  <r>
    <x v="1"/>
    <s v="5"/>
    <x v="4"/>
    <s v="41300001"/>
    <s v="Pndptn Usah Ank Kayu"/>
    <s v="11003339"/>
    <s v="Log Sengon Fresh A2.2"/>
    <x v="0"/>
    <n v="1064491050"/>
    <n v="1201"/>
    <x v="1"/>
    <x v="1"/>
    <x v="9"/>
    <x v="23"/>
  </r>
  <r>
    <x v="1"/>
    <s v="5"/>
    <x v="4"/>
    <s v="41300001"/>
    <s v="Pndptn Usah Ank Kayu"/>
    <s v="11003340"/>
    <s v="Log Sengon Fresh A3"/>
    <x v="0"/>
    <n v="778677300"/>
    <n v="858"/>
    <x v="1"/>
    <x v="1"/>
    <x v="9"/>
    <x v="23"/>
  </r>
  <r>
    <x v="1"/>
    <s v="5"/>
    <x v="4"/>
    <s v="41300001"/>
    <s v="Pndptn Usah Ank Kayu"/>
    <s v="11003341"/>
    <s v="Log Sengon Fresh A4"/>
    <x v="0"/>
    <n v="191890900"/>
    <n v="204"/>
    <x v="1"/>
    <x v="1"/>
    <x v="9"/>
    <x v="23"/>
  </r>
  <r>
    <x v="1"/>
    <s v="5"/>
    <x v="4"/>
    <s v="41300001"/>
    <s v="Pndptn Usah Ank Kayu"/>
    <s v="11003344"/>
    <s v="Log Sengon Afkir"/>
    <x v="0"/>
    <n v="251797596"/>
    <n v="840"/>
    <x v="1"/>
    <x v="1"/>
    <x v="9"/>
    <x v="23"/>
  </r>
  <r>
    <x v="1"/>
    <s v="5"/>
    <x v="4"/>
    <s v="41300001"/>
    <s v="Pndptn Usah Ank Kayu"/>
    <s v="11003348"/>
    <s v="Log Jabon Fresh A0"/>
    <x v="0"/>
    <n v="100224500"/>
    <n v="223"/>
    <x v="1"/>
    <x v="1"/>
    <x v="9"/>
    <x v="23"/>
  </r>
  <r>
    <x v="1"/>
    <s v="5"/>
    <x v="4"/>
    <s v="41300001"/>
    <s v="Pndptn Usah Ank Kayu"/>
    <s v="11003349"/>
    <s v="Log Jabon Fresh A1"/>
    <x v="0"/>
    <n v="522749750"/>
    <n v="695"/>
    <x v="1"/>
    <x v="1"/>
    <x v="9"/>
    <x v="23"/>
  </r>
  <r>
    <x v="1"/>
    <s v="5"/>
    <x v="4"/>
    <s v="41300001"/>
    <s v="Pndptn Usah Ank Kayu"/>
    <s v="11003350"/>
    <s v="Log Jabon Fresh A2.1"/>
    <x v="0"/>
    <n v="794117350"/>
    <n v="878"/>
    <x v="1"/>
    <x v="1"/>
    <x v="9"/>
    <x v="23"/>
  </r>
  <r>
    <x v="1"/>
    <s v="5"/>
    <x v="4"/>
    <s v="41300001"/>
    <s v="Pndptn Usah Ank Kayu"/>
    <s v="11003351"/>
    <s v="Log Jabon Fresh A2.2"/>
    <x v="0"/>
    <n v="586281550"/>
    <n v="553"/>
    <x v="1"/>
    <x v="1"/>
    <x v="9"/>
    <x v="23"/>
  </r>
  <r>
    <x v="1"/>
    <s v="5"/>
    <x v="4"/>
    <s v="41300001"/>
    <s v="Pndptn Usah Ank Kayu"/>
    <s v="11003352"/>
    <s v="Log Jabon Fresh A3"/>
    <x v="0"/>
    <n v="270814950"/>
    <n v="259"/>
    <x v="1"/>
    <x v="1"/>
    <x v="9"/>
    <x v="23"/>
  </r>
  <r>
    <x v="1"/>
    <s v="5"/>
    <x v="4"/>
    <s v="41300001"/>
    <s v="Pndptn Usah Ank Kayu"/>
    <s v="11003353"/>
    <s v="Log Jabon Fresh A4"/>
    <x v="0"/>
    <n v="18699050"/>
    <n v="24"/>
    <x v="1"/>
    <x v="1"/>
    <x v="9"/>
    <x v="23"/>
  </r>
  <r>
    <x v="1"/>
    <s v="5"/>
    <x v="4"/>
    <s v="41300001"/>
    <s v="Pndptn Usah Ank Kayu"/>
    <s v="11003354"/>
    <s v="Log Jabon Fresh A5"/>
    <x v="0"/>
    <n v="391500"/>
    <n v="1"/>
    <x v="1"/>
    <x v="1"/>
    <x v="9"/>
    <x v="23"/>
  </r>
  <r>
    <x v="1"/>
    <s v="5"/>
    <x v="4"/>
    <s v="41300001"/>
    <s v="Pndptn Usah Ank Kayu"/>
    <s v="11003356"/>
    <s v="Log Jabon Afkir"/>
    <x v="0"/>
    <n v="45071982"/>
    <n v="138"/>
    <x v="1"/>
    <x v="1"/>
    <x v="9"/>
    <x v="23"/>
  </r>
  <r>
    <x v="1"/>
    <s v="5"/>
    <x v="4"/>
    <s v="41300001"/>
    <s v="Pndptn Usah Ank Kayu"/>
    <s v="11003359"/>
    <s v="Log Mahoni Fresh A0"/>
    <x v="0"/>
    <n v="2935500"/>
    <n v="13"/>
    <x v="1"/>
    <x v="1"/>
    <x v="9"/>
    <x v="23"/>
  </r>
  <r>
    <x v="1"/>
    <s v="5"/>
    <x v="4"/>
    <s v="41300001"/>
    <s v="Pndptn Usah Ank Kayu"/>
    <s v="11003360"/>
    <s v="Log Mahoni Fresh A1"/>
    <x v="0"/>
    <n v="13117950"/>
    <n v="26"/>
    <x v="1"/>
    <x v="1"/>
    <x v="9"/>
    <x v="23"/>
  </r>
  <r>
    <x v="1"/>
    <s v="5"/>
    <x v="4"/>
    <s v="41300001"/>
    <s v="Pndptn Usah Ank Kayu"/>
    <s v="11003361"/>
    <s v="Log Mahoni Fresh A2.1"/>
    <x v="0"/>
    <n v="37372800"/>
    <n v="37"/>
    <x v="1"/>
    <x v="1"/>
    <x v="9"/>
    <x v="23"/>
  </r>
  <r>
    <x v="1"/>
    <s v="5"/>
    <x v="4"/>
    <s v="41300001"/>
    <s v="Pndptn Usah Ank Kayu"/>
    <s v="11003362"/>
    <s v="Log Mahoni Fresh A2.2"/>
    <x v="0"/>
    <n v="39784700"/>
    <n v="36"/>
    <x v="1"/>
    <x v="1"/>
    <x v="9"/>
    <x v="23"/>
  </r>
  <r>
    <x v="1"/>
    <s v="5"/>
    <x v="4"/>
    <s v="41300001"/>
    <s v="Pndptn Usah Ank Kayu"/>
    <s v="11003363"/>
    <s v="Log Mahoni Fresh A3"/>
    <x v="0"/>
    <n v="60575380"/>
    <n v="41"/>
    <x v="1"/>
    <x v="1"/>
    <x v="9"/>
    <x v="23"/>
  </r>
  <r>
    <x v="1"/>
    <s v="5"/>
    <x v="4"/>
    <s v="41300001"/>
    <s v="Pndptn Usah Ank Kayu"/>
    <s v="11003364"/>
    <s v="Log Mahoni Fresh A4"/>
    <x v="0"/>
    <n v="28606520"/>
    <n v="19"/>
    <x v="1"/>
    <x v="1"/>
    <x v="9"/>
    <x v="23"/>
  </r>
  <r>
    <x v="1"/>
    <s v="5"/>
    <x v="4"/>
    <s v="41300001"/>
    <s v="Pndptn Usah Ank Kayu"/>
    <s v="11003370"/>
    <s v="Log Balsa Fresh A0"/>
    <x v="0"/>
    <n v="26911000"/>
    <n v="75"/>
    <x v="1"/>
    <x v="1"/>
    <x v="9"/>
    <x v="23"/>
  </r>
  <r>
    <x v="1"/>
    <s v="5"/>
    <x v="4"/>
    <s v="41300001"/>
    <s v="Pndptn Usah Ank Kayu"/>
    <s v="11003371"/>
    <s v="Log Balsa Fresh A1"/>
    <x v="0"/>
    <n v="122511000"/>
    <n v="180"/>
    <x v="1"/>
    <x v="1"/>
    <x v="9"/>
    <x v="23"/>
  </r>
  <r>
    <x v="1"/>
    <s v="5"/>
    <x v="4"/>
    <s v="41300001"/>
    <s v="Pndptn Usah Ank Kayu"/>
    <s v="11003372"/>
    <s v="Log Balsa Fresh A2.1"/>
    <x v="0"/>
    <n v="239605000"/>
    <n v="284"/>
    <x v="1"/>
    <x v="1"/>
    <x v="9"/>
    <x v="23"/>
  </r>
  <r>
    <x v="1"/>
    <s v="5"/>
    <x v="4"/>
    <s v="41300001"/>
    <s v="Pndptn Usah Ank Kayu"/>
    <s v="11003373"/>
    <s v="Log Balsa Fresh A2.2"/>
    <x v="0"/>
    <n v="237176000"/>
    <n v="271"/>
    <x v="1"/>
    <x v="1"/>
    <x v="9"/>
    <x v="23"/>
  </r>
  <r>
    <x v="1"/>
    <s v="5"/>
    <x v="4"/>
    <s v="41300001"/>
    <s v="Pndptn Usah Ank Kayu"/>
    <s v="11003374"/>
    <s v="Log Balsa Fresh A3"/>
    <x v="0"/>
    <n v="169653750"/>
    <n v="173"/>
    <x v="1"/>
    <x v="1"/>
    <x v="9"/>
    <x v="23"/>
  </r>
  <r>
    <x v="1"/>
    <s v="5"/>
    <x v="4"/>
    <s v="41300001"/>
    <s v="Pndptn Usah Ank Kayu"/>
    <s v="11003375"/>
    <s v="Log Balsa Fresh A4"/>
    <x v="0"/>
    <n v="5325500"/>
    <n v="8"/>
    <x v="1"/>
    <x v="1"/>
    <x v="9"/>
    <x v="23"/>
  </r>
  <r>
    <x v="1"/>
    <s v="5"/>
    <x v="4"/>
    <s v="41300001"/>
    <s v="Pndptn Usah Ank Kayu"/>
    <s v="11003378"/>
    <s v="Log Balsa Afkir"/>
    <x v="0"/>
    <n v="5257973"/>
    <n v="16"/>
    <x v="1"/>
    <x v="1"/>
    <x v="9"/>
    <x v="23"/>
  </r>
  <r>
    <x v="1"/>
    <s v="5"/>
    <x v="4"/>
    <s v="41300001"/>
    <s v="Pndptn Usah Ank Kayu"/>
    <s v="11003390"/>
    <s v="Log Gmelina Fresh A0"/>
    <x v="0"/>
    <n v="1193800"/>
    <n v="4"/>
    <x v="1"/>
    <x v="1"/>
    <x v="9"/>
    <x v="23"/>
  </r>
  <r>
    <x v="1"/>
    <s v="5"/>
    <x v="4"/>
    <s v="41300001"/>
    <s v="Pndptn Usah Ank Kayu"/>
    <s v="11003391"/>
    <s v="Log Gmelina Fresh A1"/>
    <x v="0"/>
    <n v="6220450"/>
    <n v="10"/>
    <x v="1"/>
    <x v="1"/>
    <x v="9"/>
    <x v="23"/>
  </r>
  <r>
    <x v="1"/>
    <s v="5"/>
    <x v="4"/>
    <s v="41300001"/>
    <s v="Pndptn Usah Ank Kayu"/>
    <s v="11003392"/>
    <s v="Log Gmelina Fresh A2.1"/>
    <x v="0"/>
    <n v="10110000"/>
    <n v="13"/>
    <x v="1"/>
    <x v="1"/>
    <x v="9"/>
    <x v="23"/>
  </r>
  <r>
    <x v="1"/>
    <s v="5"/>
    <x v="4"/>
    <s v="41300001"/>
    <s v="Pndptn Usah Ank Kayu"/>
    <s v="11003393"/>
    <s v="Log Gmelina Fresh A2.2"/>
    <x v="0"/>
    <n v="5057850"/>
    <n v="7"/>
    <x v="1"/>
    <x v="1"/>
    <x v="9"/>
    <x v="23"/>
  </r>
  <r>
    <x v="1"/>
    <s v="5"/>
    <x v="4"/>
    <s v="41300001"/>
    <s v="Pndptn Usah Ank Kayu"/>
    <s v="11003394"/>
    <s v="Log Gmelina Fresh A3"/>
    <x v="0"/>
    <n v="2204100"/>
    <n v="4"/>
    <x v="1"/>
    <x v="1"/>
    <x v="9"/>
    <x v="23"/>
  </r>
  <r>
    <x v="1"/>
    <s v="5"/>
    <x v="4"/>
    <s v="41300001"/>
    <s v="Pndptn Usah Ank Kayu"/>
    <s v="11003398"/>
    <s v="Log Gmelina Afkir"/>
    <x v="0"/>
    <n v="2466667"/>
    <n v="9"/>
    <x v="1"/>
    <x v="1"/>
    <x v="9"/>
    <x v="23"/>
  </r>
  <r>
    <x v="1"/>
    <s v="5"/>
    <x v="4"/>
    <s v="41300001"/>
    <s v="Pndptn Usah Ank Kayu"/>
    <s v="11003443"/>
    <s v="Log Karet Afkir"/>
    <x v="0"/>
    <n v="17091036"/>
    <n v="62"/>
    <x v="1"/>
    <x v="1"/>
    <x v="9"/>
    <x v="23"/>
  </r>
  <r>
    <x v="1"/>
    <s v="5"/>
    <x v="4"/>
    <s v="41300001"/>
    <s v="Pndptn Usah Ank Kayu"/>
    <s v="11003574"/>
    <s v="Pohon Kelapa"/>
    <x v="0"/>
    <n v="22090091"/>
    <n v="158"/>
    <x v="1"/>
    <x v="1"/>
    <x v="9"/>
    <x v="23"/>
  </r>
  <r>
    <x v="1"/>
    <s v="5"/>
    <x v="4"/>
    <s v="41300001"/>
    <s v="Pndptn Usah Ank Kayu"/>
    <s v="11003584"/>
    <s v="Log Kayu Kembang Fresh A1"/>
    <x v="0"/>
    <n v="774900"/>
    <n v="2"/>
    <x v="1"/>
    <x v="1"/>
    <x v="9"/>
    <x v="23"/>
  </r>
  <r>
    <x v="1"/>
    <s v="5"/>
    <x v="4"/>
    <s v="41300001"/>
    <s v="Pndptn Usah Ank Kayu"/>
    <s v="11003585"/>
    <s v="Log Kayu Kembang Fresh A2.1"/>
    <x v="0"/>
    <n v="2152700"/>
    <n v="3"/>
    <x v="1"/>
    <x v="1"/>
    <x v="9"/>
    <x v="23"/>
  </r>
  <r>
    <x v="1"/>
    <s v="5"/>
    <x v="4"/>
    <s v="41300001"/>
    <s v="Pndptn Usah Ank Kayu"/>
    <s v="11003586"/>
    <s v="Log Kayu Kembang Fresh A2.2"/>
    <x v="0"/>
    <n v="2075800"/>
    <n v="3"/>
    <x v="1"/>
    <x v="1"/>
    <x v="9"/>
    <x v="23"/>
  </r>
  <r>
    <x v="1"/>
    <s v="5"/>
    <x v="4"/>
    <s v="41300001"/>
    <s v="Pndptn Usah Ank Kayu"/>
    <s v="11003587"/>
    <s v="Log Kayu Kembang Fresh A3"/>
    <x v="0"/>
    <n v="1991850"/>
    <n v="2"/>
    <x v="1"/>
    <x v="1"/>
    <x v="9"/>
    <x v="23"/>
  </r>
  <r>
    <x v="1"/>
    <s v="5"/>
    <x v="4"/>
    <s v="41300001"/>
    <s v="Pndptn Usah Ank Kayu"/>
    <s v="11003594"/>
    <s v="Log Sengon Tekik Fresh A0"/>
    <x v="0"/>
    <n v="664300"/>
    <n v="2"/>
    <x v="1"/>
    <x v="1"/>
    <x v="9"/>
    <x v="23"/>
  </r>
  <r>
    <x v="1"/>
    <s v="5"/>
    <x v="4"/>
    <s v="41300001"/>
    <s v="Pndptn Usah Ank Kayu"/>
    <s v="11003595"/>
    <s v="Log Sengon Tekik Fresh A1"/>
    <x v="0"/>
    <n v="488400"/>
    <n v="1"/>
    <x v="1"/>
    <x v="1"/>
    <x v="9"/>
    <x v="23"/>
  </r>
  <r>
    <x v="1"/>
    <s v="5"/>
    <x v="4"/>
    <s v="41300001"/>
    <s v="Pndptn Usah Ank Kayu"/>
    <s v="11003596"/>
    <s v="Log Sengon Tekik Fresh A2.1"/>
    <x v="0"/>
    <n v="664950"/>
    <n v="1"/>
    <x v="1"/>
    <x v="1"/>
    <x v="9"/>
    <x v="23"/>
  </r>
  <r>
    <x v="1"/>
    <s v="5"/>
    <x v="4"/>
    <s v="41300001"/>
    <s v="Pndptn Usah Ank Kayu"/>
    <s v="11003597"/>
    <s v="Log Sengon Tekik Fresh A2.2"/>
    <x v="0"/>
    <n v="468000"/>
    <n v="1"/>
    <x v="1"/>
    <x v="1"/>
    <x v="9"/>
    <x v="23"/>
  </r>
  <r>
    <x v="1"/>
    <s v="5"/>
    <x v="4"/>
    <s v="41300001"/>
    <s v="Pndptn Usah Ank Kayu"/>
    <s v="11003598"/>
    <s v="Log Sengon Tekik Fresh A3"/>
    <x v="0"/>
    <n v="422500"/>
    <n v="1"/>
    <x v="1"/>
    <x v="1"/>
    <x v="9"/>
    <x v="23"/>
  </r>
  <r>
    <x v="1"/>
    <s v="5"/>
    <x v="4"/>
    <s v="41900005"/>
    <s v="Pndptn Ush Agrowisat"/>
    <s v="#"/>
    <s v="#"/>
    <x v="0"/>
    <n v="1731443787"/>
    <n v="0"/>
    <x v="1"/>
    <x v="1"/>
    <x v="7"/>
    <x v="6"/>
  </r>
  <r>
    <x v="1"/>
    <s v="5"/>
    <x v="5"/>
    <s v="41100006"/>
    <s v="Pndptn Usaha Karet"/>
    <s v="31000011"/>
    <s v="BAHAN OLAH KARET"/>
    <x v="0"/>
    <n v="16882000"/>
    <n v="734"/>
    <x v="0"/>
    <x v="4"/>
    <x v="5"/>
    <x v="7"/>
  </r>
  <r>
    <x v="1"/>
    <s v="5"/>
    <x v="5"/>
    <s v="42000054"/>
    <s v="Pendapatan KSO"/>
    <s v="#"/>
    <s v="#"/>
    <x v="0"/>
    <n v="24667762442"/>
    <n v="0"/>
    <x v="1"/>
    <x v="1"/>
    <x v="14"/>
    <x v="6"/>
  </r>
  <r>
    <x v="1"/>
    <s v="5"/>
    <x v="6"/>
    <s v="41100000"/>
    <s v="Pndptn Usaha Sawit"/>
    <s v="11000003"/>
    <s v="CPO"/>
    <x v="0"/>
    <n v="8636555800"/>
    <n v="849470"/>
    <x v="0"/>
    <x v="0"/>
    <x v="0"/>
    <x v="0"/>
  </r>
  <r>
    <x v="1"/>
    <s v="5"/>
    <x v="6"/>
    <s v="41100000"/>
    <s v="Pndptn Usaha Sawit"/>
    <s v="11000004"/>
    <s v="INTI SAWIT"/>
    <x v="0"/>
    <n v="749250000"/>
    <n v="333000"/>
    <x v="0"/>
    <x v="0"/>
    <x v="0"/>
    <x v="1"/>
  </r>
  <r>
    <x v="1"/>
    <s v="5"/>
    <x v="6"/>
    <s v="41100000"/>
    <s v="Pndptn Usaha Sawit"/>
    <s v="11000005"/>
    <s v="PKO"/>
    <x v="0"/>
    <n v="1904647350"/>
    <n v="123350"/>
    <x v="0"/>
    <x v="0"/>
    <x v="0"/>
    <x v="24"/>
  </r>
  <r>
    <x v="1"/>
    <s v="5"/>
    <x v="6"/>
    <s v="41100006"/>
    <s v="Pndptn Usaha Karet"/>
    <s v="11003895"/>
    <s v="RSS 1 SBC"/>
    <x v="1"/>
    <n v="6739300608"/>
    <n v="192000"/>
    <x v="0"/>
    <x v="4"/>
    <x v="5"/>
    <x v="10"/>
  </r>
  <r>
    <x v="1"/>
    <s v="5"/>
    <x v="6"/>
    <s v="41100006"/>
    <s v="Pndptn Usaha Karet"/>
    <s v="11003900"/>
    <s v="SIR 3L"/>
    <x v="1"/>
    <n v="4874563007"/>
    <n v="120960"/>
    <x v="0"/>
    <x v="4"/>
    <x v="5"/>
    <x v="7"/>
  </r>
  <r>
    <x v="1"/>
    <s v="5"/>
    <x v="6"/>
    <s v="41100006"/>
    <s v="Pndptn Usaha Karet"/>
    <s v="11003903"/>
    <s v="SIR 20"/>
    <x v="0"/>
    <n v="63825010200"/>
    <n v="2410380"/>
    <x v="0"/>
    <x v="4"/>
    <x v="5"/>
    <x v="8"/>
  </r>
  <r>
    <x v="1"/>
    <s v="5"/>
    <x v="6"/>
    <s v="41100006"/>
    <s v="Pndptn Usaha Karet"/>
    <s v="11005970"/>
    <s v="RSS 1 BB"/>
    <x v="1"/>
    <n v="1786634114"/>
    <n v="54918"/>
    <x v="0"/>
    <x v="4"/>
    <x v="5"/>
    <x v="10"/>
  </r>
  <r>
    <x v="1"/>
    <s v="5"/>
    <x v="6"/>
    <s v="41100006"/>
    <s v="Pndptn Usaha Karet"/>
    <s v="11005970"/>
    <s v="RSS 1 BB"/>
    <x v="0"/>
    <n v="6918716088"/>
    <n v="219672"/>
    <x v="0"/>
    <x v="4"/>
    <x v="5"/>
    <x v="10"/>
  </r>
  <r>
    <x v="1"/>
    <s v="5"/>
    <x v="6"/>
    <s v="41100015"/>
    <s v="Pndptn Usaha Teh"/>
    <s v="11003735"/>
    <s v="TEH HIJAU"/>
    <x v="0"/>
    <n v="1508110000"/>
    <n v="80050"/>
    <x v="0"/>
    <x v="5"/>
    <x v="6"/>
    <x v="14"/>
  </r>
  <r>
    <x v="1"/>
    <s v="5"/>
    <x v="6"/>
    <s v="41100015"/>
    <s v="Pndptn Usaha Teh"/>
    <s v="11004368"/>
    <s v="TEA:CTC TEA;BLACK;GRADE 1;BP 1"/>
    <x v="0"/>
    <n v="586892402"/>
    <n v="28080"/>
    <x v="0"/>
    <x v="5"/>
    <x v="6"/>
    <x v="12"/>
  </r>
  <r>
    <x v="1"/>
    <s v="5"/>
    <x v="6"/>
    <s v="41100015"/>
    <s v="Pndptn Usaha Teh"/>
    <s v="11004369"/>
    <s v="TEA:CTC TEA;BLACK;GRADE 1;PF 1"/>
    <x v="0"/>
    <n v="575150439"/>
    <n v="28050"/>
    <x v="0"/>
    <x v="5"/>
    <x v="6"/>
    <x v="12"/>
  </r>
  <r>
    <x v="1"/>
    <s v="5"/>
    <x v="6"/>
    <s v="41100015"/>
    <s v="Pndptn Usaha Teh"/>
    <s v="11004370"/>
    <s v="TEA:CTC TEA;BLACK;GRADE 1;PD"/>
    <x v="1"/>
    <n v="119450016"/>
    <n v="4800"/>
    <x v="0"/>
    <x v="5"/>
    <x v="6"/>
    <x v="12"/>
  </r>
  <r>
    <x v="1"/>
    <s v="5"/>
    <x v="6"/>
    <s v="41100015"/>
    <s v="Pndptn Usaha Teh"/>
    <s v="11004370"/>
    <s v="TEA:CTC TEA;BLACK;GRADE 1;PD"/>
    <x v="0"/>
    <n v="58194000"/>
    <n v="2400"/>
    <x v="0"/>
    <x v="5"/>
    <x v="6"/>
    <x v="12"/>
  </r>
  <r>
    <x v="1"/>
    <s v="5"/>
    <x v="6"/>
    <s v="41100015"/>
    <s v="Pndptn Usaha Teh"/>
    <s v="11004371"/>
    <s v="TEA:CTC TEA;BLACK;GRADE 1;DUST 1"/>
    <x v="1"/>
    <n v="533212680"/>
    <n v="19500"/>
    <x v="0"/>
    <x v="5"/>
    <x v="6"/>
    <x v="12"/>
  </r>
  <r>
    <x v="1"/>
    <s v="5"/>
    <x v="6"/>
    <s v="41100015"/>
    <s v="Pndptn Usaha Teh"/>
    <s v="11004371"/>
    <s v="TEA:CTC TEA;BLACK;GRADE 1;DUST 1"/>
    <x v="0"/>
    <n v="73971040"/>
    <n v="2600"/>
    <x v="0"/>
    <x v="5"/>
    <x v="6"/>
    <x v="12"/>
  </r>
  <r>
    <x v="1"/>
    <s v="5"/>
    <x v="6"/>
    <s v="41100015"/>
    <s v="Pndptn Usaha Teh"/>
    <s v="11004373"/>
    <s v="TEA:CTC TEA;BLACK;GRADE 2;DUST 2"/>
    <x v="1"/>
    <n v="128561160"/>
    <n v="5200"/>
    <x v="0"/>
    <x v="5"/>
    <x v="6"/>
    <x v="12"/>
  </r>
  <r>
    <x v="1"/>
    <s v="5"/>
    <x v="6"/>
    <s v="41900001"/>
    <s v="Pndptn Ush Opti Aset"/>
    <s v="#"/>
    <s v="#"/>
    <x v="0"/>
    <n v="535080649"/>
    <n v="0"/>
    <x v="1"/>
    <x v="1"/>
    <x v="13"/>
    <x v="6"/>
  </r>
  <r>
    <x v="1"/>
    <s v="5"/>
    <x v="6"/>
    <s v="42000054"/>
    <s v="Pendapatan KSO"/>
    <s v="#"/>
    <s v="#"/>
    <x v="0"/>
    <n v="33481257868"/>
    <n v="0"/>
    <x v="1"/>
    <x v="1"/>
    <x v="14"/>
    <x v="6"/>
  </r>
  <r>
    <x v="1"/>
    <s v="5"/>
    <x v="7"/>
    <s v="41200011"/>
    <s v="Pndptn Usaha Hortiku"/>
    <s v="11004062"/>
    <s v="KELAPA KUPAS"/>
    <x v="0"/>
    <n v="39123000"/>
    <n v="15388"/>
    <x v="1"/>
    <x v="1"/>
    <x v="4"/>
    <x v="22"/>
  </r>
  <r>
    <x v="1"/>
    <s v="5"/>
    <x v="7"/>
    <s v="41200011"/>
    <s v="Pndptn Usaha Hortiku"/>
    <s v="31000168"/>
    <s v="KELAPA BUTIR"/>
    <x v="0"/>
    <n v="251351350"/>
    <n v="27500"/>
    <x v="1"/>
    <x v="1"/>
    <x v="4"/>
    <x v="22"/>
  </r>
  <r>
    <x v="1"/>
    <s v="5"/>
    <x v="7"/>
    <s v="41900001"/>
    <s v="Pndptn Ush Opti Aset"/>
    <s v="11006178"/>
    <s v="Pendapatan Sewa"/>
    <x v="0"/>
    <n v="68700000"/>
    <n v="0"/>
    <x v="1"/>
    <x v="1"/>
    <x v="13"/>
    <x v="21"/>
  </r>
  <r>
    <x v="1"/>
    <s v="5"/>
    <x v="7"/>
    <s v="42000054"/>
    <s v="Pendapatan KSO"/>
    <s v="11006181"/>
    <s v="KSO Sawit SupCo - PalmCo"/>
    <x v="0"/>
    <n v="50994952345"/>
    <n v="0"/>
    <x v="1"/>
    <x v="1"/>
    <x v="14"/>
    <x v="26"/>
  </r>
  <r>
    <x v="1"/>
    <s v="5"/>
    <x v="7"/>
    <s v="42000054"/>
    <s v="Pendapatan KSO"/>
    <s v="#"/>
    <s v="#"/>
    <x v="0"/>
    <n v="-10710428720"/>
    <n v="0"/>
    <x v="1"/>
    <x v="1"/>
    <x v="14"/>
    <x v="6"/>
  </r>
  <r>
    <x v="1"/>
    <s v="6"/>
    <x v="8"/>
    <s v="42000054"/>
    <s v="Pendapatan KSO"/>
    <s v="11006181"/>
    <s v="KSO Sawit SupCo - PalmCo"/>
    <x v="0"/>
    <n v="6617796148"/>
    <n v="0"/>
    <x v="1"/>
    <x v="1"/>
    <x v="14"/>
    <x v="26"/>
  </r>
  <r>
    <x v="1"/>
    <s v="6"/>
    <x v="0"/>
    <s v="41200001"/>
    <s v="Pndptn Usaha Tebu"/>
    <s v="11004290"/>
    <s v="SUGAR,REFINED:GKP 1;ICUMSA 81-200IU"/>
    <x v="0"/>
    <n v="41003450000"/>
    <n v="2648000"/>
    <x v="0"/>
    <x v="2"/>
    <x v="2"/>
    <x v="3"/>
  </r>
  <r>
    <x v="1"/>
    <s v="6"/>
    <x v="0"/>
    <s v="41200001"/>
    <s v="Pndptn Usaha Tebu"/>
    <s v="11004310"/>
    <s v="MOLASSES:1.3-1.5GR/ML;12500CPS"/>
    <x v="0"/>
    <n v="431930000"/>
    <n v="171720"/>
    <x v="0"/>
    <x v="2"/>
    <x v="2"/>
    <x v="4"/>
  </r>
  <r>
    <x v="1"/>
    <s v="6"/>
    <x v="0"/>
    <s v="41200006"/>
    <s v="Pend U. Tembakau"/>
    <s v="11004016"/>
    <s v="TEMBAKAU KUALITAS III - CHEWING"/>
    <x v="0"/>
    <n v="319504500"/>
    <n v="1890"/>
    <x v="0"/>
    <x v="3"/>
    <x v="3"/>
    <x v="5"/>
  </r>
  <r>
    <x v="1"/>
    <s v="6"/>
    <x v="0"/>
    <s v="42000054"/>
    <s v="Pendapatan KSO"/>
    <s v="11006181"/>
    <s v="KSO Sawit SupCo - PalmCo"/>
    <x v="0"/>
    <n v="122743951761"/>
    <n v="6"/>
    <x v="1"/>
    <x v="1"/>
    <x v="14"/>
    <x v="26"/>
  </r>
  <r>
    <x v="1"/>
    <s v="6"/>
    <x v="0"/>
    <s v="42000054"/>
    <s v="Pendapatan KSO"/>
    <s v="#"/>
    <s v="#"/>
    <x v="0"/>
    <n v="-81829353799"/>
    <n v="0"/>
    <x v="1"/>
    <x v="1"/>
    <x v="14"/>
    <x v="6"/>
  </r>
  <r>
    <x v="1"/>
    <s v="6"/>
    <x v="1"/>
    <s v="41100006"/>
    <s v="Pndptn Usaha Karet"/>
    <s v="11000046"/>
    <s v="LATEKS PEKAT HIGH AMONIAK"/>
    <x v="0"/>
    <n v="850219998"/>
    <n v="21480"/>
    <x v="0"/>
    <x v="4"/>
    <x v="5"/>
    <x v="7"/>
  </r>
  <r>
    <x v="1"/>
    <s v="6"/>
    <x v="1"/>
    <s v="41100006"/>
    <s v="Pndptn Usaha Karet"/>
    <s v="11000047"/>
    <s v="SKIM LATEKS PEKAT"/>
    <x v="0"/>
    <n v="35256000"/>
    <n v="3390"/>
    <x v="0"/>
    <x v="4"/>
    <x v="5"/>
    <x v="7"/>
  </r>
  <r>
    <x v="1"/>
    <s v="6"/>
    <x v="1"/>
    <s v="41100006"/>
    <s v="Pndptn Usaha Karet"/>
    <s v="11003784"/>
    <s v="BLOCK RUBBER"/>
    <x v="0"/>
    <n v="39571665"/>
    <n v="4165"/>
    <x v="0"/>
    <x v="4"/>
    <x v="5"/>
    <x v="7"/>
  </r>
  <r>
    <x v="1"/>
    <s v="6"/>
    <x v="1"/>
    <s v="41100006"/>
    <s v="Pndptn Usaha Karet"/>
    <s v="11003845"/>
    <s v="RSS SB"/>
    <x v="1"/>
    <n v="699174528"/>
    <n v="19200"/>
    <x v="0"/>
    <x v="4"/>
    <x v="5"/>
    <x v="7"/>
  </r>
  <r>
    <x v="1"/>
    <s v="6"/>
    <x v="1"/>
    <s v="41100006"/>
    <s v="Pndptn Usaha Karet"/>
    <s v="11003850"/>
    <s v="SIR 10"/>
    <x v="0"/>
    <n v="5997438720"/>
    <n v="221760"/>
    <x v="0"/>
    <x v="4"/>
    <x v="5"/>
    <x v="11"/>
  </r>
  <r>
    <x v="1"/>
    <s v="6"/>
    <x v="1"/>
    <s v="41100006"/>
    <s v="Pndptn Usaha Karet"/>
    <s v="11005970"/>
    <s v="RSS 1 BB"/>
    <x v="1"/>
    <n v="7288761627"/>
    <n v="201366"/>
    <x v="0"/>
    <x v="4"/>
    <x v="5"/>
    <x v="10"/>
  </r>
  <r>
    <x v="1"/>
    <s v="6"/>
    <x v="1"/>
    <s v="41100006"/>
    <s v="Pndptn Usaha Karet"/>
    <s v="11005970"/>
    <s v="RSS 1 BB"/>
    <x v="0"/>
    <n v="12468875616"/>
    <n v="366120"/>
    <x v="0"/>
    <x v="4"/>
    <x v="5"/>
    <x v="10"/>
  </r>
  <r>
    <x v="1"/>
    <s v="6"/>
    <x v="1"/>
    <s v="41100006"/>
    <s v="Pndptn Usaha Karet"/>
    <s v="31000025"/>
    <s v="Lump"/>
    <x v="0"/>
    <n v="2536346400"/>
    <n v="98308"/>
    <x v="0"/>
    <x v="4"/>
    <x v="5"/>
    <x v="7"/>
  </r>
  <r>
    <x v="1"/>
    <s v="6"/>
    <x v="1"/>
    <s v="41100015"/>
    <s v="Pndptn Usaha Teh"/>
    <s v="11003780"/>
    <s v="PW DUST ORT"/>
    <x v="0"/>
    <n v="356500000"/>
    <n v="40800"/>
    <x v="0"/>
    <x v="5"/>
    <x v="6"/>
    <x v="13"/>
  </r>
  <r>
    <x v="1"/>
    <s v="6"/>
    <x v="1"/>
    <s v="41100015"/>
    <s v="Pndptn Usaha Teh"/>
    <s v="11004288"/>
    <s v="TEA:ODX TEA;BLACK;GRADE 3;BM"/>
    <x v="0"/>
    <n v="3534338492"/>
    <n v="244600"/>
    <x v="0"/>
    <x v="5"/>
    <x v="6"/>
    <x v="13"/>
  </r>
  <r>
    <x v="1"/>
    <s v="6"/>
    <x v="1"/>
    <s v="41100015"/>
    <s v="Pndptn Usaha Teh"/>
    <s v="11004348"/>
    <s v="TEA:ODX TEA;BLACK;GRADE 1;BOP I"/>
    <x v="1"/>
    <n v="136870344"/>
    <n v="3600"/>
    <x v="0"/>
    <x v="5"/>
    <x v="6"/>
    <x v="13"/>
  </r>
  <r>
    <x v="1"/>
    <s v="6"/>
    <x v="1"/>
    <s v="41100015"/>
    <s v="Pndptn Usaha Teh"/>
    <s v="11004348"/>
    <s v="TEA:ODX TEA;BLACK;GRADE 1;BOP I"/>
    <x v="0"/>
    <n v="32408564"/>
    <n v="800"/>
    <x v="0"/>
    <x v="5"/>
    <x v="6"/>
    <x v="13"/>
  </r>
  <r>
    <x v="1"/>
    <s v="6"/>
    <x v="1"/>
    <s v="41100015"/>
    <s v="Pndptn Usaha Teh"/>
    <s v="11004355"/>
    <s v="TEA:ODX TEA;BLACK;GRADE 1;BOP"/>
    <x v="1"/>
    <n v="347469720"/>
    <n v="12000"/>
    <x v="0"/>
    <x v="5"/>
    <x v="6"/>
    <x v="13"/>
  </r>
  <r>
    <x v="1"/>
    <s v="6"/>
    <x v="1"/>
    <s v="41100015"/>
    <s v="Pndptn Usaha Teh"/>
    <s v="11004355"/>
    <s v="TEA:ODX TEA;BLACK;GRADE 1;BOP"/>
    <x v="0"/>
    <n v="98460"/>
    <n v="3"/>
    <x v="0"/>
    <x v="5"/>
    <x v="6"/>
    <x v="13"/>
  </r>
  <r>
    <x v="1"/>
    <s v="6"/>
    <x v="1"/>
    <s v="41100015"/>
    <s v="Pndptn Usaha Teh"/>
    <s v="11004356"/>
    <s v="TEA:ODX TEA;BLACK;GRADE 1;BOP I SP"/>
    <x v="0"/>
    <n v="2280000"/>
    <n v="40"/>
    <x v="0"/>
    <x v="5"/>
    <x v="6"/>
    <x v="13"/>
  </r>
  <r>
    <x v="1"/>
    <s v="6"/>
    <x v="1"/>
    <s v="41100015"/>
    <s v="Pndptn Usaha Teh"/>
    <s v="11004357"/>
    <s v="TEA:ODX TEA;BLACK;GRADE 1;BOPF"/>
    <x v="0"/>
    <n v="366933317"/>
    <n v="15405"/>
    <x v="0"/>
    <x v="5"/>
    <x v="6"/>
    <x v="13"/>
  </r>
  <r>
    <x v="1"/>
    <s v="6"/>
    <x v="1"/>
    <s v="41100015"/>
    <s v="Pndptn Usaha Teh"/>
    <s v="11004358"/>
    <s v="TEA:ODX TEA;BLACK;GRADE 1;PF"/>
    <x v="1"/>
    <n v="2551464058"/>
    <n v="99880"/>
    <x v="0"/>
    <x v="5"/>
    <x v="6"/>
    <x v="13"/>
  </r>
  <r>
    <x v="1"/>
    <s v="6"/>
    <x v="1"/>
    <s v="41100015"/>
    <s v="Pndptn Usaha Teh"/>
    <s v="11004358"/>
    <s v="TEA:ODX TEA;BLACK;GRADE 1;PF"/>
    <x v="0"/>
    <n v="3652472665"/>
    <n v="154050"/>
    <x v="0"/>
    <x v="5"/>
    <x v="6"/>
    <x v="13"/>
  </r>
  <r>
    <x v="1"/>
    <s v="6"/>
    <x v="1"/>
    <s v="41100015"/>
    <s v="Pndptn Usaha Teh"/>
    <s v="11004359"/>
    <s v="TEA:ODX TEA;BLACK;GRADE 1;DUST"/>
    <x v="1"/>
    <n v="1639306311"/>
    <n v="74400"/>
    <x v="0"/>
    <x v="5"/>
    <x v="6"/>
    <x v="13"/>
  </r>
  <r>
    <x v="1"/>
    <s v="6"/>
    <x v="1"/>
    <s v="41100015"/>
    <s v="Pndptn Usaha Teh"/>
    <s v="11004359"/>
    <s v="TEA:ODX TEA;BLACK;GRADE 1;DUST"/>
    <x v="0"/>
    <n v="1547651953"/>
    <n v="64280"/>
    <x v="0"/>
    <x v="5"/>
    <x v="6"/>
    <x v="13"/>
  </r>
  <r>
    <x v="1"/>
    <s v="6"/>
    <x v="1"/>
    <s v="41100015"/>
    <s v="Pndptn Usaha Teh"/>
    <s v="11004360"/>
    <s v="TEA:ODX TEA;BLACK;GRADE 1;BT"/>
    <x v="1"/>
    <n v="2584173696"/>
    <n v="118400"/>
    <x v="0"/>
    <x v="5"/>
    <x v="6"/>
    <x v="13"/>
  </r>
  <r>
    <x v="1"/>
    <s v="6"/>
    <x v="1"/>
    <s v="41100015"/>
    <s v="Pndptn Usaha Teh"/>
    <s v="11004360"/>
    <s v="TEA:ODX TEA;BLACK;GRADE 1;BT"/>
    <x v="0"/>
    <n v="2574987245"/>
    <n v="122000"/>
    <x v="0"/>
    <x v="5"/>
    <x v="6"/>
    <x v="13"/>
  </r>
  <r>
    <x v="1"/>
    <s v="6"/>
    <x v="1"/>
    <s v="41100015"/>
    <s v="Pndptn Usaha Teh"/>
    <s v="11004361"/>
    <s v="TEA:ODX TEA;BLACK;GRADE 1;BP"/>
    <x v="0"/>
    <n v="1547336070"/>
    <n v="32760"/>
    <x v="0"/>
    <x v="5"/>
    <x v="6"/>
    <x v="13"/>
  </r>
  <r>
    <x v="1"/>
    <s v="6"/>
    <x v="1"/>
    <s v="41100015"/>
    <s v="Pndptn Usaha Teh"/>
    <s v="11004362"/>
    <s v="TEA:ODX TEA;BLACK;GRADE 2;PF II"/>
    <x v="0"/>
    <n v="122304000"/>
    <n v="6720"/>
    <x v="0"/>
    <x v="5"/>
    <x v="6"/>
    <x v="13"/>
  </r>
  <r>
    <x v="1"/>
    <s v="6"/>
    <x v="1"/>
    <s v="41100015"/>
    <s v="Pndptn Usaha Teh"/>
    <s v="11004363"/>
    <s v="TEA:ODX TEA;BLACK;GRADE 2;DUST II"/>
    <x v="1"/>
    <n v="424894829"/>
    <n v="18600"/>
    <x v="0"/>
    <x v="5"/>
    <x v="6"/>
    <x v="13"/>
  </r>
  <r>
    <x v="1"/>
    <s v="6"/>
    <x v="1"/>
    <s v="41100015"/>
    <s v="Pndptn Usaha Teh"/>
    <s v="11004363"/>
    <s v="TEA:ODX TEA;BLACK;GRADE 2;DUST II"/>
    <x v="0"/>
    <n v="51832000"/>
    <n v="2480"/>
    <x v="0"/>
    <x v="5"/>
    <x v="6"/>
    <x v="13"/>
  </r>
  <r>
    <x v="1"/>
    <s v="6"/>
    <x v="1"/>
    <s v="41100015"/>
    <s v="Pndptn Usaha Teh"/>
    <s v="11004365"/>
    <s v="TEA:ODX TEA;BLACK;GRADE 2;FANN II"/>
    <x v="1"/>
    <n v="330478034"/>
    <n v="19360"/>
    <x v="0"/>
    <x v="5"/>
    <x v="6"/>
    <x v="13"/>
  </r>
  <r>
    <x v="1"/>
    <s v="6"/>
    <x v="1"/>
    <s v="41100015"/>
    <s v="Pndptn Usaha Teh"/>
    <s v="11004365"/>
    <s v="TEA:ODX TEA;BLACK;GRADE 2;FANN II"/>
    <x v="0"/>
    <n v="4816751268"/>
    <n v="264100"/>
    <x v="0"/>
    <x v="5"/>
    <x v="6"/>
    <x v="13"/>
  </r>
  <r>
    <x v="1"/>
    <s v="6"/>
    <x v="1"/>
    <s v="41100015"/>
    <s v="Pndptn Usaha Teh"/>
    <s v="11004366"/>
    <s v="TEA:ODX TEA;BLACK;GRADE 2;DUST III"/>
    <x v="1"/>
    <n v="325331761"/>
    <n v="15600"/>
    <x v="0"/>
    <x v="5"/>
    <x v="6"/>
    <x v="13"/>
  </r>
  <r>
    <x v="1"/>
    <s v="6"/>
    <x v="1"/>
    <s v="41100015"/>
    <s v="Pndptn Usaha Teh"/>
    <s v="11004369"/>
    <s v="TEA:CTC TEA;BLACK;GRADE 1;PF 1"/>
    <x v="0"/>
    <n v="56373240"/>
    <n v="2200"/>
    <x v="0"/>
    <x v="5"/>
    <x v="6"/>
    <x v="12"/>
  </r>
  <r>
    <x v="1"/>
    <s v="6"/>
    <x v="1"/>
    <s v="41100015"/>
    <s v="Pndptn Usaha Teh"/>
    <s v="11004370"/>
    <s v="TEA:CTC TEA;BLACK;GRADE 1;PD"/>
    <x v="1"/>
    <n v="331106880"/>
    <n v="13200"/>
    <x v="0"/>
    <x v="5"/>
    <x v="6"/>
    <x v="12"/>
  </r>
  <r>
    <x v="1"/>
    <s v="6"/>
    <x v="1"/>
    <s v="41100015"/>
    <s v="Pndptn Usaha Teh"/>
    <s v="11004371"/>
    <s v="TEA:CTC TEA;BLACK;GRADE 1;DUST 1"/>
    <x v="1"/>
    <n v="217930571"/>
    <n v="6500"/>
    <x v="0"/>
    <x v="5"/>
    <x v="6"/>
    <x v="12"/>
  </r>
  <r>
    <x v="1"/>
    <s v="6"/>
    <x v="1"/>
    <s v="41100015"/>
    <s v="Pndptn Usaha Teh"/>
    <s v="11004371"/>
    <s v="TEA:CTC TEA;BLACK;GRADE 1;DUST 1"/>
    <x v="0"/>
    <n v="410939100"/>
    <n v="11700"/>
    <x v="0"/>
    <x v="5"/>
    <x v="6"/>
    <x v="12"/>
  </r>
  <r>
    <x v="1"/>
    <s v="6"/>
    <x v="1"/>
    <s v="41100015"/>
    <s v="Pndptn Usaha Teh"/>
    <s v="11004372"/>
    <s v="TEA:CTC TEA;BLACK;GRADE 1;FANN"/>
    <x v="1"/>
    <n v="234492331"/>
    <n v="11660"/>
    <x v="0"/>
    <x v="5"/>
    <x v="6"/>
    <x v="12"/>
  </r>
  <r>
    <x v="1"/>
    <s v="6"/>
    <x v="1"/>
    <s v="41100015"/>
    <s v="Pndptn Usaha Teh"/>
    <s v="11004372"/>
    <s v="TEA:CTC TEA;BLACK;GRADE 1;FANN"/>
    <x v="0"/>
    <n v="200632401"/>
    <n v="9540"/>
    <x v="0"/>
    <x v="5"/>
    <x v="6"/>
    <x v="12"/>
  </r>
  <r>
    <x v="1"/>
    <s v="6"/>
    <x v="1"/>
    <s v="41100015"/>
    <s v="Pndptn Usaha Teh"/>
    <s v="11004373"/>
    <s v="TEA:CTC TEA;BLACK;GRADE 2;DUST 2"/>
    <x v="1"/>
    <n v="100102080"/>
    <n v="3900"/>
    <x v="0"/>
    <x v="5"/>
    <x v="6"/>
    <x v="12"/>
  </r>
  <r>
    <x v="1"/>
    <s v="6"/>
    <x v="1"/>
    <s v="41100015"/>
    <s v="Pndptn Usaha Teh"/>
    <s v="11004373"/>
    <s v="TEA:CTC TEA;BLACK;GRADE 2;DUST 2"/>
    <x v="0"/>
    <n v="69610320"/>
    <n v="2600"/>
    <x v="0"/>
    <x v="5"/>
    <x v="6"/>
    <x v="12"/>
  </r>
  <r>
    <x v="1"/>
    <s v="6"/>
    <x v="1"/>
    <s v="41100015"/>
    <s v="Pndptn Usaha Teh"/>
    <s v="11004374"/>
    <s v="TEA:CTC TEA;BLACK;GRADE 2;FNGS 2"/>
    <x v="1"/>
    <n v="272633790"/>
    <n v="17600"/>
    <x v="0"/>
    <x v="5"/>
    <x v="6"/>
    <x v="12"/>
  </r>
  <r>
    <x v="1"/>
    <s v="6"/>
    <x v="1"/>
    <s v="41100015"/>
    <s v="Pndptn Usaha Teh"/>
    <s v="11004374"/>
    <s v="TEA:CTC TEA;BLACK;GRADE 2;FNGS 2"/>
    <x v="0"/>
    <n v="730120340"/>
    <n v="55200"/>
    <x v="0"/>
    <x v="5"/>
    <x v="6"/>
    <x v="12"/>
  </r>
  <r>
    <x v="1"/>
    <s v="6"/>
    <x v="1"/>
    <s v="41100015"/>
    <s v="Pndptn Usaha Teh"/>
    <s v="11004409"/>
    <s v="TEA:ODX TEA;BLACK;GRADE 2;PW DUST"/>
    <x v="1"/>
    <n v="178932468"/>
    <n v="13700"/>
    <x v="0"/>
    <x v="5"/>
    <x v="6"/>
    <x v="13"/>
  </r>
  <r>
    <x v="1"/>
    <s v="6"/>
    <x v="1"/>
    <s v="41100015"/>
    <s v="Pndptn Usaha Teh"/>
    <s v="11004409"/>
    <s v="TEA:ODX TEA;BLACK;GRADE 2;PW DUST"/>
    <x v="0"/>
    <n v="3362190000"/>
    <n v="251300"/>
    <x v="0"/>
    <x v="5"/>
    <x v="6"/>
    <x v="13"/>
  </r>
  <r>
    <x v="1"/>
    <s v="6"/>
    <x v="1"/>
    <s v="41100015"/>
    <s v="Pndptn Usaha Teh"/>
    <s v="11004530"/>
    <s v="TEA:ODX TEA;BLACK;GRADE 2;FANN IV"/>
    <x v="1"/>
    <n v="244576332"/>
    <n v="21780"/>
    <x v="0"/>
    <x v="5"/>
    <x v="6"/>
    <x v="13"/>
  </r>
  <r>
    <x v="1"/>
    <s v="6"/>
    <x v="1"/>
    <s v="41100015"/>
    <s v="Pndptn Usaha Teh"/>
    <s v="11006090"/>
    <s v="TEA:ODX TEA;BLACK;GRADE 3;SDP-BM"/>
    <x v="1"/>
    <n v="400215816"/>
    <n v="35640"/>
    <x v="0"/>
    <x v="5"/>
    <x v="6"/>
    <x v="13"/>
  </r>
  <r>
    <x v="1"/>
    <s v="6"/>
    <x v="1"/>
    <s v="41100015"/>
    <s v="Pndptn Usaha Teh"/>
    <s v="11006129"/>
    <s v="TEA:ODX TEA;BLACK;GRADE 1;PF-DUST;PF LS"/>
    <x v="1"/>
    <n v="2228362136"/>
    <n v="99220"/>
    <x v="0"/>
    <x v="5"/>
    <x v="6"/>
    <x v="13"/>
  </r>
  <r>
    <x v="1"/>
    <s v="6"/>
    <x v="1"/>
    <s v="41100015"/>
    <s v="Pndptn Usaha Teh"/>
    <s v="11006194"/>
    <s v="TEA:CTC TEA;BLACK;PFI-FANN;HALIMUN;BLD"/>
    <x v="0"/>
    <n v="190626240"/>
    <n v="9600"/>
    <x v="0"/>
    <x v="5"/>
    <x v="6"/>
    <x v="12"/>
  </r>
  <r>
    <x v="1"/>
    <s v="6"/>
    <x v="1"/>
    <s v="41100015"/>
    <s v="Pndptn Usaha Teh"/>
    <s v="31000023"/>
    <s v="PUCUK TEH"/>
    <x v="0"/>
    <n v="194502472"/>
    <n v="67620"/>
    <x v="0"/>
    <x v="5"/>
    <x v="6"/>
    <x v="14"/>
  </r>
  <r>
    <x v="1"/>
    <s v="6"/>
    <x v="1"/>
    <s v="41100023"/>
    <s v="Pndptn Usah Prd Hil"/>
    <s v="11004466"/>
    <s v="MARGARINE:FORVITA;RAW;200GR"/>
    <x v="0"/>
    <n v="406306"/>
    <n v="82"/>
    <x v="1"/>
    <x v="1"/>
    <x v="1"/>
    <x v="16"/>
  </r>
  <r>
    <x v="1"/>
    <s v="6"/>
    <x v="1"/>
    <s v="41100023"/>
    <s v="Pndptn Usah Prd Hil"/>
    <s v="11004467"/>
    <s v="RICE,MILLED:IR64;WHITE;RAW"/>
    <x v="0"/>
    <n v="2638500"/>
    <n v="165"/>
    <x v="1"/>
    <x v="1"/>
    <x v="1"/>
    <x v="16"/>
  </r>
  <r>
    <x v="1"/>
    <s v="6"/>
    <x v="1"/>
    <s v="41100023"/>
    <s v="Pndptn Usah Prd Hil"/>
    <s v="11006051"/>
    <s v="Beras Merek A - 25 Kg/Krg (pcs)"/>
    <x v="0"/>
    <n v="5250000"/>
    <n v="14"/>
    <x v="1"/>
    <x v="1"/>
    <x v="1"/>
    <x v="16"/>
  </r>
  <r>
    <x v="1"/>
    <s v="6"/>
    <x v="1"/>
    <s v="41100023"/>
    <s v="Pndptn Usah Prd Hil"/>
    <s v="11006083"/>
    <s v="DETERGENT:DISHWASHING;LIQ;GRNTEA;75ML"/>
    <x v="0"/>
    <n v="17838"/>
    <n v="11"/>
    <x v="1"/>
    <x v="1"/>
    <x v="1"/>
    <x v="16"/>
  </r>
  <r>
    <x v="1"/>
    <s v="6"/>
    <x v="1"/>
    <s v="41100023"/>
    <s v="Pndptn Usah Prd Hil"/>
    <s v="11006148"/>
    <s v="SYRUP:LIQUID;LYCHEE TEA;350ML"/>
    <x v="0"/>
    <n v="3460360"/>
    <n v="167"/>
    <x v="1"/>
    <x v="1"/>
    <x v="1"/>
    <x v="16"/>
  </r>
  <r>
    <x v="1"/>
    <s v="6"/>
    <x v="1"/>
    <s v="41100024"/>
    <s v="Pndptn Us. Hilir Teh"/>
    <s v="11004289"/>
    <s v="TEA:BAG;BLACK;GUNUNG MAS;46.25GR;25/BOX"/>
    <x v="0"/>
    <n v="44792261"/>
    <n v="10031"/>
    <x v="1"/>
    <x v="1"/>
    <x v="1"/>
    <x v="16"/>
  </r>
  <r>
    <x v="1"/>
    <s v="6"/>
    <x v="1"/>
    <s v="41100024"/>
    <s v="Pndptn Us. Hilir Teh"/>
    <s v="11004323"/>
    <s v="TEA:BAG;BLACKCURRANT;WALINI;45GR;25/BOX"/>
    <x v="0"/>
    <n v="37487682"/>
    <n v="2155"/>
    <x v="1"/>
    <x v="1"/>
    <x v="1"/>
    <x v="16"/>
  </r>
  <r>
    <x v="1"/>
    <s v="6"/>
    <x v="1"/>
    <s v="41100024"/>
    <s v="Pndptn Us. Hilir Teh"/>
    <s v="11004383"/>
    <s v="TEA:BAG;BLACKCURRANT;WALINI;25/BOX;ALUM"/>
    <x v="0"/>
    <n v="47047327"/>
    <n v="4893"/>
    <x v="1"/>
    <x v="1"/>
    <x v="1"/>
    <x v="16"/>
  </r>
  <r>
    <x v="1"/>
    <s v="6"/>
    <x v="1"/>
    <s v="41100024"/>
    <s v="Pndptn Us. Hilir Teh"/>
    <s v="11004392"/>
    <s v="TEA:BAG;BLACK;JASMINE;WALINI;24/MC"/>
    <x v="0"/>
    <n v="2785000"/>
    <n v="109"/>
    <x v="1"/>
    <x v="1"/>
    <x v="1"/>
    <x v="16"/>
  </r>
  <r>
    <x v="1"/>
    <s v="6"/>
    <x v="1"/>
    <s v="41100024"/>
    <s v="Pndptn Us. Hilir Teh"/>
    <s v="11004393"/>
    <s v="TEA:BAG;BLACK;LEMON;WALINI;1080GR;24/MC"/>
    <x v="0"/>
    <n v="75270"/>
    <n v="4"/>
    <x v="1"/>
    <x v="1"/>
    <x v="1"/>
    <x v="16"/>
  </r>
  <r>
    <x v="1"/>
    <s v="6"/>
    <x v="1"/>
    <s v="41100024"/>
    <s v="Pndptn Us. Hilir Teh"/>
    <s v="11004394"/>
    <s v="TEA:BAG;BLACK;ORIGINAL;WALINI;24/MC"/>
    <x v="0"/>
    <n v="75270"/>
    <n v="4"/>
    <x v="1"/>
    <x v="1"/>
    <x v="1"/>
    <x v="16"/>
  </r>
  <r>
    <x v="1"/>
    <s v="6"/>
    <x v="1"/>
    <s v="41100024"/>
    <s v="Pndptn Us. Hilir Teh"/>
    <s v="11004395"/>
    <s v="TEA:BAG;GREEN;ORIGINAL;WALINI;24/MC"/>
    <x v="0"/>
    <n v="75270"/>
    <n v="4"/>
    <x v="1"/>
    <x v="1"/>
    <x v="1"/>
    <x v="16"/>
  </r>
  <r>
    <x v="1"/>
    <s v="6"/>
    <x v="1"/>
    <s v="41100024"/>
    <s v="Pndptn Us. Hilir Teh"/>
    <s v="11004406"/>
    <s v="TEA:BAG;BLACKCURRANT;NUSAKITA;48/MC"/>
    <x v="0"/>
    <n v="3875069"/>
    <n v="465"/>
    <x v="1"/>
    <x v="1"/>
    <x v="1"/>
    <x v="16"/>
  </r>
  <r>
    <x v="1"/>
    <s v="6"/>
    <x v="1"/>
    <s v="41100024"/>
    <s v="Pndptn Us. Hilir Teh"/>
    <s v="11004407"/>
    <s v="TEA:BAG;LEMON;NUSAKITA;48/MC"/>
    <x v="0"/>
    <n v="5329767"/>
    <n v="629"/>
    <x v="1"/>
    <x v="1"/>
    <x v="1"/>
    <x v="16"/>
  </r>
  <r>
    <x v="1"/>
    <s v="6"/>
    <x v="1"/>
    <s v="41100024"/>
    <s v="Pndptn Us. Hilir Teh"/>
    <s v="11004414"/>
    <s v="TEA:BAG;BLACK;VANILA;NUSAKITA;48/MC"/>
    <x v="0"/>
    <n v="1905427"/>
    <n v="257"/>
    <x v="1"/>
    <x v="1"/>
    <x v="1"/>
    <x v="16"/>
  </r>
  <r>
    <x v="1"/>
    <s v="6"/>
    <x v="1"/>
    <s v="41100024"/>
    <s v="Pndptn Us. Hilir Teh"/>
    <s v="11004415"/>
    <s v="EA:BAG;ENGLISHBREAKFAST;NUSAKITA;48/MC"/>
    <x v="0"/>
    <n v="1812380"/>
    <n v="259"/>
    <x v="1"/>
    <x v="1"/>
    <x v="1"/>
    <x v="16"/>
  </r>
  <r>
    <x v="1"/>
    <s v="6"/>
    <x v="1"/>
    <s v="41100024"/>
    <s v="Pndptn Us. Hilir Teh"/>
    <s v="11004417"/>
    <s v="TEA:BAG;BLACK;LECI;WALINI;1080GR;24/MC"/>
    <x v="0"/>
    <n v="2860270"/>
    <n v="113"/>
    <x v="1"/>
    <x v="1"/>
    <x v="1"/>
    <x v="16"/>
  </r>
  <r>
    <x v="1"/>
    <s v="6"/>
    <x v="1"/>
    <s v="41100024"/>
    <s v="Pndptn Us. Hilir Teh"/>
    <s v="11004418"/>
    <s v="TEA:BAG;BLACK;BLACKCURRANT;WALINI;24/MC"/>
    <x v="0"/>
    <n v="75270"/>
    <n v="4"/>
    <x v="1"/>
    <x v="1"/>
    <x v="1"/>
    <x v="16"/>
  </r>
  <r>
    <x v="1"/>
    <s v="6"/>
    <x v="1"/>
    <s v="41100024"/>
    <s v="Pndptn Us. Hilir Teh"/>
    <s v="11004447"/>
    <s v="TEA:POWDER;BLACK;GRADE 1;WALINI;1KG"/>
    <x v="0"/>
    <n v="1500000"/>
    <n v="30"/>
    <x v="1"/>
    <x v="1"/>
    <x v="1"/>
    <x v="16"/>
  </r>
  <r>
    <x v="1"/>
    <s v="6"/>
    <x v="1"/>
    <s v="41100024"/>
    <s v="Pndptn Us. Hilir Teh"/>
    <s v="11004454"/>
    <s v="TEA:BAG;BLACK;BLACKCURRANT;WALINI;180GR"/>
    <x v="0"/>
    <n v="2224520"/>
    <n v="40"/>
    <x v="1"/>
    <x v="1"/>
    <x v="1"/>
    <x v="16"/>
  </r>
  <r>
    <x v="1"/>
    <s v="6"/>
    <x v="1"/>
    <s v="41100024"/>
    <s v="Pndptn Us. Hilir Teh"/>
    <s v="11004456"/>
    <s v="TEA:BAG;BLACK;ORIGINAL;WALINI;180GR"/>
    <x v="0"/>
    <n v="700901"/>
    <n v="20"/>
    <x v="1"/>
    <x v="1"/>
    <x v="1"/>
    <x v="16"/>
  </r>
  <r>
    <x v="1"/>
    <s v="6"/>
    <x v="1"/>
    <s v="41100024"/>
    <s v="Pndptn Us. Hilir Teh"/>
    <s v="11004519"/>
    <s v="TEA:BAG;JASMINE;GOALPARA;30GR;15/BOX"/>
    <x v="0"/>
    <n v="133505"/>
    <n v="47"/>
    <x v="1"/>
    <x v="1"/>
    <x v="1"/>
    <x v="16"/>
  </r>
  <r>
    <x v="1"/>
    <s v="6"/>
    <x v="1"/>
    <s v="41100024"/>
    <s v="Pndptn Us. Hilir Teh"/>
    <s v="11004520"/>
    <s v="TEA:BAG;BLACK;GOALPARA;30GR;15/BOX"/>
    <x v="0"/>
    <n v="1247828"/>
    <n v="506"/>
    <x v="1"/>
    <x v="1"/>
    <x v="1"/>
    <x v="16"/>
  </r>
  <r>
    <x v="1"/>
    <s v="6"/>
    <x v="1"/>
    <s v="41100024"/>
    <s v="Pndptn Us. Hilir Teh"/>
    <s v="11006011"/>
    <s v="TC Wangi Goal 15TB/Dus (Pcs)-72/MC"/>
    <x v="0"/>
    <n v="7203016"/>
    <n v="2532"/>
    <x v="1"/>
    <x v="1"/>
    <x v="1"/>
    <x v="16"/>
  </r>
  <r>
    <x v="1"/>
    <s v="6"/>
    <x v="1"/>
    <s v="41100024"/>
    <s v="Pndptn Us. Hilir Teh"/>
    <s v="11006018"/>
    <s v="TEH STD 102  BP 1"/>
    <x v="0"/>
    <n v="6300000"/>
    <n v="175"/>
    <x v="1"/>
    <x v="1"/>
    <x v="1"/>
    <x v="16"/>
  </r>
  <r>
    <x v="1"/>
    <s v="6"/>
    <x v="1"/>
    <s v="41100024"/>
    <s v="Pndptn Us. Hilir Teh"/>
    <s v="11006055"/>
    <s v="TC Hijau Walini NA 25TB/Dus (Pcs)-48/MC"/>
    <x v="0"/>
    <n v="22268453"/>
    <n v="2036"/>
    <x v="1"/>
    <x v="1"/>
    <x v="1"/>
    <x v="16"/>
  </r>
  <r>
    <x v="1"/>
    <s v="6"/>
    <x v="1"/>
    <s v="41100024"/>
    <s v="Pndptn Us. Hilir Teh"/>
    <s v="11006056"/>
    <s v="TC Hijau Walini AP 25TB/Dus (Pcs)-48MC"/>
    <x v="0"/>
    <n v="2833241"/>
    <n v="179"/>
    <x v="1"/>
    <x v="1"/>
    <x v="1"/>
    <x v="16"/>
  </r>
  <r>
    <x v="1"/>
    <s v="6"/>
    <x v="1"/>
    <s v="41100024"/>
    <s v="Pndptn Us. Hilir Teh"/>
    <s v="11006057"/>
    <s v="TC Hitam Goal 25TB/Dus (Pcs) - 48/MC"/>
    <x v="0"/>
    <n v="240039615"/>
    <n v="59678"/>
    <x v="1"/>
    <x v="1"/>
    <x v="1"/>
    <x v="16"/>
  </r>
  <r>
    <x v="1"/>
    <s v="6"/>
    <x v="1"/>
    <s v="41100024"/>
    <s v="Pndptn Us. Hilir Teh"/>
    <s v="11006058"/>
    <s v="TC Hitam Goal 5TB/Sachet (Pcs)- 288/MC"/>
    <x v="0"/>
    <n v="3967776"/>
    <n v="4608"/>
    <x v="1"/>
    <x v="1"/>
    <x v="1"/>
    <x v="16"/>
  </r>
  <r>
    <x v="1"/>
    <s v="6"/>
    <x v="1"/>
    <s v="41100024"/>
    <s v="Pndptn Us. Hilir Teh"/>
    <s v="11006060"/>
    <s v="TC Hitam Walini AP 25TB/Dus (Pcs)-48/MC"/>
    <x v="0"/>
    <n v="41736970"/>
    <n v="2799"/>
    <x v="1"/>
    <x v="1"/>
    <x v="1"/>
    <x v="16"/>
  </r>
  <r>
    <x v="1"/>
    <s v="6"/>
    <x v="1"/>
    <s v="41100024"/>
    <s v="Pndptn Us. Hilir Teh"/>
    <s v="11006061"/>
    <s v="TC Hitam Reg NA 25TB/Dus (Pcs)-48/MC"/>
    <x v="0"/>
    <n v="91517"/>
    <n v="16"/>
    <x v="1"/>
    <x v="1"/>
    <x v="1"/>
    <x v="16"/>
  </r>
  <r>
    <x v="1"/>
    <s v="6"/>
    <x v="1"/>
    <s v="41100024"/>
    <s v="Pndptn Us. Hilir Teh"/>
    <s v="11006063"/>
    <s v="TC Wangi Walini NA 25TB/Dus (Pcs)-48/MC"/>
    <x v="0"/>
    <n v="67129334"/>
    <n v="7800"/>
    <x v="1"/>
    <x v="1"/>
    <x v="1"/>
    <x v="16"/>
  </r>
  <r>
    <x v="1"/>
    <s v="6"/>
    <x v="1"/>
    <s v="41100024"/>
    <s v="Pndptn Us. Hilir Teh"/>
    <s v="11006064"/>
    <s v="TC Wangi Walini AP 25TB/Dus (Pcs)-48/MC"/>
    <x v="0"/>
    <n v="27514636"/>
    <n v="2076"/>
    <x v="1"/>
    <x v="1"/>
    <x v="1"/>
    <x v="16"/>
  </r>
  <r>
    <x v="1"/>
    <s v="6"/>
    <x v="1"/>
    <s v="41100024"/>
    <s v="Pndptn Us. Hilir Teh"/>
    <s v="11006065"/>
    <s v="TC Leci Walini NA 25TB/Dus (Pcs)-48/MC"/>
    <x v="0"/>
    <n v="58663168"/>
    <n v="5945"/>
    <x v="1"/>
    <x v="1"/>
    <x v="1"/>
    <x v="16"/>
  </r>
  <r>
    <x v="1"/>
    <s v="6"/>
    <x v="1"/>
    <s v="41100024"/>
    <s v="Pndptn Us. Hilir Teh"/>
    <s v="11006066"/>
    <s v="TC Leci Walini AP 25TB/Dus (Pcs)-48/MC"/>
    <x v="0"/>
    <n v="29385354"/>
    <n v="1794"/>
    <x v="1"/>
    <x v="1"/>
    <x v="1"/>
    <x v="16"/>
  </r>
  <r>
    <x v="1"/>
    <s v="6"/>
    <x v="1"/>
    <s v="41100024"/>
    <s v="Pndptn Us. Hilir Teh"/>
    <s v="11006067"/>
    <s v="TC Lemon Walini NA 25TB/Dus (Pcs)-48/MC"/>
    <x v="0"/>
    <n v="40823395"/>
    <n v="4234"/>
    <x v="1"/>
    <x v="1"/>
    <x v="1"/>
    <x v="16"/>
  </r>
  <r>
    <x v="1"/>
    <s v="6"/>
    <x v="1"/>
    <s v="41100024"/>
    <s v="Pndptn Us. Hilir Teh"/>
    <s v="11006068"/>
    <s v="TC Lemon Walini AP 25TB/Dus (Pcs)-48/MC"/>
    <x v="0"/>
    <n v="5876772"/>
    <n v="372"/>
    <x v="1"/>
    <x v="1"/>
    <x v="1"/>
    <x v="16"/>
  </r>
  <r>
    <x v="1"/>
    <s v="6"/>
    <x v="1"/>
    <s v="41100024"/>
    <s v="Pndptn Us. Hilir Teh"/>
    <s v="11006069"/>
    <s v="TS Hijau Walini 50gr/Pouch -10/MC"/>
    <x v="0"/>
    <n v="1220906"/>
    <n v="17"/>
    <x v="1"/>
    <x v="1"/>
    <x v="1"/>
    <x v="16"/>
  </r>
  <r>
    <x v="1"/>
    <s v="6"/>
    <x v="1"/>
    <s v="41100024"/>
    <s v="Pndptn Us. Hilir Teh"/>
    <s v="11006070"/>
    <s v="TS Hitam Walini 50gr/Pouch -10/MC"/>
    <x v="0"/>
    <n v="530002"/>
    <n v="12"/>
    <x v="1"/>
    <x v="1"/>
    <x v="1"/>
    <x v="16"/>
  </r>
  <r>
    <x v="1"/>
    <s v="6"/>
    <x v="1"/>
    <s v="41100024"/>
    <s v="Pndptn Us. Hilir Teh"/>
    <s v="11006071"/>
    <s v="TS BP1 Walini 200gr/Dus (Pcs) -48/MC"/>
    <x v="0"/>
    <n v="4722560"/>
    <n v="234"/>
    <x v="1"/>
    <x v="1"/>
    <x v="1"/>
    <x v="16"/>
  </r>
  <r>
    <x v="1"/>
    <s v="6"/>
    <x v="1"/>
    <s v="41100024"/>
    <s v="Pndptn Us. Hilir Teh"/>
    <s v="11006072"/>
    <s v="TS Hitam Goal 100 g/Metalize (Pcs)-72/MC"/>
    <x v="0"/>
    <n v="233999743"/>
    <n v="56659"/>
    <x v="1"/>
    <x v="1"/>
    <x v="1"/>
    <x v="16"/>
  </r>
  <r>
    <x v="1"/>
    <s v="6"/>
    <x v="1"/>
    <s v="41100024"/>
    <s v="Pndptn Us. Hilir Teh"/>
    <s v="11006073"/>
    <s v="TS Hitam Goal 250g/Metalize (Pcs)-32/MC"/>
    <x v="0"/>
    <n v="1009770041"/>
    <n v="104443"/>
    <x v="1"/>
    <x v="1"/>
    <x v="1"/>
    <x v="16"/>
  </r>
  <r>
    <x v="1"/>
    <s v="6"/>
    <x v="1"/>
    <s v="41100024"/>
    <s v="Pndptn Us. Hilir Teh"/>
    <s v="11006074"/>
    <s v="TS Hitam Goal 50 g/Metalize (Pcs)-132/MC"/>
    <x v="0"/>
    <n v="392072164"/>
    <n v="181612"/>
    <x v="1"/>
    <x v="1"/>
    <x v="1"/>
    <x v="16"/>
  </r>
  <r>
    <x v="1"/>
    <s v="6"/>
    <x v="1"/>
    <s v="41100024"/>
    <s v="Pndptn Us. Hilir Teh"/>
    <s v="11006075"/>
    <s v="TS Hitam Gn. Mas 250g/Bks (pcs)-60/MC"/>
    <x v="0"/>
    <n v="530815180"/>
    <n v="54164"/>
    <x v="1"/>
    <x v="1"/>
    <x v="1"/>
    <x v="16"/>
  </r>
  <r>
    <x v="1"/>
    <s v="6"/>
    <x v="1"/>
    <s v="41100024"/>
    <s v="Pndptn Us. Hilir Teh"/>
    <s v="11006076"/>
    <s v="TS Hitam Gn. Mas 100g/Bal (Pcs)-150/MC"/>
    <x v="0"/>
    <n v="62814555"/>
    <n v="15228"/>
    <x v="1"/>
    <x v="1"/>
    <x v="1"/>
    <x v="16"/>
  </r>
  <r>
    <x v="1"/>
    <s v="6"/>
    <x v="1"/>
    <s v="41100024"/>
    <s v="Pndptn Us. Hilir Teh"/>
    <s v="11006077"/>
    <s v="TS Hitam Gn. Mas 50g/Bks (Pcs)-280/MC"/>
    <x v="0"/>
    <n v="33522017"/>
    <n v="15410"/>
    <x v="1"/>
    <x v="1"/>
    <x v="1"/>
    <x v="16"/>
  </r>
  <r>
    <x v="1"/>
    <s v="6"/>
    <x v="1"/>
    <s v="41100024"/>
    <s v="Pndptn Us. Hilir Teh"/>
    <s v="11006078"/>
    <s v="TS Putih Walini 50gr/Pouch -10/MC"/>
    <x v="0"/>
    <n v="2294552"/>
    <n v="28"/>
    <x v="1"/>
    <x v="1"/>
    <x v="1"/>
    <x v="16"/>
  </r>
  <r>
    <x v="1"/>
    <s v="6"/>
    <x v="1"/>
    <s v="41100024"/>
    <s v="Pndptn Us. Hilir Teh"/>
    <s v="11006079"/>
    <s v="TC Hitam Walini NA 25TB/Dus (Pcs)-48/MC"/>
    <x v="0"/>
    <n v="91550979"/>
    <n v="12387"/>
    <x v="1"/>
    <x v="1"/>
    <x v="1"/>
    <x v="16"/>
  </r>
  <r>
    <x v="1"/>
    <s v="6"/>
    <x v="1"/>
    <s v="41100024"/>
    <s v="Pndptn Us. Hilir Teh"/>
    <s v="11006093"/>
    <s v="TEA:BAG;BLACK;DUST 1;WALINI;180GR;100/PK"/>
    <x v="0"/>
    <n v="350450"/>
    <n v="10"/>
    <x v="1"/>
    <x v="1"/>
    <x v="1"/>
    <x v="16"/>
  </r>
  <r>
    <x v="1"/>
    <s v="6"/>
    <x v="1"/>
    <s v="41100024"/>
    <s v="Pndptn Us. Hilir Teh"/>
    <s v="11006094"/>
    <s v="TEA:BAG;BLACK;PF;BONTEH;7.2GR"/>
    <x v="0"/>
    <n v="1419600"/>
    <n v="2028"/>
    <x v="1"/>
    <x v="1"/>
    <x v="1"/>
    <x v="16"/>
  </r>
  <r>
    <x v="1"/>
    <s v="6"/>
    <x v="1"/>
    <s v="41100024"/>
    <s v="Pndptn Us. Hilir Teh"/>
    <s v="11006099"/>
    <s v="TEA:BAG;BLACK;DALES;BREAKFAST;25/BOX"/>
    <x v="0"/>
    <n v="8400000"/>
    <n v="2400"/>
    <x v="1"/>
    <x v="1"/>
    <x v="1"/>
    <x v="16"/>
  </r>
  <r>
    <x v="1"/>
    <s v="6"/>
    <x v="1"/>
    <s v="41100024"/>
    <s v="Pndptn Us. Hilir Teh"/>
    <s v="11006100"/>
    <s v="TEA:BAG;GREEN;KONACHA;DALES;45GR;25/BOX"/>
    <x v="0"/>
    <n v="11100000"/>
    <n v="2400"/>
    <x v="1"/>
    <x v="1"/>
    <x v="1"/>
    <x v="16"/>
  </r>
  <r>
    <x v="1"/>
    <s v="6"/>
    <x v="1"/>
    <s v="41100024"/>
    <s v="Pndptn Us. Hilir Teh"/>
    <s v="11006128"/>
    <s v="TEA:BAG;BLACK;REGULER;WALINI;42.5GR"/>
    <x v="0"/>
    <n v="3400157"/>
    <n v="544"/>
    <x v="1"/>
    <x v="1"/>
    <x v="1"/>
    <x v="16"/>
  </r>
  <r>
    <x v="1"/>
    <s v="6"/>
    <x v="1"/>
    <s v="41100026"/>
    <s v="Pndptn Us. Hlir Gula"/>
    <s v="11004484"/>
    <s v="SUGAR,REFINED:GKP 1;RAJAGULA;50KG"/>
    <x v="0"/>
    <n v="414280000"/>
    <n v="543"/>
    <x v="1"/>
    <x v="1"/>
    <x v="1"/>
    <x v="16"/>
  </r>
  <r>
    <x v="1"/>
    <s v="6"/>
    <x v="1"/>
    <s v="41100026"/>
    <s v="Pndptn Us. Hlir Gula"/>
    <s v="11004485"/>
    <s v="SUGAR,REFINED:GKP 1;RAJAGULA;1KG"/>
    <x v="0"/>
    <n v="26950000"/>
    <n v="1750"/>
    <x v="1"/>
    <x v="1"/>
    <x v="1"/>
    <x v="16"/>
  </r>
  <r>
    <x v="1"/>
    <s v="6"/>
    <x v="1"/>
    <s v="41100027"/>
    <s v="Pndptn Us. Hlir KS"/>
    <s v="11004481"/>
    <s v="VEGETABLE OIL:PALM;LIQ;STD;NUSAKITA;1L"/>
    <x v="0"/>
    <n v="105631"/>
    <n v="7"/>
    <x v="1"/>
    <x v="1"/>
    <x v="1"/>
    <x v="16"/>
  </r>
  <r>
    <x v="1"/>
    <s v="6"/>
    <x v="1"/>
    <s v="41100027"/>
    <s v="Pndptn Us. Hlir KS"/>
    <s v="11004483"/>
    <s v="VEGETABLE OIL:PALM;LIQ;NUSAKITA;2L"/>
    <x v="0"/>
    <n v="82848874"/>
    <n v="2598"/>
    <x v="1"/>
    <x v="1"/>
    <x v="1"/>
    <x v="16"/>
  </r>
  <r>
    <x v="1"/>
    <s v="6"/>
    <x v="1"/>
    <s v="41100027"/>
    <s v="Pndptn Us. Hlir KS"/>
    <s v="11004501"/>
    <s v="VEGETABLE OIL:PALM;LIQ;STD;FITRI;1.8L"/>
    <x v="0"/>
    <n v="6464865"/>
    <n v="240"/>
    <x v="1"/>
    <x v="1"/>
    <x v="1"/>
    <x v="16"/>
  </r>
  <r>
    <x v="1"/>
    <s v="6"/>
    <x v="1"/>
    <s v="41100027"/>
    <s v="Pndptn Us. Hlir KS"/>
    <s v="11004506"/>
    <s v="VEGETABLE OIL:PALM;LIQ;STD;INL;900ML"/>
    <x v="0"/>
    <n v="26012757"/>
    <n v="2040"/>
    <x v="1"/>
    <x v="1"/>
    <x v="1"/>
    <x v="16"/>
  </r>
  <r>
    <x v="1"/>
    <s v="6"/>
    <x v="1"/>
    <s v="41900001"/>
    <s v="Pndptn Ush Opti Aset"/>
    <s v="11006172"/>
    <s v="Bisnis Hospitality"/>
    <x v="0"/>
    <n v="39959180"/>
    <n v="102"/>
    <x v="1"/>
    <x v="1"/>
    <x v="13"/>
    <x v="21"/>
  </r>
  <r>
    <x v="1"/>
    <s v="6"/>
    <x v="1"/>
    <s v="41900001"/>
    <s v="Pndptn Ush Opti Aset"/>
    <s v="11006174"/>
    <s v="Bidang Pertambangan"/>
    <x v="0"/>
    <n v="32610872"/>
    <n v="12"/>
    <x v="1"/>
    <x v="1"/>
    <x v="13"/>
    <x v="21"/>
  </r>
  <r>
    <x v="1"/>
    <s v="6"/>
    <x v="1"/>
    <s v="41900001"/>
    <s v="Pndptn Ush Opti Aset"/>
    <s v="11006177"/>
    <s v="Peternakan &amp; Pertanian"/>
    <x v="0"/>
    <n v="7906733899"/>
    <n v="47412"/>
    <x v="1"/>
    <x v="1"/>
    <x v="13"/>
    <x v="21"/>
  </r>
  <r>
    <x v="1"/>
    <s v="6"/>
    <x v="1"/>
    <s v="41900001"/>
    <s v="Pndptn Ush Opti Aset"/>
    <s v="11006178"/>
    <s v="Pendapatan Sewa"/>
    <x v="0"/>
    <n v="14046004527"/>
    <n v="7158"/>
    <x v="1"/>
    <x v="1"/>
    <x v="13"/>
    <x v="21"/>
  </r>
  <r>
    <x v="1"/>
    <s v="6"/>
    <x v="1"/>
    <s v="41900001"/>
    <s v="Pndptn Ush Opti Aset"/>
    <s v="#"/>
    <s v="#"/>
    <x v="0"/>
    <n v="-95652746110"/>
    <n v="0"/>
    <x v="1"/>
    <x v="1"/>
    <x v="13"/>
    <x v="6"/>
  </r>
  <r>
    <x v="1"/>
    <s v="6"/>
    <x v="1"/>
    <s v="41900005"/>
    <s v="Pndptn Ush Agrowisat"/>
    <s v="11006186"/>
    <s v="Agro Hunian-Swakelola"/>
    <x v="0"/>
    <n v="8186623928"/>
    <n v="336"/>
    <x v="1"/>
    <x v="1"/>
    <x v="7"/>
    <x v="27"/>
  </r>
  <r>
    <x v="1"/>
    <s v="6"/>
    <x v="1"/>
    <s v="41900005"/>
    <s v="Pndptn Ush Agrowisat"/>
    <s v="11006187"/>
    <s v="Agro Parkir &amp; Tiket -Swakelola"/>
    <x v="0"/>
    <n v="12519787542"/>
    <n v="167"/>
    <x v="1"/>
    <x v="1"/>
    <x v="7"/>
    <x v="27"/>
  </r>
  <r>
    <x v="1"/>
    <s v="6"/>
    <x v="1"/>
    <s v="41900005"/>
    <s v="Pndptn Ush Agrowisat"/>
    <s v="11006188"/>
    <s v="Agro Resto - Swakelola"/>
    <x v="0"/>
    <n v="7623253055"/>
    <n v="233"/>
    <x v="1"/>
    <x v="1"/>
    <x v="7"/>
    <x v="27"/>
  </r>
  <r>
    <x v="1"/>
    <s v="6"/>
    <x v="1"/>
    <s v="41900005"/>
    <s v="Pndptn Ush Agrowisat"/>
    <s v="11006189"/>
    <s v="Agro Wahana -Swakelola"/>
    <x v="0"/>
    <n v="18451026594"/>
    <n v="471"/>
    <x v="1"/>
    <x v="1"/>
    <x v="7"/>
    <x v="27"/>
  </r>
  <r>
    <x v="1"/>
    <s v="6"/>
    <x v="1"/>
    <s v="41900005"/>
    <s v="Pndptn Ush Agrowisat"/>
    <s v="#"/>
    <s v="#"/>
    <x v="0"/>
    <n v="-36276714752"/>
    <n v="0"/>
    <x v="1"/>
    <x v="1"/>
    <x v="7"/>
    <x v="6"/>
  </r>
  <r>
    <x v="1"/>
    <s v="6"/>
    <x v="1"/>
    <s v="42000054"/>
    <s v="Pendapatan KSO"/>
    <s v="11006181"/>
    <s v="KSO Sawit SupCo - PalmCo"/>
    <x v="0"/>
    <n v="99651750545"/>
    <n v="7"/>
    <x v="1"/>
    <x v="1"/>
    <x v="14"/>
    <x v="26"/>
  </r>
  <r>
    <x v="1"/>
    <s v="6"/>
    <x v="2"/>
    <s v="41100006"/>
    <s v="Pndptn Usaha Karet"/>
    <s v="11000046"/>
    <s v="LATEKS PEKAT HIGH AMONIAK"/>
    <x v="0"/>
    <n v="1136012400"/>
    <n v="48340"/>
    <x v="0"/>
    <x v="4"/>
    <x v="5"/>
    <x v="7"/>
  </r>
  <r>
    <x v="1"/>
    <s v="6"/>
    <x v="2"/>
    <s v="41100006"/>
    <s v="Pndptn Usaha Karet"/>
    <s v="11005970"/>
    <s v="RSS 1 BB"/>
    <x v="1"/>
    <n v="34883735070"/>
    <n v="907164"/>
    <x v="0"/>
    <x v="4"/>
    <x v="5"/>
    <x v="10"/>
  </r>
  <r>
    <x v="1"/>
    <s v="6"/>
    <x v="2"/>
    <s v="41100006"/>
    <s v="Pndptn Usaha Karet"/>
    <s v="11005970"/>
    <s v="RSS 1 BB"/>
    <x v="0"/>
    <n v="15370805790"/>
    <n v="419343"/>
    <x v="0"/>
    <x v="4"/>
    <x v="5"/>
    <x v="10"/>
  </r>
  <r>
    <x v="1"/>
    <s v="6"/>
    <x v="2"/>
    <s v="41100006"/>
    <s v="Pndptn Usaha Karet"/>
    <s v="11005973"/>
    <s v="RSS 3 BB"/>
    <x v="0"/>
    <n v="618742800"/>
    <n v="18306"/>
    <x v="0"/>
    <x v="4"/>
    <x v="5"/>
    <x v="9"/>
  </r>
  <r>
    <x v="1"/>
    <s v="6"/>
    <x v="2"/>
    <s v="41100006"/>
    <s v="Pndptn Usaha Karet"/>
    <s v="11005974"/>
    <s v="RSS 4 BB"/>
    <x v="0"/>
    <n v="640710000"/>
    <n v="18306"/>
    <x v="0"/>
    <x v="4"/>
    <x v="5"/>
    <x v="7"/>
  </r>
  <r>
    <x v="1"/>
    <s v="6"/>
    <x v="2"/>
    <s v="41100006"/>
    <s v="Pndptn Usaha Karet"/>
    <s v="11005975"/>
    <s v="CUTTING"/>
    <x v="0"/>
    <n v="558333000"/>
    <n v="18306"/>
    <x v="0"/>
    <x v="4"/>
    <x v="5"/>
    <x v="7"/>
  </r>
  <r>
    <x v="1"/>
    <s v="6"/>
    <x v="2"/>
    <s v="41100006"/>
    <s v="Pndptn Usaha Karet"/>
    <s v="31000025"/>
    <s v="Lump"/>
    <x v="0"/>
    <n v="9460140100"/>
    <n v="343031"/>
    <x v="0"/>
    <x v="4"/>
    <x v="5"/>
    <x v="7"/>
  </r>
  <r>
    <x v="1"/>
    <s v="6"/>
    <x v="2"/>
    <s v="41100015"/>
    <s v="Pndptn Usaha Teh"/>
    <s v="11004288"/>
    <s v="TEA:ODX TEA;BLACK;GRADE 3;BM"/>
    <x v="0"/>
    <n v="353280000"/>
    <n v="25600"/>
    <x v="0"/>
    <x v="5"/>
    <x v="6"/>
    <x v="13"/>
  </r>
  <r>
    <x v="1"/>
    <s v="6"/>
    <x v="2"/>
    <s v="41100015"/>
    <s v="Pndptn Usaha Teh"/>
    <s v="11004355"/>
    <s v="TEA:ODX TEA;BLACK;GRADE 1;BOP"/>
    <x v="0"/>
    <n v="44389800"/>
    <n v="2000"/>
    <x v="0"/>
    <x v="5"/>
    <x v="6"/>
    <x v="13"/>
  </r>
  <r>
    <x v="1"/>
    <s v="6"/>
    <x v="2"/>
    <s v="41100015"/>
    <s v="Pndptn Usaha Teh"/>
    <s v="11004357"/>
    <s v="TEA:ODX TEA;BLACK;GRADE 1;BOPF"/>
    <x v="1"/>
    <n v="18995093"/>
    <n v="1020"/>
    <x v="0"/>
    <x v="5"/>
    <x v="6"/>
    <x v="13"/>
  </r>
  <r>
    <x v="1"/>
    <s v="6"/>
    <x v="2"/>
    <s v="41100015"/>
    <s v="Pndptn Usaha Teh"/>
    <s v="11004357"/>
    <s v="TEA:ODX TEA;BLACK;GRADE 1;BOPF"/>
    <x v="0"/>
    <n v="171012384"/>
    <n v="8160"/>
    <x v="0"/>
    <x v="5"/>
    <x v="6"/>
    <x v="13"/>
  </r>
  <r>
    <x v="1"/>
    <s v="6"/>
    <x v="2"/>
    <s v="41100015"/>
    <s v="Pndptn Usaha Teh"/>
    <s v="11004358"/>
    <s v="TEA:ODX TEA;BLACK;GRADE 1;PF"/>
    <x v="0"/>
    <n v="751560480"/>
    <n v="35200"/>
    <x v="0"/>
    <x v="5"/>
    <x v="6"/>
    <x v="13"/>
  </r>
  <r>
    <x v="1"/>
    <s v="6"/>
    <x v="2"/>
    <s v="41100015"/>
    <s v="Pndptn Usaha Teh"/>
    <s v="11004359"/>
    <s v="TEA:ODX TEA;BLACK;GRADE 1;DUST"/>
    <x v="0"/>
    <n v="293582028"/>
    <n v="13640"/>
    <x v="0"/>
    <x v="5"/>
    <x v="6"/>
    <x v="13"/>
  </r>
  <r>
    <x v="1"/>
    <s v="6"/>
    <x v="2"/>
    <s v="41100015"/>
    <s v="Pndptn Usaha Teh"/>
    <s v="11004360"/>
    <s v="TEA:ODX TEA;BLACK;GRADE 1;BT"/>
    <x v="0"/>
    <n v="1283771080"/>
    <n v="63500"/>
    <x v="0"/>
    <x v="5"/>
    <x v="6"/>
    <x v="13"/>
  </r>
  <r>
    <x v="1"/>
    <s v="6"/>
    <x v="2"/>
    <s v="41100015"/>
    <s v="Pndptn Usaha Teh"/>
    <s v="11004362"/>
    <s v="TEA:ODX TEA;BLACK;GRADE 2;PF II"/>
    <x v="0"/>
    <n v="287229320"/>
    <n v="15680"/>
    <x v="0"/>
    <x v="5"/>
    <x v="6"/>
    <x v="13"/>
  </r>
  <r>
    <x v="1"/>
    <s v="6"/>
    <x v="2"/>
    <s v="41100015"/>
    <s v="Pndptn Usaha Teh"/>
    <s v="11004363"/>
    <s v="TEA:ODX TEA;BLACK;GRADE 2;DUST II"/>
    <x v="1"/>
    <n v="356334584"/>
    <n v="18600"/>
    <x v="0"/>
    <x v="5"/>
    <x v="6"/>
    <x v="13"/>
  </r>
  <r>
    <x v="1"/>
    <s v="6"/>
    <x v="2"/>
    <s v="41100015"/>
    <s v="Pndptn Usaha Teh"/>
    <s v="11004365"/>
    <s v="TEA:ODX TEA;BLACK;GRADE 2;FANN II"/>
    <x v="1"/>
    <n v="167808000"/>
    <n v="11400"/>
    <x v="0"/>
    <x v="5"/>
    <x v="6"/>
    <x v="13"/>
  </r>
  <r>
    <x v="1"/>
    <s v="6"/>
    <x v="2"/>
    <s v="41100015"/>
    <s v="Pndptn Usaha Teh"/>
    <s v="11004365"/>
    <s v="TEA:ODX TEA;BLACK;GRADE 2;FANN II"/>
    <x v="0"/>
    <n v="96558855"/>
    <n v="5700"/>
    <x v="0"/>
    <x v="5"/>
    <x v="6"/>
    <x v="13"/>
  </r>
  <r>
    <x v="1"/>
    <s v="6"/>
    <x v="2"/>
    <s v="41100015"/>
    <s v="Pndptn Usaha Teh"/>
    <s v="11004366"/>
    <s v="TEA:ODX TEA;BLACK;GRADE 2;DUST III"/>
    <x v="1"/>
    <n v="342688684"/>
    <n v="18200"/>
    <x v="0"/>
    <x v="5"/>
    <x v="6"/>
    <x v="13"/>
  </r>
  <r>
    <x v="1"/>
    <s v="6"/>
    <x v="2"/>
    <s v="41100015"/>
    <s v="Pndptn Usaha Teh"/>
    <s v="11004366"/>
    <s v="TEA:ODX TEA;BLACK;GRADE 2;DUST III"/>
    <x v="0"/>
    <n v="145986750"/>
    <n v="7800"/>
    <x v="0"/>
    <x v="5"/>
    <x v="6"/>
    <x v="13"/>
  </r>
  <r>
    <x v="1"/>
    <s v="6"/>
    <x v="2"/>
    <s v="41100024"/>
    <s v="Pndptn Us. Hilir Teh"/>
    <s v="11000709"/>
    <s v="TEH CELUP KALIGUA 2 GRAM"/>
    <x v="0"/>
    <n v="900909"/>
    <n v="2"/>
    <x v="1"/>
    <x v="1"/>
    <x v="1"/>
    <x v="16"/>
  </r>
  <r>
    <x v="1"/>
    <s v="6"/>
    <x v="2"/>
    <s v="41100024"/>
    <s v="Pndptn Us. Hilir Teh"/>
    <s v="11000710"/>
    <s v="TEH CELUP KALIGUA 50 GRAM"/>
    <x v="0"/>
    <n v="13124915"/>
    <n v="132"/>
    <x v="1"/>
    <x v="1"/>
    <x v="1"/>
    <x v="16"/>
  </r>
  <r>
    <x v="1"/>
    <s v="6"/>
    <x v="2"/>
    <s v="41100024"/>
    <s v="Pndptn Us. Hilir Teh"/>
    <s v="11000711"/>
    <s v="TEH SERBUK KALIGUA 100 GRAM"/>
    <x v="0"/>
    <n v="6246931"/>
    <n v="113"/>
    <x v="1"/>
    <x v="1"/>
    <x v="1"/>
    <x v="16"/>
  </r>
  <r>
    <x v="1"/>
    <s v="6"/>
    <x v="2"/>
    <s v="41100024"/>
    <s v="Pndptn Us. Hilir Teh"/>
    <s v="11002501"/>
    <s v="TEH SERBUK KALIGUA 500 GR"/>
    <x v="0"/>
    <n v="1333333"/>
    <n v="20"/>
    <x v="1"/>
    <x v="1"/>
    <x v="1"/>
    <x v="16"/>
  </r>
  <r>
    <x v="1"/>
    <s v="6"/>
    <x v="2"/>
    <s v="41100024"/>
    <s v="Pndptn Us. Hilir Teh"/>
    <s v="11004248"/>
    <s v="TEA:TIGA DJALA;BLK TEA;TEA BAG;25/BOX"/>
    <x v="0"/>
    <n v="27027"/>
    <n v="6"/>
    <x v="1"/>
    <x v="1"/>
    <x v="1"/>
    <x v="16"/>
  </r>
  <r>
    <x v="1"/>
    <s v="6"/>
    <x v="2"/>
    <s v="41100025"/>
    <s v="Pndptn Us. Hlir Kopi"/>
    <s v="11000701"/>
    <s v="KOPI BANARAN KEMASAN 25 GRAM + GULA"/>
    <x v="0"/>
    <n v="7187375"/>
    <n v="165"/>
    <x v="1"/>
    <x v="1"/>
    <x v="1"/>
    <x v="16"/>
  </r>
  <r>
    <x v="1"/>
    <s v="6"/>
    <x v="2"/>
    <s v="41100025"/>
    <s v="Pndptn Us. Hlir Kopi"/>
    <s v="11000702"/>
    <s v="KOPI BANARAN KEMASAN 100 GRAM"/>
    <x v="0"/>
    <n v="20358057"/>
    <n v="143"/>
    <x v="1"/>
    <x v="1"/>
    <x v="1"/>
    <x v="16"/>
  </r>
  <r>
    <x v="1"/>
    <s v="6"/>
    <x v="2"/>
    <s v="41100025"/>
    <s v="Pndptn Us. Hlir Kopi"/>
    <s v="11000703"/>
    <s v="KOPI BANARAN KEMASAN 250 GRAM"/>
    <x v="0"/>
    <n v="24546132"/>
    <n v="199"/>
    <x v="1"/>
    <x v="1"/>
    <x v="1"/>
    <x v="16"/>
  </r>
  <r>
    <x v="1"/>
    <s v="6"/>
    <x v="2"/>
    <s v="41100025"/>
    <s v="Pndptn Us. Hlir Kopi"/>
    <s v="11000704"/>
    <s v="KOPI BANARAN CLASSIC 200 GRAM"/>
    <x v="0"/>
    <n v="8521622"/>
    <n v="42"/>
    <x v="1"/>
    <x v="1"/>
    <x v="1"/>
    <x v="16"/>
  </r>
  <r>
    <x v="1"/>
    <s v="6"/>
    <x v="2"/>
    <s v="41100025"/>
    <s v="Pndptn Us. Hlir Kopi"/>
    <s v="11000705"/>
    <s v="KOPI BANARAN PREMIUM 120 GRAM"/>
    <x v="0"/>
    <n v="3241442"/>
    <n v="18"/>
    <x v="1"/>
    <x v="1"/>
    <x v="1"/>
    <x v="16"/>
  </r>
  <r>
    <x v="1"/>
    <s v="6"/>
    <x v="2"/>
    <s v="41100025"/>
    <s v="Pndptn Us. Hlir Kopi"/>
    <s v="11000716"/>
    <s v="KOPI SANGRAI ARABIKA 100%"/>
    <x v="0"/>
    <n v="6881081"/>
    <n v="63"/>
    <x v="1"/>
    <x v="1"/>
    <x v="1"/>
    <x v="16"/>
  </r>
  <r>
    <x v="1"/>
    <s v="6"/>
    <x v="2"/>
    <s v="41100025"/>
    <s v="Pndptn Us. Hlir Kopi"/>
    <s v="11000717"/>
    <s v="KOPI SANGRAI ROBUSTA 100 %"/>
    <x v="0"/>
    <n v="9727756"/>
    <n v="159"/>
    <x v="1"/>
    <x v="1"/>
    <x v="1"/>
    <x v="16"/>
  </r>
  <r>
    <x v="1"/>
    <s v="6"/>
    <x v="2"/>
    <s v="41100025"/>
    <s v="Pndptn Us. Hlir Kopi"/>
    <s v="11000718"/>
    <s v="KOPI SANGRAI BANARAN BLEND A"/>
    <x v="0"/>
    <n v="8648649"/>
    <n v="80"/>
    <x v="1"/>
    <x v="1"/>
    <x v="1"/>
    <x v="16"/>
  </r>
  <r>
    <x v="1"/>
    <s v="6"/>
    <x v="2"/>
    <s v="41100025"/>
    <s v="Pndptn Us. Hlir Kopi"/>
    <s v="11000719"/>
    <s v="KOPI SANGRAI BANARAN BLEND B"/>
    <x v="0"/>
    <n v="21223445"/>
    <n v="229"/>
    <x v="1"/>
    <x v="1"/>
    <x v="1"/>
    <x v="16"/>
  </r>
  <r>
    <x v="1"/>
    <s v="6"/>
    <x v="2"/>
    <s v="41100025"/>
    <s v="Pndptn Us. Hlir Kopi"/>
    <s v="11000721"/>
    <s v="KOPI SANGRAI BANARAN SUPER"/>
    <x v="0"/>
    <n v="428829"/>
    <n v="7"/>
    <x v="1"/>
    <x v="1"/>
    <x v="1"/>
    <x v="16"/>
  </r>
  <r>
    <x v="1"/>
    <s v="6"/>
    <x v="2"/>
    <s v="41100025"/>
    <s v="Pndptn Us. Hlir Kopi"/>
    <s v="11000723"/>
    <s v="KOPI SANGRAI BANARAN EKONOMI  2"/>
    <x v="0"/>
    <n v="1945946"/>
    <n v="45"/>
    <x v="1"/>
    <x v="1"/>
    <x v="1"/>
    <x v="16"/>
  </r>
  <r>
    <x v="1"/>
    <s v="6"/>
    <x v="2"/>
    <s v="41100025"/>
    <s v="Pndptn Us. Hlir Kopi"/>
    <s v="11000724"/>
    <s v="KOPI BUBUK ARABIKA 100 %"/>
    <x v="0"/>
    <n v="793927"/>
    <n v="7"/>
    <x v="1"/>
    <x v="1"/>
    <x v="1"/>
    <x v="16"/>
  </r>
  <r>
    <x v="1"/>
    <s v="6"/>
    <x v="2"/>
    <s v="41100025"/>
    <s v="Pndptn Us. Hlir Kopi"/>
    <s v="11000725"/>
    <s v="KOPI BUBUK ROBUSTA 100 %"/>
    <x v="0"/>
    <n v="7194597"/>
    <n v="117"/>
    <x v="1"/>
    <x v="1"/>
    <x v="1"/>
    <x v="16"/>
  </r>
  <r>
    <x v="1"/>
    <s v="6"/>
    <x v="2"/>
    <s v="41100025"/>
    <s v="Pndptn Us. Hlir Kopi"/>
    <s v="11000727"/>
    <s v="KOPI BUBUK BANARAN BLEND B"/>
    <x v="0"/>
    <n v="433446"/>
    <n v="4"/>
    <x v="1"/>
    <x v="1"/>
    <x v="1"/>
    <x v="16"/>
  </r>
  <r>
    <x v="1"/>
    <s v="6"/>
    <x v="2"/>
    <s v="41100025"/>
    <s v="Pndptn Us. Hlir Kopi"/>
    <s v="11003578"/>
    <s v="KOPI SACHET HOTEL PATRA"/>
    <x v="0"/>
    <n v="2973000"/>
    <n v="3000"/>
    <x v="1"/>
    <x v="1"/>
    <x v="1"/>
    <x v="16"/>
  </r>
  <r>
    <x v="1"/>
    <s v="6"/>
    <x v="2"/>
    <s v="41100025"/>
    <s v="Pndptn Us. Hlir Kopi"/>
    <s v="11003714"/>
    <s v="KOPI BUBUK PREMIUM 500 GR"/>
    <x v="0"/>
    <n v="81081"/>
    <n v="1"/>
    <x v="1"/>
    <x v="1"/>
    <x v="1"/>
    <x v="16"/>
  </r>
  <r>
    <x v="1"/>
    <s v="6"/>
    <x v="2"/>
    <s v="41100025"/>
    <s v="Pndptn Us. Hlir Kopi"/>
    <s v="11004452"/>
    <s v="COFFEE:POWDER;ARABUSTA;NUSAKITA;200GR"/>
    <x v="0"/>
    <n v="2449549"/>
    <n v="45"/>
    <x v="1"/>
    <x v="1"/>
    <x v="1"/>
    <x v="16"/>
  </r>
  <r>
    <x v="1"/>
    <s v="6"/>
    <x v="2"/>
    <s v="41100025"/>
    <s v="Pndptn Us. Hlir Kopi"/>
    <s v="11004453"/>
    <s v="COFFEE:POWDER;ROBUSTA;NUSAKITA;200GR"/>
    <x v="0"/>
    <n v="2873874"/>
    <n v="58"/>
    <x v="1"/>
    <x v="1"/>
    <x v="1"/>
    <x v="16"/>
  </r>
  <r>
    <x v="1"/>
    <s v="6"/>
    <x v="2"/>
    <s v="41100026"/>
    <s v="Pndptn Us. Hlir Gula"/>
    <s v="11000714"/>
    <s v="GULA 9 KEMASAN  1 KG"/>
    <x v="0"/>
    <n v="539100000"/>
    <n v="36000"/>
    <x v="1"/>
    <x v="1"/>
    <x v="1"/>
    <x v="16"/>
  </r>
  <r>
    <x v="1"/>
    <s v="6"/>
    <x v="2"/>
    <s v="41100026"/>
    <s v="Pndptn Us. Hlir Gula"/>
    <s v="11004303"/>
    <s v="SUGAR,REFINED:WHITE CRYSTAL;BANARAN;8GR"/>
    <x v="0"/>
    <n v="8050000"/>
    <n v="23000"/>
    <x v="1"/>
    <x v="1"/>
    <x v="1"/>
    <x v="16"/>
  </r>
  <r>
    <x v="1"/>
    <s v="6"/>
    <x v="2"/>
    <s v="41200001"/>
    <s v="Pndptn Usaha Tebu"/>
    <s v="#"/>
    <s v="#"/>
    <x v="0"/>
    <n v="31736688"/>
    <n v="0"/>
    <x v="0"/>
    <x v="2"/>
    <x v="2"/>
    <x v="6"/>
  </r>
  <r>
    <x v="1"/>
    <s v="6"/>
    <x v="2"/>
    <s v="41200016"/>
    <s v="Pndptn Usah Tmn Lain"/>
    <s v="#"/>
    <s v="#"/>
    <x v="0"/>
    <n v="5178100"/>
    <n v="0"/>
    <x v="1"/>
    <x v="1"/>
    <x v="4"/>
    <x v="6"/>
  </r>
  <r>
    <x v="1"/>
    <s v="6"/>
    <x v="2"/>
    <s v="41900001"/>
    <s v="Pndptn Ush Opti Aset"/>
    <s v="#"/>
    <s v="#"/>
    <x v="0"/>
    <n v="78766610"/>
    <n v="0"/>
    <x v="1"/>
    <x v="1"/>
    <x v="13"/>
    <x v="6"/>
  </r>
  <r>
    <x v="1"/>
    <s v="6"/>
    <x v="2"/>
    <s v="41900005"/>
    <s v="Pndptn Ush Agrowisat"/>
    <s v="11006186"/>
    <s v="Agro Hunian-Swakelola"/>
    <x v="0"/>
    <n v="71150000"/>
    <n v="0"/>
    <x v="1"/>
    <x v="1"/>
    <x v="7"/>
    <x v="27"/>
  </r>
  <r>
    <x v="1"/>
    <s v="6"/>
    <x v="2"/>
    <s v="41900005"/>
    <s v="Pndptn Ush Agrowisat"/>
    <s v="11006187"/>
    <s v="Agro Parkir &amp; Tiket -Swakelola"/>
    <x v="0"/>
    <n v="214888144"/>
    <n v="0"/>
    <x v="1"/>
    <x v="1"/>
    <x v="7"/>
    <x v="27"/>
  </r>
  <r>
    <x v="1"/>
    <s v="6"/>
    <x v="2"/>
    <s v="41900005"/>
    <s v="Pndptn Ush Agrowisat"/>
    <s v="11006188"/>
    <s v="Agro Resto - Swakelola"/>
    <x v="0"/>
    <n v="2671909401"/>
    <n v="0"/>
    <x v="1"/>
    <x v="1"/>
    <x v="7"/>
    <x v="27"/>
  </r>
  <r>
    <x v="1"/>
    <s v="6"/>
    <x v="2"/>
    <s v="41900005"/>
    <s v="Pndptn Ush Agrowisat"/>
    <s v="11006189"/>
    <s v="Agro Wahana -Swakelola"/>
    <x v="0"/>
    <n v="350620498"/>
    <n v="0"/>
    <x v="1"/>
    <x v="1"/>
    <x v="7"/>
    <x v="27"/>
  </r>
  <r>
    <x v="1"/>
    <s v="6"/>
    <x v="2"/>
    <s v="41900005"/>
    <s v="Pndptn Ush Agrowisat"/>
    <s v="#"/>
    <s v="#"/>
    <x v="0"/>
    <n v="55278379"/>
    <n v="0"/>
    <x v="1"/>
    <x v="1"/>
    <x v="7"/>
    <x v="6"/>
  </r>
  <r>
    <x v="1"/>
    <s v="6"/>
    <x v="3"/>
    <s v="41200003"/>
    <s v="Pndptn Usaha Karung"/>
    <s v="#"/>
    <s v="#"/>
    <x v="0"/>
    <n v="5510961937"/>
    <n v="0"/>
    <x v="1"/>
    <x v="1"/>
    <x v="10"/>
    <x v="6"/>
  </r>
  <r>
    <x v="1"/>
    <s v="6"/>
    <x v="3"/>
    <s v="41200006"/>
    <s v="Pend U. Tembakau"/>
    <s v="11004571"/>
    <s v="TBN TNG - NW - UTUH UKUR 1"/>
    <x v="1"/>
    <n v="312105200"/>
    <n v="256"/>
    <x v="0"/>
    <x v="3"/>
    <x v="3"/>
    <x v="5"/>
  </r>
  <r>
    <x v="1"/>
    <s v="6"/>
    <x v="3"/>
    <s v="41200006"/>
    <s v="Pend U. Tembakau"/>
    <s v="11004573"/>
    <s v="TBN TNG - NW - UTUH UKUR 2"/>
    <x v="1"/>
    <n v="1885678908"/>
    <n v="1909"/>
    <x v="0"/>
    <x v="3"/>
    <x v="3"/>
    <x v="5"/>
  </r>
  <r>
    <x v="1"/>
    <s v="6"/>
    <x v="3"/>
    <s v="41200006"/>
    <s v="Pend U. Tembakau"/>
    <s v="11004593"/>
    <s v="TBN TNG - NW - AV UTUH UKUR 2"/>
    <x v="1"/>
    <n v="482559506"/>
    <n v="615"/>
    <x v="0"/>
    <x v="3"/>
    <x v="3"/>
    <x v="5"/>
  </r>
  <r>
    <x v="1"/>
    <s v="6"/>
    <x v="3"/>
    <s v="41200006"/>
    <s v="Pend U. Tembakau"/>
    <s v="11004603"/>
    <s v="TBN KAK - PW1 - UTUH UKUR 1"/>
    <x v="1"/>
    <n v="797657494"/>
    <n v="2094"/>
    <x v="0"/>
    <x v="3"/>
    <x v="3"/>
    <x v="5"/>
  </r>
  <r>
    <x v="1"/>
    <s v="6"/>
    <x v="3"/>
    <s v="41200006"/>
    <s v="Pend U. Tembakau"/>
    <s v="11004604"/>
    <s v="TBN KAK - PW1 - UTUH UKUR 1S"/>
    <x v="1"/>
    <n v="382889078"/>
    <n v="1009"/>
    <x v="0"/>
    <x v="3"/>
    <x v="3"/>
    <x v="5"/>
  </r>
  <r>
    <x v="1"/>
    <s v="6"/>
    <x v="3"/>
    <s v="41200006"/>
    <s v="Pend U. Tembakau"/>
    <s v="11004605"/>
    <s v="TBN KAK - PW1 - UTUH UKUR 2"/>
    <x v="1"/>
    <n v="858481945"/>
    <n v="2521"/>
    <x v="0"/>
    <x v="3"/>
    <x v="3"/>
    <x v="5"/>
  </r>
  <r>
    <x v="1"/>
    <s v="6"/>
    <x v="3"/>
    <s v="41200006"/>
    <s v="Pend U. Tembakau"/>
    <s v="11004606"/>
    <s v="TBN KAK - PW1 - AV UTUH UKUR 1"/>
    <x v="1"/>
    <n v="981884707"/>
    <n v="2578"/>
    <x v="0"/>
    <x v="3"/>
    <x v="3"/>
    <x v="5"/>
  </r>
  <r>
    <x v="1"/>
    <s v="6"/>
    <x v="3"/>
    <s v="41200006"/>
    <s v="Pend U. Tembakau"/>
    <s v="11004607"/>
    <s v="TBN KAK - PW1 - AV UTUH UKUR 1S"/>
    <x v="1"/>
    <n v="458552617"/>
    <n v="1211"/>
    <x v="0"/>
    <x v="3"/>
    <x v="3"/>
    <x v="5"/>
  </r>
  <r>
    <x v="1"/>
    <s v="6"/>
    <x v="3"/>
    <s v="41200006"/>
    <s v="Pend U. Tembakau"/>
    <s v="11004608"/>
    <s v="TBN KAK - PW1 - AV UTUH UKUR 2"/>
    <x v="1"/>
    <n v="1296492957"/>
    <n v="3787"/>
    <x v="0"/>
    <x v="3"/>
    <x v="3"/>
    <x v="5"/>
  </r>
  <r>
    <x v="1"/>
    <s v="6"/>
    <x v="3"/>
    <s v="41200006"/>
    <s v="Pend U. Tembakau"/>
    <s v="11004609"/>
    <s v="TBN KAK - PW1 - AV PECAH UKUR 1"/>
    <x v="1"/>
    <n v="72011734"/>
    <n v="252"/>
    <x v="0"/>
    <x v="3"/>
    <x v="3"/>
    <x v="5"/>
  </r>
  <r>
    <x v="1"/>
    <s v="6"/>
    <x v="3"/>
    <s v="41200006"/>
    <s v="Pend U. Tembakau"/>
    <s v="11004610"/>
    <s v="TBN KAK - PW1 - PECAH UKUR 1"/>
    <x v="1"/>
    <n v="44253340"/>
    <n v="155"/>
    <x v="0"/>
    <x v="3"/>
    <x v="3"/>
    <x v="5"/>
  </r>
  <r>
    <x v="1"/>
    <s v="6"/>
    <x v="3"/>
    <s v="41200006"/>
    <s v="Pend U. Tembakau"/>
    <s v="11004612"/>
    <s v="TBN KAK - PW2 - UTUH UKUR 1"/>
    <x v="1"/>
    <n v="279697614"/>
    <n v="819"/>
    <x v="0"/>
    <x v="3"/>
    <x v="3"/>
    <x v="5"/>
  </r>
  <r>
    <x v="1"/>
    <s v="6"/>
    <x v="3"/>
    <s v="41200006"/>
    <s v="Pend U. Tembakau"/>
    <s v="11004613"/>
    <s v="TBN KAK - PW2 - UTUH UKUR 1S"/>
    <x v="1"/>
    <n v="360274363"/>
    <n v="1053"/>
    <x v="0"/>
    <x v="3"/>
    <x v="3"/>
    <x v="5"/>
  </r>
  <r>
    <x v="1"/>
    <s v="6"/>
    <x v="3"/>
    <s v="41200006"/>
    <s v="Pend U. Tembakau"/>
    <s v="11004614"/>
    <s v="TBN KAK - PW2 - UTUH UKUR 2"/>
    <x v="1"/>
    <n v="1339238329"/>
    <n v="4371"/>
    <x v="0"/>
    <x v="3"/>
    <x v="3"/>
    <x v="5"/>
  </r>
  <r>
    <x v="1"/>
    <s v="6"/>
    <x v="3"/>
    <s v="41200006"/>
    <s v="Pend U. Tembakau"/>
    <s v="11004615"/>
    <s v="TBN KAK - PW2 - AV UTUH UKUR 1"/>
    <x v="1"/>
    <n v="348013735"/>
    <n v="1013"/>
    <x v="0"/>
    <x v="3"/>
    <x v="3"/>
    <x v="5"/>
  </r>
  <r>
    <x v="1"/>
    <s v="6"/>
    <x v="3"/>
    <s v="41200006"/>
    <s v="Pend U. Tembakau"/>
    <s v="11004616"/>
    <s v="TBN KAK - PW2 - AV UTUH UKUR 1S"/>
    <x v="1"/>
    <n v="140055067"/>
    <n v="412"/>
    <x v="0"/>
    <x v="3"/>
    <x v="3"/>
    <x v="5"/>
  </r>
  <r>
    <x v="1"/>
    <s v="6"/>
    <x v="3"/>
    <s v="41200006"/>
    <s v="Pend U. Tembakau"/>
    <s v="11004617"/>
    <s v="TBN KAK - PW2 - AV PECAH UKUR 1"/>
    <x v="1"/>
    <n v="158018353"/>
    <n v="612"/>
    <x v="0"/>
    <x v="3"/>
    <x v="3"/>
    <x v="5"/>
  </r>
  <r>
    <x v="1"/>
    <s v="6"/>
    <x v="3"/>
    <s v="41200006"/>
    <s v="Pend U. Tembakau"/>
    <s v="11004618"/>
    <s v="TBN KAK - PW2 - PECAH UKUR 1"/>
    <x v="1"/>
    <n v="130972516"/>
    <n v="510"/>
    <x v="0"/>
    <x v="3"/>
    <x v="3"/>
    <x v="5"/>
  </r>
  <r>
    <x v="1"/>
    <s v="6"/>
    <x v="3"/>
    <s v="41200006"/>
    <s v="Pend U. Tembakau"/>
    <s v="11004619"/>
    <s v="TBN KAK - PW2 - PECAH UKUR 1S"/>
    <x v="1"/>
    <n v="26109618"/>
    <n v="102"/>
    <x v="0"/>
    <x v="3"/>
    <x v="3"/>
    <x v="5"/>
  </r>
  <r>
    <x v="1"/>
    <s v="6"/>
    <x v="3"/>
    <s v="41200006"/>
    <s v="Pend U. Tembakau"/>
    <s v="11004620"/>
    <s v="TBN KAK - PW3 - UTUH UKUR 1"/>
    <x v="1"/>
    <n v="2118280633"/>
    <n v="7054"/>
    <x v="0"/>
    <x v="3"/>
    <x v="3"/>
    <x v="5"/>
  </r>
  <r>
    <x v="1"/>
    <s v="6"/>
    <x v="3"/>
    <s v="41200006"/>
    <s v="Pend U. Tembakau"/>
    <s v="11004621"/>
    <s v="TBN KAK - PW3 - UTUH UKUR 1S"/>
    <x v="1"/>
    <n v="841283610"/>
    <n v="2742"/>
    <x v="0"/>
    <x v="3"/>
    <x v="3"/>
    <x v="5"/>
  </r>
  <r>
    <x v="1"/>
    <s v="6"/>
    <x v="3"/>
    <s v="41200006"/>
    <s v="Pend U. Tembakau"/>
    <s v="11004622"/>
    <s v="TBN PW 02/AAAA BNS AV 1"/>
    <x v="1"/>
    <n v="53237323"/>
    <n v="250"/>
    <x v="0"/>
    <x v="3"/>
    <x v="3"/>
    <x v="5"/>
  </r>
  <r>
    <x v="1"/>
    <s v="6"/>
    <x v="3"/>
    <s v="41200006"/>
    <s v="Pend U. Tembakau"/>
    <s v="11004623"/>
    <s v="TBN KAK - PW3 - AV PECAH UKUR 1"/>
    <x v="1"/>
    <n v="178463263"/>
    <n v="767"/>
    <x v="0"/>
    <x v="3"/>
    <x v="3"/>
    <x v="5"/>
  </r>
  <r>
    <x v="1"/>
    <s v="6"/>
    <x v="3"/>
    <s v="41200006"/>
    <s v="Pend U. Tembakau"/>
    <s v="11004624"/>
    <s v="TBN KAK - PW3 - PECAH UKUR 1"/>
    <x v="1"/>
    <n v="153735933"/>
    <n v="661"/>
    <x v="0"/>
    <x v="3"/>
    <x v="3"/>
    <x v="5"/>
  </r>
  <r>
    <x v="1"/>
    <s v="6"/>
    <x v="3"/>
    <s v="41200006"/>
    <s v="Pend U. Tembakau"/>
    <s v="11004625"/>
    <s v="TBN KAK - PW3 - PECAH UKUR 1S"/>
    <x v="1"/>
    <n v="70138451"/>
    <n v="301"/>
    <x v="0"/>
    <x v="3"/>
    <x v="3"/>
    <x v="5"/>
  </r>
  <r>
    <x v="1"/>
    <s v="6"/>
    <x v="3"/>
    <s v="41200006"/>
    <s v="Pend U. Tembakau"/>
    <s v="11004626"/>
    <s v="TBN PW 02/AAAA BNS AV 2"/>
    <x v="1"/>
    <n v="53237323"/>
    <n v="250"/>
    <x v="0"/>
    <x v="3"/>
    <x v="3"/>
    <x v="5"/>
  </r>
  <r>
    <x v="1"/>
    <s v="6"/>
    <x v="3"/>
    <s v="41200006"/>
    <s v="Pend U. Tembakau"/>
    <s v="11004630"/>
    <s v="VBN FILLER POL LOOSE LEAF"/>
    <x v="0"/>
    <n v="2862500"/>
    <n v="55"/>
    <x v="0"/>
    <x v="3"/>
    <x v="3"/>
    <x v="5"/>
  </r>
  <r>
    <x v="1"/>
    <s v="6"/>
    <x v="3"/>
    <s v="41200006"/>
    <s v="Pend U. Tembakau"/>
    <s v="11004780"/>
    <s v="TBN KAK - NW - AV UTUH UKUR 1"/>
    <x v="1"/>
    <n v="369080089"/>
    <n v="302"/>
    <x v="0"/>
    <x v="3"/>
    <x v="3"/>
    <x v="5"/>
  </r>
  <r>
    <x v="1"/>
    <s v="6"/>
    <x v="3"/>
    <s v="41200006"/>
    <s v="Pend U. Tembakau"/>
    <s v="11004782"/>
    <s v="TBN KAK - NW - AV UTUH UKUR 2"/>
    <x v="1"/>
    <n v="813149703"/>
    <n v="824"/>
    <x v="0"/>
    <x v="3"/>
    <x v="3"/>
    <x v="5"/>
  </r>
  <r>
    <x v="1"/>
    <s v="6"/>
    <x v="3"/>
    <s v="41200006"/>
    <s v="Pend U. Tembakau"/>
    <s v="11004784"/>
    <s v="TBN KAK - NW - AV PECAH UKUR 1"/>
    <x v="1"/>
    <n v="184443222"/>
    <n v="201"/>
    <x v="0"/>
    <x v="3"/>
    <x v="3"/>
    <x v="5"/>
  </r>
  <r>
    <x v="1"/>
    <s v="6"/>
    <x v="3"/>
    <s v="41200006"/>
    <s v="Pend U. Tembakau"/>
    <s v="11004825"/>
    <s v="TBN KAK - PW1 - AV PECAH UKUR 2"/>
    <x v="1"/>
    <n v="38222893"/>
    <n v="151"/>
    <x v="0"/>
    <x v="3"/>
    <x v="3"/>
    <x v="5"/>
  </r>
  <r>
    <x v="1"/>
    <s v="6"/>
    <x v="3"/>
    <s v="41200006"/>
    <s v="Pend U. Tembakau"/>
    <s v="11004838"/>
    <s v="TBN KAK - PW1 - PECAH UKUR 2"/>
    <x v="1"/>
    <n v="25780253"/>
    <n v="101"/>
    <x v="0"/>
    <x v="3"/>
    <x v="3"/>
    <x v="5"/>
  </r>
  <r>
    <x v="1"/>
    <s v="6"/>
    <x v="3"/>
    <s v="41200006"/>
    <s v="Pend U. Tembakau"/>
    <s v="11004845"/>
    <s v="TBN KAK - PW2 - AV UTUH UKUR 2"/>
    <x v="1"/>
    <n v="1312011290"/>
    <n v="4237"/>
    <x v="0"/>
    <x v="3"/>
    <x v="3"/>
    <x v="5"/>
  </r>
  <r>
    <x v="1"/>
    <s v="6"/>
    <x v="3"/>
    <s v="41200006"/>
    <s v="Pend U. Tembakau"/>
    <s v="11004848"/>
    <s v="TBN KAK - PW2 - AV PECAH UKUR 2"/>
    <x v="1"/>
    <n v="214101536"/>
    <n v="916"/>
    <x v="0"/>
    <x v="3"/>
    <x v="3"/>
    <x v="5"/>
  </r>
  <r>
    <x v="1"/>
    <s v="6"/>
    <x v="3"/>
    <s v="41200006"/>
    <s v="Pend U. Tembakau"/>
    <s v="11004853"/>
    <s v="TBN KAK - PW2 - PECAH UKUR 2"/>
    <x v="1"/>
    <n v="163814113"/>
    <n v="712"/>
    <x v="0"/>
    <x v="3"/>
    <x v="3"/>
    <x v="5"/>
  </r>
  <r>
    <x v="1"/>
    <s v="6"/>
    <x v="3"/>
    <s v="41200006"/>
    <s v="Pend U. Tembakau"/>
    <s v="11004859"/>
    <s v="TBN KAK - PW3 - UTUH UKUR 2"/>
    <x v="1"/>
    <n v="785838287"/>
    <n v="2873"/>
    <x v="0"/>
    <x v="3"/>
    <x v="3"/>
    <x v="5"/>
  </r>
  <r>
    <x v="1"/>
    <s v="6"/>
    <x v="3"/>
    <s v="41200006"/>
    <s v="Pend U. Tembakau"/>
    <s v="11004861"/>
    <s v="TBN KAK - PW3 - AV UTUH UKUR 1S"/>
    <x v="1"/>
    <n v="1937467756"/>
    <n v="6560"/>
    <x v="0"/>
    <x v="3"/>
    <x v="3"/>
    <x v="5"/>
  </r>
  <r>
    <x v="1"/>
    <s v="6"/>
    <x v="3"/>
    <s v="41200006"/>
    <s v="Pend U. Tembakau"/>
    <s v="11004862"/>
    <s v="TBN KAK - PW3 - AV UTUH UKUR 2"/>
    <x v="1"/>
    <n v="494759157"/>
    <n v="1773"/>
    <x v="0"/>
    <x v="3"/>
    <x v="3"/>
    <x v="5"/>
  </r>
  <r>
    <x v="1"/>
    <s v="6"/>
    <x v="3"/>
    <s v="41200006"/>
    <s v="Pend U. Tembakau"/>
    <s v="11004864"/>
    <s v="TBN KAK - PW3 - AV PECAH UKUR 1S"/>
    <x v="1"/>
    <n v="70791011"/>
    <n v="305"/>
    <x v="0"/>
    <x v="3"/>
    <x v="3"/>
    <x v="5"/>
  </r>
  <r>
    <x v="1"/>
    <s v="6"/>
    <x v="3"/>
    <s v="41200006"/>
    <s v="Pend U. Tembakau"/>
    <s v="11004865"/>
    <s v="TBN KAK - PW3 - AV PECAH UKUR 2"/>
    <x v="1"/>
    <n v="86111319"/>
    <n v="411"/>
    <x v="0"/>
    <x v="3"/>
    <x v="3"/>
    <x v="5"/>
  </r>
  <r>
    <x v="1"/>
    <s v="6"/>
    <x v="3"/>
    <s v="41200006"/>
    <s v="Pend U. Tembakau"/>
    <s v="11004870"/>
    <s v="TBN KAK - PW3 - PECAH UKUR 2"/>
    <x v="1"/>
    <n v="42357195"/>
    <n v="203"/>
    <x v="0"/>
    <x v="3"/>
    <x v="3"/>
    <x v="5"/>
  </r>
  <r>
    <x v="1"/>
    <s v="6"/>
    <x v="3"/>
    <s v="41200006"/>
    <s v="Pend U. Tembakau"/>
    <s v="11004876"/>
    <s v="KAK PW 4 AV UKUR 1S"/>
    <x v="1"/>
    <n v="53237321"/>
    <n v="250"/>
    <x v="0"/>
    <x v="3"/>
    <x v="3"/>
    <x v="5"/>
  </r>
  <r>
    <x v="1"/>
    <s v="6"/>
    <x v="3"/>
    <s v="41200006"/>
    <s v="Pend U. Tembakau"/>
    <s v="11004884"/>
    <s v="TBN TNG - PW1 - UTUH UKUR 3"/>
    <x v="1"/>
    <n v="521725760"/>
    <n v="2450"/>
    <x v="0"/>
    <x v="3"/>
    <x v="3"/>
    <x v="5"/>
  </r>
  <r>
    <x v="1"/>
    <s v="6"/>
    <x v="3"/>
    <s v="41200006"/>
    <s v="Pend U. Tembakau"/>
    <s v="11004886"/>
    <s v="TBN TNG - PW1 - AV UTUH UKUR 3"/>
    <x v="1"/>
    <n v="489783367"/>
    <n v="2300"/>
    <x v="0"/>
    <x v="3"/>
    <x v="3"/>
    <x v="5"/>
  </r>
  <r>
    <x v="1"/>
    <s v="6"/>
    <x v="3"/>
    <s v="41200006"/>
    <s v="Pend U. Tembakau"/>
    <s v="11004887"/>
    <s v="TBN TNG - PW1 - AV UTUH UKUR 3S"/>
    <x v="1"/>
    <n v="2182730223"/>
    <n v="10251"/>
    <x v="0"/>
    <x v="3"/>
    <x v="3"/>
    <x v="5"/>
  </r>
  <r>
    <x v="1"/>
    <s v="6"/>
    <x v="3"/>
    <s v="41200006"/>
    <s v="Pend U. Tembakau"/>
    <s v="11005027"/>
    <s v="VBN DAUN DKA -PW1- IIIC UTUH UKUR 1"/>
    <x v="0"/>
    <n v="874800"/>
    <n v="3"/>
    <x v="0"/>
    <x v="3"/>
    <x v="3"/>
    <x v="5"/>
  </r>
  <r>
    <x v="1"/>
    <s v="6"/>
    <x v="3"/>
    <s v="41200006"/>
    <s v="Pend U. Tembakau"/>
    <s v="11005083"/>
    <s v="VBN PW DKA III/AAA 1"/>
    <x v="1"/>
    <n v="365535710"/>
    <n v="1850"/>
    <x v="0"/>
    <x v="3"/>
    <x v="3"/>
    <x v="5"/>
  </r>
  <r>
    <x v="1"/>
    <s v="6"/>
    <x v="3"/>
    <s v="41200006"/>
    <s v="Pend U. Tembakau"/>
    <s v="11005084"/>
    <s v="VBN PW DKA III/AAA 2S"/>
    <x v="1"/>
    <n v="410715933"/>
    <n v="2400"/>
    <x v="0"/>
    <x v="3"/>
    <x v="3"/>
    <x v="5"/>
  </r>
  <r>
    <x v="1"/>
    <s v="6"/>
    <x v="3"/>
    <s v="41200006"/>
    <s v="Pend U. Tembakau"/>
    <s v="11005761"/>
    <s v="TBN KOS/KAK/TNG FILLER LOOSELEAFBIR"/>
    <x v="0"/>
    <n v="2625000"/>
    <n v="50"/>
    <x v="0"/>
    <x v="3"/>
    <x v="3"/>
    <x v="5"/>
  </r>
  <r>
    <x v="1"/>
    <s v="6"/>
    <x v="3"/>
    <s v="41900001"/>
    <s v="Pndptn Ush Opti Aset"/>
    <s v="11006178"/>
    <s v="Pendapatan Sewa"/>
    <x v="0"/>
    <n v="20534745953"/>
    <n v="0"/>
    <x v="1"/>
    <x v="1"/>
    <x v="13"/>
    <x v="21"/>
  </r>
  <r>
    <x v="1"/>
    <s v="6"/>
    <x v="4"/>
    <s v="41100006"/>
    <s v="Pndptn Usaha Karet"/>
    <s v="11001445"/>
    <s v="TH BR CR 1X"/>
    <x v="0"/>
    <n v="2865136000"/>
    <n v="106000"/>
    <x v="0"/>
    <x v="4"/>
    <x v="5"/>
    <x v="7"/>
  </r>
  <r>
    <x v="1"/>
    <s v="6"/>
    <x v="4"/>
    <s v="41100006"/>
    <s v="Pndptn Usaha Karet"/>
    <s v="11003276"/>
    <s v="RSS 1 SB 33"/>
    <x v="1"/>
    <n v="23146568784"/>
    <n v="614400"/>
    <x v="0"/>
    <x v="4"/>
    <x v="5"/>
    <x v="10"/>
  </r>
  <r>
    <x v="1"/>
    <s v="6"/>
    <x v="4"/>
    <s v="41100006"/>
    <s v="Pndptn Usaha Karet"/>
    <s v="11003282"/>
    <s v="TH BR CR 2X"/>
    <x v="0"/>
    <n v="44800000"/>
    <n v="2240"/>
    <x v="0"/>
    <x v="4"/>
    <x v="5"/>
    <x v="7"/>
  </r>
  <r>
    <x v="1"/>
    <s v="6"/>
    <x v="4"/>
    <s v="41100006"/>
    <s v="Pndptn Usaha Karet"/>
    <s v="11003283"/>
    <s v="TH BR CR 3X"/>
    <x v="0"/>
    <n v="2524800000"/>
    <n v="105200"/>
    <x v="0"/>
    <x v="4"/>
    <x v="5"/>
    <x v="7"/>
  </r>
  <r>
    <x v="1"/>
    <s v="6"/>
    <x v="4"/>
    <s v="41100006"/>
    <s v="Pndptn Usaha Karet"/>
    <s v="11003284"/>
    <s v="TH BR CR 3X HITAM"/>
    <x v="0"/>
    <n v="1241600000"/>
    <n v="61200"/>
    <x v="0"/>
    <x v="4"/>
    <x v="5"/>
    <x v="7"/>
  </r>
  <r>
    <x v="1"/>
    <s v="6"/>
    <x v="4"/>
    <s v="41100006"/>
    <s v="Pndptn Usaha Karet"/>
    <s v="11005973"/>
    <s v="RSS 3 BB"/>
    <x v="0"/>
    <n v="339000000"/>
    <n v="11300"/>
    <x v="0"/>
    <x v="4"/>
    <x v="5"/>
    <x v="9"/>
  </r>
  <r>
    <x v="1"/>
    <s v="6"/>
    <x v="4"/>
    <s v="41100006"/>
    <s v="Pndptn Usaha Karet"/>
    <s v="11005975"/>
    <s v="CUTTING"/>
    <x v="0"/>
    <n v="277528000"/>
    <n v="9040"/>
    <x v="0"/>
    <x v="4"/>
    <x v="5"/>
    <x v="7"/>
  </r>
  <r>
    <x v="1"/>
    <s v="6"/>
    <x v="4"/>
    <s v="41100015"/>
    <s v="Pndptn Usaha Teh"/>
    <s v="11004368"/>
    <s v="TEA:CTC TEA;BLACK;GRADE 1;BP 1"/>
    <x v="0"/>
    <n v="86480000"/>
    <n v="2840"/>
    <x v="0"/>
    <x v="5"/>
    <x v="6"/>
    <x v="12"/>
  </r>
  <r>
    <x v="1"/>
    <s v="6"/>
    <x v="4"/>
    <s v="41100015"/>
    <s v="Pndptn Usaha Teh"/>
    <s v="11004369"/>
    <s v="TEA:CTC TEA;BLACK;GRADE 1;PF 1"/>
    <x v="0"/>
    <n v="237581100"/>
    <n v="12000"/>
    <x v="0"/>
    <x v="5"/>
    <x v="6"/>
    <x v="12"/>
  </r>
  <r>
    <x v="1"/>
    <s v="6"/>
    <x v="4"/>
    <s v="41100015"/>
    <s v="Pndptn Usaha Teh"/>
    <s v="11004370"/>
    <s v="TEA:CTC TEA;BLACK;GRADE 1;PD"/>
    <x v="1"/>
    <n v="251765010"/>
    <n v="10320"/>
    <x v="0"/>
    <x v="5"/>
    <x v="6"/>
    <x v="12"/>
  </r>
  <r>
    <x v="1"/>
    <s v="6"/>
    <x v="4"/>
    <s v="41100015"/>
    <s v="Pndptn Usaha Teh"/>
    <s v="11004371"/>
    <s v="TEA:CTC TEA;BLACK;GRADE 1;DUST 1"/>
    <x v="1"/>
    <n v="46355108"/>
    <n v="1430"/>
    <x v="0"/>
    <x v="5"/>
    <x v="6"/>
    <x v="12"/>
  </r>
  <r>
    <x v="1"/>
    <s v="6"/>
    <x v="4"/>
    <s v="41100015"/>
    <s v="Pndptn Usaha Teh"/>
    <s v="11004371"/>
    <s v="TEA:CTC TEA;BLACK;GRADE 1;DUST 1"/>
    <x v="0"/>
    <n v="57486000"/>
    <n v="1300"/>
    <x v="0"/>
    <x v="5"/>
    <x v="6"/>
    <x v="12"/>
  </r>
  <r>
    <x v="1"/>
    <s v="6"/>
    <x v="4"/>
    <s v="41100015"/>
    <s v="Pndptn Usaha Teh"/>
    <s v="11004372"/>
    <s v="TEA:CTC TEA;BLACK;GRADE 1;FANN"/>
    <x v="1"/>
    <n v="123293052"/>
    <n v="6360"/>
    <x v="0"/>
    <x v="5"/>
    <x v="6"/>
    <x v="12"/>
  </r>
  <r>
    <x v="1"/>
    <s v="6"/>
    <x v="4"/>
    <s v="41100015"/>
    <s v="Pndptn Usaha Teh"/>
    <s v="11004372"/>
    <s v="TEA:CTC TEA;BLACK;GRADE 1;FANN"/>
    <x v="0"/>
    <n v="1610537768"/>
    <n v="84120"/>
    <x v="0"/>
    <x v="5"/>
    <x v="6"/>
    <x v="12"/>
  </r>
  <r>
    <x v="1"/>
    <s v="6"/>
    <x v="4"/>
    <s v="41100015"/>
    <s v="Pndptn Usaha Teh"/>
    <s v="11004373"/>
    <s v="TEA:CTC TEA;BLACK;GRADE 2;DUST 2"/>
    <x v="1"/>
    <n v="481206141"/>
    <n v="18460"/>
    <x v="0"/>
    <x v="5"/>
    <x v="6"/>
    <x v="12"/>
  </r>
  <r>
    <x v="1"/>
    <s v="6"/>
    <x v="4"/>
    <s v="41100015"/>
    <s v="Pndptn Usaha Teh"/>
    <s v="11004375"/>
    <s v="TEA:CTC TEA;BLACK;GRADE 3;BMC"/>
    <x v="0"/>
    <n v="1037000000"/>
    <n v="69000"/>
    <x v="0"/>
    <x v="5"/>
    <x v="6"/>
    <x v="12"/>
  </r>
  <r>
    <x v="1"/>
    <s v="6"/>
    <x v="4"/>
    <s v="41100017"/>
    <s v="Pndptn Usaha Kopi"/>
    <s v="11003311"/>
    <s v="KOPI - A/WP-1M"/>
    <x v="0"/>
    <n v="1420254000"/>
    <n v="17534"/>
    <x v="0"/>
    <x v="6"/>
    <x v="8"/>
    <x v="18"/>
  </r>
  <r>
    <x v="1"/>
    <s v="6"/>
    <x v="4"/>
    <s v="41100021"/>
    <s v="Pndptn Usaha Kakao"/>
    <s v="11003296"/>
    <s v="KAKAO - 1-Sa-FC/W"/>
    <x v="0"/>
    <n v="8300000"/>
    <n v="83"/>
    <x v="0"/>
    <x v="7"/>
    <x v="11"/>
    <x v="19"/>
  </r>
  <r>
    <x v="1"/>
    <s v="6"/>
    <x v="4"/>
    <s v="41100021"/>
    <s v="Pndptn Usaha Kakao"/>
    <s v="11003298"/>
    <s v="KAKAO - 1-Sc-FC/W"/>
    <x v="0"/>
    <n v="49905000"/>
    <n v="555"/>
    <x v="0"/>
    <x v="7"/>
    <x v="11"/>
    <x v="19"/>
  </r>
  <r>
    <x v="1"/>
    <s v="6"/>
    <x v="4"/>
    <s v="41100021"/>
    <s v="Pndptn Usaha Kakao"/>
    <s v="11003303"/>
    <s v="KAKAO - 1-B-BC/W"/>
    <x v="0"/>
    <n v="11562500"/>
    <n v="63"/>
    <x v="0"/>
    <x v="7"/>
    <x v="11"/>
    <x v="20"/>
  </r>
  <r>
    <x v="1"/>
    <s v="6"/>
    <x v="4"/>
    <s v="41100021"/>
    <s v="Pndptn Usaha Kakao"/>
    <s v="11003306"/>
    <s v="KAKAO - 1-Sc-BC/W"/>
    <x v="0"/>
    <n v="67500000"/>
    <n v="750"/>
    <x v="0"/>
    <x v="7"/>
    <x v="11"/>
    <x v="20"/>
  </r>
  <r>
    <x v="1"/>
    <s v="6"/>
    <x v="4"/>
    <s v="41200001"/>
    <s v="Pndptn Usaha Tebu"/>
    <s v="11003504"/>
    <s v="KSU TEBU"/>
    <x v="0"/>
    <n v="1932408108"/>
    <n v="136"/>
    <x v="0"/>
    <x v="2"/>
    <x v="2"/>
    <x v="21"/>
  </r>
  <r>
    <x v="1"/>
    <s v="6"/>
    <x v="4"/>
    <s v="41200001"/>
    <s v="Pndptn Usaha Tebu"/>
    <s v="11004290"/>
    <s v="SUGAR,REFINED:GKP 1;ICUMSA 81-200IU"/>
    <x v="0"/>
    <n v="29601441892"/>
    <n v="2027499"/>
    <x v="0"/>
    <x v="2"/>
    <x v="2"/>
    <x v="3"/>
  </r>
  <r>
    <x v="1"/>
    <s v="6"/>
    <x v="4"/>
    <s v="41200011"/>
    <s v="Pndptn Usaha Hortiku"/>
    <s v="11002729"/>
    <s v="KSU"/>
    <x v="0"/>
    <n v="612191982"/>
    <n v="152"/>
    <x v="1"/>
    <x v="1"/>
    <x v="4"/>
    <x v="21"/>
  </r>
  <r>
    <x v="1"/>
    <s v="6"/>
    <x v="4"/>
    <s v="41200011"/>
    <s v="Pndptn Usaha Hortiku"/>
    <s v="11003450"/>
    <s v="Bongkot Kayu"/>
    <x v="0"/>
    <n v="618379"/>
    <n v="48"/>
    <x v="1"/>
    <x v="1"/>
    <x v="4"/>
    <x v="22"/>
  </r>
  <r>
    <x v="1"/>
    <s v="6"/>
    <x v="4"/>
    <s v="41200011"/>
    <s v="Pndptn Usaha Hortiku"/>
    <s v="11003462"/>
    <s v="Gula Kelapa Non Sulfit"/>
    <x v="0"/>
    <n v="346184724"/>
    <n v="20097"/>
    <x v="1"/>
    <x v="1"/>
    <x v="4"/>
    <x v="22"/>
  </r>
  <r>
    <x v="1"/>
    <s v="6"/>
    <x v="4"/>
    <s v="41200011"/>
    <s v="Pndptn Usaha Hortiku"/>
    <s v="11003463"/>
    <s v="Gula Kelapa Sulfit"/>
    <x v="0"/>
    <n v="272953987"/>
    <n v="16538"/>
    <x v="1"/>
    <x v="1"/>
    <x v="4"/>
    <x v="22"/>
  </r>
  <r>
    <x v="1"/>
    <s v="6"/>
    <x v="4"/>
    <s v="41200011"/>
    <s v="Pndptn Usaha Hortiku"/>
    <s v="11003464"/>
    <s v="Alpukat"/>
    <x v="0"/>
    <n v="29000000"/>
    <n v="3625"/>
    <x v="1"/>
    <x v="1"/>
    <x v="4"/>
    <x v="22"/>
  </r>
  <r>
    <x v="1"/>
    <s v="6"/>
    <x v="4"/>
    <s v="41200011"/>
    <s v="Pndptn Usaha Hortiku"/>
    <s v="11003480"/>
    <s v="Makadamia"/>
    <x v="0"/>
    <n v="4774775"/>
    <n v="42"/>
    <x v="1"/>
    <x v="1"/>
    <x v="4"/>
    <x v="22"/>
  </r>
  <r>
    <x v="1"/>
    <s v="6"/>
    <x v="4"/>
    <s v="41200011"/>
    <s v="Pndptn Usaha Hortiku"/>
    <s v="11003486"/>
    <s v="Buah Kelapa"/>
    <x v="0"/>
    <n v="10596937"/>
    <n v="3175"/>
    <x v="1"/>
    <x v="1"/>
    <x v="4"/>
    <x v="22"/>
  </r>
  <r>
    <x v="1"/>
    <s v="6"/>
    <x v="4"/>
    <s v="41200011"/>
    <s v="Pndptn Usaha Hortiku"/>
    <s v="11003487"/>
    <s v="Sirsak"/>
    <x v="0"/>
    <n v="2647300"/>
    <n v="1151"/>
    <x v="1"/>
    <x v="1"/>
    <x v="4"/>
    <x v="22"/>
  </r>
  <r>
    <x v="1"/>
    <s v="6"/>
    <x v="4"/>
    <s v="41200011"/>
    <s v="Pndptn Usaha Hortiku"/>
    <s v="11003591"/>
    <s v="Fee Penjualan Gula Kelapa"/>
    <x v="0"/>
    <n v="29911606"/>
    <n v="42171"/>
    <x v="1"/>
    <x v="1"/>
    <x v="4"/>
    <x v="22"/>
  </r>
  <r>
    <x v="1"/>
    <s v="6"/>
    <x v="4"/>
    <s v="41200011"/>
    <s v="Pndptn Usaha Hortiku"/>
    <s v="11004442"/>
    <s v="HORTI A/WP-1M"/>
    <x v="0"/>
    <n v="37746000"/>
    <n v="466"/>
    <x v="1"/>
    <x v="1"/>
    <x v="4"/>
    <x v="18"/>
  </r>
  <r>
    <x v="1"/>
    <s v="6"/>
    <x v="4"/>
    <s v="41200011"/>
    <s v="Pndptn Usaha Hortiku"/>
    <s v="40001402"/>
    <s v="Kayu Bakar"/>
    <x v="0"/>
    <n v="9667019"/>
    <n v="209"/>
    <x v="1"/>
    <x v="1"/>
    <x v="4"/>
    <x v="22"/>
  </r>
  <r>
    <x v="1"/>
    <s v="6"/>
    <x v="4"/>
    <s v="41300001"/>
    <s v="Pndptn Usah Ank Kayu"/>
    <s v="11003336"/>
    <s v="Log Sengon Fresh A0"/>
    <x v="0"/>
    <n v="219244800"/>
    <n v="645"/>
    <x v="1"/>
    <x v="1"/>
    <x v="9"/>
    <x v="23"/>
  </r>
  <r>
    <x v="1"/>
    <s v="6"/>
    <x v="4"/>
    <s v="41300001"/>
    <s v="Pndptn Usah Ank Kayu"/>
    <s v="11003337"/>
    <s v="Log Sengon Fresh A1"/>
    <x v="0"/>
    <n v="738088950"/>
    <n v="1283"/>
    <x v="1"/>
    <x v="1"/>
    <x v="9"/>
    <x v="23"/>
  </r>
  <r>
    <x v="1"/>
    <s v="6"/>
    <x v="4"/>
    <s v="41300001"/>
    <s v="Pndptn Usah Ank Kayu"/>
    <s v="11003338"/>
    <s v="Log Sengon Fresh A2.1"/>
    <x v="0"/>
    <n v="1288496100"/>
    <n v="1532"/>
    <x v="1"/>
    <x v="1"/>
    <x v="9"/>
    <x v="23"/>
  </r>
  <r>
    <x v="1"/>
    <s v="6"/>
    <x v="4"/>
    <s v="41300001"/>
    <s v="Pndptn Usah Ank Kayu"/>
    <s v="11003339"/>
    <s v="Log Sengon Fresh A2.2"/>
    <x v="0"/>
    <n v="968751950"/>
    <n v="1068"/>
    <x v="1"/>
    <x v="1"/>
    <x v="9"/>
    <x v="23"/>
  </r>
  <r>
    <x v="1"/>
    <s v="6"/>
    <x v="4"/>
    <s v="41300001"/>
    <s v="Pndptn Usah Ank Kayu"/>
    <s v="11003340"/>
    <s v="Log Sengon Fresh A3"/>
    <x v="0"/>
    <n v="803986200"/>
    <n v="856"/>
    <x v="1"/>
    <x v="1"/>
    <x v="9"/>
    <x v="23"/>
  </r>
  <r>
    <x v="1"/>
    <s v="6"/>
    <x v="4"/>
    <s v="41300001"/>
    <s v="Pndptn Usah Ank Kayu"/>
    <s v="11003341"/>
    <s v="Log Sengon Fresh A4"/>
    <x v="0"/>
    <n v="226607000"/>
    <n v="237"/>
    <x v="1"/>
    <x v="1"/>
    <x v="9"/>
    <x v="23"/>
  </r>
  <r>
    <x v="1"/>
    <s v="6"/>
    <x v="4"/>
    <s v="41300001"/>
    <s v="Pndptn Usah Ank Kayu"/>
    <s v="11003342"/>
    <s v="Log Sengon Fresh A5"/>
    <x v="0"/>
    <n v="2998200"/>
    <n v="4"/>
    <x v="1"/>
    <x v="1"/>
    <x v="9"/>
    <x v="23"/>
  </r>
  <r>
    <x v="1"/>
    <s v="6"/>
    <x v="4"/>
    <s v="41300001"/>
    <s v="Pndptn Usah Ank Kayu"/>
    <s v="11003344"/>
    <s v="Log Sengon Afkir"/>
    <x v="0"/>
    <n v="355387989"/>
    <n v="1198"/>
    <x v="1"/>
    <x v="1"/>
    <x v="9"/>
    <x v="23"/>
  </r>
  <r>
    <x v="1"/>
    <s v="6"/>
    <x v="4"/>
    <s v="41300001"/>
    <s v="Pndptn Usah Ank Kayu"/>
    <s v="11003348"/>
    <s v="Log Jabon Fresh A0"/>
    <x v="0"/>
    <n v="81602000"/>
    <n v="193"/>
    <x v="1"/>
    <x v="1"/>
    <x v="9"/>
    <x v="23"/>
  </r>
  <r>
    <x v="1"/>
    <s v="6"/>
    <x v="4"/>
    <s v="41300001"/>
    <s v="Pndptn Usah Ank Kayu"/>
    <s v="11003349"/>
    <s v="Log Jabon Fresh A1"/>
    <x v="0"/>
    <n v="361643850"/>
    <n v="498"/>
    <x v="1"/>
    <x v="1"/>
    <x v="9"/>
    <x v="23"/>
  </r>
  <r>
    <x v="1"/>
    <s v="6"/>
    <x v="4"/>
    <s v="41300001"/>
    <s v="Pndptn Usah Ank Kayu"/>
    <s v="11003350"/>
    <s v="Log Jabon Fresh A2.1"/>
    <x v="0"/>
    <n v="537261400"/>
    <n v="618"/>
    <x v="1"/>
    <x v="1"/>
    <x v="9"/>
    <x v="23"/>
  </r>
  <r>
    <x v="1"/>
    <s v="6"/>
    <x v="4"/>
    <s v="41300001"/>
    <s v="Pndptn Usah Ank Kayu"/>
    <s v="11003351"/>
    <s v="Log Jabon Fresh A2.2"/>
    <x v="0"/>
    <n v="422872950"/>
    <n v="420"/>
    <x v="1"/>
    <x v="1"/>
    <x v="9"/>
    <x v="23"/>
  </r>
  <r>
    <x v="1"/>
    <s v="6"/>
    <x v="4"/>
    <s v="41300001"/>
    <s v="Pndptn Usah Ank Kayu"/>
    <s v="11003352"/>
    <s v="Log Jabon Fresh A3"/>
    <x v="0"/>
    <n v="223687250"/>
    <n v="226"/>
    <x v="1"/>
    <x v="1"/>
    <x v="9"/>
    <x v="23"/>
  </r>
  <r>
    <x v="1"/>
    <s v="6"/>
    <x v="4"/>
    <s v="41300001"/>
    <s v="Pndptn Usah Ank Kayu"/>
    <s v="11003353"/>
    <s v="Log Jabon Fresh A4"/>
    <x v="0"/>
    <n v="5769300"/>
    <n v="11"/>
    <x v="1"/>
    <x v="1"/>
    <x v="9"/>
    <x v="23"/>
  </r>
  <r>
    <x v="1"/>
    <s v="6"/>
    <x v="4"/>
    <s v="41300001"/>
    <s v="Pndptn Usah Ank Kayu"/>
    <s v="11003356"/>
    <s v="Log Jabon Afkir"/>
    <x v="0"/>
    <n v="36475182"/>
    <n v="120"/>
    <x v="1"/>
    <x v="1"/>
    <x v="9"/>
    <x v="23"/>
  </r>
  <r>
    <x v="1"/>
    <s v="6"/>
    <x v="4"/>
    <s v="41300001"/>
    <s v="Pndptn Usah Ank Kayu"/>
    <s v="11003359"/>
    <s v="Log Mahoni Fresh A0"/>
    <x v="0"/>
    <n v="931000"/>
    <n v="3"/>
    <x v="1"/>
    <x v="1"/>
    <x v="9"/>
    <x v="23"/>
  </r>
  <r>
    <x v="1"/>
    <s v="6"/>
    <x v="4"/>
    <s v="41300001"/>
    <s v="Pndptn Usah Ank Kayu"/>
    <s v="11003360"/>
    <s v="Log Mahoni Fresh A1"/>
    <x v="0"/>
    <n v="7072500"/>
    <n v="12"/>
    <x v="1"/>
    <x v="1"/>
    <x v="9"/>
    <x v="23"/>
  </r>
  <r>
    <x v="1"/>
    <s v="6"/>
    <x v="4"/>
    <s v="41300001"/>
    <s v="Pndptn Usah Ank Kayu"/>
    <s v="11003361"/>
    <s v="Log Mahoni Fresh A2.1"/>
    <x v="0"/>
    <n v="11965250"/>
    <n v="12"/>
    <x v="1"/>
    <x v="1"/>
    <x v="9"/>
    <x v="23"/>
  </r>
  <r>
    <x v="1"/>
    <s v="6"/>
    <x v="4"/>
    <s v="41300001"/>
    <s v="Pndptn Usah Ank Kayu"/>
    <s v="11003362"/>
    <s v="Log Mahoni Fresh A2.2"/>
    <x v="0"/>
    <n v="9510600"/>
    <n v="9"/>
    <x v="1"/>
    <x v="1"/>
    <x v="9"/>
    <x v="23"/>
  </r>
  <r>
    <x v="1"/>
    <s v="6"/>
    <x v="4"/>
    <s v="41300001"/>
    <s v="Pndptn Usah Ank Kayu"/>
    <s v="11003363"/>
    <s v="Log Mahoni Fresh A3"/>
    <x v="0"/>
    <n v="12512000"/>
    <n v="9"/>
    <x v="1"/>
    <x v="1"/>
    <x v="9"/>
    <x v="23"/>
  </r>
  <r>
    <x v="1"/>
    <s v="6"/>
    <x v="4"/>
    <s v="41300001"/>
    <s v="Pndptn Usah Ank Kayu"/>
    <s v="11003364"/>
    <s v="Log Mahoni Fresh A4"/>
    <x v="0"/>
    <n v="2760280"/>
    <n v="2"/>
    <x v="1"/>
    <x v="1"/>
    <x v="9"/>
    <x v="23"/>
  </r>
  <r>
    <x v="1"/>
    <s v="6"/>
    <x v="4"/>
    <s v="41300001"/>
    <s v="Pndptn Usah Ank Kayu"/>
    <s v="11003367"/>
    <s v="Log Mahoni Afkir"/>
    <x v="0"/>
    <n v="19335136"/>
    <n v="36"/>
    <x v="1"/>
    <x v="1"/>
    <x v="9"/>
    <x v="23"/>
  </r>
  <r>
    <x v="1"/>
    <s v="6"/>
    <x v="4"/>
    <s v="41300001"/>
    <s v="Pndptn Usah Ank Kayu"/>
    <s v="11003370"/>
    <s v="Log Balsa Fresh A0"/>
    <x v="0"/>
    <n v="43365000"/>
    <n v="117"/>
    <x v="1"/>
    <x v="1"/>
    <x v="9"/>
    <x v="23"/>
  </r>
  <r>
    <x v="1"/>
    <s v="6"/>
    <x v="4"/>
    <s v="41300001"/>
    <s v="Pndptn Usah Ank Kayu"/>
    <s v="11003371"/>
    <s v="Log Balsa Fresh A1"/>
    <x v="0"/>
    <n v="207435000"/>
    <n v="309"/>
    <x v="1"/>
    <x v="1"/>
    <x v="9"/>
    <x v="23"/>
  </r>
  <r>
    <x v="1"/>
    <s v="6"/>
    <x v="4"/>
    <s v="41300001"/>
    <s v="Pndptn Usah Ank Kayu"/>
    <s v="11003372"/>
    <s v="Log Balsa Fresh A2.1"/>
    <x v="0"/>
    <n v="419328000"/>
    <n v="503"/>
    <x v="1"/>
    <x v="1"/>
    <x v="9"/>
    <x v="23"/>
  </r>
  <r>
    <x v="1"/>
    <s v="6"/>
    <x v="4"/>
    <s v="41300001"/>
    <s v="Pndptn Usah Ank Kayu"/>
    <s v="11003373"/>
    <s v="Log Balsa Fresh A2.2"/>
    <x v="0"/>
    <n v="414874500"/>
    <n v="474"/>
    <x v="1"/>
    <x v="1"/>
    <x v="9"/>
    <x v="23"/>
  </r>
  <r>
    <x v="1"/>
    <s v="6"/>
    <x v="4"/>
    <s v="41300001"/>
    <s v="Pndptn Usah Ank Kayu"/>
    <s v="11003374"/>
    <s v="Log Balsa Fresh A3"/>
    <x v="0"/>
    <n v="317745000"/>
    <n v="314"/>
    <x v="1"/>
    <x v="1"/>
    <x v="9"/>
    <x v="23"/>
  </r>
  <r>
    <x v="1"/>
    <s v="6"/>
    <x v="4"/>
    <s v="41300001"/>
    <s v="Pndptn Usah Ank Kayu"/>
    <s v="11003375"/>
    <s v="Log Balsa Fresh A4"/>
    <x v="0"/>
    <n v="19234150"/>
    <n v="29"/>
    <x v="1"/>
    <x v="1"/>
    <x v="9"/>
    <x v="23"/>
  </r>
  <r>
    <x v="1"/>
    <s v="6"/>
    <x v="4"/>
    <s v="41300001"/>
    <s v="Pndptn Usah Ank Kayu"/>
    <s v="11003378"/>
    <s v="Log Balsa Afkir"/>
    <x v="0"/>
    <n v="6413874"/>
    <n v="19"/>
    <x v="1"/>
    <x v="1"/>
    <x v="9"/>
    <x v="23"/>
  </r>
  <r>
    <x v="1"/>
    <s v="6"/>
    <x v="4"/>
    <s v="41300001"/>
    <s v="Pndptn Usah Ank Kayu"/>
    <s v="11003574"/>
    <s v="Pohon Kelapa"/>
    <x v="0"/>
    <n v="17920720"/>
    <n v="252"/>
    <x v="1"/>
    <x v="1"/>
    <x v="9"/>
    <x v="23"/>
  </r>
  <r>
    <x v="1"/>
    <s v="6"/>
    <x v="4"/>
    <s v="41300001"/>
    <s v="Pndptn Usah Ank Kayu"/>
    <s v="11003584"/>
    <s v="Log Kayu Kembang Fresh A1"/>
    <x v="0"/>
    <n v="349650"/>
    <n v="2"/>
    <x v="1"/>
    <x v="1"/>
    <x v="9"/>
    <x v="23"/>
  </r>
  <r>
    <x v="1"/>
    <s v="6"/>
    <x v="4"/>
    <s v="41300001"/>
    <s v="Pndptn Usah Ank Kayu"/>
    <s v="11003585"/>
    <s v="Log Kayu Kembang Fresh A2.1"/>
    <x v="0"/>
    <n v="3229050"/>
    <n v="5"/>
    <x v="1"/>
    <x v="1"/>
    <x v="9"/>
    <x v="23"/>
  </r>
  <r>
    <x v="1"/>
    <s v="6"/>
    <x v="4"/>
    <s v="41300001"/>
    <s v="Pndptn Usah Ank Kayu"/>
    <s v="11003586"/>
    <s v="Log Kayu Kembang Fresh A2.2"/>
    <x v="0"/>
    <n v="4793600"/>
    <n v="7"/>
    <x v="1"/>
    <x v="1"/>
    <x v="9"/>
    <x v="23"/>
  </r>
  <r>
    <x v="1"/>
    <s v="6"/>
    <x v="4"/>
    <s v="41300001"/>
    <s v="Pndptn Usah Ank Kayu"/>
    <s v="11003587"/>
    <s v="Log Kayu Kembang Fresh A3"/>
    <x v="0"/>
    <n v="1910550"/>
    <n v="3"/>
    <x v="1"/>
    <x v="1"/>
    <x v="9"/>
    <x v="23"/>
  </r>
  <r>
    <x v="1"/>
    <s v="6"/>
    <x v="4"/>
    <s v="41300001"/>
    <s v="Pndptn Usah Ank Kayu"/>
    <s v="11003599"/>
    <s v="Log Sengon Tekik Fresh A4"/>
    <x v="0"/>
    <n v="4397650"/>
    <n v="4"/>
    <x v="1"/>
    <x v="1"/>
    <x v="9"/>
    <x v="23"/>
  </r>
  <r>
    <x v="1"/>
    <s v="6"/>
    <x v="4"/>
    <s v="41900001"/>
    <s v="Pndptn Ush Opti Aset"/>
    <s v="11006178"/>
    <s v="Pendapatan Sewa"/>
    <x v="0"/>
    <n v="94414414"/>
    <n v="6"/>
    <x v="1"/>
    <x v="1"/>
    <x v="13"/>
    <x v="21"/>
  </r>
  <r>
    <x v="1"/>
    <s v="6"/>
    <x v="4"/>
    <s v="41900001"/>
    <s v="Pndptn Ush Opti Aset"/>
    <s v="11006179"/>
    <s v="Bisnis Perkebunan"/>
    <x v="0"/>
    <n v="17516189"/>
    <n v="97"/>
    <x v="1"/>
    <x v="1"/>
    <x v="13"/>
    <x v="21"/>
  </r>
  <r>
    <x v="1"/>
    <s v="6"/>
    <x v="4"/>
    <s v="41900005"/>
    <s v="Pndptn Ush Agrowisat"/>
    <s v="11006186"/>
    <s v="Agro Hunian-Swakelola"/>
    <x v="0"/>
    <n v="2364782442"/>
    <n v="4330"/>
    <x v="1"/>
    <x v="1"/>
    <x v="7"/>
    <x v="27"/>
  </r>
  <r>
    <x v="1"/>
    <s v="6"/>
    <x v="4"/>
    <s v="41900005"/>
    <s v="Pndptn Ush Agrowisat"/>
    <s v="11006187"/>
    <s v="Agro Parkir &amp; Tiket -Swakelola"/>
    <x v="0"/>
    <n v="2029664532"/>
    <n v="8"/>
    <x v="1"/>
    <x v="1"/>
    <x v="7"/>
    <x v="27"/>
  </r>
  <r>
    <x v="1"/>
    <s v="6"/>
    <x v="4"/>
    <s v="41900005"/>
    <s v="Pndptn Ush Agrowisat"/>
    <s v="11006188"/>
    <s v="Agro Resto - Swakelola"/>
    <x v="0"/>
    <n v="3296430010"/>
    <n v="66"/>
    <x v="1"/>
    <x v="1"/>
    <x v="7"/>
    <x v="27"/>
  </r>
  <r>
    <x v="1"/>
    <s v="6"/>
    <x v="4"/>
    <s v="41900005"/>
    <s v="Pndptn Ush Agrowisat"/>
    <s v="11006189"/>
    <s v="Agro Wahana -Swakelola"/>
    <x v="0"/>
    <n v="1089811886"/>
    <n v="73"/>
    <x v="1"/>
    <x v="1"/>
    <x v="7"/>
    <x v="27"/>
  </r>
  <r>
    <x v="1"/>
    <s v="6"/>
    <x v="4"/>
    <s v="41900005"/>
    <s v="Pndptn Ush Agrowisat"/>
    <s v="#"/>
    <s v="#"/>
    <x v="0"/>
    <n v="-7929228053"/>
    <n v="0"/>
    <x v="1"/>
    <x v="1"/>
    <x v="7"/>
    <x v="6"/>
  </r>
  <r>
    <x v="1"/>
    <s v="6"/>
    <x v="5"/>
    <s v="41100006"/>
    <s v="Pndptn Usaha Karet"/>
    <s v="31000011"/>
    <s v="BAHAN OLAH KARET"/>
    <x v="0"/>
    <n v="209160600"/>
    <n v="8107"/>
    <x v="0"/>
    <x v="4"/>
    <x v="5"/>
    <x v="7"/>
  </r>
  <r>
    <x v="1"/>
    <s v="6"/>
    <x v="5"/>
    <s v="42000054"/>
    <s v="Pendapatan KSO"/>
    <s v="11006181"/>
    <s v="KSO Sawit SupCo - PalmCo"/>
    <x v="0"/>
    <n v="53402074859"/>
    <n v="4"/>
    <x v="1"/>
    <x v="1"/>
    <x v="14"/>
    <x v="26"/>
  </r>
  <r>
    <x v="1"/>
    <s v="6"/>
    <x v="5"/>
    <s v="42000054"/>
    <s v="Pendapatan KSO"/>
    <s v="#"/>
    <s v="#"/>
    <x v="0"/>
    <n v="-53402074859"/>
    <n v="0"/>
    <x v="1"/>
    <x v="1"/>
    <x v="14"/>
    <x v="6"/>
  </r>
  <r>
    <x v="1"/>
    <s v="6"/>
    <x v="6"/>
    <s v="41100000"/>
    <s v="Pndptn Usaha Sawit"/>
    <s v="11000003"/>
    <s v="CPO"/>
    <x v="0"/>
    <n v="10324481600"/>
    <n v="1010000"/>
    <x v="0"/>
    <x v="0"/>
    <x v="0"/>
    <x v="0"/>
  </r>
  <r>
    <x v="1"/>
    <s v="6"/>
    <x v="6"/>
    <s v="41100006"/>
    <s v="Pndptn Usaha Karet"/>
    <s v="11003895"/>
    <s v="RSS 1 SBC"/>
    <x v="1"/>
    <n v="4390734528"/>
    <n v="117120"/>
    <x v="0"/>
    <x v="4"/>
    <x v="5"/>
    <x v="10"/>
  </r>
  <r>
    <x v="1"/>
    <s v="6"/>
    <x v="6"/>
    <s v="41100006"/>
    <s v="Pndptn Usaha Karet"/>
    <s v="11003900"/>
    <s v="SIR 3L"/>
    <x v="1"/>
    <n v="4006414541"/>
    <n v="100800"/>
    <x v="0"/>
    <x v="4"/>
    <x v="5"/>
    <x v="7"/>
  </r>
  <r>
    <x v="1"/>
    <s v="6"/>
    <x v="6"/>
    <s v="41100006"/>
    <s v="Pndptn Usaha Karet"/>
    <s v="11003900"/>
    <s v="SIR 3L"/>
    <x v="0"/>
    <n v="749448000"/>
    <n v="20160"/>
    <x v="0"/>
    <x v="4"/>
    <x v="5"/>
    <x v="7"/>
  </r>
  <r>
    <x v="1"/>
    <s v="6"/>
    <x v="6"/>
    <s v="41100006"/>
    <s v="Pndptn Usaha Karet"/>
    <s v="11003903"/>
    <s v="SIR 20"/>
    <x v="0"/>
    <n v="96889048200"/>
    <n v="3619980"/>
    <x v="0"/>
    <x v="4"/>
    <x v="5"/>
    <x v="8"/>
  </r>
  <r>
    <x v="1"/>
    <s v="6"/>
    <x v="6"/>
    <s v="41100006"/>
    <s v="Pndptn Usaha Karet"/>
    <s v="11005970"/>
    <s v="RSS 1 BB"/>
    <x v="1"/>
    <n v="18645880179"/>
    <n v="512568"/>
    <x v="0"/>
    <x v="4"/>
    <x v="5"/>
    <x v="10"/>
  </r>
  <r>
    <x v="1"/>
    <s v="6"/>
    <x v="6"/>
    <s v="41100006"/>
    <s v="Pndptn Usaha Karet"/>
    <s v="11005970"/>
    <s v="RSS 1 BB"/>
    <x v="0"/>
    <n v="14594348664"/>
    <n v="421038"/>
    <x v="0"/>
    <x v="4"/>
    <x v="5"/>
    <x v="10"/>
  </r>
  <r>
    <x v="1"/>
    <s v="6"/>
    <x v="6"/>
    <s v="41100015"/>
    <s v="Pndptn Usaha Teh"/>
    <s v="11003735"/>
    <s v="TEH HIJAU"/>
    <x v="0"/>
    <n v="1153320000"/>
    <n v="60900"/>
    <x v="0"/>
    <x v="5"/>
    <x v="6"/>
    <x v="14"/>
  </r>
  <r>
    <x v="1"/>
    <s v="6"/>
    <x v="6"/>
    <s v="41100015"/>
    <s v="Pndptn Usaha Teh"/>
    <s v="11004357"/>
    <s v="TEA:ODX TEA;BLACK;GRADE 1;BOPF"/>
    <x v="0"/>
    <n v="23766000"/>
    <n v="1020"/>
    <x v="0"/>
    <x v="5"/>
    <x v="6"/>
    <x v="13"/>
  </r>
  <r>
    <x v="1"/>
    <s v="6"/>
    <x v="6"/>
    <s v="41100015"/>
    <s v="Pndptn Usaha Teh"/>
    <s v="11004368"/>
    <s v="TEA:CTC TEA;BLACK;GRADE 1;BP 1"/>
    <x v="0"/>
    <n v="408180446"/>
    <n v="19720"/>
    <x v="0"/>
    <x v="5"/>
    <x v="6"/>
    <x v="12"/>
  </r>
  <r>
    <x v="1"/>
    <s v="6"/>
    <x v="6"/>
    <s v="41100015"/>
    <s v="Pndptn Usaha Teh"/>
    <s v="11004369"/>
    <s v="TEA:CTC TEA;BLACK;GRADE 1;PF 1"/>
    <x v="0"/>
    <n v="180954752"/>
    <n v="8800"/>
    <x v="0"/>
    <x v="5"/>
    <x v="6"/>
    <x v="12"/>
  </r>
  <r>
    <x v="1"/>
    <s v="6"/>
    <x v="6"/>
    <s v="41100015"/>
    <s v="Pndptn Usaha Teh"/>
    <s v="11004372"/>
    <s v="TEA:CTC TEA;BLACK;GRADE 1;FANN"/>
    <x v="0"/>
    <n v="196711249"/>
    <n v="10600"/>
    <x v="0"/>
    <x v="5"/>
    <x v="6"/>
    <x v="12"/>
  </r>
  <r>
    <x v="1"/>
    <s v="6"/>
    <x v="6"/>
    <s v="41100015"/>
    <s v="Pndptn Usaha Teh"/>
    <s v="11004374"/>
    <s v="TEA:CTC TEA;BLACK;GRADE 2;FNGS 2"/>
    <x v="0"/>
    <n v="42727905"/>
    <n v="2700"/>
    <x v="0"/>
    <x v="5"/>
    <x v="6"/>
    <x v="12"/>
  </r>
  <r>
    <x v="1"/>
    <s v="6"/>
    <x v="6"/>
    <s v="41100023"/>
    <s v="Pndptn Usah Prd Hil"/>
    <s v="11004468"/>
    <s v="SUGAR,REFINED:WHITE CRYSTAL;NUSAKITA;1KG"/>
    <x v="0"/>
    <n v="271689000"/>
    <n v="17013"/>
    <x v="1"/>
    <x v="1"/>
    <x v="1"/>
    <x v="16"/>
  </r>
  <r>
    <x v="1"/>
    <s v="6"/>
    <x v="6"/>
    <s v="41900001"/>
    <s v="Pndptn Ush Opti Aset"/>
    <s v="#"/>
    <s v="#"/>
    <x v="0"/>
    <n v="0"/>
    <n v="0"/>
    <x v="1"/>
    <x v="1"/>
    <x v="13"/>
    <x v="6"/>
  </r>
  <r>
    <x v="1"/>
    <s v="6"/>
    <x v="6"/>
    <s v="42000054"/>
    <s v="Pendapatan KSO"/>
    <s v="11006181"/>
    <s v="KSO Sawit SupCo - PalmCo"/>
    <x v="0"/>
    <n v="0"/>
    <n v="1"/>
    <x v="1"/>
    <x v="1"/>
    <x v="14"/>
    <x v="26"/>
  </r>
  <r>
    <x v="1"/>
    <s v="6"/>
    <x v="6"/>
    <s v="42000054"/>
    <s v="Pendapatan KSO"/>
    <s v="#"/>
    <s v="#"/>
    <x v="0"/>
    <n v="33427893488"/>
    <n v="0"/>
    <x v="1"/>
    <x v="1"/>
    <x v="14"/>
    <x v="6"/>
  </r>
  <r>
    <x v="1"/>
    <s v="6"/>
    <x v="7"/>
    <s v="41200011"/>
    <s v="Pndptn Usaha Hortiku"/>
    <s v="11004062"/>
    <s v="KELAPA KUPAS"/>
    <x v="0"/>
    <n v="1150050"/>
    <n v="451"/>
    <x v="1"/>
    <x v="1"/>
    <x v="4"/>
    <x v="22"/>
  </r>
  <r>
    <x v="1"/>
    <s v="6"/>
    <x v="7"/>
    <s v="41200011"/>
    <s v="Pndptn Usaha Hortiku"/>
    <s v="31000168"/>
    <s v="KELAPA BUTIR"/>
    <x v="0"/>
    <n v="1351350"/>
    <n v="2500"/>
    <x v="1"/>
    <x v="1"/>
    <x v="4"/>
    <x v="22"/>
  </r>
  <r>
    <x v="1"/>
    <s v="6"/>
    <x v="7"/>
    <s v="41900001"/>
    <s v="Pndptn Ush Opti Aset"/>
    <s v="11006178"/>
    <s v="Pendapatan Sewa"/>
    <x v="0"/>
    <n v="76200000"/>
    <n v="8"/>
    <x v="1"/>
    <x v="1"/>
    <x v="13"/>
    <x v="21"/>
  </r>
  <r>
    <x v="1"/>
    <s v="6"/>
    <x v="7"/>
    <s v="41900001"/>
    <s v="Pndptn Ush Opti Aset"/>
    <s v="#"/>
    <s v="#"/>
    <x v="0"/>
    <n v="-68700000"/>
    <n v="0"/>
    <x v="1"/>
    <x v="1"/>
    <x v="13"/>
    <x v="6"/>
  </r>
  <r>
    <x v="1"/>
    <s v="6"/>
    <x v="7"/>
    <s v="42000054"/>
    <s v="Pendapatan KSO"/>
    <s v="11006181"/>
    <s v="KSO Sawit SupCo - PalmCo"/>
    <x v="0"/>
    <n v="59827423635"/>
    <n v="6"/>
    <x v="1"/>
    <x v="1"/>
    <x v="14"/>
    <x v="26"/>
  </r>
  <r>
    <x v="1"/>
    <s v="6"/>
    <x v="7"/>
    <s v="42000054"/>
    <s v="Pendapatan KSO"/>
    <s v="#"/>
    <s v="#"/>
    <x v="0"/>
    <n v="-50994952345"/>
    <n v="0"/>
    <x v="1"/>
    <x v="1"/>
    <x v="14"/>
    <x v="6"/>
  </r>
  <r>
    <x v="1"/>
    <s v="7"/>
    <x v="8"/>
    <s v="42000054"/>
    <s v="Pendapatan KSO"/>
    <s v="11006181"/>
    <s v="KSO Sawit SupCo - PalmCo"/>
    <x v="0"/>
    <n v="-6617796148"/>
    <n v="0"/>
    <x v="1"/>
    <x v="1"/>
    <x v="14"/>
    <x v="26"/>
  </r>
  <r>
    <x v="1"/>
    <s v="7"/>
    <x v="0"/>
    <s v="41200001"/>
    <s v="Pndptn Usaha Tebu"/>
    <s v="11004290"/>
    <s v="SUGAR,REFINED:GKP 1;ICUMSA 81-200IU"/>
    <x v="0"/>
    <n v="20009750000"/>
    <n v="1345500"/>
    <x v="0"/>
    <x v="2"/>
    <x v="2"/>
    <x v="3"/>
  </r>
  <r>
    <x v="1"/>
    <s v="7"/>
    <x v="0"/>
    <s v="41200001"/>
    <s v="Pndptn Usaha Tebu"/>
    <s v="11004310"/>
    <s v="MOLASSES:1.3-1.5GR/ML;12500CPS"/>
    <x v="0"/>
    <n v="2086100000"/>
    <n v="834440"/>
    <x v="0"/>
    <x v="2"/>
    <x v="2"/>
    <x v="4"/>
  </r>
  <r>
    <x v="1"/>
    <s v="7"/>
    <x v="0"/>
    <s v="41900001"/>
    <s v="Pndptn Ush Opti Aset"/>
    <s v="11006178"/>
    <s v="Pendapatan Sewa"/>
    <x v="0"/>
    <n v="95385398777"/>
    <n v="1"/>
    <x v="1"/>
    <x v="1"/>
    <x v="13"/>
    <x v="21"/>
  </r>
  <r>
    <x v="1"/>
    <s v="7"/>
    <x v="0"/>
    <s v="42000054"/>
    <s v="Pendapatan KSO"/>
    <s v="11006181"/>
    <s v="KSO Sawit SupCo - PalmCo"/>
    <x v="0"/>
    <n v="40914650587"/>
    <n v="2"/>
    <x v="1"/>
    <x v="1"/>
    <x v="14"/>
    <x v="26"/>
  </r>
  <r>
    <x v="1"/>
    <s v="7"/>
    <x v="1"/>
    <s v="41100000"/>
    <s v="Pndptn Usaha Sawit"/>
    <s v="11000003"/>
    <s v="CPO"/>
    <x v="0"/>
    <n v="4574412990"/>
    <n v="370031"/>
    <x v="0"/>
    <x v="0"/>
    <x v="0"/>
    <x v="0"/>
  </r>
  <r>
    <x v="1"/>
    <s v="7"/>
    <x v="1"/>
    <s v="41100000"/>
    <s v="Pndptn Usaha Sawit"/>
    <s v="11000004"/>
    <s v="INTI SAWIT"/>
    <x v="0"/>
    <n v="6884771440"/>
    <n v="1103500"/>
    <x v="0"/>
    <x v="0"/>
    <x v="0"/>
    <x v="1"/>
  </r>
  <r>
    <x v="1"/>
    <s v="7"/>
    <x v="1"/>
    <s v="41100006"/>
    <s v="Pndptn Usaha Karet"/>
    <s v="11000046"/>
    <s v="LATEKS PEKAT HIGH AMONIAK"/>
    <x v="0"/>
    <n v="919581000"/>
    <n v="23880"/>
    <x v="0"/>
    <x v="4"/>
    <x v="5"/>
    <x v="7"/>
  </r>
  <r>
    <x v="1"/>
    <s v="7"/>
    <x v="1"/>
    <s v="41100006"/>
    <s v="Pndptn Usaha Karet"/>
    <s v="11000047"/>
    <s v="SKIM LATEKS PEKAT"/>
    <x v="0"/>
    <n v="27144000"/>
    <n v="2714"/>
    <x v="0"/>
    <x v="4"/>
    <x v="5"/>
    <x v="7"/>
  </r>
  <r>
    <x v="1"/>
    <s v="7"/>
    <x v="1"/>
    <s v="41100006"/>
    <s v="Pndptn Usaha Karet"/>
    <s v="11003845"/>
    <s v="RSS SB"/>
    <x v="0"/>
    <n v="367094400"/>
    <n v="9600"/>
    <x v="0"/>
    <x v="4"/>
    <x v="5"/>
    <x v="7"/>
  </r>
  <r>
    <x v="1"/>
    <s v="7"/>
    <x v="1"/>
    <s v="41100006"/>
    <s v="Pndptn Usaha Karet"/>
    <s v="11003850"/>
    <s v="SIR 10"/>
    <x v="0"/>
    <n v="7202341440"/>
    <n v="262080"/>
    <x v="0"/>
    <x v="4"/>
    <x v="5"/>
    <x v="11"/>
  </r>
  <r>
    <x v="1"/>
    <s v="7"/>
    <x v="1"/>
    <s v="41100006"/>
    <s v="Pndptn Usaha Karet"/>
    <s v="11005970"/>
    <s v="RSS 1 BB"/>
    <x v="1"/>
    <n v="8999182736"/>
    <n v="237978"/>
    <x v="0"/>
    <x v="4"/>
    <x v="5"/>
    <x v="10"/>
  </r>
  <r>
    <x v="1"/>
    <s v="7"/>
    <x v="1"/>
    <s v="41100006"/>
    <s v="Pndptn Usaha Karet"/>
    <s v="11005970"/>
    <s v="RSS 1 BB"/>
    <x v="0"/>
    <n v="14663252448"/>
    <n v="402732"/>
    <x v="0"/>
    <x v="4"/>
    <x v="5"/>
    <x v="10"/>
  </r>
  <r>
    <x v="1"/>
    <s v="7"/>
    <x v="1"/>
    <s v="41100006"/>
    <s v="Pndptn Usaha Karet"/>
    <s v="11005975"/>
    <s v="CUTTING"/>
    <x v="0"/>
    <n v="1087376400"/>
    <n v="36612"/>
    <x v="0"/>
    <x v="4"/>
    <x v="5"/>
    <x v="7"/>
  </r>
  <r>
    <x v="1"/>
    <s v="7"/>
    <x v="1"/>
    <s v="41100006"/>
    <s v="Pndptn Usaha Karet"/>
    <s v="31000025"/>
    <s v="Lump"/>
    <x v="0"/>
    <n v="8005368400"/>
    <n v="309898"/>
    <x v="0"/>
    <x v="4"/>
    <x v="5"/>
    <x v="7"/>
  </r>
  <r>
    <x v="1"/>
    <s v="7"/>
    <x v="1"/>
    <s v="41100015"/>
    <s v="Pndptn Usaha Teh"/>
    <s v="11003780"/>
    <s v="PW DUST ORT"/>
    <x v="0"/>
    <n v="78000000"/>
    <n v="7800"/>
    <x v="0"/>
    <x v="5"/>
    <x v="6"/>
    <x v="13"/>
  </r>
  <r>
    <x v="1"/>
    <s v="7"/>
    <x v="1"/>
    <s v="41100015"/>
    <s v="Pndptn Usaha Teh"/>
    <s v="11004247"/>
    <s v="TEA:WALAND BLEND,BLK;CTC+OTDX;PD+D1+PF"/>
    <x v="1"/>
    <n v="98977840"/>
    <n v="800"/>
    <x v="0"/>
    <x v="5"/>
    <x v="6"/>
    <x v="14"/>
  </r>
  <r>
    <x v="1"/>
    <s v="7"/>
    <x v="1"/>
    <s v="41100015"/>
    <s v="Pndptn Usaha Teh"/>
    <s v="11004288"/>
    <s v="TEA:ODX TEA;BLACK;GRADE 3;BM"/>
    <x v="0"/>
    <n v="2731400000"/>
    <n v="186000"/>
    <x v="0"/>
    <x v="5"/>
    <x v="6"/>
    <x v="13"/>
  </r>
  <r>
    <x v="1"/>
    <s v="7"/>
    <x v="1"/>
    <s v="41100015"/>
    <s v="Pndptn Usaha Teh"/>
    <s v="11004348"/>
    <s v="TEA:ODX TEA;BLACK;GRADE 1;BOP I"/>
    <x v="0"/>
    <n v="50919750"/>
    <n v="1800"/>
    <x v="0"/>
    <x v="5"/>
    <x v="6"/>
    <x v="13"/>
  </r>
  <r>
    <x v="1"/>
    <s v="7"/>
    <x v="1"/>
    <s v="41100015"/>
    <s v="Pndptn Usaha Teh"/>
    <s v="11004355"/>
    <s v="TEA:ODX TEA;BLACK;GRADE 1;BOP"/>
    <x v="1"/>
    <n v="70274900"/>
    <n v="2000"/>
    <x v="0"/>
    <x v="5"/>
    <x v="6"/>
    <x v="13"/>
  </r>
  <r>
    <x v="1"/>
    <s v="7"/>
    <x v="1"/>
    <s v="41100015"/>
    <s v="Pndptn Usaha Teh"/>
    <s v="11004355"/>
    <s v="TEA:ODX TEA;BLACK;GRADE 1;BOP"/>
    <x v="0"/>
    <n v="215680400"/>
    <n v="8000"/>
    <x v="0"/>
    <x v="5"/>
    <x v="6"/>
    <x v="13"/>
  </r>
  <r>
    <x v="1"/>
    <s v="7"/>
    <x v="1"/>
    <s v="41100015"/>
    <s v="Pndptn Usaha Teh"/>
    <s v="11004357"/>
    <s v="TEA:ODX TEA;BLACK;GRADE 1;BOPF"/>
    <x v="1"/>
    <n v="285054606"/>
    <n v="10200"/>
    <x v="0"/>
    <x v="5"/>
    <x v="6"/>
    <x v="13"/>
  </r>
  <r>
    <x v="1"/>
    <s v="7"/>
    <x v="1"/>
    <s v="41100015"/>
    <s v="Pndptn Usaha Teh"/>
    <s v="11004357"/>
    <s v="TEA:ODX TEA;BLACK;GRADE 1;BOPF"/>
    <x v="0"/>
    <n v="548995657"/>
    <n v="22490"/>
    <x v="0"/>
    <x v="5"/>
    <x v="6"/>
    <x v="13"/>
  </r>
  <r>
    <x v="1"/>
    <s v="7"/>
    <x v="1"/>
    <s v="41100015"/>
    <s v="Pndptn Usaha Teh"/>
    <s v="11004358"/>
    <s v="TEA:ODX TEA;BLACK;GRADE 1;PF"/>
    <x v="1"/>
    <n v="359905546"/>
    <n v="15400"/>
    <x v="0"/>
    <x v="5"/>
    <x v="6"/>
    <x v="13"/>
  </r>
  <r>
    <x v="1"/>
    <s v="7"/>
    <x v="1"/>
    <s v="41100015"/>
    <s v="Pndptn Usaha Teh"/>
    <s v="11004358"/>
    <s v="TEA:ODX TEA;BLACK;GRADE 1;PF"/>
    <x v="0"/>
    <n v="3087748659"/>
    <n v="125450"/>
    <x v="0"/>
    <x v="5"/>
    <x v="6"/>
    <x v="13"/>
  </r>
  <r>
    <x v="1"/>
    <s v="7"/>
    <x v="1"/>
    <s v="41100015"/>
    <s v="Pndptn Usaha Teh"/>
    <s v="11004359"/>
    <s v="TEA:ODX TEA;BLACK;GRADE 1;DUST"/>
    <x v="1"/>
    <n v="2492996119"/>
    <n v="109120"/>
    <x v="0"/>
    <x v="5"/>
    <x v="6"/>
    <x v="13"/>
  </r>
  <r>
    <x v="1"/>
    <s v="7"/>
    <x v="1"/>
    <s v="41100015"/>
    <s v="Pndptn Usaha Teh"/>
    <s v="11004359"/>
    <s v="TEA:ODX TEA;BLACK;GRADE 1;DUST"/>
    <x v="0"/>
    <n v="1104065620"/>
    <n v="47120"/>
    <x v="0"/>
    <x v="5"/>
    <x v="6"/>
    <x v="13"/>
  </r>
  <r>
    <x v="1"/>
    <s v="7"/>
    <x v="1"/>
    <s v="41100015"/>
    <s v="Pndptn Usaha Teh"/>
    <s v="11004360"/>
    <s v="TEA:ODX TEA;BLACK;GRADE 1;BT"/>
    <x v="1"/>
    <n v="1009343680"/>
    <n v="44800"/>
    <x v="0"/>
    <x v="5"/>
    <x v="6"/>
    <x v="13"/>
  </r>
  <r>
    <x v="1"/>
    <s v="7"/>
    <x v="1"/>
    <s v="41100015"/>
    <s v="Pndptn Usaha Teh"/>
    <s v="11004360"/>
    <s v="TEA:ODX TEA;BLACK;GRADE 1;BT"/>
    <x v="0"/>
    <n v="2172280821"/>
    <n v="98450"/>
    <x v="0"/>
    <x v="5"/>
    <x v="6"/>
    <x v="13"/>
  </r>
  <r>
    <x v="1"/>
    <s v="7"/>
    <x v="1"/>
    <s v="41100015"/>
    <s v="Pndptn Usaha Teh"/>
    <s v="11004361"/>
    <s v="TEA:ODX TEA;BLACK;GRADE 1;BP"/>
    <x v="1"/>
    <n v="1309971096"/>
    <n v="26460"/>
    <x v="0"/>
    <x v="5"/>
    <x v="6"/>
    <x v="13"/>
  </r>
  <r>
    <x v="1"/>
    <s v="7"/>
    <x v="1"/>
    <s v="41100015"/>
    <s v="Pndptn Usaha Teh"/>
    <s v="11004361"/>
    <s v="TEA:ODX TEA;BLACK;GRADE 1;BP"/>
    <x v="0"/>
    <n v="2259881190"/>
    <n v="47880"/>
    <x v="0"/>
    <x v="5"/>
    <x v="6"/>
    <x v="13"/>
  </r>
  <r>
    <x v="1"/>
    <s v="7"/>
    <x v="1"/>
    <s v="41100015"/>
    <s v="Pndptn Usaha Teh"/>
    <s v="11004363"/>
    <s v="TEA:ODX TEA;BLACK;GRADE 2;DUST II"/>
    <x v="1"/>
    <n v="375719033"/>
    <n v="16120"/>
    <x v="0"/>
    <x v="5"/>
    <x v="6"/>
    <x v="13"/>
  </r>
  <r>
    <x v="1"/>
    <s v="7"/>
    <x v="1"/>
    <s v="41100015"/>
    <s v="Pndptn Usaha Teh"/>
    <s v="11004363"/>
    <s v="TEA:ODX TEA;BLACK;GRADE 2;DUST II"/>
    <x v="0"/>
    <n v="53318636"/>
    <n v="2480"/>
    <x v="0"/>
    <x v="5"/>
    <x v="6"/>
    <x v="13"/>
  </r>
  <r>
    <x v="1"/>
    <s v="7"/>
    <x v="1"/>
    <s v="41100015"/>
    <s v="Pndptn Usaha Teh"/>
    <s v="11004365"/>
    <s v="TEA:ODX TEA;BLACK;GRADE 2;FANN II"/>
    <x v="1"/>
    <n v="735277136"/>
    <n v="44000"/>
    <x v="0"/>
    <x v="5"/>
    <x v="6"/>
    <x v="13"/>
  </r>
  <r>
    <x v="1"/>
    <s v="7"/>
    <x v="1"/>
    <s v="41100015"/>
    <s v="Pndptn Usaha Teh"/>
    <s v="11004365"/>
    <s v="TEA:ODX TEA;BLACK;GRADE 2;FANN II"/>
    <x v="0"/>
    <n v="2317614508"/>
    <n v="124300"/>
    <x v="0"/>
    <x v="5"/>
    <x v="6"/>
    <x v="13"/>
  </r>
  <r>
    <x v="1"/>
    <s v="7"/>
    <x v="1"/>
    <s v="41100015"/>
    <s v="Pndptn Usaha Teh"/>
    <s v="11004366"/>
    <s v="TEA:ODX TEA;BLACK;GRADE 2;DUST III"/>
    <x v="1"/>
    <n v="199286542"/>
    <n v="9100"/>
    <x v="0"/>
    <x v="5"/>
    <x v="6"/>
    <x v="13"/>
  </r>
  <r>
    <x v="1"/>
    <s v="7"/>
    <x v="1"/>
    <s v="41100015"/>
    <s v="Pndptn Usaha Teh"/>
    <s v="11004366"/>
    <s v="TEA:ODX TEA;BLACK;GRADE 2;DUST III"/>
    <x v="0"/>
    <n v="57493800"/>
    <n v="2600"/>
    <x v="0"/>
    <x v="5"/>
    <x v="6"/>
    <x v="13"/>
  </r>
  <r>
    <x v="1"/>
    <s v="7"/>
    <x v="1"/>
    <s v="41100015"/>
    <s v="Pndptn Usaha Teh"/>
    <s v="11004369"/>
    <s v="TEA:CTC TEA;BLACK;GRADE 1;PF 1"/>
    <x v="0"/>
    <n v="150385686"/>
    <n v="6600"/>
    <x v="0"/>
    <x v="5"/>
    <x v="6"/>
    <x v="12"/>
  </r>
  <r>
    <x v="1"/>
    <s v="7"/>
    <x v="1"/>
    <s v="41100015"/>
    <s v="Pndptn Usaha Teh"/>
    <s v="11004370"/>
    <s v="TEA:CTC TEA;BLACK;GRADE 1;PD"/>
    <x v="1"/>
    <n v="188173302"/>
    <n v="7080"/>
    <x v="0"/>
    <x v="5"/>
    <x v="6"/>
    <x v="12"/>
  </r>
  <r>
    <x v="1"/>
    <s v="7"/>
    <x v="1"/>
    <s v="41100015"/>
    <s v="Pndptn Usaha Teh"/>
    <s v="11004370"/>
    <s v="TEA:CTC TEA;BLACK;GRADE 1;PD"/>
    <x v="0"/>
    <n v="38063460"/>
    <n v="1200"/>
    <x v="0"/>
    <x v="5"/>
    <x v="6"/>
    <x v="12"/>
  </r>
  <r>
    <x v="1"/>
    <s v="7"/>
    <x v="1"/>
    <s v="41100015"/>
    <s v="Pndptn Usaha Teh"/>
    <s v="11004371"/>
    <s v="TEA:CTC TEA;BLACK;GRADE 1;DUST 1"/>
    <x v="0"/>
    <n v="50508390"/>
    <n v="1480"/>
    <x v="0"/>
    <x v="5"/>
    <x v="6"/>
    <x v="12"/>
  </r>
  <r>
    <x v="1"/>
    <s v="7"/>
    <x v="1"/>
    <s v="41100015"/>
    <s v="Pndptn Usaha Teh"/>
    <s v="11004372"/>
    <s v="TEA:CTC TEA;BLACK;GRADE 1;FANN"/>
    <x v="1"/>
    <n v="217757400"/>
    <n v="10600"/>
    <x v="0"/>
    <x v="5"/>
    <x v="6"/>
    <x v="12"/>
  </r>
  <r>
    <x v="1"/>
    <s v="7"/>
    <x v="1"/>
    <s v="41100015"/>
    <s v="Pndptn Usaha Teh"/>
    <s v="11004372"/>
    <s v="TEA:CTC TEA;BLACK;GRADE 1;FANN"/>
    <x v="0"/>
    <n v="280450093"/>
    <n v="12720"/>
    <x v="0"/>
    <x v="5"/>
    <x v="6"/>
    <x v="12"/>
  </r>
  <r>
    <x v="1"/>
    <s v="7"/>
    <x v="1"/>
    <s v="41100015"/>
    <s v="Pndptn Usaha Teh"/>
    <s v="11004373"/>
    <s v="TEA:CTC TEA;BLACK;GRADE 2;DUST 2"/>
    <x v="1"/>
    <n v="178890478"/>
    <n v="6500"/>
    <x v="0"/>
    <x v="5"/>
    <x v="6"/>
    <x v="12"/>
  </r>
  <r>
    <x v="1"/>
    <s v="7"/>
    <x v="1"/>
    <s v="41100015"/>
    <s v="Pndptn Usaha Teh"/>
    <s v="11004374"/>
    <s v="TEA:CTC TEA;BLACK;GRADE 2;FNGS 2"/>
    <x v="1"/>
    <n v="202064852"/>
    <n v="13200"/>
    <x v="0"/>
    <x v="5"/>
    <x v="6"/>
    <x v="12"/>
  </r>
  <r>
    <x v="1"/>
    <s v="7"/>
    <x v="1"/>
    <s v="41100015"/>
    <s v="Pndptn Usaha Teh"/>
    <s v="11004374"/>
    <s v="TEA:CTC TEA;BLACK;GRADE 2;FNGS 2"/>
    <x v="0"/>
    <n v="136216344"/>
    <n v="7700"/>
    <x v="0"/>
    <x v="5"/>
    <x v="6"/>
    <x v="12"/>
  </r>
  <r>
    <x v="1"/>
    <s v="7"/>
    <x v="1"/>
    <s v="41100015"/>
    <s v="Pndptn Usaha Teh"/>
    <s v="11004379"/>
    <s v="TEA:CTC TEA;BLACK;STD 202;BP 1;SPC"/>
    <x v="1"/>
    <n v="526898320"/>
    <n v="20800"/>
    <x v="0"/>
    <x v="5"/>
    <x v="6"/>
    <x v="13"/>
  </r>
  <r>
    <x v="1"/>
    <s v="7"/>
    <x v="1"/>
    <s v="41100015"/>
    <s v="Pndptn Usaha Teh"/>
    <s v="11004409"/>
    <s v="TEA:ODX TEA;BLACK;GRADE 2;PW DUST"/>
    <x v="1"/>
    <n v="121101630"/>
    <n v="10500"/>
    <x v="0"/>
    <x v="5"/>
    <x v="6"/>
    <x v="13"/>
  </r>
  <r>
    <x v="1"/>
    <s v="7"/>
    <x v="1"/>
    <s v="41100015"/>
    <s v="Pndptn Usaha Teh"/>
    <s v="11004409"/>
    <s v="TEA:ODX TEA;BLACK;GRADE 2;PW DUST"/>
    <x v="0"/>
    <n v="4373630000"/>
    <n v="342600"/>
    <x v="0"/>
    <x v="5"/>
    <x v="6"/>
    <x v="13"/>
  </r>
  <r>
    <x v="1"/>
    <s v="7"/>
    <x v="1"/>
    <s v="41100015"/>
    <s v="Pndptn Usaha Teh"/>
    <s v="11004416"/>
    <s v="TEA:POWDER;GREEN;GRADE 1;OOLONG"/>
    <x v="0"/>
    <n v="201657"/>
    <n v="3"/>
    <x v="0"/>
    <x v="5"/>
    <x v="6"/>
    <x v="14"/>
  </r>
  <r>
    <x v="1"/>
    <s v="7"/>
    <x v="1"/>
    <s v="41100015"/>
    <s v="Pndptn Usaha Teh"/>
    <s v="11004530"/>
    <s v="TEA:ODX TEA;BLACK;GRADE 2;FANN IV"/>
    <x v="1"/>
    <n v="226513980"/>
    <n v="19800"/>
    <x v="0"/>
    <x v="5"/>
    <x v="6"/>
    <x v="13"/>
  </r>
  <r>
    <x v="1"/>
    <s v="7"/>
    <x v="1"/>
    <s v="41100015"/>
    <s v="Pndptn Usaha Teh"/>
    <s v="11006129"/>
    <s v="TEA:ODX TEA;BLACK;GRADE 1;PF-DUST;PF LS"/>
    <x v="1"/>
    <n v="1391850342"/>
    <n v="60500"/>
    <x v="0"/>
    <x v="5"/>
    <x v="6"/>
    <x v="13"/>
  </r>
  <r>
    <x v="1"/>
    <s v="7"/>
    <x v="1"/>
    <s v="41100015"/>
    <s v="Pndptn Usaha Teh"/>
    <s v="11006190"/>
    <s v="TEA:POWDER;BLACK;PF;OJI 52;BLD"/>
    <x v="0"/>
    <n v="668423923"/>
    <n v="19008"/>
    <x v="0"/>
    <x v="5"/>
    <x v="6"/>
    <x v="13"/>
  </r>
  <r>
    <x v="1"/>
    <s v="7"/>
    <x v="1"/>
    <s v="41100015"/>
    <s v="Pndptn Usaha Teh"/>
    <s v="31000023"/>
    <s v="PUCUK TEH"/>
    <x v="0"/>
    <n v="237648539"/>
    <n v="82620"/>
    <x v="0"/>
    <x v="5"/>
    <x v="6"/>
    <x v="14"/>
  </r>
  <r>
    <x v="1"/>
    <s v="7"/>
    <x v="1"/>
    <s v="41100023"/>
    <s v="Pndptn Usah Prd Hil"/>
    <s v="11004466"/>
    <s v="MARGARINE:FORVITA;RAW;200GR"/>
    <x v="0"/>
    <n v="1459459"/>
    <n v="300"/>
    <x v="1"/>
    <x v="1"/>
    <x v="1"/>
    <x v="16"/>
  </r>
  <r>
    <x v="1"/>
    <s v="7"/>
    <x v="1"/>
    <s v="41100023"/>
    <s v="Pndptn Usah Prd Hil"/>
    <s v="11004467"/>
    <s v="RICE,MILLED:IR64;WHITE;RAW"/>
    <x v="0"/>
    <n v="825000"/>
    <n v="55"/>
    <x v="1"/>
    <x v="1"/>
    <x v="1"/>
    <x v="16"/>
  </r>
  <r>
    <x v="1"/>
    <s v="7"/>
    <x v="1"/>
    <s v="41100023"/>
    <s v="Pndptn Usah Prd Hil"/>
    <s v="11004532"/>
    <s v="DETERGENT:DISHWASHING;LIQ;BASIL;200ML"/>
    <x v="0"/>
    <n v="83243"/>
    <n v="22"/>
    <x v="1"/>
    <x v="1"/>
    <x v="1"/>
    <x v="16"/>
  </r>
  <r>
    <x v="1"/>
    <s v="7"/>
    <x v="1"/>
    <s v="41100023"/>
    <s v="Pndptn Usah Prd Hil"/>
    <s v="11004557"/>
    <s v="MARGARINE:FORVITA;Vit A;15KG"/>
    <x v="0"/>
    <n v="2342342"/>
    <n v="26"/>
    <x v="1"/>
    <x v="1"/>
    <x v="1"/>
    <x v="16"/>
  </r>
  <r>
    <x v="1"/>
    <s v="7"/>
    <x v="1"/>
    <s v="41100023"/>
    <s v="Pndptn Usah Prd Hil"/>
    <s v="11006051"/>
    <s v="Beras Merek A - 25 Kg/Krg (pcs)"/>
    <x v="0"/>
    <n v="4875000"/>
    <n v="13"/>
    <x v="1"/>
    <x v="1"/>
    <x v="1"/>
    <x v="16"/>
  </r>
  <r>
    <x v="1"/>
    <s v="7"/>
    <x v="1"/>
    <s v="41100024"/>
    <s v="Pndptn Us. Hilir Teh"/>
    <s v="11004289"/>
    <s v="TEA:BAG;BLACK;GUNUNG MAS;46.25GR;25/BOX"/>
    <x v="0"/>
    <n v="2988653"/>
    <n v="723"/>
    <x v="1"/>
    <x v="1"/>
    <x v="1"/>
    <x v="16"/>
  </r>
  <r>
    <x v="1"/>
    <s v="7"/>
    <x v="1"/>
    <s v="41100024"/>
    <s v="Pndptn Us. Hilir Teh"/>
    <s v="11004323"/>
    <s v="TEA:BAG;BLACKCURRANT;WALINI;45GR;25/BOX"/>
    <x v="0"/>
    <n v="3688631"/>
    <n v="252"/>
    <x v="1"/>
    <x v="1"/>
    <x v="1"/>
    <x v="16"/>
  </r>
  <r>
    <x v="1"/>
    <s v="7"/>
    <x v="1"/>
    <s v="41100024"/>
    <s v="Pndptn Us. Hilir Teh"/>
    <s v="11004383"/>
    <s v="TEA:BAG;BLACKCURRANT;WALINI;25/BOX;ALUM"/>
    <x v="0"/>
    <n v="27709417"/>
    <n v="2855"/>
    <x v="1"/>
    <x v="1"/>
    <x v="1"/>
    <x v="16"/>
  </r>
  <r>
    <x v="1"/>
    <s v="7"/>
    <x v="1"/>
    <s v="41100024"/>
    <s v="Pndptn Us. Hilir Teh"/>
    <s v="11004406"/>
    <s v="TEA:BAG;BLACKCURRANT;NUSAKITA;48/MC"/>
    <x v="0"/>
    <n v="1224700"/>
    <n v="156"/>
    <x v="1"/>
    <x v="1"/>
    <x v="1"/>
    <x v="16"/>
  </r>
  <r>
    <x v="1"/>
    <s v="7"/>
    <x v="1"/>
    <s v="41100024"/>
    <s v="Pndptn Us. Hilir Teh"/>
    <s v="11004407"/>
    <s v="TEA:BAG;LEMON;NUSAKITA;48/MC"/>
    <x v="0"/>
    <n v="1124564"/>
    <n v="148"/>
    <x v="1"/>
    <x v="1"/>
    <x v="1"/>
    <x v="16"/>
  </r>
  <r>
    <x v="1"/>
    <s v="7"/>
    <x v="1"/>
    <s v="41100024"/>
    <s v="Pndptn Us. Hilir Teh"/>
    <s v="11004413"/>
    <s v="TEA:BAG;BLACK;ORIGINAL;GOALPARA;18/MC"/>
    <x v="0"/>
    <n v="1826099"/>
    <n v="45360"/>
    <x v="1"/>
    <x v="1"/>
    <x v="1"/>
    <x v="16"/>
  </r>
  <r>
    <x v="1"/>
    <s v="7"/>
    <x v="1"/>
    <s v="41100024"/>
    <s v="Pndptn Us. Hilir Teh"/>
    <s v="11004414"/>
    <s v="TEA:BAG;BLACK;VANILA;NUSAKITA;48/MC"/>
    <x v="0"/>
    <n v="1300651"/>
    <n v="176"/>
    <x v="1"/>
    <x v="1"/>
    <x v="1"/>
    <x v="16"/>
  </r>
  <r>
    <x v="1"/>
    <s v="7"/>
    <x v="1"/>
    <s v="41100024"/>
    <s v="Pndptn Us. Hilir Teh"/>
    <s v="11004415"/>
    <s v="EA:BAG;ENGLISHBREAKFAST;NUSAKITA;48/MC"/>
    <x v="0"/>
    <n v="139866345"/>
    <n v="15284"/>
    <x v="1"/>
    <x v="1"/>
    <x v="1"/>
    <x v="16"/>
  </r>
  <r>
    <x v="1"/>
    <s v="7"/>
    <x v="1"/>
    <s v="41100024"/>
    <s v="Pndptn Us. Hilir Teh"/>
    <s v="11004447"/>
    <s v="TEA:POWDER;BLACK;GRADE 1;WALINI;1KG"/>
    <x v="0"/>
    <n v="4450000"/>
    <n v="89"/>
    <x v="1"/>
    <x v="1"/>
    <x v="1"/>
    <x v="16"/>
  </r>
  <r>
    <x v="1"/>
    <s v="7"/>
    <x v="1"/>
    <s v="41100024"/>
    <s v="Pndptn Us. Hilir Teh"/>
    <s v="11004456"/>
    <s v="TEA:BAG;BLACK;ORIGINAL;WALINI;180GR"/>
    <x v="0"/>
    <n v="1401802"/>
    <n v="40"/>
    <x v="1"/>
    <x v="1"/>
    <x v="1"/>
    <x v="16"/>
  </r>
  <r>
    <x v="1"/>
    <s v="7"/>
    <x v="1"/>
    <s v="41100024"/>
    <s v="Pndptn Us. Hilir Teh"/>
    <s v="11004462"/>
    <s v="TEA:BAG;JASMINE;NDESO;50GR;25/BOX"/>
    <x v="0"/>
    <n v="6881081"/>
    <n v="2280"/>
    <x v="1"/>
    <x v="1"/>
    <x v="1"/>
    <x v="16"/>
  </r>
  <r>
    <x v="1"/>
    <s v="7"/>
    <x v="1"/>
    <s v="41100024"/>
    <s v="Pndptn Us. Hilir Teh"/>
    <s v="11004519"/>
    <s v="TEA:BAG;JASMINE;GOALPARA;30GR;15/BOX"/>
    <x v="0"/>
    <n v="28405"/>
    <n v="10"/>
    <x v="1"/>
    <x v="1"/>
    <x v="1"/>
    <x v="16"/>
  </r>
  <r>
    <x v="1"/>
    <s v="7"/>
    <x v="1"/>
    <s v="41100024"/>
    <s v="Pndptn Us. Hilir Teh"/>
    <s v="11004520"/>
    <s v="TEA:BAG;BLACK;GOALPARA;30GR;15/BOX"/>
    <x v="0"/>
    <n v="438324"/>
    <n v="174"/>
    <x v="1"/>
    <x v="1"/>
    <x v="1"/>
    <x v="16"/>
  </r>
  <r>
    <x v="1"/>
    <s v="7"/>
    <x v="1"/>
    <s v="41100024"/>
    <s v="Pndptn Us. Hilir Teh"/>
    <s v="11006011"/>
    <s v="TC Wangi Goal 15TB/Dus (Pcs)-72/MC"/>
    <x v="0"/>
    <n v="3863245"/>
    <n v="1410"/>
    <x v="1"/>
    <x v="1"/>
    <x v="1"/>
    <x v="16"/>
  </r>
  <r>
    <x v="1"/>
    <s v="7"/>
    <x v="1"/>
    <s v="41100024"/>
    <s v="Pndptn Us. Hilir Teh"/>
    <s v="11006018"/>
    <s v="TEH STD 102  BP 1"/>
    <x v="0"/>
    <n v="9460000"/>
    <n v="270"/>
    <x v="1"/>
    <x v="1"/>
    <x v="1"/>
    <x v="16"/>
  </r>
  <r>
    <x v="1"/>
    <s v="7"/>
    <x v="1"/>
    <s v="41100024"/>
    <s v="Pndptn Us. Hilir Teh"/>
    <s v="11006029"/>
    <s v="TEH STD 206  BOP"/>
    <x v="0"/>
    <n v="395000"/>
    <n v="10"/>
    <x v="1"/>
    <x v="1"/>
    <x v="1"/>
    <x v="16"/>
  </r>
  <r>
    <x v="1"/>
    <s v="7"/>
    <x v="1"/>
    <s v="41100024"/>
    <s v="Pndptn Us. Hilir Teh"/>
    <s v="11006031"/>
    <s v="TEH STD 208  PF"/>
    <x v="0"/>
    <n v="360000"/>
    <n v="10"/>
    <x v="1"/>
    <x v="1"/>
    <x v="1"/>
    <x v="16"/>
  </r>
  <r>
    <x v="1"/>
    <s v="7"/>
    <x v="1"/>
    <s v="41100024"/>
    <s v="Pndptn Us. Hilir Teh"/>
    <s v="11006055"/>
    <s v="TC Hijau Walini NA 25TB/Dus (Pcs)-48/MC"/>
    <x v="0"/>
    <n v="12043500"/>
    <n v="1042"/>
    <x v="1"/>
    <x v="1"/>
    <x v="1"/>
    <x v="16"/>
  </r>
  <r>
    <x v="1"/>
    <s v="7"/>
    <x v="1"/>
    <s v="41100024"/>
    <s v="Pndptn Us. Hilir Teh"/>
    <s v="11006056"/>
    <s v="TC Hijau Walini AP 25TB/Dus (Pcs)-48MC"/>
    <x v="0"/>
    <n v="1788350"/>
    <n v="129"/>
    <x v="1"/>
    <x v="1"/>
    <x v="1"/>
    <x v="16"/>
  </r>
  <r>
    <x v="1"/>
    <s v="7"/>
    <x v="1"/>
    <s v="41100024"/>
    <s v="Pndptn Us. Hilir Teh"/>
    <s v="11006057"/>
    <s v="TC Hitam Goal 25TB/Dus (Pcs) - 48/MC"/>
    <x v="0"/>
    <n v="102499760"/>
    <n v="26033"/>
    <x v="1"/>
    <x v="1"/>
    <x v="1"/>
    <x v="16"/>
  </r>
  <r>
    <x v="1"/>
    <s v="7"/>
    <x v="1"/>
    <s v="41100024"/>
    <s v="Pndptn Us. Hilir Teh"/>
    <s v="11006058"/>
    <s v="TC Hitam Goal 5TB/Sachet (Pcs)- 288/MC"/>
    <x v="0"/>
    <n v="5400000"/>
    <n v="7200"/>
    <x v="1"/>
    <x v="1"/>
    <x v="1"/>
    <x v="16"/>
  </r>
  <r>
    <x v="1"/>
    <s v="7"/>
    <x v="1"/>
    <s v="41100024"/>
    <s v="Pndptn Us. Hilir Teh"/>
    <s v="11006059"/>
    <s v="TC Hitam Superindo 365 25TB/Dus"/>
    <x v="0"/>
    <n v="6778378"/>
    <n v="2400"/>
    <x v="1"/>
    <x v="1"/>
    <x v="1"/>
    <x v="16"/>
  </r>
  <r>
    <x v="1"/>
    <s v="7"/>
    <x v="1"/>
    <s v="41100024"/>
    <s v="Pndptn Us. Hilir Teh"/>
    <s v="11006060"/>
    <s v="TC Hitam Walini AP 25TB/Dus (Pcs)-48/MC"/>
    <x v="0"/>
    <n v="12963960"/>
    <n v="887"/>
    <x v="1"/>
    <x v="1"/>
    <x v="1"/>
    <x v="16"/>
  </r>
  <r>
    <x v="1"/>
    <s v="7"/>
    <x v="1"/>
    <s v="41100024"/>
    <s v="Pndptn Us. Hilir Teh"/>
    <s v="11006061"/>
    <s v="TC Hitam Reg NA 25TB/Dus (Pcs)-48/MC"/>
    <x v="0"/>
    <n v="1248000"/>
    <n v="240"/>
    <x v="1"/>
    <x v="1"/>
    <x v="1"/>
    <x v="16"/>
  </r>
  <r>
    <x v="1"/>
    <s v="7"/>
    <x v="1"/>
    <s v="41100024"/>
    <s v="Pndptn Us. Hilir Teh"/>
    <s v="11006063"/>
    <s v="TC Wangi Walini NA 25TB/Dus (Pcs)-48/MC"/>
    <x v="0"/>
    <n v="58156252"/>
    <n v="7094"/>
    <x v="1"/>
    <x v="1"/>
    <x v="1"/>
    <x v="16"/>
  </r>
  <r>
    <x v="1"/>
    <s v="7"/>
    <x v="1"/>
    <s v="41100024"/>
    <s v="Pndptn Us. Hilir Teh"/>
    <s v="11006064"/>
    <s v="TC Wangi Walini AP 25TB/Dus (Pcs)-48/MC"/>
    <x v="0"/>
    <n v="6222944"/>
    <n v="496"/>
    <x v="1"/>
    <x v="1"/>
    <x v="1"/>
    <x v="16"/>
  </r>
  <r>
    <x v="1"/>
    <s v="7"/>
    <x v="1"/>
    <s v="41100024"/>
    <s v="Pndptn Us. Hilir Teh"/>
    <s v="11006065"/>
    <s v="TC Leci Walini NA 25TB/Dus (Pcs)-48/MC"/>
    <x v="0"/>
    <n v="36504773"/>
    <n v="3739"/>
    <x v="1"/>
    <x v="1"/>
    <x v="1"/>
    <x v="16"/>
  </r>
  <r>
    <x v="1"/>
    <s v="7"/>
    <x v="1"/>
    <s v="41100024"/>
    <s v="Pndptn Us. Hilir Teh"/>
    <s v="11006066"/>
    <s v="TC Leci Walini AP 25TB/Dus (Pcs)-48/MC"/>
    <x v="0"/>
    <n v="10986291"/>
    <n v="806"/>
    <x v="1"/>
    <x v="1"/>
    <x v="1"/>
    <x v="16"/>
  </r>
  <r>
    <x v="1"/>
    <s v="7"/>
    <x v="1"/>
    <s v="41100024"/>
    <s v="Pndptn Us. Hilir Teh"/>
    <s v="11006067"/>
    <s v="TC Lemon Walini NA 25TB/Dus (Pcs)-48/MC"/>
    <x v="0"/>
    <n v="26323052"/>
    <n v="2707"/>
    <x v="1"/>
    <x v="1"/>
    <x v="1"/>
    <x v="16"/>
  </r>
  <r>
    <x v="1"/>
    <s v="7"/>
    <x v="1"/>
    <s v="41100024"/>
    <s v="Pndptn Us. Hilir Teh"/>
    <s v="11006068"/>
    <s v="TC Lemon Walini AP 25TB/Dus (Pcs)-48/MC"/>
    <x v="0"/>
    <n v="3321738"/>
    <n v="202"/>
    <x v="1"/>
    <x v="1"/>
    <x v="1"/>
    <x v="16"/>
  </r>
  <r>
    <x v="1"/>
    <s v="7"/>
    <x v="1"/>
    <s v="41100024"/>
    <s v="Pndptn Us. Hilir Teh"/>
    <s v="11006071"/>
    <s v="TS BP1 Walini 200gr/Dus (Pcs) -48/MC"/>
    <x v="0"/>
    <n v="2018183"/>
    <n v="100"/>
    <x v="1"/>
    <x v="1"/>
    <x v="1"/>
    <x v="16"/>
  </r>
  <r>
    <x v="1"/>
    <s v="7"/>
    <x v="1"/>
    <s v="41100024"/>
    <s v="Pndptn Us. Hilir Teh"/>
    <s v="11006072"/>
    <s v="TS Hitam Goal 100 g/Metalize (Pcs)-72/MC"/>
    <x v="0"/>
    <n v="130345673"/>
    <n v="32276"/>
    <x v="1"/>
    <x v="1"/>
    <x v="1"/>
    <x v="16"/>
  </r>
  <r>
    <x v="1"/>
    <s v="7"/>
    <x v="1"/>
    <s v="41100024"/>
    <s v="Pndptn Us. Hilir Teh"/>
    <s v="11006073"/>
    <s v="TS Hitam Goal 250g/Metalize (Pcs)-32/MC"/>
    <x v="0"/>
    <n v="858594687"/>
    <n v="90724"/>
    <x v="1"/>
    <x v="1"/>
    <x v="1"/>
    <x v="16"/>
  </r>
  <r>
    <x v="1"/>
    <s v="7"/>
    <x v="1"/>
    <s v="41100024"/>
    <s v="Pndptn Us. Hilir Teh"/>
    <s v="11006074"/>
    <s v="TS Hitam Goal 50 g/Metalize (Pcs)-132/MC"/>
    <x v="0"/>
    <n v="258329788"/>
    <n v="122372"/>
    <x v="1"/>
    <x v="1"/>
    <x v="1"/>
    <x v="16"/>
  </r>
  <r>
    <x v="1"/>
    <s v="7"/>
    <x v="1"/>
    <s v="41100024"/>
    <s v="Pndptn Us. Hilir Teh"/>
    <s v="11006075"/>
    <s v="TS Hitam Gn. Mas 250g/Bks (pcs)-60/MC"/>
    <x v="0"/>
    <n v="531023548"/>
    <n v="54159"/>
    <x v="1"/>
    <x v="1"/>
    <x v="1"/>
    <x v="16"/>
  </r>
  <r>
    <x v="1"/>
    <s v="7"/>
    <x v="1"/>
    <s v="41100024"/>
    <s v="Pndptn Us. Hilir Teh"/>
    <s v="11006076"/>
    <s v="TS Hitam Gn. Mas 100g/Bal (Pcs)-150/MC"/>
    <x v="0"/>
    <n v="62220150"/>
    <n v="15152"/>
    <x v="1"/>
    <x v="1"/>
    <x v="1"/>
    <x v="16"/>
  </r>
  <r>
    <x v="1"/>
    <s v="7"/>
    <x v="1"/>
    <s v="41100024"/>
    <s v="Pndptn Us. Hilir Teh"/>
    <s v="11006077"/>
    <s v="TS Hitam Gn. Mas 50g/Bks (Pcs)-280/MC"/>
    <x v="0"/>
    <n v="30379606"/>
    <n v="14080"/>
    <x v="1"/>
    <x v="1"/>
    <x v="1"/>
    <x v="16"/>
  </r>
  <r>
    <x v="1"/>
    <s v="7"/>
    <x v="1"/>
    <s v="41100024"/>
    <s v="Pndptn Us. Hilir Teh"/>
    <s v="11006078"/>
    <s v="TS Putih Walini 50gr/Pouch -10/MC"/>
    <x v="0"/>
    <n v="88182"/>
    <n v="1"/>
    <x v="1"/>
    <x v="1"/>
    <x v="1"/>
    <x v="16"/>
  </r>
  <r>
    <x v="1"/>
    <s v="7"/>
    <x v="1"/>
    <s v="41100024"/>
    <s v="Pndptn Us. Hilir Teh"/>
    <s v="11006079"/>
    <s v="TC Hitam Walini NA 25TB/Dus (Pcs)-48/MC"/>
    <x v="0"/>
    <n v="63373495"/>
    <n v="9150"/>
    <x v="1"/>
    <x v="1"/>
    <x v="1"/>
    <x v="16"/>
  </r>
  <r>
    <x v="1"/>
    <s v="7"/>
    <x v="1"/>
    <s v="41100024"/>
    <s v="Pndptn Us. Hilir Teh"/>
    <s v="11006094"/>
    <s v="TEA:BAG;BLACK;PF;BONTEH;7.2GR"/>
    <x v="0"/>
    <n v="51997722"/>
    <n v="101088"/>
    <x v="1"/>
    <x v="1"/>
    <x v="1"/>
    <x v="16"/>
  </r>
  <r>
    <x v="1"/>
    <s v="7"/>
    <x v="1"/>
    <s v="41100024"/>
    <s v="Pndptn Us. Hilir Teh"/>
    <s v="11006095"/>
    <s v="TEA:BAG;BLACK;PF;BONTEH;45GR;25/BOX"/>
    <x v="0"/>
    <n v="306565200"/>
    <n v="99696"/>
    <x v="1"/>
    <x v="1"/>
    <x v="1"/>
    <x v="16"/>
  </r>
  <r>
    <x v="1"/>
    <s v="7"/>
    <x v="1"/>
    <s v="41100024"/>
    <s v="Pndptn Us. Hilir Teh"/>
    <s v="11006128"/>
    <s v="TEA:BAG;BLACK;REGULER;WALINI;42.5GR"/>
    <x v="0"/>
    <n v="2268211"/>
    <n v="366"/>
    <x v="1"/>
    <x v="1"/>
    <x v="1"/>
    <x v="16"/>
  </r>
  <r>
    <x v="1"/>
    <s v="7"/>
    <x v="1"/>
    <s v="41100024"/>
    <s v="Pndptn Us. Hilir Teh"/>
    <s v="11006140"/>
    <s v="TEA:POWDER;BLACK;JASMINE;WALINI;1000GR"/>
    <x v="0"/>
    <n v="60000"/>
    <n v="1"/>
    <x v="1"/>
    <x v="1"/>
    <x v="1"/>
    <x v="16"/>
  </r>
  <r>
    <x v="1"/>
    <s v="7"/>
    <x v="1"/>
    <s v="41100024"/>
    <s v="Pndptn Us. Hilir Teh"/>
    <s v="11006141"/>
    <s v="TEA:POWDER;BLACK; LYCHEE;WALINI;180GR;"/>
    <x v="0"/>
    <n v="-57825"/>
    <n v="0"/>
    <x v="1"/>
    <x v="1"/>
    <x v="1"/>
    <x v="16"/>
  </r>
  <r>
    <x v="1"/>
    <s v="7"/>
    <x v="1"/>
    <s v="41100024"/>
    <s v="Pndptn Us. Hilir Teh"/>
    <s v="11006142"/>
    <s v="TEA:BAG;BLACK;JASMINE;WALINI;180GR"/>
    <x v="0"/>
    <n v="8100000"/>
    <n v="300"/>
    <x v="1"/>
    <x v="1"/>
    <x v="1"/>
    <x v="16"/>
  </r>
  <r>
    <x v="1"/>
    <s v="7"/>
    <x v="1"/>
    <s v="41100026"/>
    <s v="Pndptn Us. Hlir Gula"/>
    <s v="11004484"/>
    <s v="SUGAR,REFINED:GKP 1;RAJAGULA;50KG"/>
    <x v="0"/>
    <n v="8390000"/>
    <n v="11"/>
    <x v="1"/>
    <x v="1"/>
    <x v="1"/>
    <x v="16"/>
  </r>
  <r>
    <x v="1"/>
    <s v="7"/>
    <x v="1"/>
    <s v="41100027"/>
    <s v="Pndptn Us. Hlir KS"/>
    <s v="11004483"/>
    <s v="VEGETABLE OIL:PALM;LIQ;NUSAKITA;2L"/>
    <x v="0"/>
    <n v="147141891"/>
    <n v="4879"/>
    <x v="1"/>
    <x v="1"/>
    <x v="1"/>
    <x v="16"/>
  </r>
  <r>
    <x v="1"/>
    <s v="7"/>
    <x v="1"/>
    <s v="41200011"/>
    <s v="Pndptn Usaha Hortiku"/>
    <s v="11004557"/>
    <s v="MARGARINE:FORVITA;Vit A;15KG"/>
    <x v="0"/>
    <n v="0"/>
    <n v="0"/>
    <x v="1"/>
    <x v="1"/>
    <x v="4"/>
    <x v="16"/>
  </r>
  <r>
    <x v="1"/>
    <s v="7"/>
    <x v="1"/>
    <s v="41900001"/>
    <s v="Pndptn Ush Opti Aset"/>
    <s v="11006172"/>
    <s v="Bisnis Hospitality"/>
    <x v="0"/>
    <n v="6671641"/>
    <n v="17"/>
    <x v="1"/>
    <x v="1"/>
    <x v="13"/>
    <x v="21"/>
  </r>
  <r>
    <x v="1"/>
    <s v="7"/>
    <x v="1"/>
    <s v="41900001"/>
    <s v="Pndptn Ush Opti Aset"/>
    <s v="11006174"/>
    <s v="Bidang Pertambangan"/>
    <x v="0"/>
    <n v="5659738"/>
    <n v="2"/>
    <x v="1"/>
    <x v="1"/>
    <x v="13"/>
    <x v="21"/>
  </r>
  <r>
    <x v="1"/>
    <s v="7"/>
    <x v="1"/>
    <s v="41900001"/>
    <s v="Pndptn Ush Opti Aset"/>
    <s v="11006177"/>
    <s v="Peternakan &amp; Pertanian"/>
    <x v="0"/>
    <n v="1358332811"/>
    <n v="7902"/>
    <x v="1"/>
    <x v="1"/>
    <x v="13"/>
    <x v="21"/>
  </r>
  <r>
    <x v="1"/>
    <s v="7"/>
    <x v="1"/>
    <s v="41900001"/>
    <s v="Pndptn Ush Opti Aset"/>
    <s v="11006178"/>
    <s v="Pendapatan Sewa"/>
    <x v="0"/>
    <n v="2190652842"/>
    <n v="1193"/>
    <x v="1"/>
    <x v="1"/>
    <x v="13"/>
    <x v="21"/>
  </r>
  <r>
    <x v="1"/>
    <s v="7"/>
    <x v="1"/>
    <s v="41900005"/>
    <s v="Pndptn Ush Agrowisat"/>
    <s v="11006186"/>
    <s v="Agro Hunian-Swakelola"/>
    <x v="0"/>
    <n v="1056727056"/>
    <n v="280"/>
    <x v="1"/>
    <x v="1"/>
    <x v="7"/>
    <x v="27"/>
  </r>
  <r>
    <x v="1"/>
    <s v="7"/>
    <x v="1"/>
    <s v="41900005"/>
    <s v="Pndptn Ush Agrowisat"/>
    <s v="11006187"/>
    <s v="Agro Parkir &amp; Tiket -Swakelola"/>
    <x v="0"/>
    <n v="2448135045"/>
    <n v="247"/>
    <x v="1"/>
    <x v="1"/>
    <x v="7"/>
    <x v="27"/>
  </r>
  <r>
    <x v="1"/>
    <s v="7"/>
    <x v="1"/>
    <s v="41900005"/>
    <s v="Pndptn Ush Agrowisat"/>
    <s v="11006188"/>
    <s v="Agro Resto - Swakelola"/>
    <x v="0"/>
    <n v="990242815"/>
    <n v="1365"/>
    <x v="1"/>
    <x v="1"/>
    <x v="7"/>
    <x v="27"/>
  </r>
  <r>
    <x v="1"/>
    <s v="7"/>
    <x v="1"/>
    <s v="41900005"/>
    <s v="Pndptn Ush Agrowisat"/>
    <s v="11006189"/>
    <s v="Agro Wahana -Swakelola"/>
    <x v="0"/>
    <n v="5831609735"/>
    <n v="187"/>
    <x v="1"/>
    <x v="1"/>
    <x v="7"/>
    <x v="27"/>
  </r>
  <r>
    <x v="1"/>
    <s v="7"/>
    <x v="1"/>
    <s v="42000054"/>
    <s v="Pendapatan KSO"/>
    <s v="11006181"/>
    <s v="KSO Sawit SupCo - PalmCo"/>
    <x v="0"/>
    <n v="6981827408"/>
    <n v="1"/>
    <x v="1"/>
    <x v="1"/>
    <x v="14"/>
    <x v="26"/>
  </r>
  <r>
    <x v="1"/>
    <s v="7"/>
    <x v="2"/>
    <s v="41100006"/>
    <s v="Pndptn Usaha Karet"/>
    <s v="11000046"/>
    <s v="LATEKS PEKAT HIGH AMONIAK"/>
    <x v="0"/>
    <n v="1388888000"/>
    <n v="58120"/>
    <x v="0"/>
    <x v="4"/>
    <x v="5"/>
    <x v="7"/>
  </r>
  <r>
    <x v="1"/>
    <s v="7"/>
    <x v="2"/>
    <s v="41100006"/>
    <s v="Pndptn Usaha Karet"/>
    <s v="11000047"/>
    <s v="SKIM LATEKS PEKAT"/>
    <x v="0"/>
    <n v="154251000"/>
    <n v="10638"/>
    <x v="0"/>
    <x v="4"/>
    <x v="5"/>
    <x v="7"/>
  </r>
  <r>
    <x v="1"/>
    <s v="7"/>
    <x v="2"/>
    <s v="41100006"/>
    <s v="Pndptn Usaha Karet"/>
    <s v="11005970"/>
    <s v="RSS 1 BB"/>
    <x v="1"/>
    <n v="36209096405"/>
    <n v="940725"/>
    <x v="0"/>
    <x v="4"/>
    <x v="5"/>
    <x v="10"/>
  </r>
  <r>
    <x v="1"/>
    <s v="7"/>
    <x v="2"/>
    <s v="41100006"/>
    <s v="Pndptn Usaha Karet"/>
    <s v="11005970"/>
    <s v="RSS 1 BB"/>
    <x v="0"/>
    <n v="34485376499"/>
    <n v="936883"/>
    <x v="0"/>
    <x v="4"/>
    <x v="5"/>
    <x v="10"/>
  </r>
  <r>
    <x v="1"/>
    <s v="7"/>
    <x v="2"/>
    <s v="41100006"/>
    <s v="Pndptn Usaha Karet"/>
    <s v="11005973"/>
    <s v="RSS 3 BB"/>
    <x v="0"/>
    <n v="622404000"/>
    <n v="18306"/>
    <x v="0"/>
    <x v="4"/>
    <x v="5"/>
    <x v="9"/>
  </r>
  <r>
    <x v="1"/>
    <s v="7"/>
    <x v="2"/>
    <s v="41100006"/>
    <s v="Pndptn Usaha Karet"/>
    <s v="11005974"/>
    <s v="RSS 4 BB"/>
    <x v="0"/>
    <n v="1258537500"/>
    <n v="36612"/>
    <x v="0"/>
    <x v="4"/>
    <x v="5"/>
    <x v="7"/>
  </r>
  <r>
    <x v="1"/>
    <s v="7"/>
    <x v="2"/>
    <s v="41100006"/>
    <s v="Pndptn Usaha Karet"/>
    <s v="31000025"/>
    <s v="Lump"/>
    <x v="0"/>
    <n v="885547020"/>
    <n v="32133"/>
    <x v="0"/>
    <x v="4"/>
    <x v="5"/>
    <x v="7"/>
  </r>
  <r>
    <x v="1"/>
    <s v="7"/>
    <x v="2"/>
    <s v="41100015"/>
    <s v="Pndptn Usaha Teh"/>
    <s v="11003735"/>
    <s v="TEH HIJAU"/>
    <x v="0"/>
    <n v="27297297"/>
    <n v="1212"/>
    <x v="0"/>
    <x v="5"/>
    <x v="6"/>
    <x v="14"/>
  </r>
  <r>
    <x v="1"/>
    <s v="7"/>
    <x v="2"/>
    <s v="41100015"/>
    <s v="Pndptn Usaha Teh"/>
    <s v="11004288"/>
    <s v="TEA:ODX TEA;BLACK;GRADE 3;BM"/>
    <x v="0"/>
    <n v="509280000"/>
    <n v="36800"/>
    <x v="0"/>
    <x v="5"/>
    <x v="6"/>
    <x v="13"/>
  </r>
  <r>
    <x v="1"/>
    <s v="7"/>
    <x v="2"/>
    <s v="41100015"/>
    <s v="Pndptn Usaha Teh"/>
    <s v="11004355"/>
    <s v="TEA:ODX TEA;BLACK;GRADE 1;BOP"/>
    <x v="1"/>
    <n v="250325000"/>
    <n v="10000"/>
    <x v="0"/>
    <x v="5"/>
    <x v="6"/>
    <x v="13"/>
  </r>
  <r>
    <x v="1"/>
    <s v="7"/>
    <x v="2"/>
    <s v="41100015"/>
    <s v="Pndptn Usaha Teh"/>
    <s v="11004357"/>
    <s v="TEA:ODX TEA;BLACK;GRADE 1;BOPF"/>
    <x v="1"/>
    <n v="37558440"/>
    <n v="2040"/>
    <x v="0"/>
    <x v="5"/>
    <x v="6"/>
    <x v="13"/>
  </r>
  <r>
    <x v="1"/>
    <s v="7"/>
    <x v="2"/>
    <s v="41100015"/>
    <s v="Pndptn Usaha Teh"/>
    <s v="11004357"/>
    <s v="TEA:ODX TEA;BLACK;GRADE 1;BOPF"/>
    <x v="0"/>
    <n v="140273987"/>
    <n v="6316"/>
    <x v="0"/>
    <x v="5"/>
    <x v="6"/>
    <x v="13"/>
  </r>
  <r>
    <x v="1"/>
    <s v="7"/>
    <x v="2"/>
    <s v="41100015"/>
    <s v="Pndptn Usaha Teh"/>
    <s v="11004358"/>
    <s v="TEA:ODX TEA;BLACK;GRADE 1;PF"/>
    <x v="1"/>
    <n v="20252100"/>
    <n v="1100"/>
    <x v="0"/>
    <x v="5"/>
    <x v="6"/>
    <x v="13"/>
  </r>
  <r>
    <x v="1"/>
    <s v="7"/>
    <x v="2"/>
    <s v="41100015"/>
    <s v="Pndptn Usaha Teh"/>
    <s v="11004358"/>
    <s v="TEA:ODX TEA;BLACK;GRADE 1;PF"/>
    <x v="0"/>
    <n v="514172164"/>
    <n v="23650"/>
    <x v="0"/>
    <x v="5"/>
    <x v="6"/>
    <x v="13"/>
  </r>
  <r>
    <x v="1"/>
    <s v="7"/>
    <x v="2"/>
    <s v="41100015"/>
    <s v="Pndptn Usaha Teh"/>
    <s v="11004359"/>
    <s v="TEA:ODX TEA;BLACK;GRADE 1;DUST"/>
    <x v="0"/>
    <n v="248855736"/>
    <n v="11160"/>
    <x v="0"/>
    <x v="5"/>
    <x v="6"/>
    <x v="13"/>
  </r>
  <r>
    <x v="1"/>
    <s v="7"/>
    <x v="2"/>
    <s v="41100015"/>
    <s v="Pndptn Usaha Teh"/>
    <s v="11004360"/>
    <s v="TEA:ODX TEA;BLACK;GRADE 1;BT"/>
    <x v="1"/>
    <n v="29286656"/>
    <n v="1600"/>
    <x v="0"/>
    <x v="5"/>
    <x v="6"/>
    <x v="13"/>
  </r>
  <r>
    <x v="1"/>
    <s v="7"/>
    <x v="2"/>
    <s v="41100015"/>
    <s v="Pndptn Usaha Teh"/>
    <s v="11004360"/>
    <s v="TEA:ODX TEA;BLACK;GRADE 1;BT"/>
    <x v="0"/>
    <n v="1130937192"/>
    <n v="53600"/>
    <x v="0"/>
    <x v="5"/>
    <x v="6"/>
    <x v="13"/>
  </r>
  <r>
    <x v="1"/>
    <s v="7"/>
    <x v="2"/>
    <s v="41100015"/>
    <s v="Pndptn Usaha Teh"/>
    <s v="11004362"/>
    <s v="TEA:ODX TEA;BLACK;GRADE 2;PF II"/>
    <x v="0"/>
    <n v="238704339"/>
    <n v="11928"/>
    <x v="0"/>
    <x v="5"/>
    <x v="6"/>
    <x v="13"/>
  </r>
  <r>
    <x v="1"/>
    <s v="7"/>
    <x v="2"/>
    <s v="41100015"/>
    <s v="Pndptn Usaha Teh"/>
    <s v="11004363"/>
    <s v="TEA:ODX TEA;BLACK;GRADE 2;DUST II"/>
    <x v="1"/>
    <n v="338633497"/>
    <n v="17360"/>
    <x v="0"/>
    <x v="5"/>
    <x v="6"/>
    <x v="13"/>
  </r>
  <r>
    <x v="1"/>
    <s v="7"/>
    <x v="2"/>
    <s v="41100015"/>
    <s v="Pndptn Usaha Teh"/>
    <s v="11004365"/>
    <s v="TEA:ODX TEA;BLACK;GRADE 2;FANN II"/>
    <x v="0"/>
    <n v="212624627"/>
    <n v="11400"/>
    <x v="0"/>
    <x v="5"/>
    <x v="6"/>
    <x v="13"/>
  </r>
  <r>
    <x v="1"/>
    <s v="7"/>
    <x v="2"/>
    <s v="41100015"/>
    <s v="Pndptn Usaha Teh"/>
    <s v="11004366"/>
    <s v="TEA:ODX TEA;BLACK;GRADE 2;DUST III"/>
    <x v="1"/>
    <n v="350344891"/>
    <n v="18200"/>
    <x v="0"/>
    <x v="5"/>
    <x v="6"/>
    <x v="13"/>
  </r>
  <r>
    <x v="1"/>
    <s v="7"/>
    <x v="2"/>
    <s v="41100024"/>
    <s v="Pndptn Us. Hilir Teh"/>
    <s v="11000709"/>
    <s v="TEH CELUP KALIGUA 2 GRAM"/>
    <x v="0"/>
    <n v="3783794"/>
    <n v="10"/>
    <x v="1"/>
    <x v="1"/>
    <x v="1"/>
    <x v="16"/>
  </r>
  <r>
    <x v="1"/>
    <s v="7"/>
    <x v="2"/>
    <s v="41100024"/>
    <s v="Pndptn Us. Hilir Teh"/>
    <s v="11000710"/>
    <s v="TEH CELUP KALIGUA 50 GRAM"/>
    <x v="0"/>
    <n v="17122967"/>
    <n v="168"/>
    <x v="1"/>
    <x v="1"/>
    <x v="1"/>
    <x v="16"/>
  </r>
  <r>
    <x v="1"/>
    <s v="7"/>
    <x v="2"/>
    <s v="41100024"/>
    <s v="Pndptn Us. Hilir Teh"/>
    <s v="11000711"/>
    <s v="TEH SERBUK KALIGUA 100 GRAM"/>
    <x v="0"/>
    <n v="10201619"/>
    <n v="181"/>
    <x v="1"/>
    <x v="1"/>
    <x v="1"/>
    <x v="16"/>
  </r>
  <r>
    <x v="1"/>
    <s v="7"/>
    <x v="2"/>
    <s v="41100024"/>
    <s v="Pndptn Us. Hilir Teh"/>
    <s v="11002501"/>
    <s v="TEH SERBUK KALIGUA 500 GR"/>
    <x v="0"/>
    <n v="229730"/>
    <n v="3"/>
    <x v="1"/>
    <x v="1"/>
    <x v="1"/>
    <x v="16"/>
  </r>
  <r>
    <x v="1"/>
    <s v="7"/>
    <x v="2"/>
    <s v="41100024"/>
    <s v="Pndptn Us. Hilir Teh"/>
    <s v="11003579"/>
    <s v="TEH SACHET HOTEL PATRA"/>
    <x v="0"/>
    <n v="5743273"/>
    <n v="7500"/>
    <x v="1"/>
    <x v="1"/>
    <x v="1"/>
    <x v="16"/>
  </r>
  <r>
    <x v="1"/>
    <s v="7"/>
    <x v="2"/>
    <s v="41100024"/>
    <s v="Pndptn Us. Hilir Teh"/>
    <s v="11004248"/>
    <s v="TEA:TIGA DJALA;BLK TEA;TEA BAG;25/BOX"/>
    <x v="0"/>
    <n v="27027"/>
    <n v="6"/>
    <x v="1"/>
    <x v="1"/>
    <x v="1"/>
    <x v="16"/>
  </r>
  <r>
    <x v="1"/>
    <s v="7"/>
    <x v="2"/>
    <s v="41100025"/>
    <s v="Pndptn Us. Hlir Kopi"/>
    <s v="11000701"/>
    <s v="KOPI BANARAN KEMASAN 25 GRAM + GULA"/>
    <x v="0"/>
    <n v="14609874"/>
    <n v="303"/>
    <x v="1"/>
    <x v="1"/>
    <x v="1"/>
    <x v="16"/>
  </r>
  <r>
    <x v="1"/>
    <s v="7"/>
    <x v="2"/>
    <s v="41100025"/>
    <s v="Pndptn Us. Hlir Kopi"/>
    <s v="11000702"/>
    <s v="KOPI BANARAN KEMASAN 100 GRAM"/>
    <x v="0"/>
    <n v="40579324"/>
    <n v="305"/>
    <x v="1"/>
    <x v="1"/>
    <x v="1"/>
    <x v="16"/>
  </r>
  <r>
    <x v="1"/>
    <s v="7"/>
    <x v="2"/>
    <s v="41100025"/>
    <s v="Pndptn Us. Hlir Kopi"/>
    <s v="11000703"/>
    <s v="KOPI BANARAN KEMASAN 250 GRAM"/>
    <x v="0"/>
    <n v="25731665"/>
    <n v="217"/>
    <x v="1"/>
    <x v="1"/>
    <x v="1"/>
    <x v="16"/>
  </r>
  <r>
    <x v="1"/>
    <s v="7"/>
    <x v="2"/>
    <s v="41100025"/>
    <s v="Pndptn Us. Hlir Kopi"/>
    <s v="11000704"/>
    <s v="KOPI BANARAN CLASSIC 200 GRAM"/>
    <x v="0"/>
    <n v="6573427"/>
    <n v="33"/>
    <x v="1"/>
    <x v="1"/>
    <x v="1"/>
    <x v="16"/>
  </r>
  <r>
    <x v="1"/>
    <s v="7"/>
    <x v="2"/>
    <s v="41100025"/>
    <s v="Pndptn Us. Hlir Kopi"/>
    <s v="11000705"/>
    <s v="KOPI BANARAN PREMIUM 120 GRAM"/>
    <x v="0"/>
    <n v="2676577"/>
    <n v="16"/>
    <x v="1"/>
    <x v="1"/>
    <x v="1"/>
    <x v="16"/>
  </r>
  <r>
    <x v="1"/>
    <s v="7"/>
    <x v="2"/>
    <s v="41100025"/>
    <s v="Pndptn Us. Hlir Kopi"/>
    <s v="11000716"/>
    <s v="KOPI SANGRAI ARABIKA 100%"/>
    <x v="0"/>
    <n v="6706426"/>
    <n v="60"/>
    <x v="1"/>
    <x v="1"/>
    <x v="1"/>
    <x v="16"/>
  </r>
  <r>
    <x v="1"/>
    <s v="7"/>
    <x v="2"/>
    <s v="41100025"/>
    <s v="Pndptn Us. Hlir Kopi"/>
    <s v="11000717"/>
    <s v="KOPI SANGRAI ROBUSTA 100 %"/>
    <x v="0"/>
    <n v="12030435"/>
    <n v="174"/>
    <x v="1"/>
    <x v="1"/>
    <x v="1"/>
    <x v="16"/>
  </r>
  <r>
    <x v="1"/>
    <s v="7"/>
    <x v="2"/>
    <s v="41100025"/>
    <s v="Pndptn Us. Hlir Kopi"/>
    <s v="11000718"/>
    <s v="KOPI SANGRAI BANARAN BLEND A"/>
    <x v="0"/>
    <n v="6486486"/>
    <n v="60"/>
    <x v="1"/>
    <x v="1"/>
    <x v="1"/>
    <x v="16"/>
  </r>
  <r>
    <x v="1"/>
    <s v="7"/>
    <x v="2"/>
    <s v="41100025"/>
    <s v="Pndptn Us. Hlir Kopi"/>
    <s v="11000719"/>
    <s v="KOPI SANGRAI BANARAN BLEND B"/>
    <x v="0"/>
    <n v="24459897"/>
    <n v="262"/>
    <x v="1"/>
    <x v="1"/>
    <x v="1"/>
    <x v="16"/>
  </r>
  <r>
    <x v="1"/>
    <s v="7"/>
    <x v="2"/>
    <s v="41100025"/>
    <s v="Pndptn Us. Hlir Kopi"/>
    <s v="11000720"/>
    <s v="KOPI SANGRAI BANARAN BLEND C"/>
    <x v="0"/>
    <n v="1441441"/>
    <n v="20"/>
    <x v="1"/>
    <x v="1"/>
    <x v="1"/>
    <x v="16"/>
  </r>
  <r>
    <x v="1"/>
    <s v="7"/>
    <x v="2"/>
    <s v="41100025"/>
    <s v="Pndptn Us. Hlir Kopi"/>
    <s v="11000721"/>
    <s v="KOPI SANGRAI BANARAN SUPER"/>
    <x v="0"/>
    <n v="612612"/>
    <n v="10"/>
    <x v="1"/>
    <x v="1"/>
    <x v="1"/>
    <x v="16"/>
  </r>
  <r>
    <x v="1"/>
    <s v="7"/>
    <x v="2"/>
    <s v="41100025"/>
    <s v="Pndptn Us. Hlir Kopi"/>
    <s v="11000723"/>
    <s v="KOPI SANGRAI BANARAN EKONOMI  2"/>
    <x v="0"/>
    <n v="1729730"/>
    <n v="40"/>
    <x v="1"/>
    <x v="1"/>
    <x v="1"/>
    <x v="16"/>
  </r>
  <r>
    <x v="1"/>
    <s v="7"/>
    <x v="2"/>
    <s v="41100025"/>
    <s v="Pndptn Us. Hlir Kopi"/>
    <s v="11000724"/>
    <s v="KOPI BUBUK ARABIKA 100 %"/>
    <x v="0"/>
    <n v="9239639"/>
    <n v="50"/>
    <x v="1"/>
    <x v="1"/>
    <x v="1"/>
    <x v="16"/>
  </r>
  <r>
    <x v="1"/>
    <s v="7"/>
    <x v="2"/>
    <s v="41100025"/>
    <s v="Pndptn Us. Hlir Kopi"/>
    <s v="11000725"/>
    <s v="KOPI BUBUK ROBUSTA 100 %"/>
    <x v="0"/>
    <n v="17004504"/>
    <n v="191"/>
    <x v="1"/>
    <x v="1"/>
    <x v="1"/>
    <x v="16"/>
  </r>
  <r>
    <x v="1"/>
    <s v="7"/>
    <x v="2"/>
    <s v="41100025"/>
    <s v="Pndptn Us. Hlir Kopi"/>
    <s v="11000727"/>
    <s v="KOPI BUBUK BANARAN BLEND B"/>
    <x v="0"/>
    <n v="8104505"/>
    <n v="45"/>
    <x v="1"/>
    <x v="1"/>
    <x v="1"/>
    <x v="16"/>
  </r>
  <r>
    <x v="1"/>
    <s v="7"/>
    <x v="2"/>
    <s v="41100025"/>
    <s v="Pndptn Us. Hlir Kopi"/>
    <s v="11003578"/>
    <s v="KOPI SACHET HOTEL PATRA"/>
    <x v="0"/>
    <n v="9414437"/>
    <n v="9500"/>
    <x v="1"/>
    <x v="1"/>
    <x v="1"/>
    <x v="16"/>
  </r>
  <r>
    <x v="1"/>
    <s v="7"/>
    <x v="2"/>
    <s v="41100025"/>
    <s v="Pndptn Us. Hlir Kopi"/>
    <s v="11003714"/>
    <s v="KOPI BUBUK PREMIUM 500 GR"/>
    <x v="0"/>
    <n v="4945946"/>
    <n v="31"/>
    <x v="1"/>
    <x v="1"/>
    <x v="1"/>
    <x v="16"/>
  </r>
  <r>
    <x v="1"/>
    <s v="7"/>
    <x v="2"/>
    <s v="41100025"/>
    <s v="Pndptn Us. Hlir Kopi"/>
    <s v="11004232"/>
    <s v="KOPI BUBUK BANARAN BLEND C @ 500 GR"/>
    <x v="0"/>
    <n v="6054054"/>
    <n v="80"/>
    <x v="1"/>
    <x v="1"/>
    <x v="1"/>
    <x v="16"/>
  </r>
  <r>
    <x v="1"/>
    <s v="7"/>
    <x v="2"/>
    <s v="41100025"/>
    <s v="Pndptn Us. Hlir Kopi"/>
    <s v="11004452"/>
    <s v="COFFEE:POWDER;ARABUSTA;NUSAKITA;200GR"/>
    <x v="0"/>
    <n v="6655055"/>
    <n v="122"/>
    <x v="1"/>
    <x v="1"/>
    <x v="1"/>
    <x v="16"/>
  </r>
  <r>
    <x v="1"/>
    <s v="7"/>
    <x v="2"/>
    <s v="41100025"/>
    <s v="Pndptn Us. Hlir Kopi"/>
    <s v="11004453"/>
    <s v="COFFEE:POWDER;ROBUSTA;NUSAKITA;200GR"/>
    <x v="0"/>
    <n v="7763031"/>
    <n v="152"/>
    <x v="1"/>
    <x v="1"/>
    <x v="1"/>
    <x v="16"/>
  </r>
  <r>
    <x v="1"/>
    <s v="7"/>
    <x v="2"/>
    <s v="41100026"/>
    <s v="Pndptn Us. Hlir Gula"/>
    <s v="11000714"/>
    <s v="GULA 9 KEMASAN  1 KG"/>
    <x v="0"/>
    <n v="547200000"/>
    <n v="36000"/>
    <x v="1"/>
    <x v="1"/>
    <x v="1"/>
    <x v="16"/>
  </r>
  <r>
    <x v="1"/>
    <s v="7"/>
    <x v="2"/>
    <s v="41100026"/>
    <s v="Pndptn Us. Hlir Gula"/>
    <s v="11004303"/>
    <s v="SUGAR,REFINED:WHITE CRYSTAL;BANARAN;8GR"/>
    <x v="0"/>
    <n v="5150000"/>
    <n v="14000"/>
    <x v="1"/>
    <x v="1"/>
    <x v="1"/>
    <x v="16"/>
  </r>
  <r>
    <x v="1"/>
    <s v="7"/>
    <x v="2"/>
    <s v="41200001"/>
    <s v="Pndptn Usaha Tebu"/>
    <s v="#"/>
    <s v="#"/>
    <x v="0"/>
    <n v="-31736688"/>
    <n v="0"/>
    <x v="0"/>
    <x v="2"/>
    <x v="2"/>
    <x v="6"/>
  </r>
  <r>
    <x v="1"/>
    <s v="7"/>
    <x v="2"/>
    <s v="41200011"/>
    <s v="Pndptn Usaha Hortiku"/>
    <s v="#"/>
    <s v="#"/>
    <x v="0"/>
    <n v="9573750"/>
    <n v="0"/>
    <x v="1"/>
    <x v="1"/>
    <x v="4"/>
    <x v="6"/>
  </r>
  <r>
    <x v="1"/>
    <s v="7"/>
    <x v="2"/>
    <s v="41200016"/>
    <s v="Pndptn Usah Tmn Lain"/>
    <s v="#"/>
    <s v="#"/>
    <x v="0"/>
    <n v="320458000"/>
    <n v="0"/>
    <x v="1"/>
    <x v="1"/>
    <x v="4"/>
    <x v="6"/>
  </r>
  <r>
    <x v="1"/>
    <s v="7"/>
    <x v="2"/>
    <s v="41900001"/>
    <s v="Pndptn Ush Opti Aset"/>
    <s v="11006178"/>
    <s v="Pendapatan Sewa"/>
    <x v="0"/>
    <n v="3829241506"/>
    <n v="29"/>
    <x v="1"/>
    <x v="1"/>
    <x v="13"/>
    <x v="21"/>
  </r>
  <r>
    <x v="1"/>
    <s v="7"/>
    <x v="2"/>
    <s v="41900001"/>
    <s v="Pndptn Ush Opti Aset"/>
    <s v="#"/>
    <s v="#"/>
    <x v="0"/>
    <n v="-1056031838"/>
    <n v="0"/>
    <x v="1"/>
    <x v="1"/>
    <x v="13"/>
    <x v="6"/>
  </r>
  <r>
    <x v="1"/>
    <s v="7"/>
    <x v="2"/>
    <s v="41900005"/>
    <s v="Pndptn Ush Agrowisat"/>
    <s v="11006186"/>
    <s v="Agro Hunian-Swakelola"/>
    <x v="0"/>
    <n v="583295108"/>
    <n v="48"/>
    <x v="1"/>
    <x v="1"/>
    <x v="7"/>
    <x v="27"/>
  </r>
  <r>
    <x v="1"/>
    <s v="7"/>
    <x v="2"/>
    <s v="41900005"/>
    <s v="Pndptn Ush Agrowisat"/>
    <s v="11006187"/>
    <s v="Agro Parkir &amp; Tiket -Swakelola"/>
    <x v="0"/>
    <n v="185576805"/>
    <n v="30"/>
    <x v="1"/>
    <x v="1"/>
    <x v="7"/>
    <x v="27"/>
  </r>
  <r>
    <x v="1"/>
    <s v="7"/>
    <x v="2"/>
    <s v="41900005"/>
    <s v="Pndptn Ush Agrowisat"/>
    <s v="11006188"/>
    <s v="Agro Resto - Swakelola"/>
    <x v="0"/>
    <n v="13598707328"/>
    <n v="704"/>
    <x v="1"/>
    <x v="1"/>
    <x v="7"/>
    <x v="27"/>
  </r>
  <r>
    <x v="1"/>
    <s v="7"/>
    <x v="2"/>
    <s v="41900005"/>
    <s v="Pndptn Ush Agrowisat"/>
    <s v="11006189"/>
    <s v="Agro Wahana -Swakelola"/>
    <x v="0"/>
    <n v="6192316106"/>
    <n v="92"/>
    <x v="1"/>
    <x v="1"/>
    <x v="7"/>
    <x v="27"/>
  </r>
  <r>
    <x v="1"/>
    <s v="7"/>
    <x v="2"/>
    <s v="41900005"/>
    <s v="Pndptn Ush Agrowisat"/>
    <s v="#"/>
    <s v="#"/>
    <x v="0"/>
    <n v="-17699714658"/>
    <n v="0"/>
    <x v="1"/>
    <x v="1"/>
    <x v="7"/>
    <x v="6"/>
  </r>
  <r>
    <x v="1"/>
    <s v="7"/>
    <x v="3"/>
    <s v="41200001"/>
    <s v="Pndptn Usaha Tebu"/>
    <s v="11000000"/>
    <s v="GULA KEMASAN 50 KG MILIK PG"/>
    <x v="0"/>
    <n v="187250100000"/>
    <n v="12750000"/>
    <x v="0"/>
    <x v="2"/>
    <x v="2"/>
    <x v="3"/>
  </r>
  <r>
    <x v="1"/>
    <s v="7"/>
    <x v="3"/>
    <s v="41200003"/>
    <s v="Pndptn Usaha Karung"/>
    <s v="#"/>
    <s v="#"/>
    <x v="0"/>
    <n v="7130982994"/>
    <n v="0"/>
    <x v="1"/>
    <x v="1"/>
    <x v="10"/>
    <x v="6"/>
  </r>
  <r>
    <x v="1"/>
    <s v="7"/>
    <x v="3"/>
    <s v="41200006"/>
    <s v="Pend U. Tembakau"/>
    <s v="11004622"/>
    <s v="TBN PW 02/AAAA BNS AV 1"/>
    <x v="1"/>
    <n v="149064504"/>
    <n v="700"/>
    <x v="0"/>
    <x v="3"/>
    <x v="3"/>
    <x v="5"/>
  </r>
  <r>
    <x v="1"/>
    <s v="7"/>
    <x v="3"/>
    <s v="41200006"/>
    <s v="Pend U. Tembakau"/>
    <s v="11004622"/>
    <s v="TBN PW 02/AAAA BNS AV 1"/>
    <x v="0"/>
    <n v="1572600"/>
    <n v="6"/>
    <x v="0"/>
    <x v="3"/>
    <x v="3"/>
    <x v="5"/>
  </r>
  <r>
    <x v="1"/>
    <s v="7"/>
    <x v="3"/>
    <s v="41200006"/>
    <s v="Pend U. Tembakau"/>
    <s v="11004626"/>
    <s v="TBN PW 02/AAAA BNS AV 2"/>
    <x v="1"/>
    <n v="968919270"/>
    <n v="4550"/>
    <x v="0"/>
    <x v="3"/>
    <x v="3"/>
    <x v="5"/>
  </r>
  <r>
    <x v="1"/>
    <s v="7"/>
    <x v="3"/>
    <s v="41200006"/>
    <s v="Pend U. Tembakau"/>
    <s v="11004630"/>
    <s v="VBN FILLER POL LOOSE LEAF"/>
    <x v="0"/>
    <n v="7852500"/>
    <n v="151"/>
    <x v="0"/>
    <x v="3"/>
    <x v="3"/>
    <x v="5"/>
  </r>
  <r>
    <x v="1"/>
    <s v="7"/>
    <x v="3"/>
    <s v="41200006"/>
    <s v="Pend U. Tembakau"/>
    <s v="11004780"/>
    <s v="TBN KAK - NW - AV UTUH UKUR 1"/>
    <x v="0"/>
    <n v="62500000"/>
    <n v="50"/>
    <x v="0"/>
    <x v="3"/>
    <x v="3"/>
    <x v="5"/>
  </r>
  <r>
    <x v="1"/>
    <s v="7"/>
    <x v="3"/>
    <s v="41200006"/>
    <s v="Pend U. Tembakau"/>
    <s v="11004861"/>
    <s v="TBN KAK - PW3 - AV UTUH UKUR 1S"/>
    <x v="1"/>
    <n v="42589858"/>
    <n v="200"/>
    <x v="0"/>
    <x v="3"/>
    <x v="3"/>
    <x v="5"/>
  </r>
  <r>
    <x v="1"/>
    <s v="7"/>
    <x v="3"/>
    <s v="41200006"/>
    <s v="Pend U. Tembakau"/>
    <s v="11004862"/>
    <s v="TBN KAK - PW3 - AV UTUH UKUR 2"/>
    <x v="1"/>
    <n v="149064504"/>
    <n v="700"/>
    <x v="0"/>
    <x v="3"/>
    <x v="3"/>
    <x v="5"/>
  </r>
  <r>
    <x v="1"/>
    <s v="7"/>
    <x v="3"/>
    <s v="41200006"/>
    <s v="Pend U. Tembakau"/>
    <s v="11004873"/>
    <s v="KAK PW 4 UKUR 1"/>
    <x v="1"/>
    <n v="10647465"/>
    <n v="50"/>
    <x v="0"/>
    <x v="3"/>
    <x v="3"/>
    <x v="5"/>
  </r>
  <r>
    <x v="1"/>
    <s v="7"/>
    <x v="3"/>
    <s v="41200006"/>
    <s v="Pend U. Tembakau"/>
    <s v="11004875"/>
    <s v="KAK PW 4 UKUR 2"/>
    <x v="1"/>
    <n v="319423935"/>
    <n v="1500"/>
    <x v="0"/>
    <x v="3"/>
    <x v="3"/>
    <x v="5"/>
  </r>
  <r>
    <x v="1"/>
    <s v="7"/>
    <x v="3"/>
    <s v="41200006"/>
    <s v="Pend U. Tembakau"/>
    <s v="11004877"/>
    <s v="KAK PW 4 AV PECAH UKUR 1"/>
    <x v="1"/>
    <n v="74532253"/>
    <n v="350"/>
    <x v="0"/>
    <x v="3"/>
    <x v="3"/>
    <x v="5"/>
  </r>
  <r>
    <x v="1"/>
    <s v="7"/>
    <x v="3"/>
    <s v="41200006"/>
    <s v="Pend U. Tembakau"/>
    <s v="11004878"/>
    <s v="KAK PW 4 AV PECAH 2"/>
    <x v="1"/>
    <n v="74532253"/>
    <n v="350"/>
    <x v="0"/>
    <x v="3"/>
    <x v="3"/>
    <x v="5"/>
  </r>
  <r>
    <x v="1"/>
    <s v="7"/>
    <x v="3"/>
    <s v="41200006"/>
    <s v="Pend U. Tembakau"/>
    <s v="11004881"/>
    <s v="KAK PW 4 PECAH UKUR 1"/>
    <x v="1"/>
    <n v="117122102"/>
    <n v="550"/>
    <x v="0"/>
    <x v="3"/>
    <x v="3"/>
    <x v="5"/>
  </r>
  <r>
    <x v="1"/>
    <s v="7"/>
    <x v="3"/>
    <s v="41200006"/>
    <s v="Pend U. Tembakau"/>
    <s v="11004883"/>
    <s v="KAK PW 4 PECAH UKUR 2"/>
    <x v="1"/>
    <n v="21294929"/>
    <n v="100"/>
    <x v="0"/>
    <x v="3"/>
    <x v="3"/>
    <x v="5"/>
  </r>
  <r>
    <x v="1"/>
    <s v="7"/>
    <x v="3"/>
    <s v="41200006"/>
    <s v="Pend U. Tembakau"/>
    <s v="11004885"/>
    <s v="TBN TNG - PW1 - UTUH UKUR 3S"/>
    <x v="1"/>
    <n v="74532252"/>
    <n v="350"/>
    <x v="0"/>
    <x v="3"/>
    <x v="3"/>
    <x v="5"/>
  </r>
  <r>
    <x v="1"/>
    <s v="7"/>
    <x v="3"/>
    <s v="41200006"/>
    <s v="Pend U. Tembakau"/>
    <s v="11004886"/>
    <s v="TBN TNG - PW1 - AV UTUH UKUR 3"/>
    <x v="1"/>
    <n v="42589859"/>
    <n v="200"/>
    <x v="0"/>
    <x v="3"/>
    <x v="3"/>
    <x v="5"/>
  </r>
  <r>
    <x v="1"/>
    <s v="7"/>
    <x v="3"/>
    <s v="41200006"/>
    <s v="Pend U. Tembakau"/>
    <s v="11004887"/>
    <s v="TBN TNG - PW1 - AV UTUH UKUR 3S"/>
    <x v="1"/>
    <n v="85179716"/>
    <n v="400"/>
    <x v="0"/>
    <x v="3"/>
    <x v="3"/>
    <x v="5"/>
  </r>
  <r>
    <x v="1"/>
    <s v="7"/>
    <x v="3"/>
    <s v="41200006"/>
    <s v="Pend U. Tembakau"/>
    <s v="11004901"/>
    <s v="GOOD FILLER"/>
    <x v="0"/>
    <n v="5321108386"/>
    <n v="62190"/>
    <x v="0"/>
    <x v="3"/>
    <x v="3"/>
    <x v="5"/>
  </r>
  <r>
    <x v="1"/>
    <s v="7"/>
    <x v="3"/>
    <s v="41200006"/>
    <s v="Pend U. Tembakau"/>
    <s v="11005025"/>
    <s v="VBN DAUN DKA -PW3 UTUH UKUR 2"/>
    <x v="0"/>
    <n v="297000"/>
    <n v="1"/>
    <x v="0"/>
    <x v="3"/>
    <x v="3"/>
    <x v="5"/>
  </r>
  <r>
    <x v="1"/>
    <s v="7"/>
    <x v="3"/>
    <s v="41200006"/>
    <s v="Pend U. Tembakau"/>
    <s v="11005026"/>
    <s v="VBN DAUN DKA -PW3 UTUH UKUR 2S"/>
    <x v="1"/>
    <n v="355656367"/>
    <n v="1800"/>
    <x v="0"/>
    <x v="3"/>
    <x v="3"/>
    <x v="5"/>
  </r>
  <r>
    <x v="1"/>
    <s v="7"/>
    <x v="3"/>
    <s v="41200006"/>
    <s v="Pend U. Tembakau"/>
    <s v="11005027"/>
    <s v="VBN DAUN DKA -PW1- IIIC UTUH UKUR 1"/>
    <x v="0"/>
    <n v="1458000"/>
    <n v="5"/>
    <x v="0"/>
    <x v="3"/>
    <x v="3"/>
    <x v="5"/>
  </r>
  <r>
    <x v="1"/>
    <s v="7"/>
    <x v="3"/>
    <s v="41200006"/>
    <s v="Pend U. Tembakau"/>
    <s v="11005072"/>
    <s v="VBN DAUN DKA -PW2 UTUH UKUR 3"/>
    <x v="1"/>
    <n v="207466214"/>
    <n v="1050"/>
    <x v="0"/>
    <x v="3"/>
    <x v="3"/>
    <x v="5"/>
  </r>
  <r>
    <x v="1"/>
    <s v="7"/>
    <x v="3"/>
    <s v="41200006"/>
    <s v="Pend U. Tembakau"/>
    <s v="11005083"/>
    <s v="VBN PW DKA III/AAA 1"/>
    <x v="1"/>
    <n v="2706940118"/>
    <n v="13700"/>
    <x v="0"/>
    <x v="3"/>
    <x v="3"/>
    <x v="5"/>
  </r>
  <r>
    <x v="1"/>
    <s v="7"/>
    <x v="3"/>
    <s v="41200006"/>
    <s v="Pend U. Tembakau"/>
    <s v="11005084"/>
    <s v="VBN PW DKA III/AAA 2S"/>
    <x v="1"/>
    <n v="444570458"/>
    <n v="2250"/>
    <x v="0"/>
    <x v="3"/>
    <x v="3"/>
    <x v="5"/>
  </r>
  <r>
    <x v="1"/>
    <s v="7"/>
    <x v="3"/>
    <s v="41200006"/>
    <s v="Pend U. Tembakau"/>
    <s v="11005090"/>
    <s v="VBN DAUN DKA -PW1- IIIA UTUH UKUR 3"/>
    <x v="1"/>
    <n v="237104243"/>
    <n v="1200"/>
    <x v="0"/>
    <x v="3"/>
    <x v="3"/>
    <x v="5"/>
  </r>
  <r>
    <x v="1"/>
    <s v="7"/>
    <x v="3"/>
    <s v="41200006"/>
    <s v="Pend U. Tembakau"/>
    <s v="11005757"/>
    <s v="VBN FILLER BIR LOOSE LEAF"/>
    <x v="0"/>
    <n v="657800"/>
    <n v="11"/>
    <x v="0"/>
    <x v="3"/>
    <x v="3"/>
    <x v="5"/>
  </r>
  <r>
    <x v="1"/>
    <s v="7"/>
    <x v="3"/>
    <s v="41900001"/>
    <s v="Pndptn Ush Opti Aset"/>
    <s v="#"/>
    <s v="#"/>
    <x v="0"/>
    <n v="-4054055"/>
    <n v="0"/>
    <x v="1"/>
    <x v="1"/>
    <x v="13"/>
    <x v="6"/>
  </r>
  <r>
    <x v="1"/>
    <s v="7"/>
    <x v="4"/>
    <s v="41100006"/>
    <s v="Pndptn Usaha Karet"/>
    <s v="11001445"/>
    <s v="TH BR CR 1X"/>
    <x v="0"/>
    <n v="3369600000"/>
    <n v="124000"/>
    <x v="0"/>
    <x v="4"/>
    <x v="5"/>
    <x v="7"/>
  </r>
  <r>
    <x v="1"/>
    <s v="7"/>
    <x v="4"/>
    <s v="41100006"/>
    <s v="Pndptn Usaha Karet"/>
    <s v="11003276"/>
    <s v="RSS 1 SB 33"/>
    <x v="1"/>
    <n v="15541800768"/>
    <n v="403200"/>
    <x v="0"/>
    <x v="4"/>
    <x v="5"/>
    <x v="10"/>
  </r>
  <r>
    <x v="1"/>
    <s v="7"/>
    <x v="4"/>
    <s v="41100006"/>
    <s v="Pndptn Usaha Karet"/>
    <s v="11003277"/>
    <s v="RSS 1 SB 35"/>
    <x v="1"/>
    <n v="4742516336"/>
    <n v="123060"/>
    <x v="0"/>
    <x v="4"/>
    <x v="5"/>
    <x v="10"/>
  </r>
  <r>
    <x v="1"/>
    <s v="7"/>
    <x v="4"/>
    <s v="41100006"/>
    <s v="Pndptn Usaha Karet"/>
    <s v="11003283"/>
    <s v="TH BR CR 3X"/>
    <x v="0"/>
    <n v="2599872000"/>
    <n v="104880"/>
    <x v="0"/>
    <x v="4"/>
    <x v="5"/>
    <x v="7"/>
  </r>
  <r>
    <x v="1"/>
    <s v="7"/>
    <x v="4"/>
    <s v="41100006"/>
    <s v="Pndptn Usaha Karet"/>
    <s v="11003284"/>
    <s v="TH BR CR 3X HITAM"/>
    <x v="0"/>
    <n v="1369240000"/>
    <n v="67280"/>
    <x v="0"/>
    <x v="4"/>
    <x v="5"/>
    <x v="7"/>
  </r>
  <r>
    <x v="1"/>
    <s v="7"/>
    <x v="4"/>
    <s v="41100006"/>
    <s v="Pndptn Usaha Karet"/>
    <s v="11005970"/>
    <s v="RSS 1 BB"/>
    <x v="1"/>
    <n v="29357440965"/>
    <n v="754614"/>
    <x v="0"/>
    <x v="4"/>
    <x v="5"/>
    <x v="10"/>
  </r>
  <r>
    <x v="1"/>
    <s v="7"/>
    <x v="4"/>
    <s v="41100006"/>
    <s v="Pndptn Usaha Karet"/>
    <s v="11005970"/>
    <s v="RSS 1 BB"/>
    <x v="0"/>
    <n v="3810902400"/>
    <n v="101700"/>
    <x v="0"/>
    <x v="4"/>
    <x v="5"/>
    <x v="10"/>
  </r>
  <r>
    <x v="1"/>
    <s v="7"/>
    <x v="4"/>
    <s v="41100006"/>
    <s v="Pndptn Usaha Karet"/>
    <s v="11005975"/>
    <s v="CUTTING"/>
    <x v="0"/>
    <n v="243967000"/>
    <n v="7910"/>
    <x v="0"/>
    <x v="4"/>
    <x v="5"/>
    <x v="7"/>
  </r>
  <r>
    <x v="1"/>
    <s v="7"/>
    <x v="4"/>
    <s v="41100015"/>
    <s v="Pndptn Usaha Teh"/>
    <s v="11003293"/>
    <s v="WHITE TEA"/>
    <x v="0"/>
    <n v="3500000"/>
    <n v="2"/>
    <x v="0"/>
    <x v="5"/>
    <x v="6"/>
    <x v="14"/>
  </r>
  <r>
    <x v="1"/>
    <s v="7"/>
    <x v="4"/>
    <s v="41100015"/>
    <s v="Pndptn Usaha Teh"/>
    <s v="11004368"/>
    <s v="TEA:CTC TEA;BLACK;GRADE 1;BP 1"/>
    <x v="0"/>
    <n v="64480000"/>
    <n v="2080"/>
    <x v="0"/>
    <x v="5"/>
    <x v="6"/>
    <x v="12"/>
  </r>
  <r>
    <x v="1"/>
    <s v="7"/>
    <x v="4"/>
    <s v="41100015"/>
    <s v="Pndptn Usaha Teh"/>
    <s v="11004369"/>
    <s v="TEA:CTC TEA;BLACK;GRADE 1;PF 1"/>
    <x v="0"/>
    <n v="316445140"/>
    <n v="12100"/>
    <x v="0"/>
    <x v="5"/>
    <x v="6"/>
    <x v="12"/>
  </r>
  <r>
    <x v="1"/>
    <s v="7"/>
    <x v="4"/>
    <s v="41100015"/>
    <s v="Pndptn Usaha Teh"/>
    <s v="11004370"/>
    <s v="TEA:CTC TEA;BLACK;GRADE 1;PD"/>
    <x v="1"/>
    <n v="61972656"/>
    <n v="2400"/>
    <x v="0"/>
    <x v="5"/>
    <x v="6"/>
    <x v="12"/>
  </r>
  <r>
    <x v="1"/>
    <s v="7"/>
    <x v="4"/>
    <s v="41100015"/>
    <s v="Pndptn Usaha Teh"/>
    <s v="11004370"/>
    <s v="TEA:CTC TEA;BLACK;GRADE 1;PD"/>
    <x v="0"/>
    <n v="323707920"/>
    <n v="12180"/>
    <x v="0"/>
    <x v="5"/>
    <x v="6"/>
    <x v="12"/>
  </r>
  <r>
    <x v="1"/>
    <s v="7"/>
    <x v="4"/>
    <s v="41100015"/>
    <s v="Pndptn Usaha Teh"/>
    <s v="11004371"/>
    <s v="TEA:CTC TEA;BLACK;GRADE 1;DUST 1"/>
    <x v="1"/>
    <n v="1093918705"/>
    <n v="25500"/>
    <x v="0"/>
    <x v="5"/>
    <x v="6"/>
    <x v="12"/>
  </r>
  <r>
    <x v="1"/>
    <s v="7"/>
    <x v="4"/>
    <s v="41100015"/>
    <s v="Pndptn Usaha Teh"/>
    <s v="11004371"/>
    <s v="TEA:CTC TEA;BLACK;GRADE 1;DUST 1"/>
    <x v="0"/>
    <n v="582461880"/>
    <n v="13000"/>
    <x v="0"/>
    <x v="5"/>
    <x v="6"/>
    <x v="12"/>
  </r>
  <r>
    <x v="1"/>
    <s v="7"/>
    <x v="4"/>
    <s v="41100015"/>
    <s v="Pndptn Usaha Teh"/>
    <s v="11004372"/>
    <s v="TEA:CTC TEA;BLACK;GRADE 1;FANN"/>
    <x v="0"/>
    <n v="214173755"/>
    <n v="10480"/>
    <x v="0"/>
    <x v="5"/>
    <x v="6"/>
    <x v="12"/>
  </r>
  <r>
    <x v="1"/>
    <s v="7"/>
    <x v="4"/>
    <s v="41100015"/>
    <s v="Pndptn Usaha Teh"/>
    <s v="11004373"/>
    <s v="TEA:CTC TEA;BLACK;GRADE 2;DUST 2"/>
    <x v="1"/>
    <n v="243265555"/>
    <n v="9100"/>
    <x v="0"/>
    <x v="5"/>
    <x v="6"/>
    <x v="12"/>
  </r>
  <r>
    <x v="1"/>
    <s v="7"/>
    <x v="4"/>
    <s v="41100015"/>
    <s v="Pndptn Usaha Teh"/>
    <s v="11004375"/>
    <s v="TEA:CTC TEA;BLACK;GRADE 3;BMC"/>
    <x v="0"/>
    <n v="855500000"/>
    <n v="57000"/>
    <x v="0"/>
    <x v="5"/>
    <x v="6"/>
    <x v="12"/>
  </r>
  <r>
    <x v="1"/>
    <s v="7"/>
    <x v="4"/>
    <s v="41100017"/>
    <s v="Pndptn Usaha Kopi"/>
    <s v="11003329"/>
    <s v="REGULER R/WP-4M"/>
    <x v="0"/>
    <n v="0"/>
    <n v="0"/>
    <x v="0"/>
    <x v="6"/>
    <x v="8"/>
    <x v="17"/>
  </r>
  <r>
    <x v="1"/>
    <s v="7"/>
    <x v="4"/>
    <s v="41100017"/>
    <s v="Pndptn Usaha Kopi"/>
    <s v="11003935"/>
    <s v="KOPI - R/DP LOKAL"/>
    <x v="0"/>
    <n v="0"/>
    <n v="0"/>
    <x v="0"/>
    <x v="6"/>
    <x v="8"/>
    <x v="17"/>
  </r>
  <r>
    <x v="1"/>
    <s v="7"/>
    <x v="4"/>
    <s v="41100017"/>
    <s v="Pndptn Usaha Kopi"/>
    <s v="11003937"/>
    <s v="KOPI - R/WP LOKAL"/>
    <x v="0"/>
    <n v="0"/>
    <n v="0"/>
    <x v="0"/>
    <x v="6"/>
    <x v="8"/>
    <x v="17"/>
  </r>
  <r>
    <x v="1"/>
    <s v="7"/>
    <x v="4"/>
    <s v="41100021"/>
    <s v="Pndptn Usaha Kakao"/>
    <s v="11003303"/>
    <s v="KAKAO - 1-B-BC/W"/>
    <x v="0"/>
    <n v="22500000"/>
    <n v="188"/>
    <x v="0"/>
    <x v="7"/>
    <x v="11"/>
    <x v="20"/>
  </r>
  <r>
    <x v="1"/>
    <s v="7"/>
    <x v="4"/>
    <s v="41100021"/>
    <s v="Pndptn Usaha Kakao"/>
    <s v="11003306"/>
    <s v="KAKAO - 1-Sc-BC/W"/>
    <x v="0"/>
    <n v="11336000"/>
    <n v="104"/>
    <x v="0"/>
    <x v="7"/>
    <x v="11"/>
    <x v="20"/>
  </r>
  <r>
    <x v="1"/>
    <s v="7"/>
    <x v="4"/>
    <s v="41200001"/>
    <s v="Pndptn Usaha Tebu"/>
    <s v="11003504"/>
    <s v="KSU TEBU"/>
    <x v="0"/>
    <n v="1321696674"/>
    <n v="91"/>
    <x v="0"/>
    <x v="2"/>
    <x v="2"/>
    <x v="21"/>
  </r>
  <r>
    <x v="1"/>
    <s v="7"/>
    <x v="4"/>
    <s v="41200001"/>
    <s v="Pndptn Usaha Tebu"/>
    <s v="11004290"/>
    <s v="SUGAR,REFINED:GKP 1;ICUMSA 81-200IU"/>
    <x v="0"/>
    <n v="144541985185"/>
    <n v="9799999"/>
    <x v="0"/>
    <x v="2"/>
    <x v="2"/>
    <x v="3"/>
  </r>
  <r>
    <x v="1"/>
    <s v="7"/>
    <x v="4"/>
    <s v="41200001"/>
    <s v="Pndptn Usaha Tebu"/>
    <s v="11004310"/>
    <s v="MOLASSES:1.3-1.5GR/ML;12500CPS"/>
    <x v="0"/>
    <n v="11629997674"/>
    <n v="4999999"/>
    <x v="0"/>
    <x v="2"/>
    <x v="2"/>
    <x v="4"/>
  </r>
  <r>
    <x v="1"/>
    <s v="7"/>
    <x v="4"/>
    <s v="41200011"/>
    <s v="Pndptn Usaha Hortiku"/>
    <s v="11002729"/>
    <s v="KSU"/>
    <x v="0"/>
    <n v="546562163"/>
    <n v="84"/>
    <x v="1"/>
    <x v="1"/>
    <x v="4"/>
    <x v="21"/>
  </r>
  <r>
    <x v="1"/>
    <s v="7"/>
    <x v="4"/>
    <s v="41200011"/>
    <s v="Pndptn Usaha Hortiku"/>
    <s v="11003450"/>
    <s v="Bongkot Kayu"/>
    <x v="0"/>
    <n v="2939195"/>
    <n v="226"/>
    <x v="1"/>
    <x v="1"/>
    <x v="4"/>
    <x v="22"/>
  </r>
  <r>
    <x v="1"/>
    <s v="7"/>
    <x v="4"/>
    <s v="41200011"/>
    <s v="Pndptn Usaha Hortiku"/>
    <s v="11003462"/>
    <s v="Gula Kelapa Non Sulfit"/>
    <x v="0"/>
    <n v="382124636"/>
    <n v="21571"/>
    <x v="1"/>
    <x v="1"/>
    <x v="4"/>
    <x v="22"/>
  </r>
  <r>
    <x v="1"/>
    <s v="7"/>
    <x v="4"/>
    <s v="41200011"/>
    <s v="Pndptn Usaha Hortiku"/>
    <s v="11003463"/>
    <s v="Gula Kelapa Sulfit"/>
    <x v="0"/>
    <n v="400698874"/>
    <n v="23782"/>
    <x v="1"/>
    <x v="1"/>
    <x v="4"/>
    <x v="22"/>
  </r>
  <r>
    <x v="1"/>
    <s v="7"/>
    <x v="4"/>
    <s v="41200011"/>
    <s v="Pndptn Usaha Hortiku"/>
    <s v="11003478"/>
    <s v="Pisang"/>
    <x v="0"/>
    <n v="3550000"/>
    <n v="500"/>
    <x v="1"/>
    <x v="1"/>
    <x v="4"/>
    <x v="22"/>
  </r>
  <r>
    <x v="1"/>
    <s v="7"/>
    <x v="4"/>
    <s v="41200011"/>
    <s v="Pndptn Usaha Hortiku"/>
    <s v="11003480"/>
    <s v="Makadamia"/>
    <x v="0"/>
    <n v="18710812"/>
    <n v="131"/>
    <x v="1"/>
    <x v="1"/>
    <x v="4"/>
    <x v="22"/>
  </r>
  <r>
    <x v="1"/>
    <s v="7"/>
    <x v="4"/>
    <s v="41200011"/>
    <s v="Pndptn Usaha Hortiku"/>
    <s v="11003486"/>
    <s v="Buah Kelapa"/>
    <x v="0"/>
    <n v="20968538"/>
    <n v="6813"/>
    <x v="1"/>
    <x v="1"/>
    <x v="4"/>
    <x v="22"/>
  </r>
  <r>
    <x v="1"/>
    <s v="7"/>
    <x v="4"/>
    <s v="41200011"/>
    <s v="Pndptn Usaha Hortiku"/>
    <s v="11003487"/>
    <s v="Sirsak"/>
    <x v="0"/>
    <n v="2865800"/>
    <n v="1246"/>
    <x v="1"/>
    <x v="1"/>
    <x v="4"/>
    <x v="22"/>
  </r>
  <r>
    <x v="1"/>
    <s v="7"/>
    <x v="4"/>
    <s v="41200011"/>
    <s v="Pndptn Usaha Hortiku"/>
    <s v="11003548"/>
    <s v="Kayu Bakar Sengon Jadi"/>
    <x v="0"/>
    <n v="1165405"/>
    <n v="10"/>
    <x v="1"/>
    <x v="1"/>
    <x v="4"/>
    <x v="23"/>
  </r>
  <r>
    <x v="1"/>
    <s v="7"/>
    <x v="4"/>
    <s v="41200011"/>
    <s v="Pndptn Usaha Hortiku"/>
    <s v="11003591"/>
    <s v="Fee Penjualan Gula Kelapa"/>
    <x v="0"/>
    <n v="52017386"/>
    <n v="85980"/>
    <x v="1"/>
    <x v="1"/>
    <x v="4"/>
    <x v="22"/>
  </r>
  <r>
    <x v="1"/>
    <s v="7"/>
    <x v="4"/>
    <s v="41200011"/>
    <s v="Pndptn Usaha Hortiku"/>
    <s v="40001402"/>
    <s v="Kayu Bakar"/>
    <x v="0"/>
    <n v="15293107"/>
    <n v="321"/>
    <x v="1"/>
    <x v="1"/>
    <x v="4"/>
    <x v="22"/>
  </r>
  <r>
    <x v="1"/>
    <s v="7"/>
    <x v="4"/>
    <s v="41300001"/>
    <s v="Pndptn Usah Ank Kayu"/>
    <s v="11003336"/>
    <s v="Log Sengon Fresh A0"/>
    <x v="0"/>
    <n v="265190600"/>
    <n v="793"/>
    <x v="1"/>
    <x v="1"/>
    <x v="9"/>
    <x v="23"/>
  </r>
  <r>
    <x v="1"/>
    <s v="7"/>
    <x v="4"/>
    <s v="41300001"/>
    <s v="Pndptn Usah Ank Kayu"/>
    <s v="11003337"/>
    <s v="Log Sengon Fresh A1"/>
    <x v="0"/>
    <n v="860138100"/>
    <n v="1512"/>
    <x v="1"/>
    <x v="1"/>
    <x v="9"/>
    <x v="23"/>
  </r>
  <r>
    <x v="1"/>
    <s v="7"/>
    <x v="4"/>
    <s v="41300001"/>
    <s v="Pndptn Usah Ank Kayu"/>
    <s v="11003338"/>
    <s v="Log Sengon Fresh A2.1"/>
    <x v="0"/>
    <n v="1445998200"/>
    <n v="1741"/>
    <x v="1"/>
    <x v="1"/>
    <x v="9"/>
    <x v="23"/>
  </r>
  <r>
    <x v="1"/>
    <s v="7"/>
    <x v="4"/>
    <s v="41300001"/>
    <s v="Pndptn Usah Ank Kayu"/>
    <s v="11003339"/>
    <s v="Log Sengon Fresh A2.2"/>
    <x v="0"/>
    <n v="1099721050"/>
    <n v="1245"/>
    <x v="1"/>
    <x v="1"/>
    <x v="9"/>
    <x v="23"/>
  </r>
  <r>
    <x v="1"/>
    <s v="7"/>
    <x v="4"/>
    <s v="41300001"/>
    <s v="Pndptn Usah Ank Kayu"/>
    <s v="11003340"/>
    <s v="Log Sengon Fresh A3"/>
    <x v="0"/>
    <n v="906808950"/>
    <n v="991"/>
    <x v="1"/>
    <x v="1"/>
    <x v="9"/>
    <x v="23"/>
  </r>
  <r>
    <x v="1"/>
    <s v="7"/>
    <x v="4"/>
    <s v="41300001"/>
    <s v="Pndptn Usah Ank Kayu"/>
    <s v="11003341"/>
    <s v="Log Sengon Fresh A4"/>
    <x v="0"/>
    <n v="255839200"/>
    <n v="279"/>
    <x v="1"/>
    <x v="1"/>
    <x v="9"/>
    <x v="23"/>
  </r>
  <r>
    <x v="1"/>
    <s v="7"/>
    <x v="4"/>
    <s v="41300001"/>
    <s v="Pndptn Usah Ank Kayu"/>
    <s v="11003342"/>
    <s v="Log Sengon Fresh A5"/>
    <x v="0"/>
    <n v="1607400"/>
    <n v="3"/>
    <x v="1"/>
    <x v="1"/>
    <x v="9"/>
    <x v="23"/>
  </r>
  <r>
    <x v="1"/>
    <s v="7"/>
    <x v="4"/>
    <s v="41300001"/>
    <s v="Pndptn Usah Ank Kayu"/>
    <s v="11003344"/>
    <s v="Log Sengon Afkir"/>
    <x v="0"/>
    <n v="265092361"/>
    <n v="852"/>
    <x v="1"/>
    <x v="1"/>
    <x v="9"/>
    <x v="23"/>
  </r>
  <r>
    <x v="1"/>
    <s v="7"/>
    <x v="4"/>
    <s v="41300001"/>
    <s v="Pndptn Usah Ank Kayu"/>
    <s v="11003348"/>
    <s v="Log Jabon Fresh A0"/>
    <x v="0"/>
    <n v="129292500"/>
    <n v="279"/>
    <x v="1"/>
    <x v="1"/>
    <x v="9"/>
    <x v="23"/>
  </r>
  <r>
    <x v="1"/>
    <s v="7"/>
    <x v="4"/>
    <s v="41300001"/>
    <s v="Pndptn Usah Ank Kayu"/>
    <s v="11003349"/>
    <s v="Log Jabon Fresh A1"/>
    <x v="0"/>
    <n v="458324250"/>
    <n v="624"/>
    <x v="1"/>
    <x v="1"/>
    <x v="9"/>
    <x v="23"/>
  </r>
  <r>
    <x v="1"/>
    <s v="7"/>
    <x v="4"/>
    <s v="41300001"/>
    <s v="Pndptn Usah Ank Kayu"/>
    <s v="11003350"/>
    <s v="Log Jabon Fresh A2.1"/>
    <x v="0"/>
    <n v="650243800"/>
    <n v="724"/>
    <x v="1"/>
    <x v="1"/>
    <x v="9"/>
    <x v="23"/>
  </r>
  <r>
    <x v="1"/>
    <s v="7"/>
    <x v="4"/>
    <s v="41300001"/>
    <s v="Pndptn Usah Ank Kayu"/>
    <s v="11003351"/>
    <s v="Log Jabon Fresh A2.2"/>
    <x v="0"/>
    <n v="530245450"/>
    <n v="507"/>
    <x v="1"/>
    <x v="1"/>
    <x v="9"/>
    <x v="23"/>
  </r>
  <r>
    <x v="1"/>
    <s v="7"/>
    <x v="4"/>
    <s v="41300001"/>
    <s v="Pndptn Usah Ank Kayu"/>
    <s v="11003352"/>
    <s v="Log Jabon Fresh A3"/>
    <x v="0"/>
    <n v="305839050"/>
    <n v="297"/>
    <x v="1"/>
    <x v="1"/>
    <x v="9"/>
    <x v="23"/>
  </r>
  <r>
    <x v="1"/>
    <s v="7"/>
    <x v="4"/>
    <s v="41300001"/>
    <s v="Pndptn Usah Ank Kayu"/>
    <s v="11003353"/>
    <s v="Log Jabon Fresh A4"/>
    <x v="0"/>
    <n v="27995450"/>
    <n v="37"/>
    <x v="1"/>
    <x v="1"/>
    <x v="9"/>
    <x v="23"/>
  </r>
  <r>
    <x v="1"/>
    <s v="7"/>
    <x v="4"/>
    <s v="41300001"/>
    <s v="Pndptn Usah Ank Kayu"/>
    <s v="11003356"/>
    <s v="Log Jabon Afkir"/>
    <x v="0"/>
    <n v="39372297"/>
    <n v="141"/>
    <x v="1"/>
    <x v="1"/>
    <x v="9"/>
    <x v="23"/>
  </r>
  <r>
    <x v="1"/>
    <s v="7"/>
    <x v="4"/>
    <s v="41300001"/>
    <s v="Pndptn Usah Ank Kayu"/>
    <s v="11003359"/>
    <s v="Log Mahoni Fresh A0"/>
    <x v="0"/>
    <n v="902500"/>
    <n v="3"/>
    <x v="1"/>
    <x v="1"/>
    <x v="9"/>
    <x v="23"/>
  </r>
  <r>
    <x v="1"/>
    <s v="7"/>
    <x v="4"/>
    <s v="41300001"/>
    <s v="Pndptn Usah Ank Kayu"/>
    <s v="11003360"/>
    <s v="Log Mahoni Fresh A1"/>
    <x v="0"/>
    <n v="4587900"/>
    <n v="9"/>
    <x v="1"/>
    <x v="1"/>
    <x v="9"/>
    <x v="23"/>
  </r>
  <r>
    <x v="1"/>
    <s v="7"/>
    <x v="4"/>
    <s v="41300001"/>
    <s v="Pndptn Usah Ank Kayu"/>
    <s v="11003361"/>
    <s v="Log Mahoni Fresh A2.1"/>
    <x v="0"/>
    <n v="8713450"/>
    <n v="8"/>
    <x v="1"/>
    <x v="1"/>
    <x v="9"/>
    <x v="23"/>
  </r>
  <r>
    <x v="1"/>
    <s v="7"/>
    <x v="4"/>
    <s v="41300001"/>
    <s v="Pndptn Usah Ank Kayu"/>
    <s v="11003362"/>
    <s v="Log Mahoni Fresh A2.2"/>
    <x v="0"/>
    <n v="5161400"/>
    <n v="5"/>
    <x v="1"/>
    <x v="1"/>
    <x v="9"/>
    <x v="23"/>
  </r>
  <r>
    <x v="1"/>
    <s v="7"/>
    <x v="4"/>
    <s v="41300001"/>
    <s v="Pndptn Usah Ank Kayu"/>
    <s v="11003363"/>
    <s v="Log Mahoni Fresh A3"/>
    <x v="0"/>
    <n v="2584000"/>
    <n v="3"/>
    <x v="1"/>
    <x v="1"/>
    <x v="9"/>
    <x v="23"/>
  </r>
  <r>
    <x v="1"/>
    <s v="7"/>
    <x v="4"/>
    <s v="41300001"/>
    <s v="Pndptn Usah Ank Kayu"/>
    <s v="11003367"/>
    <s v="Log Mahoni Afkir"/>
    <x v="0"/>
    <n v="16549189"/>
    <n v="40"/>
    <x v="1"/>
    <x v="1"/>
    <x v="9"/>
    <x v="23"/>
  </r>
  <r>
    <x v="1"/>
    <s v="7"/>
    <x v="4"/>
    <s v="41300001"/>
    <s v="Pndptn Usah Ank Kayu"/>
    <s v="11003370"/>
    <s v="Log Balsa Fresh A0"/>
    <x v="0"/>
    <n v="46235000"/>
    <n v="122"/>
    <x v="1"/>
    <x v="1"/>
    <x v="9"/>
    <x v="23"/>
  </r>
  <r>
    <x v="1"/>
    <s v="7"/>
    <x v="4"/>
    <s v="41300001"/>
    <s v="Pndptn Usah Ank Kayu"/>
    <s v="11003371"/>
    <s v="Log Balsa Fresh A1"/>
    <x v="0"/>
    <n v="166897500"/>
    <n v="251"/>
    <x v="1"/>
    <x v="1"/>
    <x v="9"/>
    <x v="23"/>
  </r>
  <r>
    <x v="1"/>
    <s v="7"/>
    <x v="4"/>
    <s v="41300001"/>
    <s v="Pndptn Usah Ank Kayu"/>
    <s v="11003372"/>
    <s v="Log Balsa Fresh A2.1"/>
    <x v="0"/>
    <n v="307233000"/>
    <n v="370"/>
    <x v="1"/>
    <x v="1"/>
    <x v="9"/>
    <x v="23"/>
  </r>
  <r>
    <x v="1"/>
    <s v="7"/>
    <x v="4"/>
    <s v="41300001"/>
    <s v="Pndptn Usah Ank Kayu"/>
    <s v="11003373"/>
    <s v="Log Balsa Fresh A2.2"/>
    <x v="0"/>
    <n v="283869500"/>
    <n v="323"/>
    <x v="1"/>
    <x v="1"/>
    <x v="9"/>
    <x v="23"/>
  </r>
  <r>
    <x v="1"/>
    <s v="7"/>
    <x v="4"/>
    <s v="41300001"/>
    <s v="Pndptn Usah Ank Kayu"/>
    <s v="11003374"/>
    <s v="Log Balsa Fresh A3"/>
    <x v="0"/>
    <n v="262350000"/>
    <n v="264"/>
    <x v="1"/>
    <x v="1"/>
    <x v="9"/>
    <x v="23"/>
  </r>
  <r>
    <x v="1"/>
    <s v="7"/>
    <x v="4"/>
    <s v="41300001"/>
    <s v="Pndptn Usah Ank Kayu"/>
    <s v="11003375"/>
    <s v="Log Balsa Fresh A4"/>
    <x v="0"/>
    <n v="11347100"/>
    <n v="19"/>
    <x v="1"/>
    <x v="1"/>
    <x v="9"/>
    <x v="23"/>
  </r>
  <r>
    <x v="1"/>
    <s v="7"/>
    <x v="4"/>
    <s v="41300001"/>
    <s v="Pndptn Usah Ank Kayu"/>
    <s v="11003378"/>
    <s v="Log Balsa Afkir"/>
    <x v="0"/>
    <n v="15027387"/>
    <n v="49"/>
    <x v="1"/>
    <x v="1"/>
    <x v="9"/>
    <x v="23"/>
  </r>
  <r>
    <x v="1"/>
    <s v="7"/>
    <x v="4"/>
    <s v="41300001"/>
    <s v="Pndptn Usah Ank Kayu"/>
    <s v="11003390"/>
    <s v="Log Gmelina Fresh A0"/>
    <x v="0"/>
    <n v="8626000"/>
    <n v="21"/>
    <x v="1"/>
    <x v="1"/>
    <x v="9"/>
    <x v="23"/>
  </r>
  <r>
    <x v="1"/>
    <s v="7"/>
    <x v="4"/>
    <s v="41300001"/>
    <s v="Pndptn Usah Ank Kayu"/>
    <s v="11003391"/>
    <s v="Log Gmelina Fresh A1"/>
    <x v="0"/>
    <n v="18587500"/>
    <n v="31"/>
    <x v="1"/>
    <x v="1"/>
    <x v="9"/>
    <x v="23"/>
  </r>
  <r>
    <x v="1"/>
    <s v="7"/>
    <x v="4"/>
    <s v="41300001"/>
    <s v="Pndptn Usah Ank Kayu"/>
    <s v="11003392"/>
    <s v="Log Gmelina Fresh A2.1"/>
    <x v="0"/>
    <n v="21768000"/>
    <n v="28"/>
    <x v="1"/>
    <x v="1"/>
    <x v="9"/>
    <x v="23"/>
  </r>
  <r>
    <x v="1"/>
    <s v="7"/>
    <x v="4"/>
    <s v="41300001"/>
    <s v="Pndptn Usah Ank Kayu"/>
    <s v="11003393"/>
    <s v="Log Gmelina Fresh A2.2"/>
    <x v="0"/>
    <n v="8793750"/>
    <n v="13"/>
    <x v="1"/>
    <x v="1"/>
    <x v="9"/>
    <x v="23"/>
  </r>
  <r>
    <x v="1"/>
    <s v="7"/>
    <x v="4"/>
    <s v="41300001"/>
    <s v="Pndptn Usah Ank Kayu"/>
    <s v="11003394"/>
    <s v="Log Gmelina Fresh A3"/>
    <x v="0"/>
    <n v="2182500"/>
    <n v="4"/>
    <x v="1"/>
    <x v="1"/>
    <x v="9"/>
    <x v="23"/>
  </r>
  <r>
    <x v="1"/>
    <s v="7"/>
    <x v="4"/>
    <s v="41300001"/>
    <s v="Pndptn Usah Ank Kayu"/>
    <s v="11003574"/>
    <s v="Pohon Kelapa"/>
    <x v="0"/>
    <n v="92702702"/>
    <n v="504"/>
    <x v="1"/>
    <x v="1"/>
    <x v="9"/>
    <x v="23"/>
  </r>
  <r>
    <x v="1"/>
    <s v="7"/>
    <x v="4"/>
    <s v="41300001"/>
    <s v="Pndptn Usah Ank Kayu"/>
    <s v="11003594"/>
    <s v="Log Sengon Tekik Fresh A0"/>
    <x v="0"/>
    <n v="846300"/>
    <n v="3"/>
    <x v="1"/>
    <x v="1"/>
    <x v="9"/>
    <x v="23"/>
  </r>
  <r>
    <x v="1"/>
    <s v="7"/>
    <x v="4"/>
    <s v="41300001"/>
    <s v="Pndptn Usah Ank Kayu"/>
    <s v="11003595"/>
    <s v="Log Sengon Tekik Fresh A1"/>
    <x v="0"/>
    <n v="833650"/>
    <n v="6"/>
    <x v="1"/>
    <x v="1"/>
    <x v="9"/>
    <x v="23"/>
  </r>
  <r>
    <x v="1"/>
    <s v="7"/>
    <x v="4"/>
    <s v="41300001"/>
    <s v="Pndptn Usah Ank Kayu"/>
    <s v="11003596"/>
    <s v="Log Sengon Tekik Fresh A2.1"/>
    <x v="0"/>
    <n v="1287850"/>
    <n v="7"/>
    <x v="1"/>
    <x v="1"/>
    <x v="9"/>
    <x v="23"/>
  </r>
  <r>
    <x v="1"/>
    <s v="7"/>
    <x v="4"/>
    <s v="41300001"/>
    <s v="Pndptn Usah Ank Kayu"/>
    <s v="11003597"/>
    <s v="Log Sengon Tekik Fresh A2.2"/>
    <x v="0"/>
    <n v="1008300"/>
    <n v="3"/>
    <x v="1"/>
    <x v="1"/>
    <x v="9"/>
    <x v="23"/>
  </r>
  <r>
    <x v="1"/>
    <s v="7"/>
    <x v="4"/>
    <s v="41300001"/>
    <s v="Pndptn Usah Ank Kayu"/>
    <s v="11003598"/>
    <s v="Log Sengon Tekik Fresh A3"/>
    <x v="0"/>
    <n v="4127450"/>
    <n v="7"/>
    <x v="1"/>
    <x v="1"/>
    <x v="9"/>
    <x v="23"/>
  </r>
  <r>
    <x v="1"/>
    <s v="7"/>
    <x v="4"/>
    <s v="41300001"/>
    <s v="Pndptn Usah Ank Kayu"/>
    <s v="11003599"/>
    <s v="Log Sengon Tekik Fresh A4"/>
    <x v="0"/>
    <n v="7720250"/>
    <n v="8"/>
    <x v="1"/>
    <x v="1"/>
    <x v="9"/>
    <x v="23"/>
  </r>
  <r>
    <x v="1"/>
    <s v="7"/>
    <x v="4"/>
    <s v="41900001"/>
    <s v="Pndptn Ush Opti Aset"/>
    <s v="11006178"/>
    <s v="Pendapatan Sewa"/>
    <x v="0"/>
    <n v="23423423"/>
    <n v="2"/>
    <x v="1"/>
    <x v="1"/>
    <x v="13"/>
    <x v="21"/>
  </r>
  <r>
    <x v="1"/>
    <s v="7"/>
    <x v="4"/>
    <s v="41900005"/>
    <s v="Pndptn Ush Agrowisat"/>
    <s v="11006186"/>
    <s v="Agro Hunian-Swakelola"/>
    <x v="0"/>
    <n v="321433645"/>
    <n v="822"/>
    <x v="1"/>
    <x v="1"/>
    <x v="7"/>
    <x v="27"/>
  </r>
  <r>
    <x v="1"/>
    <s v="7"/>
    <x v="4"/>
    <s v="41900005"/>
    <s v="Pndptn Ush Agrowisat"/>
    <s v="11006187"/>
    <s v="Agro Parkir &amp; Tiket -Swakelola"/>
    <x v="0"/>
    <n v="1175131000"/>
    <n v="34"/>
    <x v="1"/>
    <x v="1"/>
    <x v="7"/>
    <x v="27"/>
  </r>
  <r>
    <x v="1"/>
    <s v="7"/>
    <x v="4"/>
    <s v="41900005"/>
    <s v="Pndptn Ush Agrowisat"/>
    <s v="11006188"/>
    <s v="Agro Resto - Swakelola"/>
    <x v="0"/>
    <n v="688383171"/>
    <n v="617"/>
    <x v="1"/>
    <x v="1"/>
    <x v="7"/>
    <x v="27"/>
  </r>
  <r>
    <x v="1"/>
    <s v="7"/>
    <x v="4"/>
    <s v="41900005"/>
    <s v="Pndptn Ush Agrowisat"/>
    <s v="11006189"/>
    <s v="Agro Wahana -Swakelola"/>
    <x v="0"/>
    <n v="196673162"/>
    <n v="180"/>
    <x v="1"/>
    <x v="1"/>
    <x v="7"/>
    <x v="27"/>
  </r>
  <r>
    <x v="1"/>
    <s v="7"/>
    <x v="5"/>
    <s v="42000054"/>
    <s v="Pendapatan KSO"/>
    <s v="11006181"/>
    <s v="KSO Sawit SupCo - PalmCo"/>
    <x v="0"/>
    <n v="53402074857"/>
    <n v="4"/>
    <x v="1"/>
    <x v="1"/>
    <x v="14"/>
    <x v="26"/>
  </r>
  <r>
    <x v="1"/>
    <s v="7"/>
    <x v="5"/>
    <s v="42000054"/>
    <s v="Pendapatan KSO"/>
    <s v="#"/>
    <s v="#"/>
    <x v="0"/>
    <n v="3736194254"/>
    <n v="0"/>
    <x v="1"/>
    <x v="1"/>
    <x v="14"/>
    <x v="6"/>
  </r>
  <r>
    <x v="1"/>
    <s v="7"/>
    <x v="6"/>
    <s v="41100006"/>
    <s v="Pndptn Usaha Karet"/>
    <s v="11003894"/>
    <s v="CUTTING A BB"/>
    <x v="0"/>
    <n v="221502600"/>
    <n v="7458"/>
    <x v="0"/>
    <x v="4"/>
    <x v="5"/>
    <x v="7"/>
  </r>
  <r>
    <x v="1"/>
    <s v="7"/>
    <x v="6"/>
    <s v="41100006"/>
    <s v="Pndptn Usaha Karet"/>
    <s v="11003895"/>
    <s v="RSS 1 SBC"/>
    <x v="1"/>
    <n v="6056263383"/>
    <n v="161280"/>
    <x v="0"/>
    <x v="4"/>
    <x v="5"/>
    <x v="10"/>
  </r>
  <r>
    <x v="1"/>
    <s v="7"/>
    <x v="6"/>
    <s v="41100006"/>
    <s v="Pndptn Usaha Karet"/>
    <s v="11003895"/>
    <s v="RSS 1 SBC"/>
    <x v="0"/>
    <n v="1443993600"/>
    <n v="38400"/>
    <x v="0"/>
    <x v="4"/>
    <x v="5"/>
    <x v="10"/>
  </r>
  <r>
    <x v="1"/>
    <s v="7"/>
    <x v="6"/>
    <s v="41100006"/>
    <s v="Pndptn Usaha Karet"/>
    <s v="11003899"/>
    <s v="SIR 3WF SW"/>
    <x v="0"/>
    <n v="564480000"/>
    <n v="20160"/>
    <x v="0"/>
    <x v="4"/>
    <x v="5"/>
    <x v="7"/>
  </r>
  <r>
    <x v="1"/>
    <s v="7"/>
    <x v="6"/>
    <s v="41100006"/>
    <s v="Pndptn Usaha Karet"/>
    <s v="11003900"/>
    <s v="SIR 3L"/>
    <x v="1"/>
    <n v="47773858"/>
    <n v="1260"/>
    <x v="0"/>
    <x v="4"/>
    <x v="5"/>
    <x v="7"/>
  </r>
  <r>
    <x v="1"/>
    <s v="7"/>
    <x v="6"/>
    <s v="41100006"/>
    <s v="Pndptn Usaha Karet"/>
    <s v="11003900"/>
    <s v="SIR 3L"/>
    <x v="0"/>
    <n v="8758708770"/>
    <n v="266070"/>
    <x v="0"/>
    <x v="4"/>
    <x v="5"/>
    <x v="7"/>
  </r>
  <r>
    <x v="1"/>
    <s v="7"/>
    <x v="6"/>
    <s v="41100006"/>
    <s v="Pndptn Usaha Karet"/>
    <s v="11003903"/>
    <s v="SIR 20"/>
    <x v="0"/>
    <n v="101562651540"/>
    <n v="3656520"/>
    <x v="0"/>
    <x v="4"/>
    <x v="5"/>
    <x v="8"/>
  </r>
  <r>
    <x v="1"/>
    <s v="7"/>
    <x v="6"/>
    <s v="41100006"/>
    <s v="Pndptn Usaha Karet"/>
    <s v="11005970"/>
    <s v="RSS 1 BB"/>
    <x v="1"/>
    <n v="7600299725"/>
    <n v="201366"/>
    <x v="0"/>
    <x v="4"/>
    <x v="5"/>
    <x v="10"/>
  </r>
  <r>
    <x v="1"/>
    <s v="7"/>
    <x v="6"/>
    <s v="41100006"/>
    <s v="Pndptn Usaha Karet"/>
    <s v="11005970"/>
    <s v="RSS 1 BB"/>
    <x v="0"/>
    <n v="14777500194"/>
    <n v="421038"/>
    <x v="0"/>
    <x v="4"/>
    <x v="5"/>
    <x v="10"/>
  </r>
  <r>
    <x v="1"/>
    <s v="7"/>
    <x v="6"/>
    <s v="41100006"/>
    <s v="Pndptn Usaha Karet"/>
    <s v="11005975"/>
    <s v="CUTTING"/>
    <x v="0"/>
    <n v="117463500"/>
    <n v="3955"/>
    <x v="0"/>
    <x v="4"/>
    <x v="5"/>
    <x v="7"/>
  </r>
  <r>
    <x v="1"/>
    <s v="7"/>
    <x v="6"/>
    <s v="41100015"/>
    <s v="Pndptn Usaha Teh"/>
    <s v="11003735"/>
    <s v="TEH HIJAU"/>
    <x v="0"/>
    <n v="3348555000"/>
    <n v="167805"/>
    <x v="0"/>
    <x v="5"/>
    <x v="6"/>
    <x v="14"/>
  </r>
  <r>
    <x v="1"/>
    <s v="7"/>
    <x v="6"/>
    <s v="41100015"/>
    <s v="Pndptn Usaha Teh"/>
    <s v="11004360"/>
    <s v="TEA:ODX TEA;BLACK;GRADE 1;BT"/>
    <x v="0"/>
    <n v="91951200"/>
    <n v="4800"/>
    <x v="0"/>
    <x v="5"/>
    <x v="6"/>
    <x v="13"/>
  </r>
  <r>
    <x v="1"/>
    <s v="7"/>
    <x v="6"/>
    <s v="41100015"/>
    <s v="Pndptn Usaha Teh"/>
    <s v="11004368"/>
    <s v="TEA:CTC TEA;BLACK;GRADE 1;BP 1"/>
    <x v="0"/>
    <n v="237577019"/>
    <n v="11440"/>
    <x v="0"/>
    <x v="5"/>
    <x v="6"/>
    <x v="12"/>
  </r>
  <r>
    <x v="1"/>
    <s v="7"/>
    <x v="6"/>
    <s v="41100015"/>
    <s v="Pndptn Usaha Teh"/>
    <s v="11004369"/>
    <s v="TEA:CTC TEA;BLACK;GRADE 1;PF 1"/>
    <x v="0"/>
    <n v="273088794"/>
    <n v="13200"/>
    <x v="0"/>
    <x v="5"/>
    <x v="6"/>
    <x v="12"/>
  </r>
  <r>
    <x v="1"/>
    <s v="7"/>
    <x v="6"/>
    <s v="41100015"/>
    <s v="Pndptn Usaha Teh"/>
    <s v="11004370"/>
    <s v="TEA:CTC TEA;BLACK;GRADE 1;PD"/>
    <x v="1"/>
    <n v="3298867236"/>
    <n v="16800"/>
    <x v="0"/>
    <x v="5"/>
    <x v="6"/>
    <x v="12"/>
  </r>
  <r>
    <x v="1"/>
    <s v="7"/>
    <x v="6"/>
    <s v="41100015"/>
    <s v="Pndptn Usaha Teh"/>
    <s v="11004371"/>
    <s v="TEA:CTC TEA;BLACK;GRADE 1;DUST 1"/>
    <x v="1"/>
    <n v="607185280"/>
    <n v="22100"/>
    <x v="0"/>
    <x v="5"/>
    <x v="6"/>
    <x v="12"/>
  </r>
  <r>
    <x v="1"/>
    <s v="7"/>
    <x v="6"/>
    <s v="41100015"/>
    <s v="Pndptn Usaha Teh"/>
    <s v="11004372"/>
    <s v="TEA:CTC TEA;BLACK;GRADE 1;FANN"/>
    <x v="1"/>
    <n v="40883649"/>
    <n v="2120"/>
    <x v="0"/>
    <x v="5"/>
    <x v="6"/>
    <x v="12"/>
  </r>
  <r>
    <x v="1"/>
    <s v="7"/>
    <x v="6"/>
    <s v="41100015"/>
    <s v="Pndptn Usaha Teh"/>
    <s v="11004372"/>
    <s v="TEA:CTC TEA;BLACK;GRADE 1;FANN"/>
    <x v="0"/>
    <n v="115842026"/>
    <n v="6360"/>
    <x v="0"/>
    <x v="5"/>
    <x v="6"/>
    <x v="12"/>
  </r>
  <r>
    <x v="1"/>
    <s v="7"/>
    <x v="6"/>
    <s v="41100015"/>
    <s v="Pndptn Usaha Teh"/>
    <s v="11004373"/>
    <s v="TEA:CTC TEA;BLACK;GRADE 2;DUST 2"/>
    <x v="1"/>
    <n v="292556043"/>
    <n v="11700"/>
    <x v="0"/>
    <x v="5"/>
    <x v="6"/>
    <x v="12"/>
  </r>
  <r>
    <x v="1"/>
    <s v="7"/>
    <x v="6"/>
    <s v="41100015"/>
    <s v="Pndptn Usaha Teh"/>
    <s v="11004374"/>
    <s v="TEA:CTC TEA;BLACK;GRADE 2;FNGS 2"/>
    <x v="1"/>
    <n v="210397212"/>
    <n v="14400"/>
    <x v="0"/>
    <x v="5"/>
    <x v="6"/>
    <x v="12"/>
  </r>
  <r>
    <x v="1"/>
    <s v="7"/>
    <x v="6"/>
    <s v="41100015"/>
    <s v="Pndptn Usaha Teh"/>
    <s v="11004374"/>
    <s v="TEA:CTC TEA;BLACK;GRADE 2;FNGS 2"/>
    <x v="0"/>
    <n v="87885126"/>
    <n v="5400"/>
    <x v="0"/>
    <x v="5"/>
    <x v="6"/>
    <x v="12"/>
  </r>
  <r>
    <x v="1"/>
    <s v="7"/>
    <x v="6"/>
    <s v="41100015"/>
    <s v="Pndptn Usaha Teh"/>
    <s v="11004375"/>
    <s v="TEA:CTC TEA;BLACK;GRADE 3;BMC"/>
    <x v="0"/>
    <n v="176225000"/>
    <n v="18550"/>
    <x v="0"/>
    <x v="5"/>
    <x v="6"/>
    <x v="12"/>
  </r>
  <r>
    <x v="1"/>
    <s v="7"/>
    <x v="7"/>
    <s v="41200011"/>
    <s v="Pndptn Usaha Hortiku"/>
    <s v="11003496"/>
    <s v="Kopra"/>
    <x v="0"/>
    <n v="82882800"/>
    <n v="10000"/>
    <x v="1"/>
    <x v="1"/>
    <x v="4"/>
    <x v="22"/>
  </r>
  <r>
    <x v="1"/>
    <s v="7"/>
    <x v="7"/>
    <s v="41200011"/>
    <s v="Pndptn Usaha Hortiku"/>
    <s v="31000168"/>
    <s v="KELAPA BUTIR"/>
    <x v="0"/>
    <n v="1486485"/>
    <n v="2500"/>
    <x v="1"/>
    <x v="1"/>
    <x v="4"/>
    <x v="22"/>
  </r>
  <r>
    <x v="1"/>
    <s v="7"/>
    <x v="7"/>
    <s v="41200017"/>
    <s v="Pndptn Usah H Ternak"/>
    <s v="11003992"/>
    <s v="ANAK SAPI"/>
    <x v="0"/>
    <n v="31000000"/>
    <n v="6"/>
    <x v="1"/>
    <x v="1"/>
    <x v="12"/>
    <x v="6"/>
  </r>
  <r>
    <x v="1"/>
    <s v="7"/>
    <x v="7"/>
    <s v="41200017"/>
    <s v="Pndptn Usah H Ternak"/>
    <s v="11003994"/>
    <s v="ANAK SAPI JANTAN 1-2"/>
    <x v="0"/>
    <n v="42500000"/>
    <n v="5"/>
    <x v="1"/>
    <x v="1"/>
    <x v="12"/>
    <x v="6"/>
  </r>
  <r>
    <x v="1"/>
    <s v="7"/>
    <x v="7"/>
    <s v="41200017"/>
    <s v="Pndptn Usah H Ternak"/>
    <s v="11003995"/>
    <s v="ANAK SAPI DARA 1-2"/>
    <x v="0"/>
    <n v="40000000"/>
    <n v="5"/>
    <x v="1"/>
    <x v="1"/>
    <x v="12"/>
    <x v="6"/>
  </r>
  <r>
    <x v="1"/>
    <s v="7"/>
    <x v="7"/>
    <s v="41200017"/>
    <s v="Pndptn Usah H Ternak"/>
    <s v="11003998"/>
    <s v="SAPI PEJANTAN AFKIR"/>
    <x v="0"/>
    <n v="68000000"/>
    <n v="4"/>
    <x v="1"/>
    <x v="1"/>
    <x v="12"/>
    <x v="6"/>
  </r>
  <r>
    <x v="1"/>
    <s v="7"/>
    <x v="7"/>
    <s v="41200017"/>
    <s v="Pndptn Usah H Ternak"/>
    <s v="11003999"/>
    <s v="SAPI INDUK AFKIR"/>
    <x v="0"/>
    <n v="108000000"/>
    <n v="9"/>
    <x v="1"/>
    <x v="1"/>
    <x v="12"/>
    <x v="6"/>
  </r>
  <r>
    <x v="1"/>
    <s v="7"/>
    <x v="7"/>
    <s v="41900001"/>
    <s v="Pndptn Ush Opti Aset"/>
    <s v="11006178"/>
    <s v="Pendapatan Sewa"/>
    <x v="0"/>
    <n v="7500000"/>
    <n v="1"/>
    <x v="1"/>
    <x v="1"/>
    <x v="13"/>
    <x v="21"/>
  </r>
  <r>
    <x v="1"/>
    <s v="7"/>
    <x v="7"/>
    <s v="42000054"/>
    <s v="Pendapatan KSO"/>
    <s v="11006181"/>
    <s v="KSO Sawit SupCo - PalmCo"/>
    <x v="0"/>
    <n v="9858031635"/>
    <n v="1"/>
    <x v="1"/>
    <x v="1"/>
    <x v="14"/>
    <x v="26"/>
  </r>
  <r>
    <x v="1"/>
    <s v="8"/>
    <x v="0"/>
    <s v="41200001"/>
    <s v="Pndptn Usaha Tebu"/>
    <s v="11004290"/>
    <s v="SUGAR,REFINED:GKP 1;ICUMSA 81-200IU"/>
    <x v="0"/>
    <n v="350750000"/>
    <n v="23000"/>
    <x v="0"/>
    <x v="2"/>
    <x v="2"/>
    <x v="3"/>
  </r>
  <r>
    <x v="1"/>
    <s v="8"/>
    <x v="0"/>
    <s v="41200001"/>
    <s v="Pndptn Usaha Tebu"/>
    <s v="11004310"/>
    <s v="MOLASSES:1.3-1.5GR/ML;12500CPS"/>
    <x v="0"/>
    <n v="1951800000"/>
    <n v="780720"/>
    <x v="0"/>
    <x v="2"/>
    <x v="2"/>
    <x v="4"/>
  </r>
  <r>
    <x v="1"/>
    <s v="8"/>
    <x v="0"/>
    <s v="41900001"/>
    <s v="Pndptn Ush Opti Aset"/>
    <s v="11006178"/>
    <s v="Pendapatan Sewa"/>
    <x v="0"/>
    <n v="12825123518"/>
    <n v="1"/>
    <x v="1"/>
    <x v="1"/>
    <x v="13"/>
    <x v="21"/>
  </r>
  <r>
    <x v="1"/>
    <s v="8"/>
    <x v="0"/>
    <s v="42000054"/>
    <s v="Pendapatan KSO"/>
    <s v="11006181"/>
    <s v="KSO Sawit SupCo - PalmCo"/>
    <x v="0"/>
    <n v="40914650587"/>
    <n v="2"/>
    <x v="1"/>
    <x v="1"/>
    <x v="14"/>
    <x v="26"/>
  </r>
  <r>
    <x v="1"/>
    <s v="8"/>
    <x v="1"/>
    <s v="41100000"/>
    <s v="Pndptn Usaha Sawit"/>
    <s v="11000003"/>
    <s v="CPO"/>
    <x v="0"/>
    <n v="9042484213"/>
    <n v="717259"/>
    <x v="0"/>
    <x v="0"/>
    <x v="0"/>
    <x v="0"/>
  </r>
  <r>
    <x v="1"/>
    <s v="8"/>
    <x v="1"/>
    <s v="41100000"/>
    <s v="Pndptn Usaha Sawit"/>
    <s v="11000004"/>
    <s v="INTI SAWIT"/>
    <x v="0"/>
    <n v="6226548060"/>
    <n v="1704390"/>
    <x v="0"/>
    <x v="0"/>
    <x v="0"/>
    <x v="1"/>
  </r>
  <r>
    <x v="1"/>
    <s v="8"/>
    <x v="1"/>
    <s v="41100006"/>
    <s v="Pndptn Usaha Karet"/>
    <s v="11000046"/>
    <s v="LATEKS PEKAT HIGH AMONIAK"/>
    <x v="0"/>
    <n v="789032994"/>
    <n v="20580"/>
    <x v="0"/>
    <x v="4"/>
    <x v="5"/>
    <x v="7"/>
  </r>
  <r>
    <x v="1"/>
    <s v="8"/>
    <x v="1"/>
    <s v="41100006"/>
    <s v="Pndptn Usaha Karet"/>
    <s v="11000047"/>
    <s v="SKIM LATEKS PEKAT"/>
    <x v="0"/>
    <n v="39000001"/>
    <n v="4140"/>
    <x v="0"/>
    <x v="4"/>
    <x v="5"/>
    <x v="7"/>
  </r>
  <r>
    <x v="1"/>
    <s v="8"/>
    <x v="1"/>
    <s v="41100006"/>
    <s v="Pndptn Usaha Karet"/>
    <s v="11003784"/>
    <s v="BLOCK RUBBER"/>
    <x v="0"/>
    <n v="21122500"/>
    <n v="2485"/>
    <x v="0"/>
    <x v="4"/>
    <x v="5"/>
    <x v="7"/>
  </r>
  <r>
    <x v="1"/>
    <s v="8"/>
    <x v="1"/>
    <s v="41100006"/>
    <s v="Pndptn Usaha Karet"/>
    <s v="11003850"/>
    <s v="SIR 10"/>
    <x v="0"/>
    <n v="9842235480"/>
    <n v="350280"/>
    <x v="0"/>
    <x v="4"/>
    <x v="5"/>
    <x v="11"/>
  </r>
  <r>
    <x v="1"/>
    <s v="8"/>
    <x v="1"/>
    <s v="41100006"/>
    <s v="Pndptn Usaha Karet"/>
    <s v="11005970"/>
    <s v="RSS 1 BB"/>
    <x v="1"/>
    <n v="10928078226"/>
    <n v="311202"/>
    <x v="0"/>
    <x v="4"/>
    <x v="5"/>
    <x v="10"/>
  </r>
  <r>
    <x v="1"/>
    <s v="8"/>
    <x v="1"/>
    <s v="41100006"/>
    <s v="Pndptn Usaha Karet"/>
    <s v="11005970"/>
    <s v="RSS 1 BB"/>
    <x v="0"/>
    <n v="12618362412"/>
    <n v="347814"/>
    <x v="0"/>
    <x v="4"/>
    <x v="5"/>
    <x v="10"/>
  </r>
  <r>
    <x v="1"/>
    <s v="8"/>
    <x v="1"/>
    <s v="41100006"/>
    <s v="Pndptn Usaha Karet"/>
    <s v="31000025"/>
    <s v="Lump"/>
    <x v="0"/>
    <n v="5655912336"/>
    <n v="229047"/>
    <x v="0"/>
    <x v="4"/>
    <x v="5"/>
    <x v="7"/>
  </r>
  <r>
    <x v="1"/>
    <s v="8"/>
    <x v="1"/>
    <s v="41100015"/>
    <s v="Pndptn Usaha Teh"/>
    <s v="11003780"/>
    <s v="PW DUST ORT"/>
    <x v="0"/>
    <n v="55472300"/>
    <n v="5200"/>
    <x v="0"/>
    <x v="5"/>
    <x v="6"/>
    <x v="13"/>
  </r>
  <r>
    <x v="1"/>
    <s v="8"/>
    <x v="1"/>
    <s v="41100015"/>
    <s v="Pndptn Usaha Teh"/>
    <s v="11003849"/>
    <s v="SILVER NEEDLE"/>
    <x v="0"/>
    <n v="1500000"/>
    <n v="1"/>
    <x v="0"/>
    <x v="5"/>
    <x v="6"/>
    <x v="14"/>
  </r>
  <r>
    <x v="1"/>
    <s v="8"/>
    <x v="1"/>
    <s v="41100015"/>
    <s v="Pndptn Usaha Teh"/>
    <s v="11004247"/>
    <s v="TEA:WALAND BLEND,BLK;CTC+OTDX;PD+D1+PF"/>
    <x v="1"/>
    <n v="54579840"/>
    <n v="1200"/>
    <x v="0"/>
    <x v="5"/>
    <x v="6"/>
    <x v="14"/>
  </r>
  <r>
    <x v="1"/>
    <s v="8"/>
    <x v="1"/>
    <s v="41100015"/>
    <s v="Pndptn Usaha Teh"/>
    <s v="11004288"/>
    <s v="TEA:ODX TEA;BLACK;GRADE 3;BM"/>
    <x v="0"/>
    <n v="2474248000"/>
    <n v="163950"/>
    <x v="0"/>
    <x v="5"/>
    <x v="6"/>
    <x v="13"/>
  </r>
  <r>
    <x v="1"/>
    <s v="8"/>
    <x v="1"/>
    <s v="41100015"/>
    <s v="Pndptn Usaha Teh"/>
    <s v="11004348"/>
    <s v="TEA:ODX TEA;BLACK;GRADE 1;BOP I"/>
    <x v="1"/>
    <n v="343560600"/>
    <n v="9000"/>
    <x v="0"/>
    <x v="5"/>
    <x v="6"/>
    <x v="13"/>
  </r>
  <r>
    <x v="1"/>
    <s v="8"/>
    <x v="1"/>
    <s v="41100015"/>
    <s v="Pndptn Usaha Teh"/>
    <s v="11004348"/>
    <s v="TEA:ODX TEA;BLACK;GRADE 1;BOP I"/>
    <x v="0"/>
    <n v="270642440"/>
    <n v="9670"/>
    <x v="0"/>
    <x v="5"/>
    <x v="6"/>
    <x v="13"/>
  </r>
  <r>
    <x v="1"/>
    <s v="8"/>
    <x v="1"/>
    <s v="41100015"/>
    <s v="Pndptn Usaha Teh"/>
    <s v="11004355"/>
    <s v="TEA:ODX TEA;BLACK;GRADE 1;BOP"/>
    <x v="0"/>
    <n v="619270000"/>
    <n v="18120"/>
    <x v="0"/>
    <x v="5"/>
    <x v="6"/>
    <x v="13"/>
  </r>
  <r>
    <x v="1"/>
    <s v="8"/>
    <x v="1"/>
    <s v="41100015"/>
    <s v="Pndptn Usaha Teh"/>
    <s v="11004356"/>
    <s v="TEA:ODX TEA;BLACK;GRADE 1;BOP I SP"/>
    <x v="0"/>
    <n v="11419040"/>
    <n v="206"/>
    <x v="0"/>
    <x v="5"/>
    <x v="6"/>
    <x v="13"/>
  </r>
  <r>
    <x v="1"/>
    <s v="8"/>
    <x v="1"/>
    <s v="41100015"/>
    <s v="Pndptn Usaha Teh"/>
    <s v="11004357"/>
    <s v="TEA:ODX TEA;BLACK;GRADE 1;BOPF"/>
    <x v="1"/>
    <n v="55008682"/>
    <n v="2040"/>
    <x v="0"/>
    <x v="5"/>
    <x v="6"/>
    <x v="13"/>
  </r>
  <r>
    <x v="1"/>
    <s v="8"/>
    <x v="1"/>
    <s v="41100015"/>
    <s v="Pndptn Usaha Teh"/>
    <s v="11004357"/>
    <s v="TEA:ODX TEA;BLACK;GRADE 1;BOPF"/>
    <x v="0"/>
    <n v="1645472222"/>
    <n v="69360"/>
    <x v="0"/>
    <x v="5"/>
    <x v="6"/>
    <x v="13"/>
  </r>
  <r>
    <x v="1"/>
    <s v="8"/>
    <x v="1"/>
    <s v="41100015"/>
    <s v="Pndptn Usaha Teh"/>
    <s v="11004358"/>
    <s v="TEA:ODX TEA;BLACK;GRADE 1;PF"/>
    <x v="1"/>
    <n v="112078727"/>
    <n v="4670"/>
    <x v="0"/>
    <x v="5"/>
    <x v="6"/>
    <x v="13"/>
  </r>
  <r>
    <x v="1"/>
    <s v="8"/>
    <x v="1"/>
    <s v="41100015"/>
    <s v="Pndptn Usaha Teh"/>
    <s v="11004358"/>
    <s v="TEA:ODX TEA;BLACK;GRADE 1;PF"/>
    <x v="0"/>
    <n v="5589481733"/>
    <n v="254100"/>
    <x v="0"/>
    <x v="5"/>
    <x v="6"/>
    <x v="13"/>
  </r>
  <r>
    <x v="1"/>
    <s v="8"/>
    <x v="1"/>
    <s v="41100015"/>
    <s v="Pndptn Usaha Teh"/>
    <s v="11004359"/>
    <s v="TEA:ODX TEA;BLACK;GRADE 1;DUST"/>
    <x v="1"/>
    <n v="2843323769"/>
    <n v="128960"/>
    <x v="0"/>
    <x v="5"/>
    <x v="6"/>
    <x v="13"/>
  </r>
  <r>
    <x v="1"/>
    <s v="8"/>
    <x v="1"/>
    <s v="41100015"/>
    <s v="Pndptn Usaha Teh"/>
    <s v="11004359"/>
    <s v="TEA:ODX TEA;BLACK;GRADE 1;DUST"/>
    <x v="0"/>
    <n v="1142919898"/>
    <n v="47120"/>
    <x v="0"/>
    <x v="5"/>
    <x v="6"/>
    <x v="13"/>
  </r>
  <r>
    <x v="1"/>
    <s v="8"/>
    <x v="1"/>
    <s v="41100015"/>
    <s v="Pndptn Usaha Teh"/>
    <s v="11004360"/>
    <s v="TEA:ODX TEA;BLACK;GRADE 1;BT"/>
    <x v="1"/>
    <n v="1075027920"/>
    <n v="48400"/>
    <x v="0"/>
    <x v="5"/>
    <x v="6"/>
    <x v="13"/>
  </r>
  <r>
    <x v="1"/>
    <s v="8"/>
    <x v="1"/>
    <s v="41100015"/>
    <s v="Pndptn Usaha Teh"/>
    <s v="11004360"/>
    <s v="TEA:ODX TEA;BLACK;GRADE 1;BT"/>
    <x v="0"/>
    <n v="2750048980"/>
    <n v="128820"/>
    <x v="0"/>
    <x v="5"/>
    <x v="6"/>
    <x v="13"/>
  </r>
  <r>
    <x v="1"/>
    <s v="8"/>
    <x v="1"/>
    <s v="41100015"/>
    <s v="Pndptn Usaha Teh"/>
    <s v="11004361"/>
    <s v="TEA:ODX TEA;BLACK;GRADE 1;BP"/>
    <x v="0"/>
    <n v="1249781400"/>
    <n v="26460"/>
    <x v="0"/>
    <x v="5"/>
    <x v="6"/>
    <x v="13"/>
  </r>
  <r>
    <x v="1"/>
    <s v="8"/>
    <x v="1"/>
    <s v="41100015"/>
    <s v="Pndptn Usaha Teh"/>
    <s v="11004362"/>
    <s v="TEA:ODX TEA;BLACK;GRADE 2;PF II"/>
    <x v="0"/>
    <n v="40768000"/>
    <n v="2240"/>
    <x v="0"/>
    <x v="5"/>
    <x v="6"/>
    <x v="13"/>
  </r>
  <r>
    <x v="1"/>
    <s v="8"/>
    <x v="1"/>
    <s v="41100015"/>
    <s v="Pndptn Usaha Teh"/>
    <s v="11004363"/>
    <s v="TEA:ODX TEA;BLACK;GRADE 2;DUST II"/>
    <x v="1"/>
    <n v="215122540"/>
    <n v="9920"/>
    <x v="0"/>
    <x v="5"/>
    <x v="6"/>
    <x v="13"/>
  </r>
  <r>
    <x v="1"/>
    <s v="8"/>
    <x v="1"/>
    <s v="41100015"/>
    <s v="Pndptn Usaha Teh"/>
    <s v="11004363"/>
    <s v="TEA:ODX TEA;BLACK;GRADE 2;DUST II"/>
    <x v="0"/>
    <n v="408235404"/>
    <n v="18600"/>
    <x v="0"/>
    <x v="5"/>
    <x v="6"/>
    <x v="13"/>
  </r>
  <r>
    <x v="1"/>
    <s v="8"/>
    <x v="1"/>
    <s v="41100015"/>
    <s v="Pndptn Usaha Teh"/>
    <s v="11004365"/>
    <s v="TEA:ODX TEA;BLACK;GRADE 2;FANN II"/>
    <x v="1"/>
    <n v="656842384"/>
    <n v="36300"/>
    <x v="0"/>
    <x v="5"/>
    <x v="6"/>
    <x v="13"/>
  </r>
  <r>
    <x v="1"/>
    <s v="8"/>
    <x v="1"/>
    <s v="41100015"/>
    <s v="Pndptn Usaha Teh"/>
    <s v="11004365"/>
    <s v="TEA:ODX TEA;BLACK;GRADE 2;FANN II"/>
    <x v="0"/>
    <n v="4818375474"/>
    <n v="265250"/>
    <x v="0"/>
    <x v="5"/>
    <x v="6"/>
    <x v="13"/>
  </r>
  <r>
    <x v="1"/>
    <s v="8"/>
    <x v="1"/>
    <s v="41100015"/>
    <s v="Pndptn Usaha Teh"/>
    <s v="11004366"/>
    <s v="TEA:ODX TEA;BLACK;GRADE 2;DUST III"/>
    <x v="1"/>
    <n v="55749408"/>
    <n v="2600"/>
    <x v="0"/>
    <x v="5"/>
    <x v="6"/>
    <x v="13"/>
  </r>
  <r>
    <x v="1"/>
    <s v="8"/>
    <x v="1"/>
    <s v="41100015"/>
    <s v="Pndptn Usaha Teh"/>
    <s v="11004368"/>
    <s v="TEA:CTC TEA;BLACK;GRADE 1;BP 1"/>
    <x v="0"/>
    <n v="2073642"/>
    <n v="62"/>
    <x v="0"/>
    <x v="5"/>
    <x v="6"/>
    <x v="12"/>
  </r>
  <r>
    <x v="1"/>
    <s v="8"/>
    <x v="1"/>
    <s v="41100015"/>
    <s v="Pndptn Usaha Teh"/>
    <s v="11004369"/>
    <s v="TEA:CTC TEA;BLACK;GRADE 1;PF 1"/>
    <x v="0"/>
    <n v="163211609"/>
    <n v="6600"/>
    <x v="0"/>
    <x v="5"/>
    <x v="6"/>
    <x v="12"/>
  </r>
  <r>
    <x v="1"/>
    <s v="8"/>
    <x v="1"/>
    <s v="41100015"/>
    <s v="Pndptn Usaha Teh"/>
    <s v="11004370"/>
    <s v="TEA:CTC TEA;BLACK;GRADE 1;PD"/>
    <x v="1"/>
    <n v="33137760"/>
    <n v="1200"/>
    <x v="0"/>
    <x v="5"/>
    <x v="6"/>
    <x v="12"/>
  </r>
  <r>
    <x v="1"/>
    <s v="8"/>
    <x v="1"/>
    <s v="41100015"/>
    <s v="Pndptn Usaha Teh"/>
    <s v="11004370"/>
    <s v="TEA:CTC TEA;BLACK;GRADE 1;PD"/>
    <x v="0"/>
    <n v="39341400"/>
    <n v="1200"/>
    <x v="0"/>
    <x v="5"/>
    <x v="6"/>
    <x v="12"/>
  </r>
  <r>
    <x v="1"/>
    <s v="8"/>
    <x v="1"/>
    <s v="41100015"/>
    <s v="Pndptn Usaha Teh"/>
    <s v="11004371"/>
    <s v="TEA:CTC TEA;BLACK;GRADE 1;DUST 1"/>
    <x v="1"/>
    <n v="236512640"/>
    <n v="6500"/>
    <x v="0"/>
    <x v="5"/>
    <x v="6"/>
    <x v="12"/>
  </r>
  <r>
    <x v="1"/>
    <s v="8"/>
    <x v="1"/>
    <s v="41100015"/>
    <s v="Pndptn Usaha Teh"/>
    <s v="11004372"/>
    <s v="TEA:CTC TEA;BLACK;GRADE 1;FANN"/>
    <x v="1"/>
    <n v="66119577"/>
    <n v="3180"/>
    <x v="0"/>
    <x v="5"/>
    <x v="6"/>
    <x v="12"/>
  </r>
  <r>
    <x v="1"/>
    <s v="8"/>
    <x v="1"/>
    <s v="41100015"/>
    <s v="Pndptn Usaha Teh"/>
    <s v="11004372"/>
    <s v="TEA:CTC TEA;BLACK;GRADE 1;FANN"/>
    <x v="0"/>
    <n v="884098066"/>
    <n v="41340"/>
    <x v="0"/>
    <x v="5"/>
    <x v="6"/>
    <x v="12"/>
  </r>
  <r>
    <x v="1"/>
    <s v="8"/>
    <x v="1"/>
    <s v="41100015"/>
    <s v="Pndptn Usaha Teh"/>
    <s v="11004373"/>
    <s v="TEA:CTC TEA;BLACK;GRADE 2;DUST 2"/>
    <x v="1"/>
    <n v="207582077"/>
    <n v="7800"/>
    <x v="0"/>
    <x v="5"/>
    <x v="6"/>
    <x v="12"/>
  </r>
  <r>
    <x v="1"/>
    <s v="8"/>
    <x v="1"/>
    <s v="41100015"/>
    <s v="Pndptn Usaha Teh"/>
    <s v="11004374"/>
    <s v="TEA:CTC TEA;BLACK;GRADE 2;FNGS 2"/>
    <x v="1"/>
    <n v="198696608"/>
    <n v="13200"/>
    <x v="0"/>
    <x v="5"/>
    <x v="6"/>
    <x v="12"/>
  </r>
  <r>
    <x v="1"/>
    <s v="8"/>
    <x v="1"/>
    <s v="41100015"/>
    <s v="Pndptn Usaha Teh"/>
    <s v="11004374"/>
    <s v="TEA:CTC TEA;BLACK;GRADE 2;FNGS 2"/>
    <x v="0"/>
    <n v="323404923"/>
    <n v="18600"/>
    <x v="0"/>
    <x v="5"/>
    <x v="6"/>
    <x v="12"/>
  </r>
  <r>
    <x v="1"/>
    <s v="8"/>
    <x v="1"/>
    <s v="41100015"/>
    <s v="Pndptn Usaha Teh"/>
    <s v="11004409"/>
    <s v="TEA:ODX TEA;BLACK;GRADE 2;PW DUST"/>
    <x v="1"/>
    <n v="102629592"/>
    <n v="7800"/>
    <x v="0"/>
    <x v="5"/>
    <x v="6"/>
    <x v="13"/>
  </r>
  <r>
    <x v="1"/>
    <s v="8"/>
    <x v="1"/>
    <s v="41100015"/>
    <s v="Pndptn Usaha Teh"/>
    <s v="11004409"/>
    <s v="TEA:ODX TEA;BLACK;GRADE 2;PW DUST"/>
    <x v="0"/>
    <n v="1539440000"/>
    <n v="132000"/>
    <x v="0"/>
    <x v="5"/>
    <x v="6"/>
    <x v="13"/>
  </r>
  <r>
    <x v="1"/>
    <s v="8"/>
    <x v="1"/>
    <s v="41100015"/>
    <s v="Pndptn Usaha Teh"/>
    <s v="11004416"/>
    <s v="TEA:POWDER;GREEN;GRADE 1;OOLONG"/>
    <x v="0"/>
    <n v="332722"/>
    <n v="5"/>
    <x v="0"/>
    <x v="5"/>
    <x v="6"/>
    <x v="14"/>
  </r>
  <r>
    <x v="1"/>
    <s v="8"/>
    <x v="1"/>
    <s v="41100015"/>
    <s v="Pndptn Usaha Teh"/>
    <s v="11004477"/>
    <s v="TEA:ODX TEA;BLACK;GRADE 2;FANN I"/>
    <x v="0"/>
    <n v="594000000"/>
    <n v="44000"/>
    <x v="0"/>
    <x v="5"/>
    <x v="6"/>
    <x v="13"/>
  </r>
  <r>
    <x v="1"/>
    <s v="8"/>
    <x v="1"/>
    <s v="41100015"/>
    <s v="Pndptn Usaha Teh"/>
    <s v="11004530"/>
    <s v="TEA:ODX TEA;BLACK;GRADE 2;FANN IV"/>
    <x v="1"/>
    <n v="225141840"/>
    <n v="19800"/>
    <x v="0"/>
    <x v="5"/>
    <x v="6"/>
    <x v="13"/>
  </r>
  <r>
    <x v="1"/>
    <s v="8"/>
    <x v="1"/>
    <s v="41100015"/>
    <s v="Pndptn Usaha Teh"/>
    <s v="11006129"/>
    <s v="TEA:ODX TEA;BLACK;GRADE 1;PF-DUST;PF LS"/>
    <x v="1"/>
    <n v="387994438"/>
    <n v="16940"/>
    <x v="0"/>
    <x v="5"/>
    <x v="6"/>
    <x v="13"/>
  </r>
  <r>
    <x v="1"/>
    <s v="8"/>
    <x v="1"/>
    <s v="41100015"/>
    <s v="Pndptn Usaha Teh"/>
    <s v="11006190"/>
    <s v="TEA:POWDER;BLACK;PF;OJI 52;BLD"/>
    <x v="0"/>
    <n v="645252220"/>
    <n v="19008"/>
    <x v="0"/>
    <x v="5"/>
    <x v="6"/>
    <x v="13"/>
  </r>
  <r>
    <x v="1"/>
    <s v="8"/>
    <x v="1"/>
    <s v="41100015"/>
    <s v="Pndptn Usaha Teh"/>
    <s v="11006198"/>
    <s v="TEA:POWDER;BLACK;BOP OJI 22;BLD"/>
    <x v="0"/>
    <n v="258072000"/>
    <n v="10000"/>
    <x v="0"/>
    <x v="5"/>
    <x v="6"/>
    <x v="13"/>
  </r>
  <r>
    <x v="1"/>
    <s v="8"/>
    <x v="1"/>
    <s v="41100015"/>
    <s v="Pndptn Usaha Teh"/>
    <s v="11006226"/>
    <s v="TEA:ODX TEA;BLACK;D STD 188"/>
    <x v="1"/>
    <n v="0"/>
    <n v="0"/>
    <x v="0"/>
    <x v="5"/>
    <x v="6"/>
    <x v="13"/>
  </r>
  <r>
    <x v="1"/>
    <s v="8"/>
    <x v="1"/>
    <s v="41100015"/>
    <s v="Pndptn Usaha Teh"/>
    <s v="31000023"/>
    <s v="PUCUK TEH"/>
    <x v="0"/>
    <n v="236287191"/>
    <n v="80510"/>
    <x v="0"/>
    <x v="5"/>
    <x v="6"/>
    <x v="14"/>
  </r>
  <r>
    <x v="1"/>
    <s v="8"/>
    <x v="1"/>
    <s v="41100023"/>
    <s v="Pndptn Usah Prd Hil"/>
    <s v="11004467"/>
    <s v="RICE,MILLED:IR64;WHITE;RAW"/>
    <x v="0"/>
    <n v="6825000"/>
    <n v="455"/>
    <x v="1"/>
    <x v="1"/>
    <x v="1"/>
    <x v="16"/>
  </r>
  <r>
    <x v="1"/>
    <s v="8"/>
    <x v="1"/>
    <s v="41100023"/>
    <s v="Pndptn Usah Prd Hil"/>
    <s v="11006051"/>
    <s v="Beras Merek A - 25 Kg/Krg (pcs)"/>
    <x v="0"/>
    <n v="5250000"/>
    <n v="14"/>
    <x v="1"/>
    <x v="1"/>
    <x v="1"/>
    <x v="16"/>
  </r>
  <r>
    <x v="1"/>
    <s v="8"/>
    <x v="1"/>
    <s v="41100023"/>
    <s v="Pndptn Usah Prd Hil"/>
    <s v="11006148"/>
    <s v="SYRUP:LIQUID;LYCHEE TEA;350ML"/>
    <x v="0"/>
    <n v="259766"/>
    <n v="10"/>
    <x v="1"/>
    <x v="1"/>
    <x v="1"/>
    <x v="16"/>
  </r>
  <r>
    <x v="1"/>
    <s v="8"/>
    <x v="1"/>
    <s v="41100023"/>
    <s v="Pndptn Usah Prd Hil"/>
    <s v="11006197"/>
    <s v="TEA:BAG;BLACK;PANDAN;GUNUNG MAS;25/BOX"/>
    <x v="0"/>
    <n v="0"/>
    <n v="0"/>
    <x v="1"/>
    <x v="1"/>
    <x v="1"/>
    <x v="16"/>
  </r>
  <r>
    <x v="1"/>
    <s v="8"/>
    <x v="1"/>
    <s v="41100023"/>
    <s v="Pndptn Usah Prd Hil"/>
    <s v="11006228"/>
    <s v="TEA:BULK;GREEN;JASMINE;FANN"/>
    <x v="0"/>
    <n v="0"/>
    <n v="0"/>
    <x v="1"/>
    <x v="1"/>
    <x v="1"/>
    <x v="16"/>
  </r>
  <r>
    <x v="1"/>
    <s v="8"/>
    <x v="1"/>
    <s v="41100024"/>
    <s v="Pndptn Us. Hilir Teh"/>
    <s v="11004289"/>
    <s v="TEA:BAG;BLACK;GUNUNG MAS;46.25GR;25/BOX"/>
    <x v="0"/>
    <n v="16071444"/>
    <n v="4033"/>
    <x v="1"/>
    <x v="1"/>
    <x v="1"/>
    <x v="16"/>
  </r>
  <r>
    <x v="1"/>
    <s v="8"/>
    <x v="1"/>
    <s v="41100024"/>
    <s v="Pndptn Us. Hilir Teh"/>
    <s v="11004323"/>
    <s v="TEA:BAG;BLACKCURRANT;WALINI;45GR;25/BOX"/>
    <x v="0"/>
    <n v="6331250"/>
    <n v="448"/>
    <x v="1"/>
    <x v="1"/>
    <x v="1"/>
    <x v="16"/>
  </r>
  <r>
    <x v="1"/>
    <s v="8"/>
    <x v="1"/>
    <s v="41100024"/>
    <s v="Pndptn Us. Hilir Teh"/>
    <s v="11004383"/>
    <s v="TEA:BAG;BLACKCURRANT;WALINI;25/BOX;ALUM"/>
    <x v="0"/>
    <n v="52783183"/>
    <n v="5357"/>
    <x v="1"/>
    <x v="1"/>
    <x v="1"/>
    <x v="16"/>
  </r>
  <r>
    <x v="1"/>
    <s v="8"/>
    <x v="1"/>
    <s v="41100024"/>
    <s v="Pndptn Us. Hilir Teh"/>
    <s v="11004393"/>
    <s v="TEA:BAG;BLACK;LEMON;WALINI;1080GR;24/MC"/>
    <x v="0"/>
    <n v="362050"/>
    <n v="15"/>
    <x v="1"/>
    <x v="1"/>
    <x v="1"/>
    <x v="16"/>
  </r>
  <r>
    <x v="1"/>
    <s v="8"/>
    <x v="1"/>
    <s v="41100024"/>
    <s v="Pndptn Us. Hilir Teh"/>
    <s v="11004394"/>
    <s v="TEA:BAG;BLACK;ORIGINAL;WALINI;24/MC"/>
    <x v="0"/>
    <n v="362050"/>
    <n v="15"/>
    <x v="1"/>
    <x v="1"/>
    <x v="1"/>
    <x v="16"/>
  </r>
  <r>
    <x v="1"/>
    <s v="8"/>
    <x v="1"/>
    <s v="41100024"/>
    <s v="Pndptn Us. Hilir Teh"/>
    <s v="11004395"/>
    <s v="TEA:BAG;GREEN;ORIGINAL;WALINI;24/MC"/>
    <x v="0"/>
    <n v="362050"/>
    <n v="15"/>
    <x v="1"/>
    <x v="1"/>
    <x v="1"/>
    <x v="16"/>
  </r>
  <r>
    <x v="1"/>
    <s v="8"/>
    <x v="1"/>
    <s v="41100024"/>
    <s v="Pndptn Us. Hilir Teh"/>
    <s v="11004406"/>
    <s v="TEA:BAG;BLACKCURRANT;NUSAKITA;48/MC"/>
    <x v="0"/>
    <n v="5904386"/>
    <n v="754"/>
    <x v="1"/>
    <x v="1"/>
    <x v="1"/>
    <x v="16"/>
  </r>
  <r>
    <x v="1"/>
    <s v="8"/>
    <x v="1"/>
    <s v="41100024"/>
    <s v="Pndptn Us. Hilir Teh"/>
    <s v="11004407"/>
    <s v="TEA:BAG;LEMON;NUSAKITA;48/MC"/>
    <x v="0"/>
    <n v="2602908"/>
    <n v="312"/>
    <x v="1"/>
    <x v="1"/>
    <x v="1"/>
    <x v="16"/>
  </r>
  <r>
    <x v="1"/>
    <s v="8"/>
    <x v="1"/>
    <s v="41100024"/>
    <s v="Pndptn Us. Hilir Teh"/>
    <s v="11004412"/>
    <s v="TEA:BAG;BLACK;ORIGINAL;PAS TEA;48/MC"/>
    <x v="0"/>
    <n v="8160000"/>
    <n v="5760"/>
    <x v="1"/>
    <x v="1"/>
    <x v="1"/>
    <x v="16"/>
  </r>
  <r>
    <x v="1"/>
    <s v="8"/>
    <x v="1"/>
    <s v="41100024"/>
    <s v="Pndptn Us. Hilir Teh"/>
    <s v="11004414"/>
    <s v="TEA:BAG;BLACK;VANILA;NUSAKITA;48/MC"/>
    <x v="0"/>
    <n v="4215094"/>
    <n v="509"/>
    <x v="1"/>
    <x v="1"/>
    <x v="1"/>
    <x v="16"/>
  </r>
  <r>
    <x v="1"/>
    <s v="8"/>
    <x v="1"/>
    <s v="41100024"/>
    <s v="Pndptn Us. Hilir Teh"/>
    <s v="11004415"/>
    <s v="EA:BAG;ENGLISHBREAKFAST;NUSAKITA;48/MC"/>
    <x v="0"/>
    <n v="9750625"/>
    <n v="1374"/>
    <x v="1"/>
    <x v="1"/>
    <x v="1"/>
    <x v="16"/>
  </r>
  <r>
    <x v="1"/>
    <s v="8"/>
    <x v="1"/>
    <s v="41100024"/>
    <s v="Pndptn Us. Hilir Teh"/>
    <s v="11004417"/>
    <s v="TEA:BAG;BLACK;LECI;WALINI;1080GR;24/MC"/>
    <x v="0"/>
    <n v="362050"/>
    <n v="15"/>
    <x v="1"/>
    <x v="1"/>
    <x v="1"/>
    <x v="16"/>
  </r>
  <r>
    <x v="1"/>
    <s v="8"/>
    <x v="1"/>
    <s v="41100024"/>
    <s v="Pndptn Us. Hilir Teh"/>
    <s v="11004418"/>
    <s v="TEA:BAG;BLACK;BLACKCURRANT;WALINI;24/MC"/>
    <x v="0"/>
    <n v="362050"/>
    <n v="15"/>
    <x v="1"/>
    <x v="1"/>
    <x v="1"/>
    <x v="16"/>
  </r>
  <r>
    <x v="1"/>
    <s v="8"/>
    <x v="1"/>
    <s v="41100024"/>
    <s v="Pndptn Us. Hilir Teh"/>
    <s v="11004447"/>
    <s v="TEA:POWDER;BLACK;GRADE 1;WALINI;1KG"/>
    <x v="0"/>
    <n v="12590540"/>
    <n v="251"/>
    <x v="1"/>
    <x v="1"/>
    <x v="1"/>
    <x v="16"/>
  </r>
  <r>
    <x v="1"/>
    <s v="8"/>
    <x v="1"/>
    <s v="41100024"/>
    <s v="Pndptn Us. Hilir Teh"/>
    <s v="11004456"/>
    <s v="TEA:BAG;BLACK;ORIGINAL;WALINI;180GR"/>
    <x v="0"/>
    <n v="1061261"/>
    <n v="30"/>
    <x v="1"/>
    <x v="1"/>
    <x v="1"/>
    <x v="16"/>
  </r>
  <r>
    <x v="1"/>
    <s v="8"/>
    <x v="1"/>
    <s v="41100024"/>
    <s v="Pndptn Us. Hilir Teh"/>
    <s v="11004519"/>
    <s v="TEA:BAG;JASMINE;GOALPARA;30GR;15/BOX"/>
    <x v="0"/>
    <n v="840755"/>
    <n v="294"/>
    <x v="1"/>
    <x v="1"/>
    <x v="1"/>
    <x v="16"/>
  </r>
  <r>
    <x v="1"/>
    <s v="8"/>
    <x v="1"/>
    <s v="41100024"/>
    <s v="Pndptn Us. Hilir Teh"/>
    <s v="11004520"/>
    <s v="TEA:BAG;BLACK;GOALPARA;30GR;15/BOX"/>
    <x v="0"/>
    <n v="1602316"/>
    <n v="621"/>
    <x v="1"/>
    <x v="1"/>
    <x v="1"/>
    <x v="16"/>
  </r>
  <r>
    <x v="1"/>
    <s v="8"/>
    <x v="1"/>
    <s v="41100024"/>
    <s v="Pndptn Us. Hilir Teh"/>
    <s v="11006011"/>
    <s v="TC Wangi Goal 15TB/Dus (Pcs)-72/MC"/>
    <x v="0"/>
    <n v="17301118"/>
    <n v="6110"/>
    <x v="1"/>
    <x v="1"/>
    <x v="1"/>
    <x v="16"/>
  </r>
  <r>
    <x v="1"/>
    <s v="8"/>
    <x v="1"/>
    <s v="41100024"/>
    <s v="Pndptn Us. Hilir Teh"/>
    <s v="11006018"/>
    <s v="TEH STD 102  BP 1"/>
    <x v="0"/>
    <n v="9980000"/>
    <n v="285"/>
    <x v="1"/>
    <x v="1"/>
    <x v="1"/>
    <x v="16"/>
  </r>
  <r>
    <x v="1"/>
    <s v="8"/>
    <x v="1"/>
    <s v="41100024"/>
    <s v="Pndptn Us. Hilir Teh"/>
    <s v="11006028"/>
    <s v="TEH STD 205  BOP I"/>
    <x v="0"/>
    <n v="3195000"/>
    <n v="65"/>
    <x v="1"/>
    <x v="1"/>
    <x v="1"/>
    <x v="16"/>
  </r>
  <r>
    <x v="1"/>
    <s v="8"/>
    <x v="1"/>
    <s v="41100024"/>
    <s v="Pndptn Us. Hilir Teh"/>
    <s v="11006033"/>
    <s v="TEH STD 210  BT Original"/>
    <x v="0"/>
    <n v="42882"/>
    <n v="2"/>
    <x v="1"/>
    <x v="1"/>
    <x v="1"/>
    <x v="16"/>
  </r>
  <r>
    <x v="1"/>
    <s v="8"/>
    <x v="1"/>
    <s v="41100024"/>
    <s v="Pndptn Us. Hilir Teh"/>
    <s v="11006035"/>
    <s v="TEH STD 212  PF II"/>
    <x v="0"/>
    <n v="65247"/>
    <n v="3"/>
    <x v="1"/>
    <x v="1"/>
    <x v="1"/>
    <x v="16"/>
  </r>
  <r>
    <x v="1"/>
    <s v="8"/>
    <x v="1"/>
    <s v="41100024"/>
    <s v="Pndptn Us. Hilir Teh"/>
    <s v="11006039"/>
    <s v="TEH STD 217  Fann II"/>
    <x v="0"/>
    <n v="8000000"/>
    <n v="200"/>
    <x v="1"/>
    <x v="1"/>
    <x v="1"/>
    <x v="16"/>
  </r>
  <r>
    <x v="1"/>
    <s v="8"/>
    <x v="1"/>
    <s v="41100024"/>
    <s v="Pndptn Us. Hilir Teh"/>
    <s v="11006040"/>
    <s v="TEH STD 218  BM"/>
    <x v="0"/>
    <n v="200000"/>
    <n v="10"/>
    <x v="1"/>
    <x v="1"/>
    <x v="1"/>
    <x v="16"/>
  </r>
  <r>
    <x v="1"/>
    <s v="8"/>
    <x v="1"/>
    <s v="41100024"/>
    <s v="Pndptn Us. Hilir Teh"/>
    <s v="11006044"/>
    <s v="TEH STD 401  Silver Needle"/>
    <x v="0"/>
    <n v="5250000"/>
    <n v="3"/>
    <x v="1"/>
    <x v="1"/>
    <x v="1"/>
    <x v="16"/>
  </r>
  <r>
    <x v="1"/>
    <s v="8"/>
    <x v="1"/>
    <s v="41100024"/>
    <s v="Pndptn Us. Hilir Teh"/>
    <s v="11006055"/>
    <s v="TC Hijau Walini NA 25TB/Dus (Pcs)-48/MC"/>
    <x v="0"/>
    <n v="22863545"/>
    <n v="2010"/>
    <x v="1"/>
    <x v="1"/>
    <x v="1"/>
    <x v="16"/>
  </r>
  <r>
    <x v="1"/>
    <s v="8"/>
    <x v="1"/>
    <s v="41100024"/>
    <s v="Pndptn Us. Hilir Teh"/>
    <s v="11006056"/>
    <s v="TC Hijau Walini AP 25TB/Dus (Pcs)-48MC"/>
    <x v="0"/>
    <n v="1565283"/>
    <n v="205"/>
    <x v="1"/>
    <x v="1"/>
    <x v="1"/>
    <x v="16"/>
  </r>
  <r>
    <x v="1"/>
    <s v="8"/>
    <x v="1"/>
    <s v="41100024"/>
    <s v="Pndptn Us. Hilir Teh"/>
    <s v="11006057"/>
    <s v="TC Hitam Goal 25TB/Dus (Pcs) - 48/MC"/>
    <x v="0"/>
    <n v="174102390"/>
    <n v="43330"/>
    <x v="1"/>
    <x v="1"/>
    <x v="1"/>
    <x v="16"/>
  </r>
  <r>
    <x v="1"/>
    <s v="8"/>
    <x v="1"/>
    <s v="41100024"/>
    <s v="Pndptn Us. Hilir Teh"/>
    <s v="11006058"/>
    <s v="TC Hitam Goal 5TB/Sachet (Pcs)- 288/MC"/>
    <x v="0"/>
    <n v="3960335"/>
    <n v="5196"/>
    <x v="1"/>
    <x v="1"/>
    <x v="1"/>
    <x v="16"/>
  </r>
  <r>
    <x v="1"/>
    <s v="8"/>
    <x v="1"/>
    <s v="41100024"/>
    <s v="Pndptn Us. Hilir Teh"/>
    <s v="11006060"/>
    <s v="TC Hitam Walini AP 25TB/Dus (Pcs)-48/MC"/>
    <x v="0"/>
    <n v="6021862"/>
    <n v="402"/>
    <x v="1"/>
    <x v="1"/>
    <x v="1"/>
    <x v="16"/>
  </r>
  <r>
    <x v="1"/>
    <s v="8"/>
    <x v="1"/>
    <s v="41100024"/>
    <s v="Pndptn Us. Hilir Teh"/>
    <s v="11006061"/>
    <s v="TC Hitam Reg NA 25TB/Dus (Pcs)-48/MC"/>
    <x v="0"/>
    <n v="1300843"/>
    <n v="208"/>
    <x v="1"/>
    <x v="1"/>
    <x v="1"/>
    <x v="16"/>
  </r>
  <r>
    <x v="1"/>
    <s v="8"/>
    <x v="1"/>
    <s v="41100024"/>
    <s v="Pndptn Us. Hilir Teh"/>
    <s v="11006062"/>
    <s v="TC Wangi Superindo 365 25TB/Dus"/>
    <x v="0"/>
    <n v="4864865"/>
    <n v="1200"/>
    <x v="1"/>
    <x v="1"/>
    <x v="1"/>
    <x v="16"/>
  </r>
  <r>
    <x v="1"/>
    <s v="8"/>
    <x v="1"/>
    <s v="41100024"/>
    <s v="Pndptn Us. Hilir Teh"/>
    <s v="11006063"/>
    <s v="TC Wangi Walini NA 25TB/Dus (Pcs)-48/MC"/>
    <x v="0"/>
    <n v="54989879"/>
    <n v="6738"/>
    <x v="1"/>
    <x v="1"/>
    <x v="1"/>
    <x v="16"/>
  </r>
  <r>
    <x v="1"/>
    <s v="8"/>
    <x v="1"/>
    <s v="41100024"/>
    <s v="Pndptn Us. Hilir Teh"/>
    <s v="11006064"/>
    <s v="TC Wangi Walini AP 25TB/Dus (Pcs)-48/MC"/>
    <x v="0"/>
    <n v="2271187"/>
    <n v="281"/>
    <x v="1"/>
    <x v="1"/>
    <x v="1"/>
    <x v="16"/>
  </r>
  <r>
    <x v="1"/>
    <s v="8"/>
    <x v="1"/>
    <s v="41100024"/>
    <s v="Pndptn Us. Hilir Teh"/>
    <s v="11006065"/>
    <s v="TC Leci Walini NA 25TB/Dus (Pcs)-48/MC"/>
    <x v="0"/>
    <n v="74214507"/>
    <n v="7640"/>
    <x v="1"/>
    <x v="1"/>
    <x v="1"/>
    <x v="16"/>
  </r>
  <r>
    <x v="1"/>
    <s v="8"/>
    <x v="1"/>
    <s v="41100024"/>
    <s v="Pndptn Us. Hilir Teh"/>
    <s v="11006066"/>
    <s v="TC Leci Walini AP 25TB/Dus (Pcs)-48/MC"/>
    <x v="0"/>
    <n v="16330677"/>
    <n v="1173"/>
    <x v="1"/>
    <x v="1"/>
    <x v="1"/>
    <x v="16"/>
  </r>
  <r>
    <x v="1"/>
    <s v="8"/>
    <x v="1"/>
    <s v="41100024"/>
    <s v="Pndptn Us. Hilir Teh"/>
    <s v="11006067"/>
    <s v="TC Lemon Walini NA 25TB/Dus (Pcs)-48/MC"/>
    <x v="0"/>
    <n v="46041134"/>
    <n v="4680"/>
    <x v="1"/>
    <x v="1"/>
    <x v="1"/>
    <x v="16"/>
  </r>
  <r>
    <x v="1"/>
    <s v="8"/>
    <x v="1"/>
    <s v="41100024"/>
    <s v="Pndptn Us. Hilir Teh"/>
    <s v="11006068"/>
    <s v="TC Lemon Walini AP 25TB/Dus (Pcs)-48/MC"/>
    <x v="0"/>
    <n v="11934948"/>
    <n v="796"/>
    <x v="1"/>
    <x v="1"/>
    <x v="1"/>
    <x v="16"/>
  </r>
  <r>
    <x v="1"/>
    <s v="8"/>
    <x v="1"/>
    <s v="41100024"/>
    <s v="Pndptn Us. Hilir Teh"/>
    <s v="11006069"/>
    <s v="TS Hijau Walini 50gr/Pouch -10/MC"/>
    <x v="0"/>
    <n v="440000"/>
    <n v="6"/>
    <x v="1"/>
    <x v="1"/>
    <x v="1"/>
    <x v="16"/>
  </r>
  <r>
    <x v="1"/>
    <s v="8"/>
    <x v="1"/>
    <s v="41100024"/>
    <s v="Pndptn Us. Hilir Teh"/>
    <s v="11006070"/>
    <s v="TS Hitam Walini 50gr/Pouch -10/MC"/>
    <x v="0"/>
    <n v="259092"/>
    <n v="6"/>
    <x v="1"/>
    <x v="1"/>
    <x v="1"/>
    <x v="16"/>
  </r>
  <r>
    <x v="1"/>
    <s v="8"/>
    <x v="1"/>
    <s v="41100024"/>
    <s v="Pndptn Us. Hilir Teh"/>
    <s v="11006071"/>
    <s v="TS BP1 Walini 200gr/Dus (Pcs) -48/MC"/>
    <x v="0"/>
    <n v="5284276"/>
    <n v="259"/>
    <x v="1"/>
    <x v="1"/>
    <x v="1"/>
    <x v="16"/>
  </r>
  <r>
    <x v="1"/>
    <s v="8"/>
    <x v="1"/>
    <s v="41100024"/>
    <s v="Pndptn Us. Hilir Teh"/>
    <s v="11006072"/>
    <s v="TS Hitam Goal 100 g/Metalize (Pcs)-72/MC"/>
    <x v="0"/>
    <n v="202597609"/>
    <n v="49403"/>
    <x v="1"/>
    <x v="1"/>
    <x v="1"/>
    <x v="16"/>
  </r>
  <r>
    <x v="1"/>
    <s v="8"/>
    <x v="1"/>
    <s v="41100024"/>
    <s v="Pndptn Us. Hilir Teh"/>
    <s v="11006073"/>
    <s v="TS Hitam Goal 250g/Metalize (Pcs)-32/MC"/>
    <x v="0"/>
    <n v="831657655"/>
    <n v="85062"/>
    <x v="1"/>
    <x v="1"/>
    <x v="1"/>
    <x v="16"/>
  </r>
  <r>
    <x v="1"/>
    <s v="8"/>
    <x v="1"/>
    <s v="41100024"/>
    <s v="Pndptn Us. Hilir Teh"/>
    <s v="11006074"/>
    <s v="TS Hitam Goal 50 g/Metalize (Pcs)-132/MC"/>
    <x v="0"/>
    <n v="279794653"/>
    <n v="129357"/>
    <x v="1"/>
    <x v="1"/>
    <x v="1"/>
    <x v="16"/>
  </r>
  <r>
    <x v="1"/>
    <s v="8"/>
    <x v="1"/>
    <s v="41100024"/>
    <s v="Pndptn Us. Hilir Teh"/>
    <s v="11006075"/>
    <s v="TS Hitam Gn. Mas 250g/Bks (pcs)-60/MC"/>
    <x v="0"/>
    <n v="89723921"/>
    <n v="9129"/>
    <x v="1"/>
    <x v="1"/>
    <x v="1"/>
    <x v="16"/>
  </r>
  <r>
    <x v="1"/>
    <s v="8"/>
    <x v="1"/>
    <s v="41100024"/>
    <s v="Pndptn Us. Hilir Teh"/>
    <s v="11006076"/>
    <s v="TS Hitam Gn. Mas 100g/Bal (Pcs)-150/MC"/>
    <x v="0"/>
    <n v="18174173"/>
    <n v="4455"/>
    <x v="1"/>
    <x v="1"/>
    <x v="1"/>
    <x v="16"/>
  </r>
  <r>
    <x v="1"/>
    <s v="8"/>
    <x v="1"/>
    <s v="41100024"/>
    <s v="Pndptn Us. Hilir Teh"/>
    <s v="11006077"/>
    <s v="TS Hitam Gn. Mas 50g/Bks (Pcs)-280/MC"/>
    <x v="0"/>
    <n v="5840228"/>
    <n v="2725"/>
    <x v="1"/>
    <x v="1"/>
    <x v="1"/>
    <x v="16"/>
  </r>
  <r>
    <x v="1"/>
    <s v="8"/>
    <x v="1"/>
    <s v="41100024"/>
    <s v="Pndptn Us. Hilir Teh"/>
    <s v="11006078"/>
    <s v="TS Putih Walini 50gr/Pouch -10/MC"/>
    <x v="0"/>
    <n v="2902731"/>
    <n v="37"/>
    <x v="1"/>
    <x v="1"/>
    <x v="1"/>
    <x v="16"/>
  </r>
  <r>
    <x v="1"/>
    <s v="8"/>
    <x v="1"/>
    <s v="41100024"/>
    <s v="Pndptn Us. Hilir Teh"/>
    <s v="11006079"/>
    <s v="TC Hitam Walini NA 25TB/Dus (Pcs)-48/MC"/>
    <x v="0"/>
    <n v="45668835"/>
    <n v="5849"/>
    <x v="1"/>
    <x v="1"/>
    <x v="1"/>
    <x v="16"/>
  </r>
  <r>
    <x v="1"/>
    <s v="8"/>
    <x v="1"/>
    <s v="41100024"/>
    <s v="Pndptn Us. Hilir Teh"/>
    <s v="11006128"/>
    <s v="TEA:BAG;BLACK;REGULER;WALINI;42.5GR"/>
    <x v="0"/>
    <n v="1798919"/>
    <n v="320"/>
    <x v="1"/>
    <x v="1"/>
    <x v="1"/>
    <x v="16"/>
  </r>
  <r>
    <x v="1"/>
    <s v="8"/>
    <x v="1"/>
    <s v="41100024"/>
    <s v="Pndptn Us. Hilir Teh"/>
    <s v="11006142"/>
    <s v="TEA:BAG;BLACK;JASMINE;WALINI;180GR"/>
    <x v="0"/>
    <n v="8100000"/>
    <n v="300"/>
    <x v="1"/>
    <x v="1"/>
    <x v="1"/>
    <x v="16"/>
  </r>
  <r>
    <x v="1"/>
    <s v="8"/>
    <x v="1"/>
    <s v="41100024"/>
    <s v="Pndptn Us. Hilir Teh"/>
    <s v="11006197"/>
    <s v="TEA:BAG;BLACK;PANDAN;GUNUNG MAS;25/BOX"/>
    <x v="0"/>
    <n v="57223"/>
    <n v="7"/>
    <x v="1"/>
    <x v="1"/>
    <x v="1"/>
    <x v="16"/>
  </r>
  <r>
    <x v="1"/>
    <s v="8"/>
    <x v="1"/>
    <s v="41100024"/>
    <s v="Pndptn Us. Hilir Teh"/>
    <s v="11006226"/>
    <s v="TEA:ODX TEA;BLACK;D STD 188"/>
    <x v="1"/>
    <n v="308360052"/>
    <n v="26000"/>
    <x v="1"/>
    <x v="1"/>
    <x v="1"/>
    <x v="13"/>
  </r>
  <r>
    <x v="1"/>
    <s v="8"/>
    <x v="1"/>
    <s v="41100024"/>
    <s v="Pndptn Us. Hilir Teh"/>
    <s v="11006228"/>
    <s v="TEA:BULK;GREEN;JASMINE;FANN"/>
    <x v="0"/>
    <n v="10000000"/>
    <n v="200"/>
    <x v="1"/>
    <x v="1"/>
    <x v="1"/>
    <x v="16"/>
  </r>
  <r>
    <x v="1"/>
    <s v="8"/>
    <x v="1"/>
    <s v="41100026"/>
    <s v="Pndptn Us. Hlir Gula"/>
    <s v="11004484"/>
    <s v="SUGAR,REFINED:GKP 1;RAJAGULA;50KG"/>
    <x v="0"/>
    <n v="6600000"/>
    <n v="11"/>
    <x v="1"/>
    <x v="1"/>
    <x v="1"/>
    <x v="16"/>
  </r>
  <r>
    <x v="1"/>
    <s v="8"/>
    <x v="1"/>
    <s v="41100026"/>
    <s v="Pndptn Us. Hlir Gula"/>
    <s v="11004485"/>
    <s v="SUGAR,REFINED:GKP 1;RAJAGULA;1KG"/>
    <x v="0"/>
    <n v="2106150"/>
    <n v="132"/>
    <x v="1"/>
    <x v="1"/>
    <x v="1"/>
    <x v="16"/>
  </r>
  <r>
    <x v="1"/>
    <s v="8"/>
    <x v="1"/>
    <s v="41100027"/>
    <s v="Pndptn Us. Hlir KS"/>
    <s v="11004482"/>
    <s v="VEGETABLE OIL:PALM;LIQ;MYK KITA;1L"/>
    <x v="0"/>
    <n v="2870991"/>
    <n v="248"/>
    <x v="1"/>
    <x v="1"/>
    <x v="1"/>
    <x v="16"/>
  </r>
  <r>
    <x v="1"/>
    <s v="8"/>
    <x v="1"/>
    <s v="41100027"/>
    <s v="Pndptn Us. Hlir KS"/>
    <s v="11004483"/>
    <s v="VEGETABLE OIL:PALM;LIQ;NUSAKITA;2L"/>
    <x v="0"/>
    <n v="81003540"/>
    <n v="2684"/>
    <x v="1"/>
    <x v="1"/>
    <x v="1"/>
    <x v="16"/>
  </r>
  <r>
    <x v="1"/>
    <s v="8"/>
    <x v="1"/>
    <s v="41100027"/>
    <s v="Pndptn Us. Hlir KS"/>
    <s v="11004506"/>
    <s v="VEGETABLE OIL:PALM;LIQ;STD;INL;900ML"/>
    <x v="0"/>
    <n v="18520000"/>
    <n v="1389"/>
    <x v="1"/>
    <x v="1"/>
    <x v="1"/>
    <x v="16"/>
  </r>
  <r>
    <x v="1"/>
    <s v="8"/>
    <x v="1"/>
    <s v="41900001"/>
    <s v="Pndptn Ush Opti Aset"/>
    <s v="11006172"/>
    <s v="Bisnis Hospitality"/>
    <x v="0"/>
    <n v="6823281"/>
    <n v="17"/>
    <x v="1"/>
    <x v="1"/>
    <x v="13"/>
    <x v="21"/>
  </r>
  <r>
    <x v="1"/>
    <s v="8"/>
    <x v="1"/>
    <s v="41900001"/>
    <s v="Pndptn Ush Opti Aset"/>
    <s v="11006174"/>
    <s v="Bidang Pertambangan"/>
    <x v="0"/>
    <n v="5659738"/>
    <n v="2"/>
    <x v="1"/>
    <x v="1"/>
    <x v="13"/>
    <x v="21"/>
  </r>
  <r>
    <x v="1"/>
    <s v="8"/>
    <x v="1"/>
    <s v="41900001"/>
    <s v="Pndptn Ush Opti Aset"/>
    <s v="11006177"/>
    <s v="Peternakan &amp; Pertanian"/>
    <x v="0"/>
    <n v="1368526056"/>
    <n v="7902"/>
    <x v="1"/>
    <x v="1"/>
    <x v="13"/>
    <x v="21"/>
  </r>
  <r>
    <x v="1"/>
    <s v="8"/>
    <x v="1"/>
    <s v="41900001"/>
    <s v="Pndptn Ush Opti Aset"/>
    <s v="11006178"/>
    <s v="Pendapatan Sewa"/>
    <x v="0"/>
    <n v="2186919816"/>
    <n v="1193"/>
    <x v="1"/>
    <x v="1"/>
    <x v="13"/>
    <x v="21"/>
  </r>
  <r>
    <x v="1"/>
    <s v="8"/>
    <x v="1"/>
    <s v="41900005"/>
    <s v="Pndptn Ush Agrowisat"/>
    <s v="11006186"/>
    <s v="Agro Hunian-Swakelola"/>
    <x v="0"/>
    <n v="1388289638"/>
    <n v="1619"/>
    <x v="1"/>
    <x v="1"/>
    <x v="7"/>
    <x v="27"/>
  </r>
  <r>
    <x v="1"/>
    <s v="8"/>
    <x v="1"/>
    <s v="41900005"/>
    <s v="Pndptn Ush Agrowisat"/>
    <s v="11006187"/>
    <s v="Agro Parkir &amp; Tiket -Swakelola"/>
    <x v="0"/>
    <n v="2222815560"/>
    <n v="228127"/>
    <x v="1"/>
    <x v="1"/>
    <x v="7"/>
    <x v="27"/>
  </r>
  <r>
    <x v="1"/>
    <s v="8"/>
    <x v="1"/>
    <s v="41900005"/>
    <s v="Pndptn Ush Agrowisat"/>
    <s v="11006188"/>
    <s v="Agro Resto - Swakelola"/>
    <x v="0"/>
    <n v="1131674473"/>
    <n v="3819"/>
    <x v="1"/>
    <x v="1"/>
    <x v="7"/>
    <x v="27"/>
  </r>
  <r>
    <x v="1"/>
    <s v="8"/>
    <x v="1"/>
    <s v="41900005"/>
    <s v="Pndptn Ush Agrowisat"/>
    <s v="11006189"/>
    <s v="Agro Wahana -Swakelola"/>
    <x v="0"/>
    <n v="3881533950"/>
    <n v="31767"/>
    <x v="1"/>
    <x v="1"/>
    <x v="7"/>
    <x v="27"/>
  </r>
  <r>
    <x v="1"/>
    <s v="8"/>
    <x v="1"/>
    <s v="42000054"/>
    <s v="Pendapatan KSO"/>
    <s v="11006181"/>
    <s v="KSO Sawit SupCo - PalmCo"/>
    <x v="0"/>
    <n v="23182118456"/>
    <n v="2"/>
    <x v="1"/>
    <x v="1"/>
    <x v="14"/>
    <x v="26"/>
  </r>
  <r>
    <x v="1"/>
    <s v="8"/>
    <x v="2"/>
    <s v="41100006"/>
    <s v="Pndptn Usaha Karet"/>
    <s v="11000046"/>
    <s v="LATEKS PEKAT HIGH AMONIAK"/>
    <x v="0"/>
    <n v="849886000"/>
    <n v="36500"/>
    <x v="0"/>
    <x v="4"/>
    <x v="5"/>
    <x v="7"/>
  </r>
  <r>
    <x v="1"/>
    <s v="8"/>
    <x v="2"/>
    <s v="41100006"/>
    <s v="Pndptn Usaha Karet"/>
    <s v="11005970"/>
    <s v="RSS 1 BB"/>
    <x v="1"/>
    <n v="33318280258"/>
    <n v="909198"/>
    <x v="0"/>
    <x v="4"/>
    <x v="5"/>
    <x v="10"/>
  </r>
  <r>
    <x v="1"/>
    <s v="8"/>
    <x v="2"/>
    <s v="41100006"/>
    <s v="Pndptn Usaha Karet"/>
    <s v="11005970"/>
    <s v="RSS 1 BB"/>
    <x v="0"/>
    <n v="14967240641"/>
    <n v="430869"/>
    <x v="0"/>
    <x v="4"/>
    <x v="5"/>
    <x v="10"/>
  </r>
  <r>
    <x v="1"/>
    <s v="8"/>
    <x v="2"/>
    <s v="41100006"/>
    <s v="Pndptn Usaha Karet"/>
    <s v="11005973"/>
    <s v="RSS 3 BB"/>
    <x v="0"/>
    <n v="1085210190"/>
    <n v="32544"/>
    <x v="0"/>
    <x v="4"/>
    <x v="5"/>
    <x v="9"/>
  </r>
  <r>
    <x v="1"/>
    <s v="8"/>
    <x v="2"/>
    <s v="41100006"/>
    <s v="Pndptn Usaha Karet"/>
    <s v="11005974"/>
    <s v="RSS 4 BB"/>
    <x v="0"/>
    <n v="1171950120"/>
    <n v="36612"/>
    <x v="0"/>
    <x v="4"/>
    <x v="5"/>
    <x v="7"/>
  </r>
  <r>
    <x v="1"/>
    <s v="8"/>
    <x v="2"/>
    <s v="41100006"/>
    <s v="Pndptn Usaha Karet"/>
    <s v="31000025"/>
    <s v="Lump"/>
    <x v="0"/>
    <n v="9956203000"/>
    <n v="387602"/>
    <x v="0"/>
    <x v="4"/>
    <x v="5"/>
    <x v="7"/>
  </r>
  <r>
    <x v="1"/>
    <s v="8"/>
    <x v="2"/>
    <s v="41100015"/>
    <s v="Pndptn Usaha Teh"/>
    <s v="11003735"/>
    <s v="TEH HIJAU"/>
    <x v="0"/>
    <n v="6306306"/>
    <n v="280"/>
    <x v="0"/>
    <x v="5"/>
    <x v="6"/>
    <x v="14"/>
  </r>
  <r>
    <x v="1"/>
    <s v="8"/>
    <x v="2"/>
    <s v="41100015"/>
    <s v="Pndptn Usaha Teh"/>
    <s v="11004288"/>
    <s v="TEA:ODX TEA;BLACK;GRADE 3;BM"/>
    <x v="0"/>
    <n v="537600000"/>
    <n v="38400"/>
    <x v="0"/>
    <x v="5"/>
    <x v="6"/>
    <x v="13"/>
  </r>
  <r>
    <x v="1"/>
    <s v="8"/>
    <x v="2"/>
    <s v="41100015"/>
    <s v="Pndptn Usaha Teh"/>
    <s v="11004355"/>
    <s v="TEA:ODX TEA;BLACK;GRADE 1;BOP"/>
    <x v="0"/>
    <n v="21621600"/>
    <n v="1000"/>
    <x v="0"/>
    <x v="5"/>
    <x v="6"/>
    <x v="13"/>
  </r>
  <r>
    <x v="1"/>
    <s v="8"/>
    <x v="2"/>
    <s v="41100015"/>
    <s v="Pndptn Usaha Teh"/>
    <s v="11004357"/>
    <s v="TEA:ODX TEA;BLACK;GRADE 1;BOPF"/>
    <x v="0"/>
    <n v="318437529"/>
    <n v="14280"/>
    <x v="0"/>
    <x v="5"/>
    <x v="6"/>
    <x v="13"/>
  </r>
  <r>
    <x v="1"/>
    <s v="8"/>
    <x v="2"/>
    <s v="41100015"/>
    <s v="Pndptn Usaha Teh"/>
    <s v="11004358"/>
    <s v="TEA:ODX TEA;BLACK;GRADE 1;PF"/>
    <x v="0"/>
    <n v="344050916"/>
    <n v="15400"/>
    <x v="0"/>
    <x v="5"/>
    <x v="6"/>
    <x v="13"/>
  </r>
  <r>
    <x v="1"/>
    <s v="8"/>
    <x v="2"/>
    <s v="41100015"/>
    <s v="Pndptn Usaha Teh"/>
    <s v="11004359"/>
    <s v="TEA:ODX TEA;BLACK;GRADE 1;DUST"/>
    <x v="1"/>
    <n v="26165984"/>
    <n v="1240"/>
    <x v="0"/>
    <x v="5"/>
    <x v="6"/>
    <x v="13"/>
  </r>
  <r>
    <x v="1"/>
    <s v="8"/>
    <x v="2"/>
    <s v="41100015"/>
    <s v="Pndptn Usaha Teh"/>
    <s v="11004359"/>
    <s v="TEA:ODX TEA;BLACK;GRADE 1;DUST"/>
    <x v="0"/>
    <n v="355563826"/>
    <n v="16120"/>
    <x v="0"/>
    <x v="5"/>
    <x v="6"/>
    <x v="13"/>
  </r>
  <r>
    <x v="1"/>
    <s v="8"/>
    <x v="2"/>
    <s v="41100015"/>
    <s v="Pndptn Usaha Teh"/>
    <s v="11004360"/>
    <s v="TEA:ODX TEA;BLACK;GRADE 1;BT"/>
    <x v="0"/>
    <n v="1036602296"/>
    <n v="49600"/>
    <x v="0"/>
    <x v="5"/>
    <x v="6"/>
    <x v="13"/>
  </r>
  <r>
    <x v="1"/>
    <s v="8"/>
    <x v="2"/>
    <s v="41100015"/>
    <s v="Pndptn Usaha Teh"/>
    <s v="11004362"/>
    <s v="TEA:ODX TEA;BLACK;GRADE 2;PF II"/>
    <x v="0"/>
    <n v="22047749"/>
    <n v="1120"/>
    <x v="0"/>
    <x v="5"/>
    <x v="6"/>
    <x v="13"/>
  </r>
  <r>
    <x v="1"/>
    <s v="8"/>
    <x v="2"/>
    <s v="41100015"/>
    <s v="Pndptn Usaha Teh"/>
    <s v="11004363"/>
    <s v="TEA:ODX TEA;BLACK;GRADE 2;DUST II"/>
    <x v="1"/>
    <n v="77894122"/>
    <n v="3720"/>
    <x v="0"/>
    <x v="5"/>
    <x v="6"/>
    <x v="13"/>
  </r>
  <r>
    <x v="1"/>
    <s v="8"/>
    <x v="2"/>
    <s v="41100015"/>
    <s v="Pndptn Usaha Teh"/>
    <s v="11004363"/>
    <s v="TEA:ODX TEA;BLACK;GRADE 2;DUST II"/>
    <x v="0"/>
    <n v="23850160"/>
    <n v="1240"/>
    <x v="0"/>
    <x v="5"/>
    <x v="6"/>
    <x v="13"/>
  </r>
  <r>
    <x v="1"/>
    <s v="8"/>
    <x v="2"/>
    <s v="41100015"/>
    <s v="Pndptn Usaha Teh"/>
    <s v="11004365"/>
    <s v="TEA:ODX TEA;BLACK;GRADE 2;FANN II"/>
    <x v="0"/>
    <n v="79863178"/>
    <n v="4560"/>
    <x v="0"/>
    <x v="5"/>
    <x v="6"/>
    <x v="13"/>
  </r>
  <r>
    <x v="1"/>
    <s v="8"/>
    <x v="2"/>
    <s v="41100015"/>
    <s v="Pndptn Usaha Teh"/>
    <s v="11004366"/>
    <s v="TEA:ODX TEA;BLACK;GRADE 2;DUST III"/>
    <x v="1"/>
    <n v="144756976"/>
    <n v="7800"/>
    <x v="0"/>
    <x v="5"/>
    <x v="6"/>
    <x v="13"/>
  </r>
  <r>
    <x v="1"/>
    <s v="8"/>
    <x v="2"/>
    <s v="41100015"/>
    <s v="Pndptn Usaha Teh"/>
    <s v="11004366"/>
    <s v="TEA:ODX TEA;BLACK;GRADE 2;DUST III"/>
    <x v="0"/>
    <n v="48737000"/>
    <n v="2600"/>
    <x v="0"/>
    <x v="5"/>
    <x v="6"/>
    <x v="13"/>
  </r>
  <r>
    <x v="1"/>
    <s v="8"/>
    <x v="2"/>
    <s v="41100024"/>
    <s v="Pndptn Us. Hilir Teh"/>
    <s v="11000709"/>
    <s v="TEH CELUP KALIGUA 2 GRAM"/>
    <x v="0"/>
    <n v="1328829"/>
    <n v="3"/>
    <x v="1"/>
    <x v="1"/>
    <x v="1"/>
    <x v="16"/>
  </r>
  <r>
    <x v="1"/>
    <s v="8"/>
    <x v="2"/>
    <s v="41100024"/>
    <s v="Pndptn Us. Hilir Teh"/>
    <s v="11000710"/>
    <s v="TEH CELUP KALIGUA 50 GRAM"/>
    <x v="0"/>
    <n v="13760359"/>
    <n v="132"/>
    <x v="1"/>
    <x v="1"/>
    <x v="1"/>
    <x v="16"/>
  </r>
  <r>
    <x v="1"/>
    <s v="8"/>
    <x v="2"/>
    <s v="41100024"/>
    <s v="Pndptn Us. Hilir Teh"/>
    <s v="11000711"/>
    <s v="TEH SERBUK KALIGUA 100 GRAM"/>
    <x v="0"/>
    <n v="5912163"/>
    <n v="112"/>
    <x v="1"/>
    <x v="1"/>
    <x v="1"/>
    <x v="16"/>
  </r>
  <r>
    <x v="1"/>
    <s v="8"/>
    <x v="2"/>
    <s v="41100024"/>
    <s v="Pndptn Us. Hilir Teh"/>
    <s v="11002501"/>
    <s v="TEH SERBUK KALIGUA 500 GR"/>
    <x v="0"/>
    <n v="1333333"/>
    <n v="20"/>
    <x v="1"/>
    <x v="1"/>
    <x v="1"/>
    <x v="16"/>
  </r>
  <r>
    <x v="1"/>
    <s v="8"/>
    <x v="2"/>
    <s v="41100024"/>
    <s v="Pndptn Us. Hilir Teh"/>
    <s v="11003579"/>
    <s v="TEH SACHET HOTEL PATRA"/>
    <x v="0"/>
    <n v="1531532"/>
    <n v="2000"/>
    <x v="1"/>
    <x v="1"/>
    <x v="1"/>
    <x v="16"/>
  </r>
  <r>
    <x v="1"/>
    <s v="8"/>
    <x v="2"/>
    <s v="41100024"/>
    <s v="Pndptn Us. Hilir Teh"/>
    <s v="11004248"/>
    <s v="TEA:TIGA DJALA;BLK TEA;TEA BAG;25/BOX"/>
    <x v="0"/>
    <n v="376577"/>
    <n v="76"/>
    <x v="1"/>
    <x v="1"/>
    <x v="1"/>
    <x v="16"/>
  </r>
  <r>
    <x v="1"/>
    <s v="8"/>
    <x v="2"/>
    <s v="41100025"/>
    <s v="Pndptn Us. Hlir Kopi"/>
    <s v="11000701"/>
    <s v="KOPI BANARAN KEMASAN 25 GRAM + GULA"/>
    <x v="0"/>
    <n v="8805408"/>
    <n v="199"/>
    <x v="1"/>
    <x v="1"/>
    <x v="1"/>
    <x v="16"/>
  </r>
  <r>
    <x v="1"/>
    <s v="8"/>
    <x v="2"/>
    <s v="41100025"/>
    <s v="Pndptn Us. Hlir Kopi"/>
    <s v="11000702"/>
    <s v="KOPI BANARAN KEMASAN 100 GRAM"/>
    <x v="0"/>
    <n v="21972071"/>
    <n v="152"/>
    <x v="1"/>
    <x v="1"/>
    <x v="1"/>
    <x v="16"/>
  </r>
  <r>
    <x v="1"/>
    <s v="8"/>
    <x v="2"/>
    <s v="41100025"/>
    <s v="Pndptn Us. Hlir Kopi"/>
    <s v="11000703"/>
    <s v="KOPI BANARAN KEMASAN 250 GRAM"/>
    <x v="0"/>
    <n v="31854961"/>
    <n v="246"/>
    <x v="1"/>
    <x v="1"/>
    <x v="1"/>
    <x v="16"/>
  </r>
  <r>
    <x v="1"/>
    <s v="8"/>
    <x v="2"/>
    <s v="41100025"/>
    <s v="Pndptn Us. Hlir Kopi"/>
    <s v="11000704"/>
    <s v="KOPI BANARAN CLASSIC 200 GRAM"/>
    <x v="0"/>
    <n v="11684683"/>
    <n v="53"/>
    <x v="1"/>
    <x v="1"/>
    <x v="1"/>
    <x v="16"/>
  </r>
  <r>
    <x v="1"/>
    <s v="8"/>
    <x v="2"/>
    <s v="41100025"/>
    <s v="Pndptn Us. Hlir Kopi"/>
    <s v="11000705"/>
    <s v="KOPI BANARAN PREMIUM 120 GRAM"/>
    <x v="0"/>
    <n v="3035134"/>
    <n v="15"/>
    <x v="1"/>
    <x v="1"/>
    <x v="1"/>
    <x v="16"/>
  </r>
  <r>
    <x v="1"/>
    <s v="8"/>
    <x v="2"/>
    <s v="41100025"/>
    <s v="Pndptn Us. Hlir Kopi"/>
    <s v="11000716"/>
    <s v="KOPI SANGRAI ARABIKA 100%"/>
    <x v="0"/>
    <n v="9344819"/>
    <n v="84"/>
    <x v="1"/>
    <x v="1"/>
    <x v="1"/>
    <x v="16"/>
  </r>
  <r>
    <x v="1"/>
    <s v="8"/>
    <x v="2"/>
    <s v="41100025"/>
    <s v="Pndptn Us. Hlir Kopi"/>
    <s v="11000717"/>
    <s v="KOPI SANGRAI ROBUSTA 100 %"/>
    <x v="0"/>
    <n v="12719368"/>
    <n v="192"/>
    <x v="1"/>
    <x v="1"/>
    <x v="1"/>
    <x v="16"/>
  </r>
  <r>
    <x v="1"/>
    <s v="8"/>
    <x v="2"/>
    <s v="41100025"/>
    <s v="Pndptn Us. Hlir Kopi"/>
    <s v="11000718"/>
    <s v="KOPI SANGRAI BANARAN BLEND A"/>
    <x v="0"/>
    <n v="11405405"/>
    <n v="106"/>
    <x v="1"/>
    <x v="1"/>
    <x v="1"/>
    <x v="16"/>
  </r>
  <r>
    <x v="1"/>
    <s v="8"/>
    <x v="2"/>
    <s v="41100025"/>
    <s v="Pndptn Us. Hlir Kopi"/>
    <s v="11000719"/>
    <s v="KOPI SANGRAI BANARAN BLEND B"/>
    <x v="0"/>
    <n v="21418917"/>
    <n v="236"/>
    <x v="1"/>
    <x v="1"/>
    <x v="1"/>
    <x v="16"/>
  </r>
  <r>
    <x v="1"/>
    <s v="8"/>
    <x v="2"/>
    <s v="41100025"/>
    <s v="Pndptn Us. Hlir Kopi"/>
    <s v="11000720"/>
    <s v="KOPI SANGRAI BANARAN BLEND C"/>
    <x v="0"/>
    <n v="3378378"/>
    <n v="50"/>
    <x v="1"/>
    <x v="1"/>
    <x v="1"/>
    <x v="16"/>
  </r>
  <r>
    <x v="1"/>
    <s v="8"/>
    <x v="2"/>
    <s v="41100025"/>
    <s v="Pndptn Us. Hlir Kopi"/>
    <s v="11000721"/>
    <s v="KOPI SANGRAI BANARAN SUPER"/>
    <x v="0"/>
    <n v="367568"/>
    <n v="6"/>
    <x v="1"/>
    <x v="1"/>
    <x v="1"/>
    <x v="16"/>
  </r>
  <r>
    <x v="1"/>
    <s v="8"/>
    <x v="2"/>
    <s v="41100025"/>
    <s v="Pndptn Us. Hlir Kopi"/>
    <s v="11000724"/>
    <s v="KOPI BUBUK ARABIKA 100 %"/>
    <x v="0"/>
    <n v="6103603"/>
    <n v="50"/>
    <x v="1"/>
    <x v="1"/>
    <x v="1"/>
    <x v="16"/>
  </r>
  <r>
    <x v="1"/>
    <s v="8"/>
    <x v="2"/>
    <s v="41100025"/>
    <s v="Pndptn Us. Hlir Kopi"/>
    <s v="11000725"/>
    <s v="KOPI BUBUK ROBUSTA 100 %"/>
    <x v="0"/>
    <n v="7710810"/>
    <n v="122"/>
    <x v="1"/>
    <x v="1"/>
    <x v="1"/>
    <x v="16"/>
  </r>
  <r>
    <x v="1"/>
    <s v="8"/>
    <x v="2"/>
    <s v="41100025"/>
    <s v="Pndptn Us. Hlir Kopi"/>
    <s v="11000727"/>
    <s v="KOPI BUBUK BANARAN BLEND B"/>
    <x v="0"/>
    <n v="902704"/>
    <n v="8"/>
    <x v="1"/>
    <x v="1"/>
    <x v="1"/>
    <x v="16"/>
  </r>
  <r>
    <x v="1"/>
    <s v="8"/>
    <x v="2"/>
    <s v="41100025"/>
    <s v="Pndptn Us. Hlir Kopi"/>
    <s v="11003560"/>
    <s v="KOPI ROASTED BLEND PATRA 500 GR"/>
    <x v="0"/>
    <n v="2342342"/>
    <n v="20"/>
    <x v="1"/>
    <x v="1"/>
    <x v="1"/>
    <x v="16"/>
  </r>
  <r>
    <x v="1"/>
    <s v="8"/>
    <x v="2"/>
    <s v="41100025"/>
    <s v="Pndptn Us. Hlir Kopi"/>
    <s v="11003578"/>
    <s v="KOPI SACHET HOTEL PATRA"/>
    <x v="0"/>
    <n v="5450450"/>
    <n v="5500"/>
    <x v="1"/>
    <x v="1"/>
    <x v="1"/>
    <x v="16"/>
  </r>
  <r>
    <x v="1"/>
    <s v="8"/>
    <x v="2"/>
    <s v="41100025"/>
    <s v="Pndptn Us. Hlir Kopi"/>
    <s v="11003714"/>
    <s v="KOPI BUBUK PREMIUM 500 GR"/>
    <x v="0"/>
    <n v="4945946"/>
    <n v="31"/>
    <x v="1"/>
    <x v="1"/>
    <x v="1"/>
    <x v="16"/>
  </r>
  <r>
    <x v="1"/>
    <s v="8"/>
    <x v="2"/>
    <s v="41100025"/>
    <s v="Pndptn Us. Hlir Kopi"/>
    <s v="11004452"/>
    <s v="COFFEE:POWDER;ARABUSTA;NUSAKITA;200GR"/>
    <x v="0"/>
    <n v="16976577"/>
    <n v="260"/>
    <x v="1"/>
    <x v="1"/>
    <x v="1"/>
    <x v="16"/>
  </r>
  <r>
    <x v="1"/>
    <s v="8"/>
    <x v="2"/>
    <s v="41100025"/>
    <s v="Pndptn Us. Hlir Kopi"/>
    <s v="11004453"/>
    <s v="COFFEE:POWDER;ROBUSTA;NUSAKITA;200GR"/>
    <x v="0"/>
    <n v="1630630"/>
    <n v="30"/>
    <x v="1"/>
    <x v="1"/>
    <x v="1"/>
    <x v="16"/>
  </r>
  <r>
    <x v="1"/>
    <s v="8"/>
    <x v="2"/>
    <s v="41100026"/>
    <s v="Pndptn Us. Hlir Gula"/>
    <s v="11000714"/>
    <s v="GULA 9 KEMASAN  1 KG"/>
    <x v="0"/>
    <n v="557042100"/>
    <n v="36777"/>
    <x v="1"/>
    <x v="1"/>
    <x v="1"/>
    <x v="16"/>
  </r>
  <r>
    <x v="1"/>
    <s v="8"/>
    <x v="2"/>
    <s v="41100026"/>
    <s v="Pndptn Us. Hlir Gula"/>
    <s v="11004303"/>
    <s v="SUGAR,REFINED:WHITE CRYSTAL;BANARAN;8GR"/>
    <x v="0"/>
    <n v="8400000"/>
    <n v="21000"/>
    <x v="1"/>
    <x v="1"/>
    <x v="1"/>
    <x v="16"/>
  </r>
  <r>
    <x v="1"/>
    <s v="8"/>
    <x v="2"/>
    <s v="41200016"/>
    <s v="Pndptn Usah Tmn Lain"/>
    <s v="#"/>
    <s v="#"/>
    <x v="0"/>
    <n v="3190500"/>
    <n v="0"/>
    <x v="1"/>
    <x v="1"/>
    <x v="4"/>
    <x v="6"/>
  </r>
  <r>
    <x v="1"/>
    <s v="8"/>
    <x v="2"/>
    <s v="41900001"/>
    <s v="Pndptn Ush Opti Aset"/>
    <s v="11006178"/>
    <s v="Pendapatan Sewa"/>
    <x v="0"/>
    <n v="972695542"/>
    <n v="11"/>
    <x v="1"/>
    <x v="1"/>
    <x v="13"/>
    <x v="21"/>
  </r>
  <r>
    <x v="1"/>
    <s v="8"/>
    <x v="2"/>
    <s v="41900005"/>
    <s v="Pndptn Ush Agrowisat"/>
    <s v="11006186"/>
    <s v="Agro Hunian-Swakelola"/>
    <x v="0"/>
    <n v="74170939"/>
    <n v="24"/>
    <x v="1"/>
    <x v="1"/>
    <x v="7"/>
    <x v="27"/>
  </r>
  <r>
    <x v="1"/>
    <s v="8"/>
    <x v="2"/>
    <s v="41900005"/>
    <s v="Pndptn Ush Agrowisat"/>
    <s v="11006187"/>
    <s v="Agro Parkir &amp; Tiket -Swakelola"/>
    <x v="0"/>
    <n v="121134670"/>
    <n v="30"/>
    <x v="1"/>
    <x v="1"/>
    <x v="7"/>
    <x v="27"/>
  </r>
  <r>
    <x v="1"/>
    <s v="8"/>
    <x v="2"/>
    <s v="41900005"/>
    <s v="Pndptn Ush Agrowisat"/>
    <s v="11006188"/>
    <s v="Agro Resto - Swakelola"/>
    <x v="0"/>
    <n v="1714385299"/>
    <n v="126"/>
    <x v="1"/>
    <x v="1"/>
    <x v="7"/>
    <x v="27"/>
  </r>
  <r>
    <x v="1"/>
    <s v="8"/>
    <x v="2"/>
    <s v="41900005"/>
    <s v="Pndptn Ush Agrowisat"/>
    <s v="11006189"/>
    <s v="Agro Wahana -Swakelola"/>
    <x v="0"/>
    <n v="532815503"/>
    <n v="48"/>
    <x v="1"/>
    <x v="1"/>
    <x v="7"/>
    <x v="27"/>
  </r>
  <r>
    <x v="1"/>
    <s v="8"/>
    <x v="2"/>
    <s v="41900005"/>
    <s v="Pndptn Ush Agrowisat"/>
    <s v="#"/>
    <s v="#"/>
    <x v="0"/>
    <n v="294096095"/>
    <n v="0"/>
    <x v="1"/>
    <x v="1"/>
    <x v="7"/>
    <x v="6"/>
  </r>
  <r>
    <x v="1"/>
    <s v="8"/>
    <x v="3"/>
    <s v="41200001"/>
    <s v="Pndptn Usaha Tebu"/>
    <s v="11000000"/>
    <s v="GULA KEMASAN 50 KG MILIK PG"/>
    <x v="0"/>
    <n v="284445876400"/>
    <n v="19383340"/>
    <x v="0"/>
    <x v="2"/>
    <x v="2"/>
    <x v="3"/>
  </r>
  <r>
    <x v="1"/>
    <s v="8"/>
    <x v="3"/>
    <s v="41200001"/>
    <s v="Pndptn Usaha Tebu"/>
    <s v="11004063"/>
    <s v="TETES MILIK PG"/>
    <x v="0"/>
    <n v="11765800000"/>
    <n v="4100000"/>
    <x v="0"/>
    <x v="2"/>
    <x v="2"/>
    <x v="4"/>
  </r>
  <r>
    <x v="1"/>
    <s v="8"/>
    <x v="3"/>
    <s v="41200001"/>
    <s v="Pndptn Usaha Tebu"/>
    <s v="21000001"/>
    <s v="TETES MILIK PG"/>
    <x v="0"/>
    <n v="14241211600"/>
    <n v="5259708"/>
    <x v="0"/>
    <x v="2"/>
    <x v="2"/>
    <x v="3"/>
  </r>
  <r>
    <x v="1"/>
    <s v="8"/>
    <x v="3"/>
    <s v="41200001"/>
    <s v="Pndptn Usaha Tebu"/>
    <s v="21000005"/>
    <s v="GULA SISAN"/>
    <x v="0"/>
    <n v="1160208280"/>
    <n v="223800"/>
    <x v="0"/>
    <x v="2"/>
    <x v="2"/>
    <x v="3"/>
  </r>
  <r>
    <x v="1"/>
    <s v="8"/>
    <x v="3"/>
    <s v="41200003"/>
    <s v="Pndptn Usaha Karung"/>
    <s v="#"/>
    <s v="#"/>
    <x v="0"/>
    <n v="9280589516"/>
    <n v="0"/>
    <x v="1"/>
    <x v="1"/>
    <x v="10"/>
    <x v="6"/>
  </r>
  <r>
    <x v="1"/>
    <s v="8"/>
    <x v="3"/>
    <s v="41200006"/>
    <s v="Pend U. Tembakau"/>
    <s v="11004629"/>
    <s v="FILL DUA POLOKAN KUNINGMERAHBIRUMINYAK"/>
    <x v="0"/>
    <n v="2625000"/>
    <n v="50"/>
    <x v="0"/>
    <x v="3"/>
    <x v="3"/>
    <x v="5"/>
  </r>
  <r>
    <x v="1"/>
    <s v="8"/>
    <x v="3"/>
    <s v="41200006"/>
    <s v="Pend U. Tembakau"/>
    <s v="11004630"/>
    <s v="VBN FILLER POL LOOSE LEAF"/>
    <x v="0"/>
    <n v="2705000"/>
    <n v="52"/>
    <x v="0"/>
    <x v="3"/>
    <x v="3"/>
    <x v="5"/>
  </r>
  <r>
    <x v="1"/>
    <s v="8"/>
    <x v="3"/>
    <s v="41200006"/>
    <s v="Pend U. Tembakau"/>
    <s v="11004901"/>
    <s v="GOOD FILLER"/>
    <x v="1"/>
    <n v="2469088000"/>
    <n v="20000"/>
    <x v="0"/>
    <x v="3"/>
    <x v="3"/>
    <x v="5"/>
  </r>
  <r>
    <x v="1"/>
    <s v="8"/>
    <x v="3"/>
    <s v="41200006"/>
    <s v="Pend U. Tembakau"/>
    <s v="11004901"/>
    <s v="GOOD FILLER"/>
    <x v="0"/>
    <n v="1130062899"/>
    <n v="9106"/>
    <x v="0"/>
    <x v="3"/>
    <x v="3"/>
    <x v="5"/>
  </r>
  <r>
    <x v="1"/>
    <s v="8"/>
    <x v="3"/>
    <s v="41200006"/>
    <s v="Pend U. Tembakau"/>
    <s v="11004944"/>
    <s v="TBN-FILLER-HANSTRIP ( HS )"/>
    <x v="1"/>
    <n v="1286524800"/>
    <n v="18000"/>
    <x v="0"/>
    <x v="3"/>
    <x v="3"/>
    <x v="5"/>
  </r>
  <r>
    <x v="1"/>
    <s v="8"/>
    <x v="3"/>
    <s v="41200006"/>
    <s v="Pend U. Tembakau"/>
    <s v="11005026"/>
    <s v="VBN DAUN DKA -PW3 UTUH UKUR 2S"/>
    <x v="0"/>
    <n v="291600"/>
    <n v="1"/>
    <x v="0"/>
    <x v="3"/>
    <x v="3"/>
    <x v="5"/>
  </r>
  <r>
    <x v="1"/>
    <s v="8"/>
    <x v="3"/>
    <s v="41200006"/>
    <s v="Pend U. Tembakau"/>
    <s v="11005027"/>
    <s v="VBN DAUN DKA -PW1- IIIC UTUH UKUR 1"/>
    <x v="0"/>
    <n v="14580000"/>
    <n v="50"/>
    <x v="0"/>
    <x v="3"/>
    <x v="3"/>
    <x v="5"/>
  </r>
  <r>
    <x v="1"/>
    <s v="8"/>
    <x v="3"/>
    <s v="41200006"/>
    <s v="Pend U. Tembakau"/>
    <s v="11005083"/>
    <s v="VBN PW DKA III/AAA 1"/>
    <x v="0"/>
    <n v="193155"/>
    <n v="1"/>
    <x v="0"/>
    <x v="3"/>
    <x v="3"/>
    <x v="5"/>
  </r>
  <r>
    <x v="1"/>
    <s v="8"/>
    <x v="3"/>
    <s v="41900001"/>
    <s v="Pndptn Ush Opti Aset"/>
    <s v="11006178"/>
    <s v="Pendapatan Sewa"/>
    <x v="0"/>
    <n v="8654034385"/>
    <n v="0"/>
    <x v="1"/>
    <x v="1"/>
    <x v="13"/>
    <x v="21"/>
  </r>
  <r>
    <x v="1"/>
    <s v="8"/>
    <x v="4"/>
    <s v="41100006"/>
    <s v="Pndptn Usaha Karet"/>
    <s v="11001445"/>
    <s v="TH BR CR 1X"/>
    <x v="0"/>
    <n v="2094000000"/>
    <n v="80000"/>
    <x v="0"/>
    <x v="4"/>
    <x v="5"/>
    <x v="7"/>
  </r>
  <r>
    <x v="1"/>
    <s v="8"/>
    <x v="4"/>
    <s v="41100006"/>
    <s v="Pndptn Usaha Karet"/>
    <s v="11003276"/>
    <s v="RSS 1 SB 33"/>
    <x v="1"/>
    <n v="9757315968"/>
    <n v="273600"/>
    <x v="0"/>
    <x v="4"/>
    <x v="5"/>
    <x v="10"/>
  </r>
  <r>
    <x v="1"/>
    <s v="8"/>
    <x v="4"/>
    <s v="41100006"/>
    <s v="Pndptn Usaha Karet"/>
    <s v="11003277"/>
    <s v="RSS 1 SB 35"/>
    <x v="1"/>
    <n v="749927002"/>
    <n v="20160"/>
    <x v="0"/>
    <x v="4"/>
    <x v="5"/>
    <x v="10"/>
  </r>
  <r>
    <x v="1"/>
    <s v="8"/>
    <x v="4"/>
    <s v="41100006"/>
    <s v="Pndptn Usaha Karet"/>
    <s v="11003282"/>
    <s v="TH BR CR 2X"/>
    <x v="0"/>
    <n v="95840000"/>
    <n v="4000"/>
    <x v="0"/>
    <x v="4"/>
    <x v="5"/>
    <x v="7"/>
  </r>
  <r>
    <x v="1"/>
    <s v="8"/>
    <x v="4"/>
    <s v="41100006"/>
    <s v="Pndptn Usaha Karet"/>
    <s v="11003283"/>
    <s v="TH BR CR 3X"/>
    <x v="0"/>
    <n v="2493888000"/>
    <n v="100560"/>
    <x v="0"/>
    <x v="4"/>
    <x v="5"/>
    <x v="7"/>
  </r>
  <r>
    <x v="1"/>
    <s v="8"/>
    <x v="4"/>
    <s v="41100006"/>
    <s v="Pndptn Usaha Karet"/>
    <s v="11003284"/>
    <s v="TH BR CR 3X HITAM"/>
    <x v="0"/>
    <n v="1444440000"/>
    <n v="71680"/>
    <x v="0"/>
    <x v="4"/>
    <x v="5"/>
    <x v="7"/>
  </r>
  <r>
    <x v="1"/>
    <s v="8"/>
    <x v="4"/>
    <s v="41100006"/>
    <s v="Pndptn Usaha Karet"/>
    <s v="11005970"/>
    <s v="RSS 1 BB"/>
    <x v="1"/>
    <n v="30953253236"/>
    <n v="868518"/>
    <x v="0"/>
    <x v="4"/>
    <x v="5"/>
    <x v="10"/>
  </r>
  <r>
    <x v="1"/>
    <s v="8"/>
    <x v="4"/>
    <s v="41100006"/>
    <s v="Pndptn Usaha Karet"/>
    <s v="11005970"/>
    <s v="RSS 1 BB"/>
    <x v="0"/>
    <n v="2821214952"/>
    <n v="77292"/>
    <x v="0"/>
    <x v="4"/>
    <x v="5"/>
    <x v="10"/>
  </r>
  <r>
    <x v="1"/>
    <s v="8"/>
    <x v="4"/>
    <s v="41100006"/>
    <s v="Pndptn Usaha Karet"/>
    <s v="11005975"/>
    <s v="CUTTING"/>
    <x v="0"/>
    <n v="496635000"/>
    <n v="16950"/>
    <x v="0"/>
    <x v="4"/>
    <x v="5"/>
    <x v="7"/>
  </r>
  <r>
    <x v="1"/>
    <s v="8"/>
    <x v="4"/>
    <s v="41100015"/>
    <s v="Pndptn Usaha Teh"/>
    <s v="11004369"/>
    <s v="TEA:CTC TEA;BLACK;GRADE 1;PF 1"/>
    <x v="0"/>
    <n v="93307614"/>
    <n v="3640"/>
    <x v="0"/>
    <x v="5"/>
    <x v="6"/>
    <x v="12"/>
  </r>
  <r>
    <x v="1"/>
    <s v="8"/>
    <x v="4"/>
    <s v="41100015"/>
    <s v="Pndptn Usaha Teh"/>
    <s v="11004371"/>
    <s v="TEA:CTC TEA;BLACK;GRADE 1;DUST 1"/>
    <x v="1"/>
    <n v="580723000"/>
    <n v="13000"/>
    <x v="0"/>
    <x v="5"/>
    <x v="6"/>
    <x v="12"/>
  </r>
  <r>
    <x v="1"/>
    <s v="8"/>
    <x v="4"/>
    <s v="41100015"/>
    <s v="Pndptn Usaha Teh"/>
    <s v="11004372"/>
    <s v="TEA:CTC TEA;BLACK;GRADE 1;FANN"/>
    <x v="0"/>
    <n v="747016852"/>
    <n v="34920"/>
    <x v="0"/>
    <x v="5"/>
    <x v="6"/>
    <x v="12"/>
  </r>
  <r>
    <x v="1"/>
    <s v="8"/>
    <x v="4"/>
    <s v="41100015"/>
    <s v="Pndptn Usaha Teh"/>
    <s v="11004375"/>
    <s v="TEA:CTC TEA;BLACK;GRADE 3;BMC"/>
    <x v="1"/>
    <n v="112278528"/>
    <n v="7200"/>
    <x v="0"/>
    <x v="5"/>
    <x v="6"/>
    <x v="12"/>
  </r>
  <r>
    <x v="1"/>
    <s v="8"/>
    <x v="4"/>
    <s v="41100015"/>
    <s v="Pndptn Usaha Teh"/>
    <s v="11004375"/>
    <s v="TEA:CTC TEA;BLACK;GRADE 3;BMC"/>
    <x v="0"/>
    <n v="720000000"/>
    <n v="48000"/>
    <x v="0"/>
    <x v="5"/>
    <x v="6"/>
    <x v="12"/>
  </r>
  <r>
    <x v="1"/>
    <s v="8"/>
    <x v="4"/>
    <s v="41100017"/>
    <s v="Pndptn Usaha Kopi"/>
    <s v="11003310"/>
    <s v="KOPI - A/WP-1X"/>
    <x v="1"/>
    <n v="5057287680"/>
    <n v="38400"/>
    <x v="0"/>
    <x v="6"/>
    <x v="8"/>
    <x v="18"/>
  </r>
  <r>
    <x v="1"/>
    <s v="8"/>
    <x v="4"/>
    <s v="41100021"/>
    <s v="Pndptn Usaha Kakao"/>
    <s v="11003295"/>
    <s v="KAKAO - 1-AA-FC/W DB=60%"/>
    <x v="0"/>
    <n v="242000"/>
    <n v="1"/>
    <x v="0"/>
    <x v="7"/>
    <x v="11"/>
    <x v="19"/>
  </r>
  <r>
    <x v="1"/>
    <s v="8"/>
    <x v="4"/>
    <s v="41100021"/>
    <s v="Pndptn Usaha Kakao"/>
    <s v="11003296"/>
    <s v="KAKAO - 1-Sa-FC/W"/>
    <x v="0"/>
    <n v="145000"/>
    <n v="1"/>
    <x v="0"/>
    <x v="7"/>
    <x v="11"/>
    <x v="19"/>
  </r>
  <r>
    <x v="1"/>
    <s v="8"/>
    <x v="4"/>
    <s v="41100021"/>
    <s v="Pndptn Usaha Kakao"/>
    <s v="11003298"/>
    <s v="KAKAO - 1-Sc-FC/W"/>
    <x v="0"/>
    <n v="127000"/>
    <n v="1"/>
    <x v="0"/>
    <x v="7"/>
    <x v="11"/>
    <x v="19"/>
  </r>
  <r>
    <x v="1"/>
    <s v="8"/>
    <x v="4"/>
    <s v="41100021"/>
    <s v="Pndptn Usaha Kakao"/>
    <s v="11003303"/>
    <s v="KAKAO - 1-B-BC/W"/>
    <x v="0"/>
    <n v="205000"/>
    <n v="1"/>
    <x v="0"/>
    <x v="7"/>
    <x v="11"/>
    <x v="20"/>
  </r>
  <r>
    <x v="1"/>
    <s v="8"/>
    <x v="4"/>
    <s v="41100021"/>
    <s v="Pndptn Usaha Kakao"/>
    <s v="11003306"/>
    <s v="KAKAO - 1-Sc-BC/W"/>
    <x v="0"/>
    <n v="127000"/>
    <n v="1"/>
    <x v="0"/>
    <x v="7"/>
    <x v="11"/>
    <x v="20"/>
  </r>
  <r>
    <x v="1"/>
    <s v="8"/>
    <x v="4"/>
    <s v="41100021"/>
    <s v="Pndptn Usaha Kakao"/>
    <s v="11003309"/>
    <s v="KAKAO - BKH-BC/W"/>
    <x v="0"/>
    <n v="110000"/>
    <n v="1"/>
    <x v="0"/>
    <x v="7"/>
    <x v="11"/>
    <x v="20"/>
  </r>
  <r>
    <x v="1"/>
    <s v="8"/>
    <x v="4"/>
    <s v="41200001"/>
    <s v="Pndptn Usaha Tebu"/>
    <s v="11003504"/>
    <s v="KSU TEBU"/>
    <x v="0"/>
    <n v="2226946453"/>
    <n v="153"/>
    <x v="0"/>
    <x v="2"/>
    <x v="2"/>
    <x v="21"/>
  </r>
  <r>
    <x v="1"/>
    <s v="8"/>
    <x v="4"/>
    <s v="41200001"/>
    <s v="Pndptn Usaha Tebu"/>
    <s v="11004290"/>
    <s v="SUGAR,REFINED:GKP 1;ICUMSA 81-200IU"/>
    <x v="0"/>
    <n v="77767272356"/>
    <n v="5249908"/>
    <x v="0"/>
    <x v="2"/>
    <x v="2"/>
    <x v="3"/>
  </r>
  <r>
    <x v="1"/>
    <s v="8"/>
    <x v="4"/>
    <s v="41200001"/>
    <s v="Pndptn Usaha Tebu"/>
    <s v="11004310"/>
    <s v="MOLASSES:1.3-1.5GR/ML;12500CPS"/>
    <x v="0"/>
    <n v="2399999976"/>
    <n v="1000003"/>
    <x v="0"/>
    <x v="2"/>
    <x v="2"/>
    <x v="4"/>
  </r>
  <r>
    <x v="1"/>
    <s v="8"/>
    <x v="4"/>
    <s v="41200011"/>
    <s v="Pndptn Usaha Hortiku"/>
    <s v="11002729"/>
    <s v="KSU"/>
    <x v="0"/>
    <n v="382822900"/>
    <n v="101"/>
    <x v="1"/>
    <x v="1"/>
    <x v="4"/>
    <x v="21"/>
  </r>
  <r>
    <x v="1"/>
    <s v="8"/>
    <x v="4"/>
    <s v="41200011"/>
    <s v="Pndptn Usaha Hortiku"/>
    <s v="11003450"/>
    <s v="Bongkot Kayu"/>
    <x v="0"/>
    <n v="1083786"/>
    <n v="84"/>
    <x v="1"/>
    <x v="1"/>
    <x v="4"/>
    <x v="22"/>
  </r>
  <r>
    <x v="1"/>
    <s v="8"/>
    <x v="4"/>
    <s v="41200011"/>
    <s v="Pndptn Usaha Hortiku"/>
    <s v="11003462"/>
    <s v="Gula Kelapa Non Sulfit"/>
    <x v="0"/>
    <n v="391651346"/>
    <n v="21918"/>
    <x v="1"/>
    <x v="1"/>
    <x v="4"/>
    <x v="22"/>
  </r>
  <r>
    <x v="1"/>
    <s v="8"/>
    <x v="4"/>
    <s v="41200011"/>
    <s v="Pndptn Usaha Hortiku"/>
    <s v="11003463"/>
    <s v="Gula Kelapa Sulfit"/>
    <x v="0"/>
    <n v="415160695"/>
    <n v="24888"/>
    <x v="1"/>
    <x v="1"/>
    <x v="4"/>
    <x v="22"/>
  </r>
  <r>
    <x v="1"/>
    <s v="8"/>
    <x v="4"/>
    <s v="41200011"/>
    <s v="Pndptn Usaha Hortiku"/>
    <s v="11003464"/>
    <s v="Alpukat"/>
    <x v="0"/>
    <n v="12500000"/>
    <n v="1563"/>
    <x v="1"/>
    <x v="1"/>
    <x v="4"/>
    <x v="22"/>
  </r>
  <r>
    <x v="1"/>
    <s v="8"/>
    <x v="4"/>
    <s v="41200011"/>
    <s v="Pndptn Usaha Hortiku"/>
    <s v="11003475"/>
    <s v="Pepaya"/>
    <x v="0"/>
    <n v="4150000"/>
    <n v="2357"/>
    <x v="1"/>
    <x v="1"/>
    <x v="4"/>
    <x v="22"/>
  </r>
  <r>
    <x v="1"/>
    <s v="8"/>
    <x v="4"/>
    <s v="41200011"/>
    <s v="Pndptn Usaha Hortiku"/>
    <s v="11003480"/>
    <s v="Makadamia"/>
    <x v="0"/>
    <n v="34944865"/>
    <n v="180"/>
    <x v="1"/>
    <x v="1"/>
    <x v="4"/>
    <x v="22"/>
  </r>
  <r>
    <x v="1"/>
    <s v="8"/>
    <x v="4"/>
    <s v="41200011"/>
    <s v="Pndptn Usaha Hortiku"/>
    <s v="11003486"/>
    <s v="Buah Kelapa"/>
    <x v="0"/>
    <n v="60478201"/>
    <n v="24740"/>
    <x v="1"/>
    <x v="1"/>
    <x v="4"/>
    <x v="22"/>
  </r>
  <r>
    <x v="1"/>
    <s v="8"/>
    <x v="4"/>
    <s v="41200011"/>
    <s v="Pndptn Usaha Hortiku"/>
    <s v="11003487"/>
    <s v="Sirsak"/>
    <x v="0"/>
    <n v="4512600"/>
    <n v="1962"/>
    <x v="1"/>
    <x v="1"/>
    <x v="4"/>
    <x v="22"/>
  </r>
  <r>
    <x v="1"/>
    <s v="8"/>
    <x v="4"/>
    <s v="41200011"/>
    <s v="Pndptn Usaha Hortiku"/>
    <s v="11003551"/>
    <s v="Kayu Bakar Balsa Jadi"/>
    <x v="0"/>
    <n v="5070720"/>
    <n v="30"/>
    <x v="1"/>
    <x v="1"/>
    <x v="4"/>
    <x v="23"/>
  </r>
  <r>
    <x v="1"/>
    <s v="8"/>
    <x v="4"/>
    <s v="41200011"/>
    <s v="Pndptn Usaha Hortiku"/>
    <s v="11003591"/>
    <s v="Fee Penjualan Gula Kelapa"/>
    <x v="0"/>
    <n v="49457111"/>
    <n v="75534"/>
    <x v="1"/>
    <x v="1"/>
    <x v="4"/>
    <x v="22"/>
  </r>
  <r>
    <x v="1"/>
    <s v="8"/>
    <x v="4"/>
    <s v="41200011"/>
    <s v="Pndptn Usaha Hortiku"/>
    <s v="40001402"/>
    <s v="Kayu Bakar"/>
    <x v="0"/>
    <n v="23852738"/>
    <n v="423"/>
    <x v="1"/>
    <x v="1"/>
    <x v="4"/>
    <x v="22"/>
  </r>
  <r>
    <x v="1"/>
    <s v="8"/>
    <x v="4"/>
    <s v="41300001"/>
    <s v="Pndptn Usah Ank Kayu"/>
    <s v="11003336"/>
    <s v="Log Sengon Fresh A0"/>
    <x v="0"/>
    <n v="126030800"/>
    <n v="379"/>
    <x v="1"/>
    <x v="1"/>
    <x v="9"/>
    <x v="23"/>
  </r>
  <r>
    <x v="1"/>
    <s v="8"/>
    <x v="4"/>
    <s v="41300001"/>
    <s v="Pndptn Usah Ank Kayu"/>
    <s v="11003337"/>
    <s v="Log Sengon Fresh A1"/>
    <x v="0"/>
    <n v="497059500"/>
    <n v="869"/>
    <x v="1"/>
    <x v="1"/>
    <x v="9"/>
    <x v="23"/>
  </r>
  <r>
    <x v="1"/>
    <s v="8"/>
    <x v="4"/>
    <s v="41300001"/>
    <s v="Pndptn Usah Ank Kayu"/>
    <s v="11003338"/>
    <s v="Log Sengon Fresh A2.1"/>
    <x v="0"/>
    <n v="997128700"/>
    <n v="1189"/>
    <x v="1"/>
    <x v="1"/>
    <x v="9"/>
    <x v="23"/>
  </r>
  <r>
    <x v="1"/>
    <s v="8"/>
    <x v="4"/>
    <s v="41300001"/>
    <s v="Pndptn Usah Ank Kayu"/>
    <s v="11003339"/>
    <s v="Log Sengon Fresh A2.2"/>
    <x v="0"/>
    <n v="882510300"/>
    <n v="969"/>
    <x v="1"/>
    <x v="1"/>
    <x v="9"/>
    <x v="23"/>
  </r>
  <r>
    <x v="1"/>
    <s v="8"/>
    <x v="4"/>
    <s v="41300001"/>
    <s v="Pndptn Usah Ank Kayu"/>
    <s v="11003340"/>
    <s v="Log Sengon Fresh A3"/>
    <x v="0"/>
    <n v="930230550"/>
    <n v="962"/>
    <x v="1"/>
    <x v="1"/>
    <x v="9"/>
    <x v="23"/>
  </r>
  <r>
    <x v="1"/>
    <s v="8"/>
    <x v="4"/>
    <s v="41300001"/>
    <s v="Pndptn Usah Ank Kayu"/>
    <s v="11003341"/>
    <s v="Log Sengon Fresh A4"/>
    <x v="0"/>
    <n v="299862400"/>
    <n v="301"/>
    <x v="1"/>
    <x v="1"/>
    <x v="9"/>
    <x v="23"/>
  </r>
  <r>
    <x v="1"/>
    <s v="8"/>
    <x v="4"/>
    <s v="41300001"/>
    <s v="Pndptn Usah Ank Kayu"/>
    <s v="11003342"/>
    <s v="Log Sengon Fresh A5"/>
    <x v="0"/>
    <n v="2872800"/>
    <n v="4"/>
    <x v="1"/>
    <x v="1"/>
    <x v="9"/>
    <x v="23"/>
  </r>
  <r>
    <x v="1"/>
    <s v="8"/>
    <x v="4"/>
    <s v="41300001"/>
    <s v="Pndptn Usah Ank Kayu"/>
    <s v="11003344"/>
    <s v="Log Sengon Afkir"/>
    <x v="0"/>
    <n v="414547691"/>
    <n v="1285"/>
    <x v="1"/>
    <x v="1"/>
    <x v="9"/>
    <x v="23"/>
  </r>
  <r>
    <x v="1"/>
    <s v="8"/>
    <x v="4"/>
    <s v="41300001"/>
    <s v="Pndptn Usah Ank Kayu"/>
    <s v="11003348"/>
    <s v="Log Jabon Fresh A0"/>
    <x v="0"/>
    <n v="83765850"/>
    <n v="193"/>
    <x v="1"/>
    <x v="1"/>
    <x v="9"/>
    <x v="23"/>
  </r>
  <r>
    <x v="1"/>
    <s v="8"/>
    <x v="4"/>
    <s v="41300001"/>
    <s v="Pndptn Usah Ank Kayu"/>
    <s v="11003349"/>
    <s v="Log Jabon Fresh A1"/>
    <x v="0"/>
    <n v="315316250"/>
    <n v="440"/>
    <x v="1"/>
    <x v="1"/>
    <x v="9"/>
    <x v="23"/>
  </r>
  <r>
    <x v="1"/>
    <s v="8"/>
    <x v="4"/>
    <s v="41300001"/>
    <s v="Pndptn Usah Ank Kayu"/>
    <s v="11003350"/>
    <s v="Log Jabon Fresh A2.1"/>
    <x v="0"/>
    <n v="494382300"/>
    <n v="556"/>
    <x v="1"/>
    <x v="1"/>
    <x v="9"/>
    <x v="23"/>
  </r>
  <r>
    <x v="1"/>
    <s v="8"/>
    <x v="4"/>
    <s v="41300001"/>
    <s v="Pndptn Usah Ank Kayu"/>
    <s v="11003351"/>
    <s v="Log Jabon Fresh A2.2"/>
    <x v="0"/>
    <n v="371215700"/>
    <n v="366"/>
    <x v="1"/>
    <x v="1"/>
    <x v="9"/>
    <x v="23"/>
  </r>
  <r>
    <x v="1"/>
    <s v="8"/>
    <x v="4"/>
    <s v="41300001"/>
    <s v="Pndptn Usah Ank Kayu"/>
    <s v="11003352"/>
    <s v="Log Jabon Fresh A3"/>
    <x v="0"/>
    <n v="246260800"/>
    <n v="238"/>
    <x v="1"/>
    <x v="1"/>
    <x v="9"/>
    <x v="23"/>
  </r>
  <r>
    <x v="1"/>
    <s v="8"/>
    <x v="4"/>
    <s v="41300001"/>
    <s v="Pndptn Usah Ank Kayu"/>
    <s v="11003353"/>
    <s v="Log Jabon Fresh A4"/>
    <x v="0"/>
    <n v="42168650"/>
    <n v="55"/>
    <x v="1"/>
    <x v="1"/>
    <x v="9"/>
    <x v="23"/>
  </r>
  <r>
    <x v="1"/>
    <s v="8"/>
    <x v="4"/>
    <s v="41300001"/>
    <s v="Pndptn Usah Ank Kayu"/>
    <s v="11003356"/>
    <s v="Log Jabon Afkir"/>
    <x v="0"/>
    <n v="65608136"/>
    <n v="194"/>
    <x v="1"/>
    <x v="1"/>
    <x v="9"/>
    <x v="23"/>
  </r>
  <r>
    <x v="1"/>
    <s v="8"/>
    <x v="4"/>
    <s v="41300001"/>
    <s v="Pndptn Usah Ank Kayu"/>
    <s v="11003370"/>
    <s v="Log Balsa Fresh A0"/>
    <x v="0"/>
    <n v="61033500"/>
    <n v="173"/>
    <x v="1"/>
    <x v="1"/>
    <x v="9"/>
    <x v="23"/>
  </r>
  <r>
    <x v="1"/>
    <s v="8"/>
    <x v="4"/>
    <s v="41300001"/>
    <s v="Pndptn Usah Ank Kayu"/>
    <s v="11003371"/>
    <s v="Log Balsa Fresh A1"/>
    <x v="0"/>
    <n v="290222500"/>
    <n v="438"/>
    <x v="1"/>
    <x v="1"/>
    <x v="9"/>
    <x v="23"/>
  </r>
  <r>
    <x v="1"/>
    <s v="8"/>
    <x v="4"/>
    <s v="41300001"/>
    <s v="Pndptn Usah Ank Kayu"/>
    <s v="11003372"/>
    <s v="Log Balsa Fresh A2.1"/>
    <x v="0"/>
    <n v="602793000"/>
    <n v="718"/>
    <x v="1"/>
    <x v="1"/>
    <x v="9"/>
    <x v="23"/>
  </r>
  <r>
    <x v="1"/>
    <s v="8"/>
    <x v="4"/>
    <s v="41300001"/>
    <s v="Pndptn Usah Ank Kayu"/>
    <s v="11003373"/>
    <s v="Log Balsa Fresh A2.2"/>
    <x v="0"/>
    <n v="557838000"/>
    <n v="630"/>
    <x v="1"/>
    <x v="1"/>
    <x v="9"/>
    <x v="23"/>
  </r>
  <r>
    <x v="1"/>
    <s v="8"/>
    <x v="4"/>
    <s v="41300001"/>
    <s v="Pndptn Usah Ank Kayu"/>
    <s v="11003374"/>
    <s v="Log Balsa Fresh A3"/>
    <x v="0"/>
    <n v="456602500"/>
    <n v="460"/>
    <x v="1"/>
    <x v="1"/>
    <x v="9"/>
    <x v="23"/>
  </r>
  <r>
    <x v="1"/>
    <s v="8"/>
    <x v="4"/>
    <s v="41300001"/>
    <s v="Pndptn Usah Ank Kayu"/>
    <s v="11003375"/>
    <s v="Log Balsa Fresh A4"/>
    <x v="0"/>
    <n v="29608600"/>
    <n v="35"/>
    <x v="1"/>
    <x v="1"/>
    <x v="9"/>
    <x v="23"/>
  </r>
  <r>
    <x v="1"/>
    <s v="8"/>
    <x v="4"/>
    <s v="41300001"/>
    <s v="Pndptn Usah Ank Kayu"/>
    <s v="11003378"/>
    <s v="Log Balsa Afkir"/>
    <x v="0"/>
    <n v="20554685"/>
    <n v="68"/>
    <x v="1"/>
    <x v="1"/>
    <x v="9"/>
    <x v="23"/>
  </r>
  <r>
    <x v="1"/>
    <s v="8"/>
    <x v="4"/>
    <s v="41300001"/>
    <s v="Pndptn Usah Ank Kayu"/>
    <s v="11003390"/>
    <s v="Log Gmelina Fresh A0"/>
    <x v="0"/>
    <n v="6849500"/>
    <n v="16"/>
    <x v="1"/>
    <x v="1"/>
    <x v="9"/>
    <x v="23"/>
  </r>
  <r>
    <x v="1"/>
    <s v="8"/>
    <x v="4"/>
    <s v="41300001"/>
    <s v="Pndptn Usah Ank Kayu"/>
    <s v="11003391"/>
    <s v="Log Gmelina Fresh A1"/>
    <x v="0"/>
    <n v="15296100"/>
    <n v="25"/>
    <x v="1"/>
    <x v="1"/>
    <x v="9"/>
    <x v="23"/>
  </r>
  <r>
    <x v="1"/>
    <s v="8"/>
    <x v="4"/>
    <s v="41300001"/>
    <s v="Pndptn Usah Ank Kayu"/>
    <s v="11003392"/>
    <s v="Log Gmelina Fresh A2.1"/>
    <x v="0"/>
    <n v="17990050"/>
    <n v="25"/>
    <x v="1"/>
    <x v="1"/>
    <x v="9"/>
    <x v="23"/>
  </r>
  <r>
    <x v="1"/>
    <s v="8"/>
    <x v="4"/>
    <s v="41300001"/>
    <s v="Pndptn Usah Ank Kayu"/>
    <s v="11003393"/>
    <s v="Log Gmelina Fresh A2.2"/>
    <x v="0"/>
    <n v="8371250"/>
    <n v="11"/>
    <x v="1"/>
    <x v="1"/>
    <x v="9"/>
    <x v="23"/>
  </r>
  <r>
    <x v="1"/>
    <s v="8"/>
    <x v="4"/>
    <s v="41300001"/>
    <s v="Pndptn Usah Ank Kayu"/>
    <s v="11003394"/>
    <s v="Log Gmelina Fresh A3"/>
    <x v="0"/>
    <n v="4073700"/>
    <n v="6"/>
    <x v="1"/>
    <x v="1"/>
    <x v="9"/>
    <x v="23"/>
  </r>
  <r>
    <x v="1"/>
    <s v="8"/>
    <x v="4"/>
    <s v="41300001"/>
    <s v="Pndptn Usah Ank Kayu"/>
    <s v="11003574"/>
    <s v="Pohon Kelapa"/>
    <x v="0"/>
    <n v="40779278"/>
    <n v="315"/>
    <x v="1"/>
    <x v="1"/>
    <x v="9"/>
    <x v="23"/>
  </r>
  <r>
    <x v="1"/>
    <s v="8"/>
    <x v="4"/>
    <s v="41300001"/>
    <s v="Pndptn Usah Ank Kayu"/>
    <s v="11004215"/>
    <s v="LOG SILVER OAKS FRESH A0"/>
    <x v="0"/>
    <n v="765400"/>
    <n v="2"/>
    <x v="1"/>
    <x v="1"/>
    <x v="9"/>
    <x v="23"/>
  </r>
  <r>
    <x v="1"/>
    <s v="8"/>
    <x v="4"/>
    <s v="41300001"/>
    <s v="Pndptn Usah Ank Kayu"/>
    <s v="11004216"/>
    <s v="LOG SILVER OAKS FRESH A1"/>
    <x v="0"/>
    <n v="2979350"/>
    <n v="6"/>
    <x v="1"/>
    <x v="1"/>
    <x v="9"/>
    <x v="23"/>
  </r>
  <r>
    <x v="1"/>
    <s v="8"/>
    <x v="4"/>
    <s v="41300001"/>
    <s v="Pndptn Usah Ank Kayu"/>
    <s v="11004217"/>
    <s v="LOG SILVER OAKS FRESH A2.1"/>
    <x v="0"/>
    <n v="8683650"/>
    <n v="11"/>
    <x v="1"/>
    <x v="1"/>
    <x v="9"/>
    <x v="23"/>
  </r>
  <r>
    <x v="1"/>
    <s v="8"/>
    <x v="4"/>
    <s v="41300001"/>
    <s v="Pndptn Usah Ank Kayu"/>
    <s v="11004218"/>
    <s v="LOG SILVER OAKS FRESH A2.2"/>
    <x v="0"/>
    <n v="10253100"/>
    <n v="12"/>
    <x v="1"/>
    <x v="1"/>
    <x v="9"/>
    <x v="23"/>
  </r>
  <r>
    <x v="1"/>
    <s v="8"/>
    <x v="4"/>
    <s v="41300001"/>
    <s v="Pndptn Usah Ank Kayu"/>
    <s v="11004219"/>
    <s v="LOG SILVER OAKS FRESH A3"/>
    <x v="0"/>
    <n v="13560750"/>
    <n v="12"/>
    <x v="1"/>
    <x v="1"/>
    <x v="9"/>
    <x v="23"/>
  </r>
  <r>
    <x v="1"/>
    <s v="8"/>
    <x v="4"/>
    <s v="41300001"/>
    <s v="Pndptn Usah Ank Kayu"/>
    <s v="11004220"/>
    <s v="LOG SILVER OAKS FRESH A4"/>
    <x v="0"/>
    <n v="686000"/>
    <n v="2"/>
    <x v="1"/>
    <x v="1"/>
    <x v="9"/>
    <x v="23"/>
  </r>
  <r>
    <x v="1"/>
    <s v="8"/>
    <x v="4"/>
    <s v="41900001"/>
    <s v="Pndptn Ush Opti Aset"/>
    <s v="11006178"/>
    <s v="Pendapatan Sewa"/>
    <x v="0"/>
    <n v="321900898"/>
    <n v="9"/>
    <x v="1"/>
    <x v="1"/>
    <x v="13"/>
    <x v="21"/>
  </r>
  <r>
    <x v="1"/>
    <s v="8"/>
    <x v="4"/>
    <s v="41900005"/>
    <s v="Pndptn Ush Agrowisat"/>
    <s v="11006186"/>
    <s v="Agro Hunian-Swakelola"/>
    <x v="0"/>
    <n v="485938684"/>
    <n v="562"/>
    <x v="1"/>
    <x v="1"/>
    <x v="7"/>
    <x v="27"/>
  </r>
  <r>
    <x v="1"/>
    <s v="8"/>
    <x v="4"/>
    <s v="41900005"/>
    <s v="Pndptn Ush Agrowisat"/>
    <s v="11006187"/>
    <s v="Agro Parkir &amp; Tiket -Swakelola"/>
    <x v="0"/>
    <n v="363365000"/>
    <n v="122"/>
    <x v="1"/>
    <x v="1"/>
    <x v="7"/>
    <x v="27"/>
  </r>
  <r>
    <x v="1"/>
    <s v="8"/>
    <x v="4"/>
    <s v="41900005"/>
    <s v="Pndptn Ush Agrowisat"/>
    <s v="11006188"/>
    <s v="Agro Resto - Swakelola"/>
    <x v="0"/>
    <n v="666011336"/>
    <n v="354"/>
    <x v="1"/>
    <x v="1"/>
    <x v="7"/>
    <x v="27"/>
  </r>
  <r>
    <x v="1"/>
    <s v="8"/>
    <x v="4"/>
    <s v="41900005"/>
    <s v="Pndptn Ush Agrowisat"/>
    <s v="11006189"/>
    <s v="Agro Wahana -Swakelola"/>
    <x v="0"/>
    <n v="254558883"/>
    <n v="20"/>
    <x v="1"/>
    <x v="1"/>
    <x v="7"/>
    <x v="27"/>
  </r>
  <r>
    <x v="1"/>
    <s v="8"/>
    <x v="4"/>
    <s v="41900005"/>
    <s v="Pndptn Ush Agrowisat"/>
    <s v="#"/>
    <s v="#"/>
    <x v="0"/>
    <n v="0"/>
    <n v="0"/>
    <x v="1"/>
    <x v="1"/>
    <x v="7"/>
    <x v="6"/>
  </r>
  <r>
    <x v="1"/>
    <s v="8"/>
    <x v="5"/>
    <s v="42000054"/>
    <s v="Pendapatan KSO"/>
    <s v="11006181"/>
    <s v="KSO Sawit SupCo - PalmCo"/>
    <x v="0"/>
    <n v="46911723153"/>
    <n v="2"/>
    <x v="1"/>
    <x v="1"/>
    <x v="14"/>
    <x v="26"/>
  </r>
  <r>
    <x v="1"/>
    <s v="8"/>
    <x v="6"/>
    <s v="41100006"/>
    <s v="Pndptn Usaha Karet"/>
    <s v="11003895"/>
    <s v="RSS 1 SBC"/>
    <x v="1"/>
    <n v="5038921459"/>
    <n v="135360"/>
    <x v="0"/>
    <x v="4"/>
    <x v="5"/>
    <x v="10"/>
  </r>
  <r>
    <x v="1"/>
    <s v="8"/>
    <x v="6"/>
    <s v="41100006"/>
    <s v="Pndptn Usaha Karet"/>
    <s v="11003895"/>
    <s v="RSS 1 SBC"/>
    <x v="0"/>
    <n v="736358400"/>
    <n v="19200"/>
    <x v="0"/>
    <x v="4"/>
    <x v="5"/>
    <x v="10"/>
  </r>
  <r>
    <x v="1"/>
    <s v="8"/>
    <x v="6"/>
    <s v="41100006"/>
    <s v="Pndptn Usaha Karet"/>
    <s v="11003899"/>
    <s v="SIR 3WF SW"/>
    <x v="0"/>
    <n v="1092672000"/>
    <n v="40320"/>
    <x v="0"/>
    <x v="4"/>
    <x v="5"/>
    <x v="7"/>
  </r>
  <r>
    <x v="1"/>
    <s v="8"/>
    <x v="6"/>
    <s v="41100006"/>
    <s v="Pndptn Usaha Karet"/>
    <s v="11003900"/>
    <s v="SIR 3L"/>
    <x v="1"/>
    <n v="3539096669"/>
    <n v="98280"/>
    <x v="0"/>
    <x v="4"/>
    <x v="5"/>
    <x v="7"/>
  </r>
  <r>
    <x v="1"/>
    <s v="8"/>
    <x v="6"/>
    <s v="41100006"/>
    <s v="Pndptn Usaha Karet"/>
    <s v="11003900"/>
    <s v="SIR 3L"/>
    <x v="0"/>
    <n v="7171811640"/>
    <n v="224280"/>
    <x v="0"/>
    <x v="4"/>
    <x v="5"/>
    <x v="7"/>
  </r>
  <r>
    <x v="1"/>
    <s v="8"/>
    <x v="6"/>
    <s v="41100006"/>
    <s v="Pndptn Usaha Karet"/>
    <s v="11003903"/>
    <s v="SIR 20"/>
    <x v="0"/>
    <n v="75901243320"/>
    <n v="2759400"/>
    <x v="0"/>
    <x v="4"/>
    <x v="5"/>
    <x v="8"/>
  </r>
  <r>
    <x v="1"/>
    <s v="8"/>
    <x v="6"/>
    <s v="41100006"/>
    <s v="Pndptn Usaha Karet"/>
    <s v="11005970"/>
    <s v="RSS 1 BB"/>
    <x v="1"/>
    <n v="10589663850"/>
    <n v="329508"/>
    <x v="0"/>
    <x v="4"/>
    <x v="5"/>
    <x v="10"/>
  </r>
  <r>
    <x v="1"/>
    <s v="8"/>
    <x v="6"/>
    <s v="41100006"/>
    <s v="Pndptn Usaha Karet"/>
    <s v="11005970"/>
    <s v="RSS 1 BB"/>
    <x v="0"/>
    <n v="3646280610"/>
    <n v="109836"/>
    <x v="0"/>
    <x v="4"/>
    <x v="5"/>
    <x v="10"/>
  </r>
  <r>
    <x v="1"/>
    <s v="8"/>
    <x v="6"/>
    <s v="41100015"/>
    <s v="Pndptn Usaha Teh"/>
    <s v="11003735"/>
    <s v="TEH HIJAU"/>
    <x v="0"/>
    <n v="1594640000"/>
    <n v="72200"/>
    <x v="0"/>
    <x v="5"/>
    <x v="6"/>
    <x v="14"/>
  </r>
  <r>
    <x v="1"/>
    <s v="8"/>
    <x v="6"/>
    <s v="41100015"/>
    <s v="Pndptn Usaha Teh"/>
    <s v="11004368"/>
    <s v="TEA:CTC TEA;BLACK;GRADE 1;BP 1"/>
    <x v="0"/>
    <n v="22704531"/>
    <n v="1040"/>
    <x v="0"/>
    <x v="5"/>
    <x v="6"/>
    <x v="12"/>
  </r>
  <r>
    <x v="1"/>
    <s v="8"/>
    <x v="6"/>
    <s v="41100015"/>
    <s v="Pndptn Usaha Teh"/>
    <s v="11004369"/>
    <s v="TEA:CTC TEA;BLACK;GRADE 1;PF 1"/>
    <x v="0"/>
    <n v="45985742"/>
    <n v="2200"/>
    <x v="0"/>
    <x v="5"/>
    <x v="6"/>
    <x v="12"/>
  </r>
  <r>
    <x v="1"/>
    <s v="8"/>
    <x v="6"/>
    <s v="41100015"/>
    <s v="Pndptn Usaha Teh"/>
    <s v="11004372"/>
    <s v="TEA:CTC TEA;BLACK;GRADE 1;FANN"/>
    <x v="0"/>
    <n v="39114297"/>
    <n v="2120"/>
    <x v="0"/>
    <x v="5"/>
    <x v="6"/>
    <x v="12"/>
  </r>
  <r>
    <x v="1"/>
    <s v="8"/>
    <x v="6"/>
    <s v="42000054"/>
    <s v="Pendapatan KSO"/>
    <s v="11006181"/>
    <s v="KSO Sawit SupCo - PalmCo"/>
    <x v="0"/>
    <n v="46235801246"/>
    <n v="2"/>
    <x v="1"/>
    <x v="1"/>
    <x v="14"/>
    <x v="26"/>
  </r>
  <r>
    <x v="1"/>
    <s v="8"/>
    <x v="6"/>
    <s v="42000054"/>
    <s v="Pendapatan KSO"/>
    <s v="#"/>
    <s v="#"/>
    <x v="0"/>
    <n v="20726714490"/>
    <n v="0"/>
    <x v="1"/>
    <x v="1"/>
    <x v="14"/>
    <x v="6"/>
  </r>
  <r>
    <x v="1"/>
    <s v="8"/>
    <x v="7"/>
    <s v="41200011"/>
    <s v="Pndptn Usaha Hortiku"/>
    <s v="11004062"/>
    <s v="KELAPA KUPAS"/>
    <x v="0"/>
    <n v="28000000"/>
    <n v="10000"/>
    <x v="1"/>
    <x v="1"/>
    <x v="4"/>
    <x v="22"/>
  </r>
  <r>
    <x v="1"/>
    <s v="8"/>
    <x v="7"/>
    <s v="41200011"/>
    <s v="Pndptn Usaha Hortiku"/>
    <s v="31000168"/>
    <s v="KELAPA BUTIR"/>
    <x v="0"/>
    <n v="1486485"/>
    <n v="2500"/>
    <x v="1"/>
    <x v="1"/>
    <x v="4"/>
    <x v="22"/>
  </r>
  <r>
    <x v="1"/>
    <s v="8"/>
    <x v="7"/>
    <s v="41200017"/>
    <s v="Pndptn Usah H Ternak"/>
    <s v="11003992"/>
    <s v="ANAK SAPI"/>
    <x v="0"/>
    <n v="46500000"/>
    <n v="9"/>
    <x v="1"/>
    <x v="1"/>
    <x v="12"/>
    <x v="6"/>
  </r>
  <r>
    <x v="1"/>
    <s v="8"/>
    <x v="7"/>
    <s v="41200017"/>
    <s v="Pndptn Usah H Ternak"/>
    <s v="11003994"/>
    <s v="ANAK SAPI JANTAN 1-2"/>
    <x v="0"/>
    <n v="68000000"/>
    <n v="8"/>
    <x v="1"/>
    <x v="1"/>
    <x v="12"/>
    <x v="6"/>
  </r>
  <r>
    <x v="1"/>
    <s v="8"/>
    <x v="7"/>
    <s v="41200017"/>
    <s v="Pndptn Usah H Ternak"/>
    <s v="11003995"/>
    <s v="ANAK SAPI DARA 1-2"/>
    <x v="0"/>
    <n v="152000000"/>
    <n v="19"/>
    <x v="1"/>
    <x v="1"/>
    <x v="12"/>
    <x v="6"/>
  </r>
  <r>
    <x v="1"/>
    <s v="8"/>
    <x v="7"/>
    <s v="41200017"/>
    <s v="Pndptn Usah H Ternak"/>
    <s v="11003998"/>
    <s v="SAPI PEJANTAN AFKIR"/>
    <x v="0"/>
    <n v="68000000"/>
    <n v="4"/>
    <x v="1"/>
    <x v="1"/>
    <x v="12"/>
    <x v="6"/>
  </r>
  <r>
    <x v="1"/>
    <s v="8"/>
    <x v="7"/>
    <s v="41200017"/>
    <s v="Pndptn Usah H Ternak"/>
    <s v="11003999"/>
    <s v="SAPI INDUK AFKIR"/>
    <x v="0"/>
    <n v="336000000"/>
    <n v="28"/>
    <x v="1"/>
    <x v="1"/>
    <x v="12"/>
    <x v="6"/>
  </r>
  <r>
    <x v="1"/>
    <s v="8"/>
    <x v="7"/>
    <s v="41900001"/>
    <s v="Pndptn Ush Opti Aset"/>
    <s v="11006178"/>
    <s v="Pendapatan Sewa"/>
    <x v="0"/>
    <n v="33000000"/>
    <n v="2"/>
    <x v="1"/>
    <x v="1"/>
    <x v="13"/>
    <x v="21"/>
  </r>
  <r>
    <x v="1"/>
    <s v="8"/>
    <x v="7"/>
    <s v="42000054"/>
    <s v="Pendapatan KSO"/>
    <s v="11006181"/>
    <s v="KSO Sawit SupCo - PalmCo"/>
    <x v="0"/>
    <n v="13074380144"/>
    <n v="1"/>
    <x v="1"/>
    <x v="1"/>
    <x v="14"/>
    <x v="26"/>
  </r>
  <r>
    <x v="1"/>
    <s v="9"/>
    <x v="8"/>
    <s v="42000054"/>
    <s v="Pendapatan KSO"/>
    <s v="#"/>
    <s v="#"/>
    <x v="0"/>
    <n v="50489514795"/>
    <n v="0"/>
    <x v="1"/>
    <x v="1"/>
    <x v="14"/>
    <x v="6"/>
  </r>
  <r>
    <x v="1"/>
    <s v="9"/>
    <x v="0"/>
    <s v="41100000"/>
    <s v="Pndptn Usaha Sawit"/>
    <s v="11000003"/>
    <s v="CPO"/>
    <x v="0"/>
    <n v="120167573055"/>
    <n v="0"/>
    <x v="0"/>
    <x v="0"/>
    <x v="0"/>
    <x v="0"/>
  </r>
  <r>
    <x v="1"/>
    <s v="9"/>
    <x v="0"/>
    <s v="41100000"/>
    <s v="Pndptn Usaha Sawit"/>
    <s v="11000004"/>
    <s v="INTI SAWIT"/>
    <x v="0"/>
    <n v="3981082640"/>
    <n v="0"/>
    <x v="0"/>
    <x v="0"/>
    <x v="0"/>
    <x v="1"/>
  </r>
  <r>
    <x v="1"/>
    <s v="9"/>
    <x v="0"/>
    <s v="41200001"/>
    <s v="Pndptn Usaha Tebu"/>
    <s v="11004310"/>
    <s v="MOLASSES:1.3-1.5GR/ML;12500CPS"/>
    <x v="0"/>
    <n v="6837100000"/>
    <n v="2734840"/>
    <x v="0"/>
    <x v="2"/>
    <x v="2"/>
    <x v="4"/>
  </r>
  <r>
    <x v="1"/>
    <s v="9"/>
    <x v="0"/>
    <s v="41900001"/>
    <s v="Pndptn Ush Opti Aset"/>
    <s v="11006178"/>
    <s v="Pendapatan Sewa"/>
    <x v="0"/>
    <n v="5698907705"/>
    <n v="1"/>
    <x v="1"/>
    <x v="1"/>
    <x v="13"/>
    <x v="21"/>
  </r>
  <r>
    <x v="1"/>
    <s v="9"/>
    <x v="0"/>
    <s v="42000054"/>
    <s v="Pendapatan KSO"/>
    <s v="11006181"/>
    <s v="KSO Sawit SupCo - PalmCo"/>
    <x v="0"/>
    <n v="40914650587"/>
    <n v="2"/>
    <x v="1"/>
    <x v="1"/>
    <x v="14"/>
    <x v="26"/>
  </r>
  <r>
    <x v="1"/>
    <s v="9"/>
    <x v="1"/>
    <s v="41100000"/>
    <s v="Pndptn Usaha Sawit"/>
    <s v="11000004"/>
    <s v="INTI SAWIT"/>
    <x v="0"/>
    <n v="1531963040"/>
    <n v="258225"/>
    <x v="0"/>
    <x v="0"/>
    <x v="0"/>
    <x v="1"/>
  </r>
  <r>
    <x v="1"/>
    <s v="9"/>
    <x v="1"/>
    <s v="41100000"/>
    <s v="Pndptn Usaha Sawit"/>
    <s v="#"/>
    <s v="#"/>
    <x v="0"/>
    <n v="16715694410"/>
    <n v="0"/>
    <x v="0"/>
    <x v="0"/>
    <x v="0"/>
    <x v="6"/>
  </r>
  <r>
    <x v="1"/>
    <s v="9"/>
    <x v="1"/>
    <s v="41100006"/>
    <s v="Pndptn Usaha Karet"/>
    <s v="11000046"/>
    <s v="LATEKS PEKAT HIGH AMONIAK"/>
    <x v="0"/>
    <n v="604925999"/>
    <n v="15960"/>
    <x v="0"/>
    <x v="4"/>
    <x v="5"/>
    <x v="7"/>
  </r>
  <r>
    <x v="1"/>
    <s v="9"/>
    <x v="1"/>
    <s v="41100006"/>
    <s v="Pndptn Usaha Karet"/>
    <s v="11003850"/>
    <s v="SIR 10"/>
    <x v="0"/>
    <n v="11919113640"/>
    <n v="435960"/>
    <x v="0"/>
    <x v="4"/>
    <x v="5"/>
    <x v="11"/>
  </r>
  <r>
    <x v="1"/>
    <s v="9"/>
    <x v="1"/>
    <s v="41100006"/>
    <s v="Pndptn Usaha Karet"/>
    <s v="11005970"/>
    <s v="RSS 1 BB"/>
    <x v="1"/>
    <n v="4282011378"/>
    <n v="128142"/>
    <x v="0"/>
    <x v="4"/>
    <x v="5"/>
    <x v="10"/>
  </r>
  <r>
    <x v="1"/>
    <s v="9"/>
    <x v="1"/>
    <s v="41100006"/>
    <s v="Pndptn Usaha Karet"/>
    <s v="11005970"/>
    <s v="RSS 1 BB"/>
    <x v="0"/>
    <n v="6956719344"/>
    <n v="201366"/>
    <x v="0"/>
    <x v="4"/>
    <x v="5"/>
    <x v="10"/>
  </r>
  <r>
    <x v="1"/>
    <s v="9"/>
    <x v="1"/>
    <s v="41100006"/>
    <s v="Pndptn Usaha Karet"/>
    <s v="31000025"/>
    <s v="Lump"/>
    <x v="0"/>
    <n v="4555107664"/>
    <n v="184453"/>
    <x v="0"/>
    <x v="4"/>
    <x v="5"/>
    <x v="7"/>
  </r>
  <r>
    <x v="1"/>
    <s v="9"/>
    <x v="1"/>
    <s v="41100015"/>
    <s v="Pndptn Usaha Teh"/>
    <s v="11003849"/>
    <s v="SILVER NEEDLE"/>
    <x v="0"/>
    <n v="36225000"/>
    <n v="23"/>
    <x v="0"/>
    <x v="5"/>
    <x v="6"/>
    <x v="14"/>
  </r>
  <r>
    <x v="1"/>
    <s v="9"/>
    <x v="1"/>
    <s v="41100015"/>
    <s v="Pndptn Usaha Teh"/>
    <s v="11004026"/>
    <s v="STD 1 RA"/>
    <x v="1"/>
    <n v="676573920"/>
    <n v="22000"/>
    <x v="0"/>
    <x v="5"/>
    <x v="6"/>
    <x v="13"/>
  </r>
  <r>
    <x v="1"/>
    <s v="9"/>
    <x v="1"/>
    <s v="41100015"/>
    <s v="Pndptn Usaha Teh"/>
    <s v="11004287"/>
    <s v="TEA:ODX TEA;BLACK;GRADE 3;FLUFF"/>
    <x v="0"/>
    <n v="282375200"/>
    <n v="34436"/>
    <x v="0"/>
    <x v="5"/>
    <x v="6"/>
    <x v="13"/>
  </r>
  <r>
    <x v="1"/>
    <s v="9"/>
    <x v="1"/>
    <s v="41100015"/>
    <s v="Pndptn Usaha Teh"/>
    <s v="11004288"/>
    <s v="TEA:ODX TEA;BLACK;GRADE 3;BM"/>
    <x v="0"/>
    <n v="757000000"/>
    <n v="50000"/>
    <x v="0"/>
    <x v="5"/>
    <x v="6"/>
    <x v="13"/>
  </r>
  <r>
    <x v="1"/>
    <s v="9"/>
    <x v="1"/>
    <s v="41100015"/>
    <s v="Pndptn Usaha Teh"/>
    <s v="11004347"/>
    <s v="TEA:ODX TEA;BLACK;GRADE 1;OP"/>
    <x v="0"/>
    <n v="4950000"/>
    <n v="50"/>
    <x v="0"/>
    <x v="5"/>
    <x v="6"/>
    <x v="13"/>
  </r>
  <r>
    <x v="1"/>
    <s v="9"/>
    <x v="1"/>
    <s v="41100015"/>
    <s v="Pndptn Usaha Teh"/>
    <s v="11004348"/>
    <s v="TEA:ODX TEA;BLACK;GRADE 1;BOP I"/>
    <x v="0"/>
    <n v="48395554"/>
    <n v="1270"/>
    <x v="0"/>
    <x v="5"/>
    <x v="6"/>
    <x v="13"/>
  </r>
  <r>
    <x v="1"/>
    <s v="9"/>
    <x v="1"/>
    <s v="41100015"/>
    <s v="Pndptn Usaha Teh"/>
    <s v="11004355"/>
    <s v="TEA:ODX TEA;BLACK;GRADE 1;BOP"/>
    <x v="1"/>
    <n v="1118303994"/>
    <n v="40000"/>
    <x v="0"/>
    <x v="5"/>
    <x v="6"/>
    <x v="13"/>
  </r>
  <r>
    <x v="1"/>
    <s v="9"/>
    <x v="1"/>
    <s v="41100015"/>
    <s v="Pndptn Usaha Teh"/>
    <s v="11004355"/>
    <s v="TEA:ODX TEA;BLACK;GRADE 1;BOP"/>
    <x v="0"/>
    <n v="141043100"/>
    <n v="5220"/>
    <x v="0"/>
    <x v="5"/>
    <x v="6"/>
    <x v="13"/>
  </r>
  <r>
    <x v="1"/>
    <s v="9"/>
    <x v="1"/>
    <s v="41100015"/>
    <s v="Pndptn Usaha Teh"/>
    <s v="11004356"/>
    <s v="TEA:ODX TEA;BLACK;GRADE 1;BOP I SP"/>
    <x v="0"/>
    <n v="11326721"/>
    <n v="209"/>
    <x v="0"/>
    <x v="5"/>
    <x v="6"/>
    <x v="13"/>
  </r>
  <r>
    <x v="1"/>
    <s v="9"/>
    <x v="1"/>
    <s v="41100015"/>
    <s v="Pndptn Usaha Teh"/>
    <s v="11004357"/>
    <s v="TEA:ODX TEA;BLACK;GRADE 1;BOPF"/>
    <x v="0"/>
    <n v="546008734"/>
    <n v="22440"/>
    <x v="0"/>
    <x v="5"/>
    <x v="6"/>
    <x v="13"/>
  </r>
  <r>
    <x v="1"/>
    <s v="9"/>
    <x v="1"/>
    <s v="41100015"/>
    <s v="Pndptn Usaha Teh"/>
    <s v="11004358"/>
    <s v="TEA:ODX TEA;BLACK;GRADE 1;PF"/>
    <x v="1"/>
    <n v="1506865026"/>
    <n v="70400"/>
    <x v="0"/>
    <x v="5"/>
    <x v="6"/>
    <x v="13"/>
  </r>
  <r>
    <x v="1"/>
    <s v="9"/>
    <x v="1"/>
    <s v="41100015"/>
    <s v="Pndptn Usaha Teh"/>
    <s v="11004358"/>
    <s v="TEA:ODX TEA;BLACK;GRADE 1;PF"/>
    <x v="0"/>
    <n v="4565611864"/>
    <n v="201300"/>
    <x v="0"/>
    <x v="5"/>
    <x v="6"/>
    <x v="13"/>
  </r>
  <r>
    <x v="1"/>
    <s v="9"/>
    <x v="1"/>
    <s v="41100015"/>
    <s v="Pndptn Usaha Teh"/>
    <s v="11004359"/>
    <s v="TEA:ODX TEA;BLACK;GRADE 1;DUST"/>
    <x v="1"/>
    <n v="4488617780"/>
    <n v="199640"/>
    <x v="0"/>
    <x v="5"/>
    <x v="6"/>
    <x v="13"/>
  </r>
  <r>
    <x v="1"/>
    <s v="9"/>
    <x v="1"/>
    <s v="41100015"/>
    <s v="Pndptn Usaha Teh"/>
    <s v="11004359"/>
    <s v="TEA:ODX TEA;BLACK;GRADE 1;DUST"/>
    <x v="0"/>
    <n v="671161842"/>
    <n v="29542"/>
    <x v="0"/>
    <x v="5"/>
    <x v="6"/>
    <x v="13"/>
  </r>
  <r>
    <x v="1"/>
    <s v="9"/>
    <x v="1"/>
    <s v="41100015"/>
    <s v="Pndptn Usaha Teh"/>
    <s v="11004360"/>
    <s v="TEA:ODX TEA;BLACK;GRADE 1;BT"/>
    <x v="1"/>
    <n v="541862400"/>
    <n v="25600"/>
    <x v="0"/>
    <x v="5"/>
    <x v="6"/>
    <x v="13"/>
  </r>
  <r>
    <x v="1"/>
    <s v="9"/>
    <x v="1"/>
    <s v="41100015"/>
    <s v="Pndptn Usaha Teh"/>
    <s v="11004360"/>
    <s v="TEA:ODX TEA;BLACK;GRADE 1;BT"/>
    <x v="0"/>
    <n v="2716124944"/>
    <n v="129600"/>
    <x v="0"/>
    <x v="5"/>
    <x v="6"/>
    <x v="13"/>
  </r>
  <r>
    <x v="1"/>
    <s v="9"/>
    <x v="1"/>
    <s v="41100015"/>
    <s v="Pndptn Usaha Teh"/>
    <s v="11004361"/>
    <s v="TEA:ODX TEA;BLACK;GRADE 1;BP"/>
    <x v="0"/>
    <n v="2317515795"/>
    <n v="49140"/>
    <x v="0"/>
    <x v="5"/>
    <x v="6"/>
    <x v="13"/>
  </r>
  <r>
    <x v="1"/>
    <s v="9"/>
    <x v="1"/>
    <s v="41100015"/>
    <s v="Pndptn Usaha Teh"/>
    <s v="11004363"/>
    <s v="TEA:ODX TEA;BLACK;GRADE 2;DUST II"/>
    <x v="1"/>
    <n v="50075168"/>
    <n v="2480"/>
    <x v="0"/>
    <x v="5"/>
    <x v="6"/>
    <x v="13"/>
  </r>
  <r>
    <x v="1"/>
    <s v="9"/>
    <x v="1"/>
    <s v="41100015"/>
    <s v="Pndptn Usaha Teh"/>
    <s v="11004365"/>
    <s v="TEA:ODX TEA;BLACK;GRADE 2;FANN II"/>
    <x v="1"/>
    <n v="154314600"/>
    <n v="8800"/>
    <x v="0"/>
    <x v="5"/>
    <x v="6"/>
    <x v="13"/>
  </r>
  <r>
    <x v="1"/>
    <s v="9"/>
    <x v="1"/>
    <s v="41100015"/>
    <s v="Pndptn Usaha Teh"/>
    <s v="11004365"/>
    <s v="TEA:ODX TEA;BLACK;GRADE 2;FANN II"/>
    <x v="0"/>
    <n v="4230508827"/>
    <n v="238910"/>
    <x v="0"/>
    <x v="5"/>
    <x v="6"/>
    <x v="13"/>
  </r>
  <r>
    <x v="1"/>
    <s v="9"/>
    <x v="1"/>
    <s v="41100015"/>
    <s v="Pndptn Usaha Teh"/>
    <s v="11004366"/>
    <s v="TEA:ODX TEA;BLACK;GRADE 2;DUST III"/>
    <x v="1"/>
    <n v="54113488"/>
    <n v="2600"/>
    <x v="0"/>
    <x v="5"/>
    <x v="6"/>
    <x v="13"/>
  </r>
  <r>
    <x v="1"/>
    <s v="9"/>
    <x v="1"/>
    <s v="41100015"/>
    <s v="Pndptn Usaha Teh"/>
    <s v="11004368"/>
    <s v="TEA:CTC TEA;BLACK;GRADE 1;BP 1"/>
    <x v="0"/>
    <n v="27234012"/>
    <n v="1040"/>
    <x v="0"/>
    <x v="5"/>
    <x v="6"/>
    <x v="12"/>
  </r>
  <r>
    <x v="1"/>
    <s v="9"/>
    <x v="1"/>
    <s v="41100015"/>
    <s v="Pndptn Usaha Teh"/>
    <s v="11004369"/>
    <s v="TEA:CTC TEA;BLACK;GRADE 1;PF 1"/>
    <x v="0"/>
    <n v="25225860"/>
    <n v="1100"/>
    <x v="0"/>
    <x v="5"/>
    <x v="6"/>
    <x v="12"/>
  </r>
  <r>
    <x v="1"/>
    <s v="9"/>
    <x v="1"/>
    <s v="41100015"/>
    <s v="Pndptn Usaha Teh"/>
    <s v="11004370"/>
    <s v="TEA:CTC TEA;BLACK;GRADE 1;PD"/>
    <x v="1"/>
    <n v="61879488"/>
    <n v="2400"/>
    <x v="0"/>
    <x v="5"/>
    <x v="6"/>
    <x v="12"/>
  </r>
  <r>
    <x v="1"/>
    <s v="9"/>
    <x v="1"/>
    <s v="41100015"/>
    <s v="Pndptn Usaha Teh"/>
    <s v="11004371"/>
    <s v="TEA:CTC TEA;BLACK;GRADE 1;DUST 1"/>
    <x v="1"/>
    <n v="271147500"/>
    <n v="7800"/>
    <x v="0"/>
    <x v="5"/>
    <x v="6"/>
    <x v="12"/>
  </r>
  <r>
    <x v="1"/>
    <s v="9"/>
    <x v="1"/>
    <s v="41100015"/>
    <s v="Pndptn Usaha Teh"/>
    <s v="11004372"/>
    <s v="TEA:CTC TEA;BLACK;GRADE 1;FANN"/>
    <x v="0"/>
    <n v="364442734"/>
    <n v="16960"/>
    <x v="0"/>
    <x v="5"/>
    <x v="6"/>
    <x v="12"/>
  </r>
  <r>
    <x v="1"/>
    <s v="9"/>
    <x v="1"/>
    <s v="41100015"/>
    <s v="Pndptn Usaha Teh"/>
    <s v="11004373"/>
    <s v="TEA:CTC TEA;BLACK;GRADE 2;DUST 2"/>
    <x v="1"/>
    <n v="97727344"/>
    <n v="3900"/>
    <x v="0"/>
    <x v="5"/>
    <x v="6"/>
    <x v="12"/>
  </r>
  <r>
    <x v="1"/>
    <s v="9"/>
    <x v="1"/>
    <s v="41100015"/>
    <s v="Pndptn Usaha Teh"/>
    <s v="11004373"/>
    <s v="TEA:CTC TEA;BLACK;GRADE 2;DUST 2"/>
    <x v="0"/>
    <n v="31635500"/>
    <n v="1300"/>
    <x v="0"/>
    <x v="5"/>
    <x v="6"/>
    <x v="12"/>
  </r>
  <r>
    <x v="1"/>
    <s v="9"/>
    <x v="1"/>
    <s v="41100015"/>
    <s v="Pndptn Usaha Teh"/>
    <s v="11004374"/>
    <s v="TEA:CTC TEA;BLACK;GRADE 2;FNGS 2"/>
    <x v="1"/>
    <n v="214137000"/>
    <n v="15400"/>
    <x v="0"/>
    <x v="5"/>
    <x v="6"/>
    <x v="12"/>
  </r>
  <r>
    <x v="1"/>
    <s v="9"/>
    <x v="1"/>
    <s v="41100015"/>
    <s v="Pndptn Usaha Teh"/>
    <s v="11004374"/>
    <s v="TEA:CTC TEA;BLACK;GRADE 2;FNGS 2"/>
    <x v="0"/>
    <n v="315707633"/>
    <n v="15402"/>
    <x v="0"/>
    <x v="5"/>
    <x v="6"/>
    <x v="12"/>
  </r>
  <r>
    <x v="1"/>
    <s v="9"/>
    <x v="1"/>
    <s v="41100015"/>
    <s v="Pndptn Usaha Teh"/>
    <s v="11004409"/>
    <s v="TEA:ODX TEA;BLACK;GRADE 2;PW DUST"/>
    <x v="1"/>
    <n v="357078436"/>
    <n v="31200"/>
    <x v="0"/>
    <x v="5"/>
    <x v="6"/>
    <x v="13"/>
  </r>
  <r>
    <x v="1"/>
    <s v="9"/>
    <x v="1"/>
    <s v="41100015"/>
    <s v="Pndptn Usaha Teh"/>
    <s v="11004409"/>
    <s v="TEA:ODX TEA;BLACK;GRADE 2;PW DUST"/>
    <x v="0"/>
    <n v="1304160000"/>
    <n v="102700"/>
    <x v="0"/>
    <x v="5"/>
    <x v="6"/>
    <x v="13"/>
  </r>
  <r>
    <x v="1"/>
    <s v="9"/>
    <x v="1"/>
    <s v="41100015"/>
    <s v="Pndptn Usaha Teh"/>
    <s v="11004416"/>
    <s v="TEA:POWDER;GREEN;GRADE 1;OOLONG"/>
    <x v="0"/>
    <n v="346750"/>
    <n v="5"/>
    <x v="0"/>
    <x v="5"/>
    <x v="6"/>
    <x v="14"/>
  </r>
  <r>
    <x v="1"/>
    <s v="9"/>
    <x v="1"/>
    <s v="41100015"/>
    <s v="Pndptn Usaha Teh"/>
    <s v="11004477"/>
    <s v="TEA:ODX TEA;BLACK;GRADE 2;FANN I"/>
    <x v="0"/>
    <n v="148500000"/>
    <n v="11000"/>
    <x v="0"/>
    <x v="5"/>
    <x v="6"/>
    <x v="13"/>
  </r>
  <r>
    <x v="1"/>
    <s v="9"/>
    <x v="1"/>
    <s v="41100015"/>
    <s v="Pndptn Usaha Teh"/>
    <s v="11004530"/>
    <s v="TEA:ODX TEA;BLACK;GRADE 2;FANN IV"/>
    <x v="1"/>
    <n v="644684040"/>
    <n v="59400"/>
    <x v="0"/>
    <x v="5"/>
    <x v="6"/>
    <x v="13"/>
  </r>
  <r>
    <x v="1"/>
    <s v="9"/>
    <x v="1"/>
    <s v="41100015"/>
    <s v="Pndptn Usaha Teh"/>
    <s v="11005979"/>
    <s v="TEA:POWDER;BLACK;GRADE 1;STD;005;BLD"/>
    <x v="1"/>
    <n v="205767936"/>
    <n v="9600"/>
    <x v="0"/>
    <x v="5"/>
    <x v="6"/>
    <x v="13"/>
  </r>
  <r>
    <x v="1"/>
    <s v="9"/>
    <x v="1"/>
    <s v="41100015"/>
    <s v="Pndptn Usaha Teh"/>
    <s v="11006129"/>
    <s v="TEA:ODX TEA;BLACK;GRADE 1;PF-DUST;PF LS"/>
    <x v="1"/>
    <n v="1792428660"/>
    <n v="82280"/>
    <x v="0"/>
    <x v="5"/>
    <x v="6"/>
    <x v="13"/>
  </r>
  <r>
    <x v="1"/>
    <s v="9"/>
    <x v="1"/>
    <s v="41100015"/>
    <s v="Pndptn Usaha Teh"/>
    <s v="11006198"/>
    <s v="TEA:POWDER;BLACK;BOP OJI 22;BLD"/>
    <x v="0"/>
    <n v="358072000"/>
    <n v="10000"/>
    <x v="0"/>
    <x v="5"/>
    <x v="6"/>
    <x v="13"/>
  </r>
  <r>
    <x v="1"/>
    <s v="9"/>
    <x v="1"/>
    <s v="41100015"/>
    <s v="Pndptn Usaha Teh"/>
    <s v="11006226"/>
    <s v="TEA:ODX TEA;BLACK;D STD 188"/>
    <x v="1"/>
    <n v="299699400"/>
    <n v="26000"/>
    <x v="0"/>
    <x v="5"/>
    <x v="6"/>
    <x v="13"/>
  </r>
  <r>
    <x v="1"/>
    <s v="9"/>
    <x v="1"/>
    <s v="41100015"/>
    <s v="Pndptn Usaha Teh"/>
    <s v="11006227"/>
    <s v="TEA:ODX TEA;BLACK;STD 189"/>
    <x v="1"/>
    <n v="308360052"/>
    <n v="26000"/>
    <x v="0"/>
    <x v="5"/>
    <x v="6"/>
    <x v="13"/>
  </r>
  <r>
    <x v="1"/>
    <s v="9"/>
    <x v="1"/>
    <s v="41100015"/>
    <s v="Pndptn Usaha Teh"/>
    <s v="11006230"/>
    <s v="TEA:ODX TEA;BLACK;STD DES"/>
    <x v="1"/>
    <n v="507408000"/>
    <n v="24800"/>
    <x v="0"/>
    <x v="5"/>
    <x v="6"/>
    <x v="13"/>
  </r>
  <r>
    <x v="1"/>
    <s v="9"/>
    <x v="1"/>
    <s v="41100015"/>
    <s v="Pndptn Usaha Teh"/>
    <s v="31000023"/>
    <s v="PUCUK TEH"/>
    <x v="0"/>
    <n v="206806292"/>
    <n v="71710"/>
    <x v="0"/>
    <x v="5"/>
    <x v="6"/>
    <x v="14"/>
  </r>
  <r>
    <x v="1"/>
    <s v="9"/>
    <x v="1"/>
    <s v="41100023"/>
    <s v="Pndptn Usah Prd Hil"/>
    <s v="11004467"/>
    <s v="RICE,MILLED:IR64;WHITE;RAW"/>
    <x v="0"/>
    <n v="5925000"/>
    <n v="395"/>
    <x v="1"/>
    <x v="1"/>
    <x v="1"/>
    <x v="16"/>
  </r>
  <r>
    <x v="1"/>
    <s v="9"/>
    <x v="1"/>
    <s v="41100023"/>
    <s v="Pndptn Usah Prd Hil"/>
    <s v="11006196"/>
    <s v="TEA:BAG;BLACK;JASMINE;GUNUNG MAS;25/BOX"/>
    <x v="0"/>
    <n v="343222"/>
    <n v="48"/>
    <x v="1"/>
    <x v="1"/>
    <x v="1"/>
    <x v="16"/>
  </r>
  <r>
    <x v="1"/>
    <s v="9"/>
    <x v="1"/>
    <s v="41100023"/>
    <s v="Pndptn Usah Prd Hil"/>
    <s v="11006197"/>
    <s v="TEA:BAG;BLACK;PANDAN;GUNUNG MAS;25/BOX"/>
    <x v="0"/>
    <n v="356411"/>
    <n v="48"/>
    <x v="1"/>
    <x v="1"/>
    <x v="1"/>
    <x v="16"/>
  </r>
  <r>
    <x v="1"/>
    <s v="9"/>
    <x v="1"/>
    <s v="41100024"/>
    <s v="Pndptn Us. Hilir Teh"/>
    <s v="11004289"/>
    <s v="TEA:BAG;BLACK;GUNUNG MAS;46.25GR;25/BOX"/>
    <x v="0"/>
    <n v="2145842"/>
    <n v="580"/>
    <x v="1"/>
    <x v="1"/>
    <x v="1"/>
    <x v="16"/>
  </r>
  <r>
    <x v="1"/>
    <s v="9"/>
    <x v="1"/>
    <s v="41100024"/>
    <s v="Pndptn Us. Hilir Teh"/>
    <s v="11004323"/>
    <s v="TEA:BAG;BLACKCURRANT;WALINI;45GR;25/BOX"/>
    <x v="0"/>
    <n v="6124627"/>
    <n v="388"/>
    <x v="1"/>
    <x v="1"/>
    <x v="1"/>
    <x v="16"/>
  </r>
  <r>
    <x v="1"/>
    <s v="9"/>
    <x v="1"/>
    <s v="41100024"/>
    <s v="Pndptn Us. Hilir Teh"/>
    <s v="11004383"/>
    <s v="TEA:BAG;BLACKCURRANT;WALINI;25/BOX;ALUM"/>
    <x v="0"/>
    <n v="43812313"/>
    <n v="4576"/>
    <x v="1"/>
    <x v="1"/>
    <x v="1"/>
    <x v="16"/>
  </r>
  <r>
    <x v="1"/>
    <s v="9"/>
    <x v="1"/>
    <s v="41100024"/>
    <s v="Pndptn Us. Hilir Teh"/>
    <s v="11004393"/>
    <s v="TEA:BAG;BLACK;LEMON;WALINI;1080GR;24/MC"/>
    <x v="0"/>
    <n v="83551"/>
    <n v="4"/>
    <x v="1"/>
    <x v="1"/>
    <x v="1"/>
    <x v="16"/>
  </r>
  <r>
    <x v="1"/>
    <s v="9"/>
    <x v="1"/>
    <s v="41100024"/>
    <s v="Pndptn Us. Hilir Teh"/>
    <s v="11004394"/>
    <s v="TEA:BAG;BLACK;ORIGINAL;WALINI;24/MC"/>
    <x v="0"/>
    <n v="111402"/>
    <n v="5"/>
    <x v="1"/>
    <x v="1"/>
    <x v="1"/>
    <x v="16"/>
  </r>
  <r>
    <x v="1"/>
    <s v="9"/>
    <x v="1"/>
    <s v="41100024"/>
    <s v="Pndptn Us. Hilir Teh"/>
    <s v="11004395"/>
    <s v="TEA:BAG;GREEN;ORIGINAL;WALINI;24/MC"/>
    <x v="0"/>
    <n v="111402"/>
    <n v="5"/>
    <x v="1"/>
    <x v="1"/>
    <x v="1"/>
    <x v="16"/>
  </r>
  <r>
    <x v="1"/>
    <s v="9"/>
    <x v="1"/>
    <s v="41100024"/>
    <s v="Pndptn Us. Hilir Teh"/>
    <s v="11004406"/>
    <s v="TEA:BAG;BLACKCURRANT;NUSAKITA;48/MC"/>
    <x v="0"/>
    <n v="4853340"/>
    <n v="616"/>
    <x v="1"/>
    <x v="1"/>
    <x v="1"/>
    <x v="16"/>
  </r>
  <r>
    <x v="1"/>
    <s v="9"/>
    <x v="1"/>
    <s v="41100024"/>
    <s v="Pndptn Us. Hilir Teh"/>
    <s v="11004407"/>
    <s v="TEA:BAG;LEMON;NUSAKITA;48/MC"/>
    <x v="0"/>
    <n v="2042407"/>
    <n v="263"/>
    <x v="1"/>
    <x v="1"/>
    <x v="1"/>
    <x v="16"/>
  </r>
  <r>
    <x v="1"/>
    <s v="9"/>
    <x v="1"/>
    <s v="41100024"/>
    <s v="Pndptn Us. Hilir Teh"/>
    <s v="11004414"/>
    <s v="TEA:BAG;BLACK;VANILA;NUSAKITA;48/MC"/>
    <x v="0"/>
    <n v="4284420"/>
    <n v="576"/>
    <x v="1"/>
    <x v="1"/>
    <x v="1"/>
    <x v="16"/>
  </r>
  <r>
    <x v="1"/>
    <s v="9"/>
    <x v="1"/>
    <s v="41100024"/>
    <s v="Pndptn Us. Hilir Teh"/>
    <s v="11004415"/>
    <s v="EA:BAG;ENGLISHBREAKFAST;NUSAKITA;48/MC"/>
    <x v="0"/>
    <n v="4777151"/>
    <n v="667"/>
    <x v="1"/>
    <x v="1"/>
    <x v="1"/>
    <x v="16"/>
  </r>
  <r>
    <x v="1"/>
    <s v="9"/>
    <x v="1"/>
    <s v="41100024"/>
    <s v="Pndptn Us. Hilir Teh"/>
    <s v="11004418"/>
    <s v="TEA:BAG;BLACK;BLACKCURRANT;WALINI;24/MC"/>
    <x v="0"/>
    <n v="83551"/>
    <n v="4"/>
    <x v="1"/>
    <x v="1"/>
    <x v="1"/>
    <x v="16"/>
  </r>
  <r>
    <x v="1"/>
    <s v="9"/>
    <x v="1"/>
    <s v="41100024"/>
    <s v="Pndptn Us. Hilir Teh"/>
    <s v="11004447"/>
    <s v="TEA:POWDER;BLACK;GRADE 1;WALINI;1KG"/>
    <x v="0"/>
    <n v="4996700"/>
    <n v="95"/>
    <x v="1"/>
    <x v="1"/>
    <x v="1"/>
    <x v="16"/>
  </r>
  <r>
    <x v="1"/>
    <s v="9"/>
    <x v="1"/>
    <s v="41100024"/>
    <s v="Pndptn Us. Hilir Teh"/>
    <s v="11004456"/>
    <s v="TEA:BAG;BLACK;ORIGINAL;WALINI;180GR"/>
    <x v="0"/>
    <n v="700000"/>
    <n v="20"/>
    <x v="1"/>
    <x v="1"/>
    <x v="1"/>
    <x v="16"/>
  </r>
  <r>
    <x v="1"/>
    <s v="9"/>
    <x v="1"/>
    <s v="41100024"/>
    <s v="Pndptn Us. Hilir Teh"/>
    <s v="11004463"/>
    <s v="TEA:BAG;BLACK;ORIGINAL;PGN;9GR;5/SCHT"/>
    <x v="0"/>
    <n v="4400000"/>
    <n v="5000"/>
    <x v="1"/>
    <x v="1"/>
    <x v="1"/>
    <x v="16"/>
  </r>
  <r>
    <x v="1"/>
    <s v="9"/>
    <x v="1"/>
    <s v="41100024"/>
    <s v="Pndptn Us. Hilir Teh"/>
    <s v="11004494"/>
    <s v="TEA:POWDER;BLACK;CHACUI;KAMPUNG;ALUM"/>
    <x v="0"/>
    <n v="800000"/>
    <n v="5"/>
    <x v="1"/>
    <x v="1"/>
    <x v="1"/>
    <x v="16"/>
  </r>
  <r>
    <x v="1"/>
    <s v="9"/>
    <x v="1"/>
    <s v="41100024"/>
    <s v="Pndptn Us. Hilir Teh"/>
    <s v="11004520"/>
    <s v="TEA:BAG;BLACK;GOALPARA;30GR;15/BOX"/>
    <x v="0"/>
    <n v="261315"/>
    <n v="96"/>
    <x v="1"/>
    <x v="1"/>
    <x v="1"/>
    <x v="16"/>
  </r>
  <r>
    <x v="1"/>
    <s v="9"/>
    <x v="1"/>
    <s v="41100024"/>
    <s v="Pndptn Us. Hilir Teh"/>
    <s v="11006011"/>
    <s v="TC Wangi Goal 15TB/Dus (Pcs)-72/MC"/>
    <x v="0"/>
    <n v="922577"/>
    <n v="323"/>
    <x v="1"/>
    <x v="1"/>
    <x v="1"/>
    <x v="16"/>
  </r>
  <r>
    <x v="1"/>
    <s v="9"/>
    <x v="1"/>
    <s v="41100024"/>
    <s v="Pndptn Us. Hilir Teh"/>
    <s v="11006018"/>
    <s v="TEH STD 102  BP 1"/>
    <x v="0"/>
    <n v="9360000"/>
    <n v="240"/>
    <x v="1"/>
    <x v="1"/>
    <x v="1"/>
    <x v="16"/>
  </r>
  <r>
    <x v="1"/>
    <s v="9"/>
    <x v="1"/>
    <s v="41100024"/>
    <s v="Pndptn Us. Hilir Teh"/>
    <s v="11006019"/>
    <s v="TEH STD 103  PF 1"/>
    <x v="0"/>
    <n v="6338114"/>
    <n v="226"/>
    <x v="1"/>
    <x v="1"/>
    <x v="1"/>
    <x v="16"/>
  </r>
  <r>
    <x v="1"/>
    <s v="9"/>
    <x v="1"/>
    <s v="41100024"/>
    <s v="Pndptn Us. Hilir Teh"/>
    <s v="11006028"/>
    <s v="TEH STD 205  BOP I"/>
    <x v="0"/>
    <n v="2475000"/>
    <n v="50"/>
    <x v="1"/>
    <x v="1"/>
    <x v="1"/>
    <x v="16"/>
  </r>
  <r>
    <x v="1"/>
    <s v="9"/>
    <x v="1"/>
    <s v="41100024"/>
    <s v="Pndptn Us. Hilir Teh"/>
    <s v="11006030"/>
    <s v="TEH STD 207  BOPF"/>
    <x v="0"/>
    <n v="262463"/>
    <n v="8"/>
    <x v="1"/>
    <x v="1"/>
    <x v="1"/>
    <x v="16"/>
  </r>
  <r>
    <x v="1"/>
    <s v="9"/>
    <x v="1"/>
    <s v="41100024"/>
    <s v="Pndptn Us. Hilir Teh"/>
    <s v="11006031"/>
    <s v="TEH STD 208  PF"/>
    <x v="0"/>
    <n v="2635134"/>
    <n v="95"/>
    <x v="1"/>
    <x v="1"/>
    <x v="1"/>
    <x v="16"/>
  </r>
  <r>
    <x v="1"/>
    <s v="9"/>
    <x v="1"/>
    <s v="41100024"/>
    <s v="Pndptn Us. Hilir Teh"/>
    <s v="11006032"/>
    <s v="TEH STD 209  DUST"/>
    <x v="0"/>
    <n v="683201"/>
    <n v="25"/>
    <x v="1"/>
    <x v="1"/>
    <x v="1"/>
    <x v="16"/>
  </r>
  <r>
    <x v="1"/>
    <s v="9"/>
    <x v="1"/>
    <s v="41100024"/>
    <s v="Pndptn Us. Hilir Teh"/>
    <s v="11006055"/>
    <s v="TC Hijau Walini NA 25TB/Dus (Pcs)-48/MC"/>
    <x v="0"/>
    <n v="7122411"/>
    <n v="615"/>
    <x v="1"/>
    <x v="1"/>
    <x v="1"/>
    <x v="16"/>
  </r>
  <r>
    <x v="1"/>
    <s v="9"/>
    <x v="1"/>
    <s v="41100024"/>
    <s v="Pndptn Us. Hilir Teh"/>
    <s v="11006056"/>
    <s v="TC Hijau Walini AP 25TB/Dus (Pcs)-48MC"/>
    <x v="0"/>
    <n v="3394538"/>
    <n v="199"/>
    <x v="1"/>
    <x v="1"/>
    <x v="1"/>
    <x v="16"/>
  </r>
  <r>
    <x v="1"/>
    <s v="9"/>
    <x v="1"/>
    <s v="41100024"/>
    <s v="Pndptn Us. Hilir Teh"/>
    <s v="11006057"/>
    <s v="TC Hitam Goal 25TB/Dus (Pcs) - 48/MC"/>
    <x v="0"/>
    <n v="90326261"/>
    <n v="22210"/>
    <x v="1"/>
    <x v="1"/>
    <x v="1"/>
    <x v="16"/>
  </r>
  <r>
    <x v="1"/>
    <s v="9"/>
    <x v="1"/>
    <s v="41100024"/>
    <s v="Pndptn Us. Hilir Teh"/>
    <s v="11006058"/>
    <s v="TC Hitam Goal 5TB/Sachet (Pcs)- 288/MC"/>
    <x v="0"/>
    <n v="1099611"/>
    <n v="1464"/>
    <x v="1"/>
    <x v="1"/>
    <x v="1"/>
    <x v="16"/>
  </r>
  <r>
    <x v="1"/>
    <s v="9"/>
    <x v="1"/>
    <s v="41100024"/>
    <s v="Pndptn Us. Hilir Teh"/>
    <s v="11006060"/>
    <s v="TC Hitam Walini AP 25TB/Dus (Pcs)-48/MC"/>
    <x v="0"/>
    <n v="9330190"/>
    <n v="647"/>
    <x v="1"/>
    <x v="1"/>
    <x v="1"/>
    <x v="16"/>
  </r>
  <r>
    <x v="1"/>
    <s v="9"/>
    <x v="1"/>
    <s v="41100024"/>
    <s v="Pndptn Us. Hilir Teh"/>
    <s v="11006061"/>
    <s v="TC Hitam Reg NA 25TB/Dus (Pcs)-48/MC"/>
    <x v="0"/>
    <n v="477016"/>
    <n v="68"/>
    <x v="1"/>
    <x v="1"/>
    <x v="1"/>
    <x v="16"/>
  </r>
  <r>
    <x v="1"/>
    <s v="9"/>
    <x v="1"/>
    <s v="41100024"/>
    <s v="Pndptn Us. Hilir Teh"/>
    <s v="11006063"/>
    <s v="TC Wangi Walini NA 25TB/Dus (Pcs)-48/MC"/>
    <x v="0"/>
    <n v="69028885"/>
    <n v="8431"/>
    <x v="1"/>
    <x v="1"/>
    <x v="1"/>
    <x v="16"/>
  </r>
  <r>
    <x v="1"/>
    <s v="9"/>
    <x v="1"/>
    <s v="41100024"/>
    <s v="Pndptn Us. Hilir Teh"/>
    <s v="11006064"/>
    <s v="TC Wangi Walini AP 25TB/Dus (Pcs)-48/MC"/>
    <x v="0"/>
    <n v="5871222"/>
    <n v="502"/>
    <x v="1"/>
    <x v="1"/>
    <x v="1"/>
    <x v="16"/>
  </r>
  <r>
    <x v="1"/>
    <s v="9"/>
    <x v="1"/>
    <s v="41100024"/>
    <s v="Pndptn Us. Hilir Teh"/>
    <s v="11006065"/>
    <s v="TC Leci Walini NA 25TB/Dus (Pcs)-48/MC"/>
    <x v="0"/>
    <n v="57484000"/>
    <n v="5687"/>
    <x v="1"/>
    <x v="1"/>
    <x v="1"/>
    <x v="16"/>
  </r>
  <r>
    <x v="1"/>
    <s v="9"/>
    <x v="1"/>
    <s v="41100024"/>
    <s v="Pndptn Us. Hilir Teh"/>
    <s v="11006066"/>
    <s v="TC Leci Walini AP 25TB/Dus (Pcs)-48/MC"/>
    <x v="0"/>
    <n v="9045036"/>
    <n v="646"/>
    <x v="1"/>
    <x v="1"/>
    <x v="1"/>
    <x v="16"/>
  </r>
  <r>
    <x v="1"/>
    <s v="9"/>
    <x v="1"/>
    <s v="41100024"/>
    <s v="Pndptn Us. Hilir Teh"/>
    <s v="11006067"/>
    <s v="TC Lemon Walini NA 25TB/Dus (Pcs)-48/MC"/>
    <x v="0"/>
    <n v="21164342"/>
    <n v="2183"/>
    <x v="1"/>
    <x v="1"/>
    <x v="1"/>
    <x v="16"/>
  </r>
  <r>
    <x v="1"/>
    <s v="9"/>
    <x v="1"/>
    <s v="41100024"/>
    <s v="Pndptn Us. Hilir Teh"/>
    <s v="11006068"/>
    <s v="TC Lemon Walini AP 25TB/Dus (Pcs)-48/MC"/>
    <x v="0"/>
    <n v="2739921"/>
    <n v="168"/>
    <x v="1"/>
    <x v="1"/>
    <x v="1"/>
    <x v="16"/>
  </r>
  <r>
    <x v="1"/>
    <s v="9"/>
    <x v="1"/>
    <s v="41100024"/>
    <s v="Pndptn Us. Hilir Teh"/>
    <s v="11006069"/>
    <s v="TS Hijau Walini 50gr/Pouch -10/MC"/>
    <x v="0"/>
    <n v="439999"/>
    <n v="6"/>
    <x v="1"/>
    <x v="1"/>
    <x v="1"/>
    <x v="16"/>
  </r>
  <r>
    <x v="1"/>
    <s v="9"/>
    <x v="1"/>
    <s v="41100024"/>
    <s v="Pndptn Us. Hilir Teh"/>
    <s v="11006070"/>
    <s v="TS Hitam Walini 50gr/Pouch -10/MC"/>
    <x v="0"/>
    <n v="518184"/>
    <n v="12"/>
    <x v="1"/>
    <x v="1"/>
    <x v="1"/>
    <x v="16"/>
  </r>
  <r>
    <x v="1"/>
    <s v="9"/>
    <x v="1"/>
    <s v="41100024"/>
    <s v="Pndptn Us. Hilir Teh"/>
    <s v="11006071"/>
    <s v="TS BP1 Walini 200gr/Dus (Pcs) -48/MC"/>
    <x v="0"/>
    <n v="3536470"/>
    <n v="176"/>
    <x v="1"/>
    <x v="1"/>
    <x v="1"/>
    <x v="16"/>
  </r>
  <r>
    <x v="1"/>
    <s v="9"/>
    <x v="1"/>
    <s v="41100024"/>
    <s v="Pndptn Us. Hilir Teh"/>
    <s v="11006072"/>
    <s v="TS Hitam Goal 100 g/Metalize (Pcs)-72/MC"/>
    <x v="0"/>
    <n v="172433143"/>
    <n v="42050"/>
    <x v="1"/>
    <x v="1"/>
    <x v="1"/>
    <x v="16"/>
  </r>
  <r>
    <x v="1"/>
    <s v="9"/>
    <x v="1"/>
    <s v="41100024"/>
    <s v="Pndptn Us. Hilir Teh"/>
    <s v="11006073"/>
    <s v="TS Hitam Goal 250g/Metalize (Pcs)-32/MC"/>
    <x v="0"/>
    <n v="1350629062"/>
    <n v="139945"/>
    <x v="1"/>
    <x v="1"/>
    <x v="1"/>
    <x v="16"/>
  </r>
  <r>
    <x v="1"/>
    <s v="9"/>
    <x v="1"/>
    <s v="41100024"/>
    <s v="Pndptn Us. Hilir Teh"/>
    <s v="11006074"/>
    <s v="TS Hitam Goal 50 g/Metalize (Pcs)-132/MC"/>
    <x v="0"/>
    <n v="245637723"/>
    <n v="113631"/>
    <x v="1"/>
    <x v="1"/>
    <x v="1"/>
    <x v="16"/>
  </r>
  <r>
    <x v="1"/>
    <s v="9"/>
    <x v="1"/>
    <s v="41100024"/>
    <s v="Pndptn Us. Hilir Teh"/>
    <s v="11006075"/>
    <s v="TS Hitam Gn. Mas 250g/Bks (pcs)-60/MC"/>
    <x v="0"/>
    <n v="383810327"/>
    <n v="39156"/>
    <x v="1"/>
    <x v="1"/>
    <x v="1"/>
    <x v="16"/>
  </r>
  <r>
    <x v="1"/>
    <s v="9"/>
    <x v="1"/>
    <s v="41100024"/>
    <s v="Pndptn Us. Hilir Teh"/>
    <s v="11006076"/>
    <s v="TS Hitam Gn. Mas 100g/Bal (Pcs)-150/MC"/>
    <x v="0"/>
    <n v="184642110"/>
    <n v="45030"/>
    <x v="1"/>
    <x v="1"/>
    <x v="1"/>
    <x v="16"/>
  </r>
  <r>
    <x v="1"/>
    <s v="9"/>
    <x v="1"/>
    <s v="41100024"/>
    <s v="Pndptn Us. Hilir Teh"/>
    <s v="11006077"/>
    <s v="TS Hitam Gn. Mas 50g/Bks (Pcs)-280/MC"/>
    <x v="0"/>
    <n v="72635880"/>
    <n v="33624"/>
    <x v="1"/>
    <x v="1"/>
    <x v="1"/>
    <x v="16"/>
  </r>
  <r>
    <x v="1"/>
    <s v="9"/>
    <x v="1"/>
    <s v="41100024"/>
    <s v="Pndptn Us. Hilir Teh"/>
    <s v="11006078"/>
    <s v="TS Putih Walini 50gr/Pouch -10/MC"/>
    <x v="0"/>
    <n v="1220834"/>
    <n v="16"/>
    <x v="1"/>
    <x v="1"/>
    <x v="1"/>
    <x v="16"/>
  </r>
  <r>
    <x v="1"/>
    <s v="9"/>
    <x v="1"/>
    <s v="41100024"/>
    <s v="Pndptn Us. Hilir Teh"/>
    <s v="11006079"/>
    <s v="TC Hitam Walini NA 25TB/Dus (Pcs)-48/MC"/>
    <x v="0"/>
    <n v="52765871"/>
    <n v="5745"/>
    <x v="1"/>
    <x v="1"/>
    <x v="1"/>
    <x v="16"/>
  </r>
  <r>
    <x v="1"/>
    <s v="9"/>
    <x v="1"/>
    <s v="41100024"/>
    <s v="Pndptn Us. Hilir Teh"/>
    <s v="11006093"/>
    <s v="TEA:BAG;BLACK;DUST 1;WALINI;180GR;100/PK"/>
    <x v="0"/>
    <n v="350000"/>
    <n v="10"/>
    <x v="1"/>
    <x v="1"/>
    <x v="1"/>
    <x v="16"/>
  </r>
  <r>
    <x v="1"/>
    <s v="9"/>
    <x v="1"/>
    <s v="41100024"/>
    <s v="Pndptn Us. Hilir Teh"/>
    <s v="11006094"/>
    <s v="TEA:BAG;BLACK;PF;BONTEH;7.2GR"/>
    <x v="0"/>
    <n v="181622"/>
    <n v="288"/>
    <x v="1"/>
    <x v="1"/>
    <x v="1"/>
    <x v="16"/>
  </r>
  <r>
    <x v="1"/>
    <s v="9"/>
    <x v="1"/>
    <s v="41100024"/>
    <s v="Pndptn Us. Hilir Teh"/>
    <s v="11006099"/>
    <s v="TEA:BAG;BLACK;DALES;BREAKFAST;25/BOX"/>
    <x v="0"/>
    <n v="8400000"/>
    <n v="2400"/>
    <x v="1"/>
    <x v="1"/>
    <x v="1"/>
    <x v="16"/>
  </r>
  <r>
    <x v="1"/>
    <s v="9"/>
    <x v="1"/>
    <s v="41100024"/>
    <s v="Pndptn Us. Hilir Teh"/>
    <s v="11006100"/>
    <s v="TEA:BAG;GREEN;KONACHA;DALES;45GR;25/BOX"/>
    <x v="0"/>
    <n v="15318000"/>
    <n v="3312"/>
    <x v="1"/>
    <x v="1"/>
    <x v="1"/>
    <x v="16"/>
  </r>
  <r>
    <x v="1"/>
    <s v="9"/>
    <x v="1"/>
    <s v="41100024"/>
    <s v="Pndptn Us. Hilir Teh"/>
    <s v="11006142"/>
    <s v="TEA:BAG;BLACK;JASMINE;WALINI;180GR"/>
    <x v="0"/>
    <n v="8100000"/>
    <n v="300"/>
    <x v="1"/>
    <x v="1"/>
    <x v="1"/>
    <x v="16"/>
  </r>
  <r>
    <x v="1"/>
    <s v="9"/>
    <x v="1"/>
    <s v="41100026"/>
    <s v="Pndptn Us. Hlir Gula"/>
    <s v="11004484"/>
    <s v="SUGAR,REFINED:GKP 1;RAJAGULA;50KG"/>
    <x v="0"/>
    <n v="2400000"/>
    <n v="4"/>
    <x v="1"/>
    <x v="1"/>
    <x v="1"/>
    <x v="16"/>
  </r>
  <r>
    <x v="1"/>
    <s v="9"/>
    <x v="1"/>
    <s v="41100026"/>
    <s v="Pndptn Us. Hlir Gula"/>
    <s v="11004485"/>
    <s v="SUGAR,REFINED:GKP 1;RAJAGULA;1KG"/>
    <x v="0"/>
    <n v="443800"/>
    <n v="28"/>
    <x v="1"/>
    <x v="1"/>
    <x v="1"/>
    <x v="16"/>
  </r>
  <r>
    <x v="1"/>
    <s v="9"/>
    <x v="1"/>
    <s v="41100027"/>
    <s v="Pndptn Us. Hlir KS"/>
    <s v="11004483"/>
    <s v="VEGETABLE OIL:PALM;LIQ;NUSAKITA;2L"/>
    <x v="0"/>
    <n v="23373334"/>
    <n v="1753"/>
    <x v="1"/>
    <x v="1"/>
    <x v="1"/>
    <x v="16"/>
  </r>
  <r>
    <x v="1"/>
    <s v="9"/>
    <x v="1"/>
    <s v="41100027"/>
    <s v="Pndptn Us. Hlir KS"/>
    <s v="11004506"/>
    <s v="VEGETABLE OIL:PALM;LIQ;STD;INL;900ML"/>
    <x v="0"/>
    <n v="40226667"/>
    <n v="3017"/>
    <x v="1"/>
    <x v="1"/>
    <x v="1"/>
    <x v="16"/>
  </r>
  <r>
    <x v="1"/>
    <s v="9"/>
    <x v="1"/>
    <s v="41900001"/>
    <s v="Pndptn Ush Opti Aset"/>
    <s v="11006172"/>
    <s v="Bisnis Hospitality"/>
    <x v="0"/>
    <n v="6823281"/>
    <n v="18"/>
    <x v="1"/>
    <x v="1"/>
    <x v="13"/>
    <x v="21"/>
  </r>
  <r>
    <x v="1"/>
    <s v="9"/>
    <x v="1"/>
    <s v="41900001"/>
    <s v="Pndptn Ush Opti Aset"/>
    <s v="11006174"/>
    <s v="Bidang Pertambangan"/>
    <x v="0"/>
    <n v="5659738"/>
    <n v="3"/>
    <x v="1"/>
    <x v="1"/>
    <x v="13"/>
    <x v="21"/>
  </r>
  <r>
    <x v="1"/>
    <s v="9"/>
    <x v="1"/>
    <s v="41900001"/>
    <s v="Pndptn Ush Opti Aset"/>
    <s v="11006177"/>
    <s v="Peternakan &amp; Pertanian"/>
    <x v="0"/>
    <n v="1363461040"/>
    <n v="7903"/>
    <x v="1"/>
    <x v="1"/>
    <x v="13"/>
    <x v="21"/>
  </r>
  <r>
    <x v="1"/>
    <s v="9"/>
    <x v="1"/>
    <s v="41900001"/>
    <s v="Pndptn Ush Opti Aset"/>
    <s v="11006178"/>
    <s v="Pendapatan Sewa"/>
    <x v="0"/>
    <n v="2198500545"/>
    <n v="1194"/>
    <x v="1"/>
    <x v="1"/>
    <x v="13"/>
    <x v="21"/>
  </r>
  <r>
    <x v="1"/>
    <s v="9"/>
    <x v="1"/>
    <s v="41900005"/>
    <s v="Pndptn Ush Agrowisat"/>
    <s v="11006186"/>
    <s v="Agro Hunian-Swakelola"/>
    <x v="0"/>
    <n v="1349196758"/>
    <n v="1694"/>
    <x v="1"/>
    <x v="1"/>
    <x v="7"/>
    <x v="27"/>
  </r>
  <r>
    <x v="1"/>
    <s v="9"/>
    <x v="1"/>
    <s v="41900005"/>
    <s v="Pndptn Ush Agrowisat"/>
    <s v="11006187"/>
    <s v="Agro Parkir &amp; Tiket -Swakelola"/>
    <x v="0"/>
    <n v="2833461015"/>
    <n v="158239"/>
    <x v="1"/>
    <x v="1"/>
    <x v="7"/>
    <x v="27"/>
  </r>
  <r>
    <x v="1"/>
    <s v="9"/>
    <x v="1"/>
    <s v="41900005"/>
    <s v="Pndptn Ush Agrowisat"/>
    <s v="11006188"/>
    <s v="Agro Resto - Swakelola"/>
    <x v="0"/>
    <n v="1437769290"/>
    <n v="4579"/>
    <x v="1"/>
    <x v="1"/>
    <x v="7"/>
    <x v="27"/>
  </r>
  <r>
    <x v="1"/>
    <s v="9"/>
    <x v="1"/>
    <s v="41900005"/>
    <s v="Pndptn Ush Agrowisat"/>
    <s v="11006189"/>
    <s v="Agro Wahana -Swakelola"/>
    <x v="0"/>
    <n v="3095219932"/>
    <n v="31097"/>
    <x v="1"/>
    <x v="1"/>
    <x v="7"/>
    <x v="27"/>
  </r>
  <r>
    <x v="1"/>
    <s v="9"/>
    <x v="1"/>
    <s v="41900005"/>
    <s v="Pndptn Ush Agrowisat"/>
    <s v="#"/>
    <s v="#"/>
    <x v="0"/>
    <n v="0"/>
    <n v="0"/>
    <x v="1"/>
    <x v="1"/>
    <x v="7"/>
    <x v="6"/>
  </r>
  <r>
    <x v="1"/>
    <s v="9"/>
    <x v="1"/>
    <s v="42000054"/>
    <s v="Pendapatan KSO"/>
    <s v="11006181"/>
    <s v="KSO Sawit SupCo - PalmCo"/>
    <x v="0"/>
    <n v="16662249092"/>
    <n v="2"/>
    <x v="1"/>
    <x v="1"/>
    <x v="14"/>
    <x v="26"/>
  </r>
  <r>
    <x v="1"/>
    <s v="9"/>
    <x v="2"/>
    <s v="41100006"/>
    <s v="Pndptn Usaha Karet"/>
    <s v="11000046"/>
    <s v="LATEKS PEKAT HIGH AMONIAK"/>
    <x v="0"/>
    <n v="509494000"/>
    <n v="22800"/>
    <x v="0"/>
    <x v="4"/>
    <x v="5"/>
    <x v="7"/>
  </r>
  <r>
    <x v="1"/>
    <s v="9"/>
    <x v="2"/>
    <s v="41100006"/>
    <s v="Pndptn Usaha Karet"/>
    <s v="11005970"/>
    <s v="RSS 1 BB"/>
    <x v="1"/>
    <n v="41494926962"/>
    <n v="1185822"/>
    <x v="0"/>
    <x v="4"/>
    <x v="5"/>
    <x v="10"/>
  </r>
  <r>
    <x v="1"/>
    <s v="9"/>
    <x v="2"/>
    <s v="41100006"/>
    <s v="Pndptn Usaha Karet"/>
    <s v="11005970"/>
    <s v="RSS 1 BB"/>
    <x v="0"/>
    <n v="12749403653"/>
    <n v="365103"/>
    <x v="0"/>
    <x v="4"/>
    <x v="5"/>
    <x v="10"/>
  </r>
  <r>
    <x v="1"/>
    <s v="9"/>
    <x v="2"/>
    <s v="41100006"/>
    <s v="Pndptn Usaha Karet"/>
    <s v="11005973"/>
    <s v="RSS 3 BB"/>
    <x v="0"/>
    <n v="132230340"/>
    <n v="4068"/>
    <x v="0"/>
    <x v="4"/>
    <x v="5"/>
    <x v="9"/>
  </r>
  <r>
    <x v="1"/>
    <s v="9"/>
    <x v="2"/>
    <s v="41100006"/>
    <s v="Pndptn Usaha Karet"/>
    <s v="11005974"/>
    <s v="RSS 4 BB"/>
    <x v="0"/>
    <n v="585975060"/>
    <n v="18306"/>
    <x v="0"/>
    <x v="4"/>
    <x v="5"/>
    <x v="7"/>
  </r>
  <r>
    <x v="1"/>
    <s v="9"/>
    <x v="2"/>
    <s v="41100006"/>
    <s v="Pndptn Usaha Karet"/>
    <s v="11005975"/>
    <s v="CUTTING"/>
    <x v="0"/>
    <n v="1682321400"/>
    <n v="54918"/>
    <x v="0"/>
    <x v="4"/>
    <x v="5"/>
    <x v="7"/>
  </r>
  <r>
    <x v="1"/>
    <s v="9"/>
    <x v="2"/>
    <s v="41100006"/>
    <s v="Pndptn Usaha Karet"/>
    <s v="31000025"/>
    <s v="Lump"/>
    <x v="0"/>
    <n v="2394045605"/>
    <n v="92035"/>
    <x v="0"/>
    <x v="4"/>
    <x v="5"/>
    <x v="7"/>
  </r>
  <r>
    <x v="1"/>
    <s v="9"/>
    <x v="2"/>
    <s v="41100006"/>
    <s v="Pndptn Usaha Karet"/>
    <s v="#"/>
    <s v="#"/>
    <x v="0"/>
    <n v="-73687225"/>
    <n v="0"/>
    <x v="0"/>
    <x v="4"/>
    <x v="5"/>
    <x v="6"/>
  </r>
  <r>
    <x v="1"/>
    <s v="9"/>
    <x v="2"/>
    <s v="41100015"/>
    <s v="Pndptn Usaha Teh"/>
    <s v="11003735"/>
    <s v="TEH HIJAU"/>
    <x v="0"/>
    <n v="1531531"/>
    <n v="68"/>
    <x v="0"/>
    <x v="5"/>
    <x v="6"/>
    <x v="14"/>
  </r>
  <r>
    <x v="1"/>
    <s v="9"/>
    <x v="2"/>
    <s v="41100015"/>
    <s v="Pndptn Usaha Teh"/>
    <s v="11004288"/>
    <s v="TEA:ODX TEA;BLACK;GRADE 3;BM"/>
    <x v="0"/>
    <n v="419520000"/>
    <n v="30400"/>
    <x v="0"/>
    <x v="5"/>
    <x v="6"/>
    <x v="13"/>
  </r>
  <r>
    <x v="1"/>
    <s v="9"/>
    <x v="2"/>
    <s v="41100015"/>
    <s v="Pndptn Usaha Teh"/>
    <s v="11004355"/>
    <s v="TEA:ODX TEA;BLACK;GRADE 1;BOP"/>
    <x v="0"/>
    <n v="85513800"/>
    <n v="4000"/>
    <x v="0"/>
    <x v="5"/>
    <x v="6"/>
    <x v="13"/>
  </r>
  <r>
    <x v="1"/>
    <s v="9"/>
    <x v="2"/>
    <s v="41100015"/>
    <s v="Pndptn Usaha Teh"/>
    <s v="11004357"/>
    <s v="TEA:ODX TEA;BLACK;GRADE 1;BOPF"/>
    <x v="0"/>
    <n v="187501327"/>
    <n v="9180"/>
    <x v="0"/>
    <x v="5"/>
    <x v="6"/>
    <x v="13"/>
  </r>
  <r>
    <x v="1"/>
    <s v="9"/>
    <x v="2"/>
    <s v="41100015"/>
    <s v="Pndptn Usaha Teh"/>
    <s v="11004358"/>
    <s v="TEA:ODX TEA;BLACK;GRADE 1;PF"/>
    <x v="0"/>
    <n v="137631340"/>
    <n v="6600"/>
    <x v="0"/>
    <x v="5"/>
    <x v="6"/>
    <x v="13"/>
  </r>
  <r>
    <x v="1"/>
    <s v="9"/>
    <x v="2"/>
    <s v="41100015"/>
    <s v="Pndptn Usaha Teh"/>
    <s v="11004359"/>
    <s v="TEA:ODX TEA;BLACK;GRADE 1;DUST"/>
    <x v="0"/>
    <n v="102539196"/>
    <n v="4960"/>
    <x v="0"/>
    <x v="5"/>
    <x v="6"/>
    <x v="13"/>
  </r>
  <r>
    <x v="1"/>
    <s v="9"/>
    <x v="2"/>
    <s v="41100015"/>
    <s v="Pndptn Usaha Teh"/>
    <s v="11004360"/>
    <s v="TEA:ODX TEA;BLACK;GRADE 1;BT"/>
    <x v="0"/>
    <n v="394852388"/>
    <n v="19520"/>
    <x v="0"/>
    <x v="5"/>
    <x v="6"/>
    <x v="13"/>
  </r>
  <r>
    <x v="1"/>
    <s v="9"/>
    <x v="2"/>
    <s v="41100015"/>
    <s v="Pndptn Usaha Teh"/>
    <s v="11004362"/>
    <s v="TEA:ODX TEA;BLACK;GRADE 2;PF II"/>
    <x v="0"/>
    <n v="68329800"/>
    <n v="3360"/>
    <x v="0"/>
    <x v="5"/>
    <x v="6"/>
    <x v="13"/>
  </r>
  <r>
    <x v="1"/>
    <s v="9"/>
    <x v="2"/>
    <s v="41100015"/>
    <s v="Pndptn Usaha Teh"/>
    <s v="11004363"/>
    <s v="TEA:ODX TEA;BLACK;GRADE 2;DUST II"/>
    <x v="0"/>
    <n v="111091600"/>
    <n v="6200"/>
    <x v="0"/>
    <x v="5"/>
    <x v="6"/>
    <x v="13"/>
  </r>
  <r>
    <x v="1"/>
    <s v="9"/>
    <x v="2"/>
    <s v="41100015"/>
    <s v="Pndptn Usaha Teh"/>
    <s v="11004365"/>
    <s v="TEA:ODX TEA;BLACK;GRADE 2;FANN II"/>
    <x v="0"/>
    <n v="103545562"/>
    <n v="5700"/>
    <x v="0"/>
    <x v="5"/>
    <x v="6"/>
    <x v="13"/>
  </r>
  <r>
    <x v="1"/>
    <s v="9"/>
    <x v="2"/>
    <s v="41100024"/>
    <s v="Pndptn Us. Hilir Teh"/>
    <s v="11000709"/>
    <s v="TEH CELUP KALIGUA 2 GRAM"/>
    <x v="0"/>
    <n v="1801802"/>
    <n v="4"/>
    <x v="1"/>
    <x v="1"/>
    <x v="1"/>
    <x v="16"/>
  </r>
  <r>
    <x v="1"/>
    <s v="9"/>
    <x v="2"/>
    <s v="41100024"/>
    <s v="Pndptn Us. Hilir Teh"/>
    <s v="11000710"/>
    <s v="TEH CELUP KALIGUA 50 GRAM"/>
    <x v="0"/>
    <n v="14621172"/>
    <n v="141"/>
    <x v="1"/>
    <x v="1"/>
    <x v="1"/>
    <x v="16"/>
  </r>
  <r>
    <x v="1"/>
    <s v="9"/>
    <x v="2"/>
    <s v="41100024"/>
    <s v="Pndptn Us. Hilir Teh"/>
    <s v="11000711"/>
    <s v="TEH SERBUK KALIGUA 100 GRAM"/>
    <x v="0"/>
    <n v="4577479"/>
    <n v="89"/>
    <x v="1"/>
    <x v="1"/>
    <x v="1"/>
    <x v="16"/>
  </r>
  <r>
    <x v="1"/>
    <s v="9"/>
    <x v="2"/>
    <s v="41100024"/>
    <s v="Pndptn Us. Hilir Teh"/>
    <s v="11002501"/>
    <s v="TEH SERBUK KALIGUA 500 GR"/>
    <x v="0"/>
    <n v="1333333"/>
    <n v="20"/>
    <x v="1"/>
    <x v="1"/>
    <x v="1"/>
    <x v="16"/>
  </r>
  <r>
    <x v="1"/>
    <s v="9"/>
    <x v="2"/>
    <s v="41100024"/>
    <s v="Pndptn Us. Hilir Teh"/>
    <s v="11003579"/>
    <s v="TEH SACHET HOTEL PATRA"/>
    <x v="0"/>
    <n v="1914414"/>
    <n v="2500"/>
    <x v="1"/>
    <x v="1"/>
    <x v="1"/>
    <x v="16"/>
  </r>
  <r>
    <x v="1"/>
    <s v="9"/>
    <x v="2"/>
    <s v="41100024"/>
    <s v="Pndptn Us. Hilir Teh"/>
    <s v="11004248"/>
    <s v="TEA:TIGA DJALA;BLK TEA;TEA BAG;25/BOX"/>
    <x v="0"/>
    <n v="1153153"/>
    <n v="256"/>
    <x v="1"/>
    <x v="1"/>
    <x v="1"/>
    <x v="16"/>
  </r>
  <r>
    <x v="1"/>
    <s v="9"/>
    <x v="2"/>
    <s v="41100025"/>
    <s v="Pndptn Us. Hlir Kopi"/>
    <s v="11000701"/>
    <s v="KOPI BANARAN KEMASAN 25 GRAM + GULA"/>
    <x v="0"/>
    <n v="8307209"/>
    <n v="188"/>
    <x v="1"/>
    <x v="1"/>
    <x v="1"/>
    <x v="16"/>
  </r>
  <r>
    <x v="1"/>
    <s v="9"/>
    <x v="2"/>
    <s v="41100025"/>
    <s v="Pndptn Us. Hlir Kopi"/>
    <s v="11000702"/>
    <s v="KOPI BANARAN KEMASAN 100 GRAM"/>
    <x v="0"/>
    <n v="43076576"/>
    <n v="313"/>
    <x v="1"/>
    <x v="1"/>
    <x v="1"/>
    <x v="16"/>
  </r>
  <r>
    <x v="1"/>
    <s v="9"/>
    <x v="2"/>
    <s v="41100025"/>
    <s v="Pndptn Us. Hlir Kopi"/>
    <s v="11000703"/>
    <s v="KOPI BANARAN KEMASAN 250 GRAM"/>
    <x v="0"/>
    <n v="37419975"/>
    <n v="277"/>
    <x v="1"/>
    <x v="1"/>
    <x v="1"/>
    <x v="16"/>
  </r>
  <r>
    <x v="1"/>
    <s v="9"/>
    <x v="2"/>
    <s v="41100025"/>
    <s v="Pndptn Us. Hlir Kopi"/>
    <s v="11000704"/>
    <s v="KOPI BANARAN CLASSIC 200 GRAM"/>
    <x v="0"/>
    <n v="13010811"/>
    <n v="53"/>
    <x v="1"/>
    <x v="1"/>
    <x v="1"/>
    <x v="16"/>
  </r>
  <r>
    <x v="1"/>
    <s v="9"/>
    <x v="2"/>
    <s v="41100025"/>
    <s v="Pndptn Us. Hlir Kopi"/>
    <s v="11000705"/>
    <s v="KOPI BANARAN PREMIUM 120 GRAM"/>
    <x v="0"/>
    <n v="2506053"/>
    <n v="17"/>
    <x v="1"/>
    <x v="1"/>
    <x v="1"/>
    <x v="16"/>
  </r>
  <r>
    <x v="1"/>
    <s v="9"/>
    <x v="2"/>
    <s v="41100025"/>
    <s v="Pndptn Us. Hlir Kopi"/>
    <s v="11000716"/>
    <s v="KOPI SANGRAI ARABIKA 100%"/>
    <x v="0"/>
    <n v="9835135"/>
    <n v="90"/>
    <x v="1"/>
    <x v="1"/>
    <x v="1"/>
    <x v="16"/>
  </r>
  <r>
    <x v="1"/>
    <s v="9"/>
    <x v="2"/>
    <s v="41100025"/>
    <s v="Pndptn Us. Hlir Kopi"/>
    <s v="11000717"/>
    <s v="KOPI SANGRAI ROBUSTA 100 %"/>
    <x v="0"/>
    <n v="9283782"/>
    <n v="145"/>
    <x v="1"/>
    <x v="1"/>
    <x v="1"/>
    <x v="16"/>
  </r>
  <r>
    <x v="1"/>
    <s v="9"/>
    <x v="2"/>
    <s v="41100025"/>
    <s v="Pndptn Us. Hlir Kopi"/>
    <s v="11000718"/>
    <s v="KOPI SANGRAI BANARAN BLEND A"/>
    <x v="0"/>
    <n v="9499999"/>
    <n v="89"/>
    <x v="1"/>
    <x v="1"/>
    <x v="1"/>
    <x v="16"/>
  </r>
  <r>
    <x v="1"/>
    <s v="9"/>
    <x v="2"/>
    <s v="41100025"/>
    <s v="Pndptn Us. Hlir Kopi"/>
    <s v="11000719"/>
    <s v="KOPI SANGRAI BANARAN BLEND B"/>
    <x v="0"/>
    <n v="24531530"/>
    <n v="264"/>
    <x v="1"/>
    <x v="1"/>
    <x v="1"/>
    <x v="16"/>
  </r>
  <r>
    <x v="1"/>
    <s v="9"/>
    <x v="2"/>
    <s v="41100025"/>
    <s v="Pndptn Us. Hlir Kopi"/>
    <s v="11000720"/>
    <s v="KOPI SANGRAI BANARAN BLEND C"/>
    <x v="0"/>
    <n v="3130630"/>
    <n v="45"/>
    <x v="1"/>
    <x v="1"/>
    <x v="1"/>
    <x v="16"/>
  </r>
  <r>
    <x v="1"/>
    <s v="9"/>
    <x v="2"/>
    <s v="41100025"/>
    <s v="Pndptn Us. Hlir Kopi"/>
    <s v="11000721"/>
    <s v="KOPI SANGRAI BANARAN SUPER"/>
    <x v="0"/>
    <n v="490090"/>
    <n v="8"/>
    <x v="1"/>
    <x v="1"/>
    <x v="1"/>
    <x v="16"/>
  </r>
  <r>
    <x v="1"/>
    <s v="9"/>
    <x v="2"/>
    <s v="41100025"/>
    <s v="Pndptn Us. Hlir Kopi"/>
    <s v="11000723"/>
    <s v="KOPI SANGRAI BANARAN EKONOMI  2"/>
    <x v="0"/>
    <n v="864865"/>
    <n v="20"/>
    <x v="1"/>
    <x v="1"/>
    <x v="1"/>
    <x v="16"/>
  </r>
  <r>
    <x v="1"/>
    <s v="9"/>
    <x v="2"/>
    <s v="41100025"/>
    <s v="Pndptn Us. Hlir Kopi"/>
    <s v="11000724"/>
    <s v="KOPI BUBUK ARABIKA 100 %"/>
    <x v="0"/>
    <n v="702702"/>
    <n v="6"/>
    <x v="1"/>
    <x v="1"/>
    <x v="1"/>
    <x v="16"/>
  </r>
  <r>
    <x v="1"/>
    <s v="9"/>
    <x v="2"/>
    <s v="41100025"/>
    <s v="Pndptn Us. Hlir Kopi"/>
    <s v="11000725"/>
    <s v="KOPI BUBUK ROBUSTA 100 %"/>
    <x v="0"/>
    <n v="9987388"/>
    <n v="158"/>
    <x v="1"/>
    <x v="1"/>
    <x v="1"/>
    <x v="16"/>
  </r>
  <r>
    <x v="1"/>
    <s v="9"/>
    <x v="2"/>
    <s v="41100025"/>
    <s v="Pndptn Us. Hlir Kopi"/>
    <s v="11000727"/>
    <s v="KOPI BUBUK BANARAN BLEND B"/>
    <x v="0"/>
    <n v="1238739"/>
    <n v="11"/>
    <x v="1"/>
    <x v="1"/>
    <x v="1"/>
    <x v="16"/>
  </r>
  <r>
    <x v="1"/>
    <s v="9"/>
    <x v="2"/>
    <s v="41100025"/>
    <s v="Pndptn Us. Hlir Kopi"/>
    <s v="11003578"/>
    <s v="KOPI SACHET HOTEL PATRA"/>
    <x v="0"/>
    <n v="5450450"/>
    <n v="5500"/>
    <x v="1"/>
    <x v="1"/>
    <x v="1"/>
    <x v="16"/>
  </r>
  <r>
    <x v="1"/>
    <s v="9"/>
    <x v="2"/>
    <s v="41100025"/>
    <s v="Pndptn Us. Hlir Kopi"/>
    <s v="11003712"/>
    <s v="GREEN BEAN BANARAN ROBUSTA"/>
    <x v="0"/>
    <n v="495495"/>
    <n v="5"/>
    <x v="1"/>
    <x v="1"/>
    <x v="1"/>
    <x v="16"/>
  </r>
  <r>
    <x v="1"/>
    <s v="9"/>
    <x v="2"/>
    <s v="41100025"/>
    <s v="Pndptn Us. Hlir Kopi"/>
    <s v="11003714"/>
    <s v="KOPI BUBUK PREMIUM 500 GR"/>
    <x v="0"/>
    <n v="6486486"/>
    <n v="40"/>
    <x v="1"/>
    <x v="1"/>
    <x v="1"/>
    <x v="16"/>
  </r>
  <r>
    <x v="1"/>
    <s v="9"/>
    <x v="2"/>
    <s v="41100025"/>
    <s v="Pndptn Us. Hlir Kopi"/>
    <s v="11004232"/>
    <s v="KOPI BUBUK BANARAN BLEND C @ 500 GR"/>
    <x v="0"/>
    <n v="6054054"/>
    <n v="80"/>
    <x v="1"/>
    <x v="1"/>
    <x v="1"/>
    <x v="16"/>
  </r>
  <r>
    <x v="1"/>
    <s v="9"/>
    <x v="2"/>
    <s v="41100025"/>
    <s v="Pndptn Us. Hlir Kopi"/>
    <s v="11004452"/>
    <s v="COFFEE:POWDER;ARABUSTA;NUSAKITA;200GR"/>
    <x v="0"/>
    <n v="21854775"/>
    <n v="341"/>
    <x v="1"/>
    <x v="1"/>
    <x v="1"/>
    <x v="16"/>
  </r>
  <r>
    <x v="1"/>
    <s v="9"/>
    <x v="2"/>
    <s v="41100025"/>
    <s v="Pndptn Us. Hlir Kopi"/>
    <s v="11004453"/>
    <s v="COFFEE:POWDER;ROBUSTA;NUSAKITA;200GR"/>
    <x v="0"/>
    <n v="20077297"/>
    <n v="338"/>
    <x v="1"/>
    <x v="1"/>
    <x v="1"/>
    <x v="16"/>
  </r>
  <r>
    <x v="1"/>
    <s v="9"/>
    <x v="2"/>
    <s v="41100026"/>
    <s v="Pndptn Us. Hlir Gula"/>
    <s v="11000714"/>
    <s v="GULA 9 KEMASAN  1 KG"/>
    <x v="0"/>
    <n v="241321200"/>
    <n v="14244"/>
    <x v="1"/>
    <x v="1"/>
    <x v="1"/>
    <x v="16"/>
  </r>
  <r>
    <x v="1"/>
    <s v="9"/>
    <x v="2"/>
    <s v="41100026"/>
    <s v="Pndptn Us. Hlir Gula"/>
    <s v="11004303"/>
    <s v="SUGAR,REFINED:WHITE CRYSTAL;BANARAN;8GR"/>
    <x v="0"/>
    <n v="7200000"/>
    <n v="16000"/>
    <x v="1"/>
    <x v="1"/>
    <x v="1"/>
    <x v="16"/>
  </r>
  <r>
    <x v="1"/>
    <s v="9"/>
    <x v="2"/>
    <s v="41200001"/>
    <s v="Pndptn Usaha Tebu"/>
    <s v="11000000"/>
    <s v="GULA KEMASAN 50 KG MILIK PG"/>
    <x v="0"/>
    <n v="3706250000"/>
    <n v="250000"/>
    <x v="0"/>
    <x v="2"/>
    <x v="2"/>
    <x v="3"/>
  </r>
  <r>
    <x v="1"/>
    <s v="9"/>
    <x v="2"/>
    <s v="41200001"/>
    <s v="Pndptn Usaha Tebu"/>
    <s v="21000001"/>
    <s v="TETES MILIK PG"/>
    <x v="0"/>
    <n v="4695000000"/>
    <n v="1800000"/>
    <x v="0"/>
    <x v="2"/>
    <x v="2"/>
    <x v="3"/>
  </r>
  <r>
    <x v="1"/>
    <s v="9"/>
    <x v="2"/>
    <s v="41200016"/>
    <s v="Pndptn Usah Tmn Lain"/>
    <s v="#"/>
    <s v="#"/>
    <x v="0"/>
    <n v="2356000"/>
    <n v="0"/>
    <x v="1"/>
    <x v="1"/>
    <x v="4"/>
    <x v="6"/>
  </r>
  <r>
    <x v="1"/>
    <s v="9"/>
    <x v="2"/>
    <s v="41900001"/>
    <s v="Pndptn Ush Opti Aset"/>
    <s v="11006178"/>
    <s v="Pendapatan Sewa"/>
    <x v="0"/>
    <n v="887447023"/>
    <n v="22"/>
    <x v="1"/>
    <x v="1"/>
    <x v="13"/>
    <x v="21"/>
  </r>
  <r>
    <x v="1"/>
    <s v="9"/>
    <x v="2"/>
    <s v="41900001"/>
    <s v="Pndptn Ush Opti Aset"/>
    <s v="#"/>
    <s v="#"/>
    <x v="0"/>
    <n v="-23724000"/>
    <n v="0"/>
    <x v="1"/>
    <x v="1"/>
    <x v="13"/>
    <x v="6"/>
  </r>
  <r>
    <x v="1"/>
    <s v="9"/>
    <x v="2"/>
    <s v="41900005"/>
    <s v="Pndptn Ush Agrowisat"/>
    <s v="11006186"/>
    <s v="Agro Hunian-Swakelola"/>
    <x v="0"/>
    <n v="172275123"/>
    <n v="35"/>
    <x v="1"/>
    <x v="1"/>
    <x v="7"/>
    <x v="27"/>
  </r>
  <r>
    <x v="1"/>
    <s v="9"/>
    <x v="2"/>
    <s v="41900005"/>
    <s v="Pndptn Ush Agrowisat"/>
    <s v="11006187"/>
    <s v="Agro Parkir &amp; Tiket -Swakelola"/>
    <x v="0"/>
    <n v="169378020"/>
    <n v="34"/>
    <x v="1"/>
    <x v="1"/>
    <x v="7"/>
    <x v="27"/>
  </r>
  <r>
    <x v="1"/>
    <s v="9"/>
    <x v="2"/>
    <s v="41900005"/>
    <s v="Pndptn Ush Agrowisat"/>
    <s v="11006188"/>
    <s v="Agro Resto - Swakelola"/>
    <x v="0"/>
    <n v="2385125779"/>
    <n v="82"/>
    <x v="1"/>
    <x v="1"/>
    <x v="7"/>
    <x v="27"/>
  </r>
  <r>
    <x v="1"/>
    <s v="9"/>
    <x v="2"/>
    <s v="41900005"/>
    <s v="Pndptn Ush Agrowisat"/>
    <s v="11006189"/>
    <s v="Agro Wahana -Swakelola"/>
    <x v="0"/>
    <n v="552218105"/>
    <n v="47"/>
    <x v="1"/>
    <x v="1"/>
    <x v="7"/>
    <x v="27"/>
  </r>
  <r>
    <x v="1"/>
    <s v="9"/>
    <x v="2"/>
    <s v="41900005"/>
    <s v="Pndptn Ush Agrowisat"/>
    <s v="#"/>
    <s v="#"/>
    <x v="0"/>
    <n v="55859500"/>
    <n v="0"/>
    <x v="1"/>
    <x v="1"/>
    <x v="7"/>
    <x v="6"/>
  </r>
  <r>
    <x v="1"/>
    <s v="9"/>
    <x v="3"/>
    <s v="41200001"/>
    <s v="Pndptn Usaha Tebu"/>
    <s v="11000000"/>
    <s v="GULA KEMASAN 50 KG MILIK PG"/>
    <x v="0"/>
    <n v="133422535600"/>
    <n v="9041660"/>
    <x v="0"/>
    <x v="2"/>
    <x v="2"/>
    <x v="3"/>
  </r>
  <r>
    <x v="1"/>
    <s v="9"/>
    <x v="3"/>
    <s v="41200001"/>
    <s v="Pndptn Usaha Tebu"/>
    <s v="11004063"/>
    <s v="TETES MILIK PG"/>
    <x v="0"/>
    <n v="5526000000"/>
    <n v="2000000"/>
    <x v="0"/>
    <x v="2"/>
    <x v="2"/>
    <x v="4"/>
  </r>
  <r>
    <x v="1"/>
    <s v="9"/>
    <x v="3"/>
    <s v="41200001"/>
    <s v="Pndptn Usaha Tebu"/>
    <s v="21000001"/>
    <s v="TETES MILIK PG"/>
    <x v="0"/>
    <n v="6985000000"/>
    <n v="2700000"/>
    <x v="0"/>
    <x v="2"/>
    <x v="2"/>
    <x v="3"/>
  </r>
  <r>
    <x v="1"/>
    <s v="9"/>
    <x v="3"/>
    <s v="41200003"/>
    <s v="Pndptn Usaha Karung"/>
    <s v="#"/>
    <s v="#"/>
    <x v="0"/>
    <n v="6871466854"/>
    <n v="0"/>
    <x v="1"/>
    <x v="1"/>
    <x v="10"/>
    <x v="6"/>
  </r>
  <r>
    <x v="1"/>
    <s v="9"/>
    <x v="3"/>
    <s v="41200006"/>
    <s v="Pend U. Tembakau"/>
    <s v="11004603"/>
    <s v="TBN KAK - PW1 - UTUH UKUR 1"/>
    <x v="1"/>
    <n v="2190501000"/>
    <n v="5100"/>
    <x v="0"/>
    <x v="3"/>
    <x v="3"/>
    <x v="5"/>
  </r>
  <r>
    <x v="1"/>
    <s v="9"/>
    <x v="3"/>
    <s v="41200006"/>
    <s v="Pend U. Tembakau"/>
    <s v="11004604"/>
    <s v="TBN KAK - PW1 - UTUH UKUR 1S"/>
    <x v="1"/>
    <n v="1310005500"/>
    <n v="3050"/>
    <x v="0"/>
    <x v="3"/>
    <x v="3"/>
    <x v="5"/>
  </r>
  <r>
    <x v="1"/>
    <s v="9"/>
    <x v="3"/>
    <s v="41200006"/>
    <s v="Pend U. Tembakau"/>
    <s v="11004606"/>
    <s v="TBN KAK - PW1 - AV UTUH UKUR 1"/>
    <x v="1"/>
    <n v="2426731500"/>
    <n v="5650"/>
    <x v="0"/>
    <x v="3"/>
    <x v="3"/>
    <x v="5"/>
  </r>
  <r>
    <x v="1"/>
    <s v="9"/>
    <x v="3"/>
    <s v="41200006"/>
    <s v="Pend U. Tembakau"/>
    <s v="11004607"/>
    <s v="TBN KAK - PW1 - AV UTUH UKUR 1S"/>
    <x v="1"/>
    <n v="1202628000"/>
    <n v="2800"/>
    <x v="0"/>
    <x v="3"/>
    <x v="3"/>
    <x v="5"/>
  </r>
  <r>
    <x v="1"/>
    <s v="9"/>
    <x v="3"/>
    <s v="41200006"/>
    <s v="Pend U. Tembakau"/>
    <s v="11004612"/>
    <s v="TBN KAK - PW2 - UTUH UKUR 1"/>
    <x v="1"/>
    <n v="601314000"/>
    <n v="1400"/>
    <x v="0"/>
    <x v="3"/>
    <x v="3"/>
    <x v="5"/>
  </r>
  <r>
    <x v="1"/>
    <s v="9"/>
    <x v="3"/>
    <s v="41200006"/>
    <s v="Pend U. Tembakau"/>
    <s v="11004613"/>
    <s v="TBN KAK - PW2 - UTUH UKUR 1S"/>
    <x v="1"/>
    <n v="880495500"/>
    <n v="2050"/>
    <x v="0"/>
    <x v="3"/>
    <x v="3"/>
    <x v="5"/>
  </r>
  <r>
    <x v="1"/>
    <s v="9"/>
    <x v="3"/>
    <s v="41200006"/>
    <s v="Pend U. Tembakau"/>
    <s v="11004615"/>
    <s v="TBN KAK - PW2 - AV UTUH UKUR 1"/>
    <x v="1"/>
    <n v="1739515500"/>
    <n v="4050"/>
    <x v="0"/>
    <x v="3"/>
    <x v="3"/>
    <x v="5"/>
  </r>
  <r>
    <x v="1"/>
    <s v="9"/>
    <x v="3"/>
    <s v="41200006"/>
    <s v="Pend U. Tembakau"/>
    <s v="11004616"/>
    <s v="TBN KAK - PW2 - AV UTUH UKUR 1S"/>
    <x v="1"/>
    <n v="1159677000"/>
    <n v="2700"/>
    <x v="0"/>
    <x v="3"/>
    <x v="3"/>
    <x v="5"/>
  </r>
  <r>
    <x v="1"/>
    <s v="9"/>
    <x v="3"/>
    <s v="41200006"/>
    <s v="Pend U. Tembakau"/>
    <s v="11004622"/>
    <s v="TBN PW 02/AAAA BNS AV 1"/>
    <x v="0"/>
    <n v="1455500"/>
    <n v="5"/>
    <x v="0"/>
    <x v="3"/>
    <x v="3"/>
    <x v="5"/>
  </r>
  <r>
    <x v="1"/>
    <s v="9"/>
    <x v="3"/>
    <s v="41200006"/>
    <s v="Pend U. Tembakau"/>
    <s v="11004623"/>
    <s v="TBN KAK - PW3 - AV PECAH UKUR 1"/>
    <x v="1"/>
    <n v="154994400"/>
    <n v="550"/>
    <x v="0"/>
    <x v="3"/>
    <x v="3"/>
    <x v="5"/>
  </r>
  <r>
    <x v="1"/>
    <s v="9"/>
    <x v="3"/>
    <s v="41200006"/>
    <s v="Pend U. Tembakau"/>
    <s v="11004624"/>
    <s v="TBN KAK - PW3 - PECAH UKUR 1"/>
    <x v="1"/>
    <n v="42271200"/>
    <n v="150"/>
    <x v="0"/>
    <x v="3"/>
    <x v="3"/>
    <x v="5"/>
  </r>
  <r>
    <x v="1"/>
    <s v="9"/>
    <x v="3"/>
    <s v="41200006"/>
    <s v="Pend U. Tembakau"/>
    <s v="11004629"/>
    <s v="FILL DUA POLOKAN KUNINGMERAHBIRUMINYAK"/>
    <x v="0"/>
    <n v="2917500"/>
    <n v="55"/>
    <x v="0"/>
    <x v="3"/>
    <x v="3"/>
    <x v="5"/>
  </r>
  <r>
    <x v="1"/>
    <s v="9"/>
    <x v="3"/>
    <s v="41200006"/>
    <s v="Pend U. Tembakau"/>
    <s v="11004630"/>
    <s v="VBN FILLER POL LOOSE LEAF"/>
    <x v="0"/>
    <n v="8162500"/>
    <n v="155"/>
    <x v="0"/>
    <x v="3"/>
    <x v="3"/>
    <x v="5"/>
  </r>
  <r>
    <x v="1"/>
    <s v="9"/>
    <x v="3"/>
    <s v="41200006"/>
    <s v="Pend U. Tembakau"/>
    <s v="11004861"/>
    <s v="TBN KAK - PW3 - AV UTUH UKUR 1S"/>
    <x v="1"/>
    <n v="171804000"/>
    <n v="400"/>
    <x v="0"/>
    <x v="3"/>
    <x v="3"/>
    <x v="5"/>
  </r>
  <r>
    <x v="1"/>
    <s v="9"/>
    <x v="3"/>
    <s v="41200006"/>
    <s v="Pend U. Tembakau"/>
    <s v="11004864"/>
    <s v="TBN KAK - PW3 - AV PECAH UKUR 1S"/>
    <x v="1"/>
    <n v="28180800"/>
    <n v="100"/>
    <x v="0"/>
    <x v="3"/>
    <x v="3"/>
    <x v="5"/>
  </r>
  <r>
    <x v="1"/>
    <s v="9"/>
    <x v="3"/>
    <s v="41200006"/>
    <s v="Pend U. Tembakau"/>
    <s v="11004901"/>
    <s v="GOOD FILLER"/>
    <x v="0"/>
    <n v="2361754434"/>
    <n v="19222"/>
    <x v="0"/>
    <x v="3"/>
    <x v="3"/>
    <x v="5"/>
  </r>
  <r>
    <x v="1"/>
    <s v="9"/>
    <x v="3"/>
    <s v="41200006"/>
    <s v="Pend U. Tembakau"/>
    <s v="11005027"/>
    <s v="VBN DAUN DKA -PW1- IIIC UTUH UKUR 1"/>
    <x v="0"/>
    <n v="874800"/>
    <n v="3"/>
    <x v="0"/>
    <x v="3"/>
    <x v="3"/>
    <x v="5"/>
  </r>
  <r>
    <x v="1"/>
    <s v="9"/>
    <x v="3"/>
    <s v="41200006"/>
    <s v="Pend U. Tembakau"/>
    <s v="11005068"/>
    <s v="VBN DAUN DKA -PW2 UTUH UKUR 1"/>
    <x v="0"/>
    <n v="10200000"/>
    <n v="15"/>
    <x v="0"/>
    <x v="3"/>
    <x v="3"/>
    <x v="5"/>
  </r>
  <r>
    <x v="1"/>
    <s v="9"/>
    <x v="3"/>
    <s v="41200006"/>
    <s v="Pend U. Tembakau"/>
    <s v="11005108"/>
    <s v="VBN DAUN DKA -PW1- IIIC UTUH UKUR 2S"/>
    <x v="0"/>
    <n v="14580000"/>
    <n v="50"/>
    <x v="0"/>
    <x v="3"/>
    <x v="3"/>
    <x v="5"/>
  </r>
  <r>
    <x v="1"/>
    <s v="9"/>
    <x v="3"/>
    <s v="41200006"/>
    <s v="Pend U. Tembakau"/>
    <s v="11005879"/>
    <s v="VBN RFU DKA I"/>
    <x v="0"/>
    <n v="17000000"/>
    <n v="50"/>
    <x v="0"/>
    <x v="3"/>
    <x v="3"/>
    <x v="5"/>
  </r>
  <r>
    <x v="1"/>
    <s v="9"/>
    <x v="3"/>
    <s v="41900001"/>
    <s v="Pndptn Ush Opti Aset"/>
    <s v="11006178"/>
    <s v="Pendapatan Sewa"/>
    <x v="0"/>
    <n v="27232114493"/>
    <n v="0"/>
    <x v="1"/>
    <x v="1"/>
    <x v="13"/>
    <x v="21"/>
  </r>
  <r>
    <x v="1"/>
    <s v="9"/>
    <x v="4"/>
    <s v="41100006"/>
    <s v="Pndptn Usaha Karet"/>
    <s v="11001445"/>
    <s v="TH BR CR 1X"/>
    <x v="0"/>
    <n v="780000000"/>
    <n v="30000"/>
    <x v="0"/>
    <x v="4"/>
    <x v="5"/>
    <x v="7"/>
  </r>
  <r>
    <x v="1"/>
    <s v="9"/>
    <x v="4"/>
    <s v="41100006"/>
    <s v="Pndptn Usaha Karet"/>
    <s v="11003276"/>
    <s v="RSS 1 SB 33"/>
    <x v="1"/>
    <n v="7182328464"/>
    <n v="211200"/>
    <x v="0"/>
    <x v="4"/>
    <x v="5"/>
    <x v="10"/>
  </r>
  <r>
    <x v="1"/>
    <s v="9"/>
    <x v="4"/>
    <s v="41100006"/>
    <s v="Pndptn Usaha Karet"/>
    <s v="11003277"/>
    <s v="RSS 1 SB 35"/>
    <x v="1"/>
    <n v="1384994419"/>
    <n v="40320"/>
    <x v="0"/>
    <x v="4"/>
    <x v="5"/>
    <x v="10"/>
  </r>
  <r>
    <x v="1"/>
    <s v="9"/>
    <x v="4"/>
    <s v="41100006"/>
    <s v="Pndptn Usaha Karet"/>
    <s v="11003283"/>
    <s v="TH BR CR 3X"/>
    <x v="0"/>
    <n v="2034272000"/>
    <n v="86800"/>
    <x v="0"/>
    <x v="4"/>
    <x v="5"/>
    <x v="7"/>
  </r>
  <r>
    <x v="1"/>
    <s v="9"/>
    <x v="4"/>
    <s v="41100006"/>
    <s v="Pndptn Usaha Karet"/>
    <s v="11003284"/>
    <s v="TH BR CR 3X HITAM"/>
    <x v="0"/>
    <n v="1862672000"/>
    <n v="87840"/>
    <x v="0"/>
    <x v="4"/>
    <x v="5"/>
    <x v="7"/>
  </r>
  <r>
    <x v="1"/>
    <s v="9"/>
    <x v="4"/>
    <s v="41100006"/>
    <s v="Pndptn Usaha Karet"/>
    <s v="11005970"/>
    <s v="RSS 1 BB"/>
    <x v="1"/>
    <n v="16744935214"/>
    <n v="494262"/>
    <x v="0"/>
    <x v="4"/>
    <x v="5"/>
    <x v="10"/>
  </r>
  <r>
    <x v="1"/>
    <s v="9"/>
    <x v="4"/>
    <s v="41100006"/>
    <s v="Pndptn Usaha Karet"/>
    <s v="11005975"/>
    <s v="CUTTING"/>
    <x v="0"/>
    <n v="261256000"/>
    <n v="9040"/>
    <x v="0"/>
    <x v="4"/>
    <x v="5"/>
    <x v="7"/>
  </r>
  <r>
    <x v="1"/>
    <s v="9"/>
    <x v="4"/>
    <s v="41100015"/>
    <s v="Pndptn Usaha Teh"/>
    <s v="11004368"/>
    <s v="TEA:CTC TEA;BLACK;GRADE 1;BP 1"/>
    <x v="0"/>
    <n v="33280000"/>
    <n v="1040"/>
    <x v="0"/>
    <x v="5"/>
    <x v="6"/>
    <x v="12"/>
  </r>
  <r>
    <x v="1"/>
    <s v="9"/>
    <x v="4"/>
    <s v="41100015"/>
    <s v="Pndptn Usaha Teh"/>
    <s v="11004369"/>
    <s v="TEA:CTC TEA;BLACK;GRADE 1;PF 1"/>
    <x v="0"/>
    <n v="194700000"/>
    <n v="6600"/>
    <x v="0"/>
    <x v="5"/>
    <x v="6"/>
    <x v="12"/>
  </r>
  <r>
    <x v="1"/>
    <s v="9"/>
    <x v="4"/>
    <s v="41100015"/>
    <s v="Pndptn Usaha Teh"/>
    <s v="11004372"/>
    <s v="TEA:CTC TEA;BLACK;GRADE 1;FANN"/>
    <x v="0"/>
    <n v="484174960"/>
    <n v="23320"/>
    <x v="0"/>
    <x v="5"/>
    <x v="6"/>
    <x v="12"/>
  </r>
  <r>
    <x v="1"/>
    <s v="9"/>
    <x v="4"/>
    <s v="41100015"/>
    <s v="Pndptn Usaha Teh"/>
    <s v="11004373"/>
    <s v="TEA:CTC TEA;BLACK;GRADE 2;DUST 2"/>
    <x v="0"/>
    <n v="65264940"/>
    <n v="2600"/>
    <x v="0"/>
    <x v="5"/>
    <x v="6"/>
    <x v="12"/>
  </r>
  <r>
    <x v="1"/>
    <s v="9"/>
    <x v="4"/>
    <s v="41100015"/>
    <s v="Pndptn Usaha Teh"/>
    <s v="11004375"/>
    <s v="TEA:CTC TEA;BLACK;GRADE 3;BMC"/>
    <x v="0"/>
    <n v="703800000"/>
    <n v="46920"/>
    <x v="0"/>
    <x v="5"/>
    <x v="6"/>
    <x v="12"/>
  </r>
  <r>
    <x v="1"/>
    <s v="9"/>
    <x v="4"/>
    <s v="41100017"/>
    <s v="Pndptn Usaha Kopi"/>
    <s v="11003310"/>
    <s v="KOPI - A/WP-1X"/>
    <x v="1"/>
    <n v="15939603000"/>
    <n v="127200"/>
    <x v="0"/>
    <x v="6"/>
    <x v="8"/>
    <x v="18"/>
  </r>
  <r>
    <x v="1"/>
    <s v="9"/>
    <x v="4"/>
    <s v="41100017"/>
    <s v="Pndptn Usaha Kopi"/>
    <s v="11003310"/>
    <s v="KOPI - A/WP-1X"/>
    <x v="0"/>
    <n v="1101120000"/>
    <n v="9600"/>
    <x v="0"/>
    <x v="6"/>
    <x v="8"/>
    <x v="18"/>
  </r>
  <r>
    <x v="1"/>
    <s v="9"/>
    <x v="4"/>
    <s v="41100017"/>
    <s v="Pndptn Usaha Kopi"/>
    <s v="11003311"/>
    <s v="KOPI - A/WP-1M"/>
    <x v="0"/>
    <n v="1101120000"/>
    <n v="9600"/>
    <x v="0"/>
    <x v="6"/>
    <x v="8"/>
    <x v="18"/>
  </r>
  <r>
    <x v="1"/>
    <s v="9"/>
    <x v="4"/>
    <s v="41100017"/>
    <s v="Pndptn Usaha Kopi"/>
    <s v="11003324"/>
    <s v="REGULER R/WP-1M"/>
    <x v="1"/>
    <n v="6311037600"/>
    <n v="90000"/>
    <x v="0"/>
    <x v="6"/>
    <x v="8"/>
    <x v="18"/>
  </r>
  <r>
    <x v="1"/>
    <s v="9"/>
    <x v="4"/>
    <s v="41100017"/>
    <s v="Pndptn Usaha Kopi"/>
    <s v="11003935"/>
    <s v="KOPI - R/DP LOKAL"/>
    <x v="0"/>
    <n v="8256000"/>
    <n v="120"/>
    <x v="0"/>
    <x v="6"/>
    <x v="8"/>
    <x v="17"/>
  </r>
  <r>
    <x v="1"/>
    <s v="9"/>
    <x v="4"/>
    <s v="41100021"/>
    <s v="Pndptn Usaha Kakao"/>
    <s v="11003295"/>
    <s v="KAKAO - 1-AA-FC/W DB=60%"/>
    <x v="0"/>
    <n v="203000"/>
    <n v="1"/>
    <x v="0"/>
    <x v="7"/>
    <x v="11"/>
    <x v="19"/>
  </r>
  <r>
    <x v="1"/>
    <s v="9"/>
    <x v="4"/>
    <s v="41100021"/>
    <s v="Pndptn Usaha Kakao"/>
    <s v="11003296"/>
    <s v="KAKAO - 1-Sa-FC/W"/>
    <x v="0"/>
    <n v="94000"/>
    <n v="1"/>
    <x v="0"/>
    <x v="7"/>
    <x v="11"/>
    <x v="19"/>
  </r>
  <r>
    <x v="1"/>
    <s v="9"/>
    <x v="4"/>
    <s v="41100021"/>
    <s v="Pndptn Usaha Kakao"/>
    <s v="11003298"/>
    <s v="KAKAO - 1-Sc-FC/W"/>
    <x v="0"/>
    <n v="83000"/>
    <n v="1"/>
    <x v="0"/>
    <x v="7"/>
    <x v="11"/>
    <x v="19"/>
  </r>
  <r>
    <x v="1"/>
    <s v="9"/>
    <x v="4"/>
    <s v="41100021"/>
    <s v="Pndptn Usaha Kakao"/>
    <s v="11003300"/>
    <s v="KAKAO - KEPEK-FC/W"/>
    <x v="0"/>
    <n v="34000"/>
    <n v="1"/>
    <x v="0"/>
    <x v="7"/>
    <x v="11"/>
    <x v="19"/>
  </r>
  <r>
    <x v="1"/>
    <s v="9"/>
    <x v="4"/>
    <s v="41100021"/>
    <s v="Pndptn Usaha Kakao"/>
    <s v="11003301"/>
    <s v="KAKAO - BKH-FC/W"/>
    <x v="0"/>
    <n v="71500"/>
    <n v="1"/>
    <x v="0"/>
    <x v="7"/>
    <x v="11"/>
    <x v="19"/>
  </r>
  <r>
    <x v="1"/>
    <s v="9"/>
    <x v="4"/>
    <s v="41100021"/>
    <s v="Pndptn Usaha Kakao"/>
    <s v="11003303"/>
    <s v="KAKAO - 1-B-BC/W"/>
    <x v="0"/>
    <n v="182181000"/>
    <n v="1001"/>
    <x v="0"/>
    <x v="7"/>
    <x v="11"/>
    <x v="20"/>
  </r>
  <r>
    <x v="1"/>
    <s v="9"/>
    <x v="4"/>
    <s v="41100021"/>
    <s v="Pndptn Usaha Kakao"/>
    <s v="11003306"/>
    <s v="KAKAO - 1-Sc-BC/W"/>
    <x v="0"/>
    <n v="83000"/>
    <n v="1"/>
    <x v="0"/>
    <x v="7"/>
    <x v="11"/>
    <x v="20"/>
  </r>
  <r>
    <x v="1"/>
    <s v="9"/>
    <x v="4"/>
    <s v="41100021"/>
    <s v="Pndptn Usaha Kakao"/>
    <s v="11003308"/>
    <s v="KAKAO - KEPEK-BC/W"/>
    <x v="0"/>
    <n v="34000"/>
    <n v="1"/>
    <x v="0"/>
    <x v="7"/>
    <x v="11"/>
    <x v="20"/>
  </r>
  <r>
    <x v="1"/>
    <s v="9"/>
    <x v="4"/>
    <s v="41100021"/>
    <s v="Pndptn Usaha Kakao"/>
    <s v="11003309"/>
    <s v="KAKAO - BKH-BC/W"/>
    <x v="0"/>
    <n v="71500"/>
    <n v="1"/>
    <x v="0"/>
    <x v="7"/>
    <x v="11"/>
    <x v="20"/>
  </r>
  <r>
    <x v="1"/>
    <s v="9"/>
    <x v="4"/>
    <s v="41200001"/>
    <s v="Pndptn Usaha Tebu"/>
    <s v="11004290"/>
    <s v="SUGAR,REFINED:GKP 1;ICUMSA 81-200IU"/>
    <x v="0"/>
    <n v="111777712498"/>
    <n v="7550100"/>
    <x v="0"/>
    <x v="2"/>
    <x v="2"/>
    <x v="3"/>
  </r>
  <r>
    <x v="1"/>
    <s v="9"/>
    <x v="4"/>
    <s v="41200011"/>
    <s v="Pndptn Usaha Hortiku"/>
    <s v="11003462"/>
    <s v="Gula Kelapa Non Sulfit"/>
    <x v="0"/>
    <n v="357813274"/>
    <n v="20045"/>
    <x v="1"/>
    <x v="1"/>
    <x v="4"/>
    <x v="22"/>
  </r>
  <r>
    <x v="1"/>
    <s v="9"/>
    <x v="4"/>
    <s v="41200011"/>
    <s v="Pndptn Usaha Hortiku"/>
    <s v="11003463"/>
    <s v="Gula Kelapa Sulfit"/>
    <x v="0"/>
    <n v="311978052"/>
    <n v="19086"/>
    <x v="1"/>
    <x v="1"/>
    <x v="4"/>
    <x v="22"/>
  </r>
  <r>
    <x v="1"/>
    <s v="9"/>
    <x v="4"/>
    <s v="41200011"/>
    <s v="Pndptn Usaha Hortiku"/>
    <s v="11003480"/>
    <s v="Makadamia"/>
    <x v="0"/>
    <n v="14970719"/>
    <n v="146"/>
    <x v="1"/>
    <x v="1"/>
    <x v="4"/>
    <x v="22"/>
  </r>
  <r>
    <x v="1"/>
    <s v="9"/>
    <x v="4"/>
    <s v="41200011"/>
    <s v="Pndptn Usaha Hortiku"/>
    <s v="11003486"/>
    <s v="Buah Kelapa"/>
    <x v="0"/>
    <n v="48338744"/>
    <n v="16872"/>
    <x v="1"/>
    <x v="1"/>
    <x v="4"/>
    <x v="22"/>
  </r>
  <r>
    <x v="1"/>
    <s v="9"/>
    <x v="4"/>
    <s v="41200011"/>
    <s v="Pndptn Usaha Hortiku"/>
    <s v="11003487"/>
    <s v="Sirsak"/>
    <x v="0"/>
    <n v="2858900"/>
    <n v="1243"/>
    <x v="1"/>
    <x v="1"/>
    <x v="4"/>
    <x v="22"/>
  </r>
  <r>
    <x v="1"/>
    <s v="9"/>
    <x v="4"/>
    <s v="41200011"/>
    <s v="Pndptn Usaha Hortiku"/>
    <s v="11003548"/>
    <s v="Kayu Bakar Sengon Jadi"/>
    <x v="0"/>
    <n v="2504099"/>
    <n v="23"/>
    <x v="1"/>
    <x v="1"/>
    <x v="4"/>
    <x v="23"/>
  </r>
  <r>
    <x v="1"/>
    <s v="9"/>
    <x v="4"/>
    <s v="41200011"/>
    <s v="Pndptn Usaha Hortiku"/>
    <s v="11003573"/>
    <s v="Bambu"/>
    <x v="0"/>
    <n v="3153153"/>
    <n v="1000"/>
    <x v="1"/>
    <x v="1"/>
    <x v="4"/>
    <x v="23"/>
  </r>
  <r>
    <x v="1"/>
    <s v="9"/>
    <x v="4"/>
    <s v="41200011"/>
    <s v="Pndptn Usaha Hortiku"/>
    <s v="11003577"/>
    <s v="Sekam / Kulit Kopi"/>
    <x v="0"/>
    <n v="3000000"/>
    <n v="5000"/>
    <x v="1"/>
    <x v="1"/>
    <x v="4"/>
    <x v="22"/>
  </r>
  <r>
    <x v="1"/>
    <s v="9"/>
    <x v="4"/>
    <s v="41200011"/>
    <s v="Pndptn Usaha Hortiku"/>
    <s v="11003591"/>
    <s v="Fee Penjualan Gula Kelapa"/>
    <x v="0"/>
    <n v="57268263"/>
    <n v="87189"/>
    <x v="1"/>
    <x v="1"/>
    <x v="4"/>
    <x v="22"/>
  </r>
  <r>
    <x v="1"/>
    <s v="9"/>
    <x v="4"/>
    <s v="41200011"/>
    <s v="Pndptn Usaha Hortiku"/>
    <s v="11004391"/>
    <s v="LOG,WOOD:PINUS;REJECTED"/>
    <x v="0"/>
    <n v="-2059459"/>
    <n v="-7"/>
    <x v="1"/>
    <x v="1"/>
    <x v="4"/>
    <x v="23"/>
  </r>
  <r>
    <x v="1"/>
    <s v="9"/>
    <x v="4"/>
    <s v="41200011"/>
    <s v="Pndptn Usaha Hortiku"/>
    <s v="31000133"/>
    <s v="Kapuk Glondong"/>
    <x v="0"/>
    <n v="57005000"/>
    <n v="22802"/>
    <x v="1"/>
    <x v="1"/>
    <x v="4"/>
    <x v="22"/>
  </r>
  <r>
    <x v="1"/>
    <s v="9"/>
    <x v="4"/>
    <s v="41200011"/>
    <s v="Pndptn Usaha Hortiku"/>
    <s v="40001402"/>
    <s v="Kayu Bakar"/>
    <x v="0"/>
    <n v="29370277"/>
    <n v="563"/>
    <x v="1"/>
    <x v="1"/>
    <x v="4"/>
    <x v="22"/>
  </r>
  <r>
    <x v="1"/>
    <s v="9"/>
    <x v="4"/>
    <s v="41300001"/>
    <s v="Pndptn Usah Ank Kayu"/>
    <s v="11003336"/>
    <s v="Log Sengon Fresh A0"/>
    <x v="0"/>
    <n v="190300200"/>
    <n v="565"/>
    <x v="1"/>
    <x v="1"/>
    <x v="9"/>
    <x v="23"/>
  </r>
  <r>
    <x v="1"/>
    <s v="9"/>
    <x v="4"/>
    <s v="41300001"/>
    <s v="Pndptn Usah Ank Kayu"/>
    <s v="11003337"/>
    <s v="Log Sengon Fresh A1"/>
    <x v="0"/>
    <n v="596517300"/>
    <n v="1047"/>
    <x v="1"/>
    <x v="1"/>
    <x v="9"/>
    <x v="23"/>
  </r>
  <r>
    <x v="1"/>
    <s v="9"/>
    <x v="4"/>
    <s v="41300001"/>
    <s v="Pndptn Usah Ank Kayu"/>
    <s v="11003338"/>
    <s v="Log Sengon Fresh A2.1"/>
    <x v="0"/>
    <n v="1089366000"/>
    <n v="1330"/>
    <x v="1"/>
    <x v="1"/>
    <x v="9"/>
    <x v="23"/>
  </r>
  <r>
    <x v="1"/>
    <s v="9"/>
    <x v="4"/>
    <s v="41300001"/>
    <s v="Pndptn Usah Ank Kayu"/>
    <s v="11003339"/>
    <s v="Log Sengon Fresh A2.2"/>
    <x v="0"/>
    <n v="894641800"/>
    <n v="1008"/>
    <x v="1"/>
    <x v="1"/>
    <x v="9"/>
    <x v="23"/>
  </r>
  <r>
    <x v="1"/>
    <s v="9"/>
    <x v="4"/>
    <s v="41300001"/>
    <s v="Pndptn Usah Ank Kayu"/>
    <s v="11003340"/>
    <s v="Log Sengon Fresh A3"/>
    <x v="0"/>
    <n v="685161000"/>
    <n v="749"/>
    <x v="1"/>
    <x v="1"/>
    <x v="9"/>
    <x v="23"/>
  </r>
  <r>
    <x v="1"/>
    <s v="9"/>
    <x v="4"/>
    <s v="41300001"/>
    <s v="Pndptn Usah Ank Kayu"/>
    <s v="11003341"/>
    <s v="Log Sengon Fresh A4"/>
    <x v="0"/>
    <n v="250380500"/>
    <n v="256"/>
    <x v="1"/>
    <x v="1"/>
    <x v="9"/>
    <x v="23"/>
  </r>
  <r>
    <x v="1"/>
    <s v="9"/>
    <x v="4"/>
    <s v="41300001"/>
    <s v="Pndptn Usah Ank Kayu"/>
    <s v="11003342"/>
    <s v="Log Sengon Fresh A5"/>
    <x v="0"/>
    <n v="3511200"/>
    <n v="4"/>
    <x v="1"/>
    <x v="1"/>
    <x v="9"/>
    <x v="23"/>
  </r>
  <r>
    <x v="1"/>
    <s v="9"/>
    <x v="4"/>
    <s v="41300001"/>
    <s v="Pndptn Usah Ank Kayu"/>
    <s v="11003344"/>
    <s v="Log Sengon Afkir"/>
    <x v="0"/>
    <n v="362110885"/>
    <n v="1157"/>
    <x v="1"/>
    <x v="1"/>
    <x v="9"/>
    <x v="23"/>
  </r>
  <r>
    <x v="1"/>
    <s v="9"/>
    <x v="4"/>
    <s v="41300001"/>
    <s v="Pndptn Usah Ank Kayu"/>
    <s v="11003348"/>
    <s v="Log Jabon Fresh A0"/>
    <x v="0"/>
    <n v="76756550"/>
    <n v="184"/>
    <x v="1"/>
    <x v="1"/>
    <x v="9"/>
    <x v="23"/>
  </r>
  <r>
    <x v="1"/>
    <s v="9"/>
    <x v="4"/>
    <s v="41300001"/>
    <s v="Pndptn Usah Ank Kayu"/>
    <s v="11003349"/>
    <s v="Log Jabon Fresh A1"/>
    <x v="0"/>
    <n v="386093300"/>
    <n v="531"/>
    <x v="1"/>
    <x v="1"/>
    <x v="9"/>
    <x v="23"/>
  </r>
  <r>
    <x v="1"/>
    <s v="9"/>
    <x v="4"/>
    <s v="41300001"/>
    <s v="Pndptn Usah Ank Kayu"/>
    <s v="11003350"/>
    <s v="Log Jabon Fresh A2.1"/>
    <x v="0"/>
    <n v="639833600"/>
    <n v="710"/>
    <x v="1"/>
    <x v="1"/>
    <x v="9"/>
    <x v="23"/>
  </r>
  <r>
    <x v="1"/>
    <s v="9"/>
    <x v="4"/>
    <s v="41300001"/>
    <s v="Pndptn Usah Ank Kayu"/>
    <s v="11003351"/>
    <s v="Log Jabon Fresh A2.2"/>
    <x v="0"/>
    <n v="562596000"/>
    <n v="524"/>
    <x v="1"/>
    <x v="1"/>
    <x v="9"/>
    <x v="23"/>
  </r>
  <r>
    <x v="1"/>
    <s v="9"/>
    <x v="4"/>
    <s v="41300001"/>
    <s v="Pndptn Usah Ank Kayu"/>
    <s v="11003352"/>
    <s v="Log Jabon Fresh A3"/>
    <x v="0"/>
    <n v="313918150"/>
    <n v="297"/>
    <x v="1"/>
    <x v="1"/>
    <x v="9"/>
    <x v="23"/>
  </r>
  <r>
    <x v="1"/>
    <s v="9"/>
    <x v="4"/>
    <s v="41300001"/>
    <s v="Pndptn Usah Ank Kayu"/>
    <s v="11003353"/>
    <s v="Log Jabon Fresh A4"/>
    <x v="0"/>
    <n v="20305650"/>
    <n v="27"/>
    <x v="1"/>
    <x v="1"/>
    <x v="9"/>
    <x v="23"/>
  </r>
  <r>
    <x v="1"/>
    <s v="9"/>
    <x v="4"/>
    <s v="41300001"/>
    <s v="Pndptn Usah Ank Kayu"/>
    <s v="11003356"/>
    <s v="Log Jabon Afkir"/>
    <x v="0"/>
    <n v="24639908"/>
    <n v="83"/>
    <x v="1"/>
    <x v="1"/>
    <x v="9"/>
    <x v="23"/>
  </r>
  <r>
    <x v="1"/>
    <s v="9"/>
    <x v="4"/>
    <s v="41300001"/>
    <s v="Pndptn Usah Ank Kayu"/>
    <s v="11003370"/>
    <s v="Log Balsa Fresh A0"/>
    <x v="0"/>
    <n v="68905000"/>
    <n v="177"/>
    <x v="1"/>
    <x v="1"/>
    <x v="9"/>
    <x v="23"/>
  </r>
  <r>
    <x v="1"/>
    <s v="9"/>
    <x v="4"/>
    <s v="41300001"/>
    <s v="Pndptn Usah Ank Kayu"/>
    <s v="11003371"/>
    <s v="Log Balsa Fresh A1"/>
    <x v="0"/>
    <n v="287299500"/>
    <n v="420"/>
    <x v="1"/>
    <x v="1"/>
    <x v="9"/>
    <x v="23"/>
  </r>
  <r>
    <x v="1"/>
    <s v="9"/>
    <x v="4"/>
    <s v="41300001"/>
    <s v="Pndptn Usah Ank Kayu"/>
    <s v="11003372"/>
    <s v="Log Balsa Fresh A2.1"/>
    <x v="0"/>
    <n v="516870000"/>
    <n v="615"/>
    <x v="1"/>
    <x v="1"/>
    <x v="9"/>
    <x v="23"/>
  </r>
  <r>
    <x v="1"/>
    <s v="9"/>
    <x v="4"/>
    <s v="41300001"/>
    <s v="Pndptn Usah Ank Kayu"/>
    <s v="11003373"/>
    <s v="Log Balsa Fresh A2.2"/>
    <x v="0"/>
    <n v="470831500"/>
    <n v="539"/>
    <x v="1"/>
    <x v="1"/>
    <x v="9"/>
    <x v="23"/>
  </r>
  <r>
    <x v="1"/>
    <s v="9"/>
    <x v="4"/>
    <s v="41300001"/>
    <s v="Pndptn Usah Ank Kayu"/>
    <s v="11003374"/>
    <s v="Log Balsa Fresh A3"/>
    <x v="0"/>
    <n v="361819000"/>
    <n v="370"/>
    <x v="1"/>
    <x v="1"/>
    <x v="9"/>
    <x v="23"/>
  </r>
  <r>
    <x v="1"/>
    <s v="9"/>
    <x v="4"/>
    <s v="41300001"/>
    <s v="Pndptn Usah Ank Kayu"/>
    <s v="11003375"/>
    <s v="Log Balsa Fresh A4"/>
    <x v="0"/>
    <n v="17355800"/>
    <n v="28"/>
    <x v="1"/>
    <x v="1"/>
    <x v="9"/>
    <x v="23"/>
  </r>
  <r>
    <x v="1"/>
    <s v="9"/>
    <x v="4"/>
    <s v="41300001"/>
    <s v="Pndptn Usah Ank Kayu"/>
    <s v="11003378"/>
    <s v="Log Balsa Afkir"/>
    <x v="0"/>
    <n v="10610090"/>
    <n v="33"/>
    <x v="1"/>
    <x v="1"/>
    <x v="9"/>
    <x v="23"/>
  </r>
  <r>
    <x v="1"/>
    <s v="9"/>
    <x v="4"/>
    <s v="41300001"/>
    <s v="Pndptn Usah Ank Kayu"/>
    <s v="11003390"/>
    <s v="Log Gmelina Fresh A0"/>
    <x v="0"/>
    <n v="6431500"/>
    <n v="17"/>
    <x v="1"/>
    <x v="1"/>
    <x v="9"/>
    <x v="23"/>
  </r>
  <r>
    <x v="1"/>
    <s v="9"/>
    <x v="4"/>
    <s v="41300001"/>
    <s v="Pndptn Usah Ank Kayu"/>
    <s v="11003391"/>
    <s v="Log Gmelina Fresh A1"/>
    <x v="0"/>
    <n v="11484400"/>
    <n v="19"/>
    <x v="1"/>
    <x v="1"/>
    <x v="9"/>
    <x v="23"/>
  </r>
  <r>
    <x v="1"/>
    <s v="9"/>
    <x v="4"/>
    <s v="41300001"/>
    <s v="Pndptn Usah Ank Kayu"/>
    <s v="11003392"/>
    <s v="Log Gmelina Fresh A2.1"/>
    <x v="0"/>
    <n v="20671350"/>
    <n v="25"/>
    <x v="1"/>
    <x v="1"/>
    <x v="9"/>
    <x v="23"/>
  </r>
  <r>
    <x v="1"/>
    <s v="9"/>
    <x v="4"/>
    <s v="41300001"/>
    <s v="Pndptn Usah Ank Kayu"/>
    <s v="11003393"/>
    <s v="Log Gmelina Fresh A2.2"/>
    <x v="0"/>
    <n v="7273750"/>
    <n v="9"/>
    <x v="1"/>
    <x v="1"/>
    <x v="9"/>
    <x v="23"/>
  </r>
  <r>
    <x v="1"/>
    <s v="9"/>
    <x v="4"/>
    <s v="41300001"/>
    <s v="Pndptn Usah Ank Kayu"/>
    <s v="11003394"/>
    <s v="Log Gmelina Fresh A3"/>
    <x v="0"/>
    <n v="1347800"/>
    <n v="5"/>
    <x v="1"/>
    <x v="1"/>
    <x v="9"/>
    <x v="23"/>
  </r>
  <r>
    <x v="1"/>
    <s v="9"/>
    <x v="4"/>
    <s v="41300001"/>
    <s v="Pndptn Usah Ank Kayu"/>
    <s v="11003574"/>
    <s v="Pohon Kelapa"/>
    <x v="0"/>
    <n v="19761261"/>
    <n v="147"/>
    <x v="1"/>
    <x v="1"/>
    <x v="9"/>
    <x v="23"/>
  </r>
  <r>
    <x v="1"/>
    <s v="9"/>
    <x v="4"/>
    <s v="41300001"/>
    <s v="Pndptn Usah Ank Kayu"/>
    <s v="11004215"/>
    <s v="LOG SILVER OAKS FRESH A0"/>
    <x v="0"/>
    <n v="111800"/>
    <n v="1"/>
    <x v="1"/>
    <x v="1"/>
    <x v="9"/>
    <x v="23"/>
  </r>
  <r>
    <x v="1"/>
    <s v="9"/>
    <x v="4"/>
    <s v="41300001"/>
    <s v="Pndptn Usah Ank Kayu"/>
    <s v="11004216"/>
    <s v="LOG SILVER OAKS FRESH A1"/>
    <x v="0"/>
    <n v="148350"/>
    <n v="1"/>
    <x v="1"/>
    <x v="1"/>
    <x v="9"/>
    <x v="23"/>
  </r>
  <r>
    <x v="1"/>
    <s v="9"/>
    <x v="4"/>
    <s v="41300001"/>
    <s v="Pndptn Usah Ank Kayu"/>
    <s v="11004217"/>
    <s v="LOG SILVER OAKS FRESH A2.1"/>
    <x v="0"/>
    <n v="1609850"/>
    <n v="2"/>
    <x v="1"/>
    <x v="1"/>
    <x v="9"/>
    <x v="23"/>
  </r>
  <r>
    <x v="1"/>
    <s v="9"/>
    <x v="4"/>
    <s v="41300001"/>
    <s v="Pndptn Usah Ank Kayu"/>
    <s v="11004218"/>
    <s v="LOG SILVER OAKS FRESH A2.2"/>
    <x v="0"/>
    <n v="4852000"/>
    <n v="6"/>
    <x v="1"/>
    <x v="1"/>
    <x v="9"/>
    <x v="23"/>
  </r>
  <r>
    <x v="1"/>
    <s v="9"/>
    <x v="4"/>
    <s v="41300001"/>
    <s v="Pndptn Usah Ank Kayu"/>
    <s v="11004219"/>
    <s v="LOG SILVER OAKS FRESH A3"/>
    <x v="0"/>
    <n v="6162100"/>
    <n v="6"/>
    <x v="1"/>
    <x v="1"/>
    <x v="9"/>
    <x v="23"/>
  </r>
  <r>
    <x v="1"/>
    <s v="9"/>
    <x v="4"/>
    <s v="41300001"/>
    <s v="Pndptn Usah Ank Kayu"/>
    <s v="11004220"/>
    <s v="LOG SILVER OAKS FRESH A4"/>
    <x v="0"/>
    <n v="7810600"/>
    <n v="5"/>
    <x v="1"/>
    <x v="1"/>
    <x v="9"/>
    <x v="23"/>
  </r>
  <r>
    <x v="1"/>
    <s v="9"/>
    <x v="4"/>
    <s v="41300001"/>
    <s v="Pndptn Usah Ank Kayu"/>
    <s v="11004391"/>
    <s v="LOG,WOOD:PINUS;REJECTED"/>
    <x v="0"/>
    <n v="2059459"/>
    <n v="8"/>
    <x v="1"/>
    <x v="1"/>
    <x v="9"/>
    <x v="23"/>
  </r>
  <r>
    <x v="1"/>
    <s v="9"/>
    <x v="4"/>
    <s v="41900001"/>
    <s v="Pndptn Ush Opti Aset"/>
    <s v="11006177"/>
    <s v="Peternakan &amp; Pertanian"/>
    <x v="0"/>
    <n v="316663064"/>
    <n v="63"/>
    <x v="1"/>
    <x v="1"/>
    <x v="13"/>
    <x v="21"/>
  </r>
  <r>
    <x v="1"/>
    <s v="9"/>
    <x v="4"/>
    <s v="41900001"/>
    <s v="Pndptn Ush Opti Aset"/>
    <s v="11006178"/>
    <s v="Pendapatan Sewa"/>
    <x v="0"/>
    <n v="390390265"/>
    <n v="18"/>
    <x v="1"/>
    <x v="1"/>
    <x v="13"/>
    <x v="21"/>
  </r>
  <r>
    <x v="1"/>
    <s v="9"/>
    <x v="4"/>
    <s v="41900001"/>
    <s v="Pndptn Ush Opti Aset"/>
    <s v="11006179"/>
    <s v="Bisnis Perkebunan"/>
    <x v="0"/>
    <n v="3742737294"/>
    <n v="245"/>
    <x v="1"/>
    <x v="1"/>
    <x v="13"/>
    <x v="21"/>
  </r>
  <r>
    <x v="1"/>
    <s v="9"/>
    <x v="4"/>
    <s v="41900005"/>
    <s v="Pndptn Ush Agrowisat"/>
    <s v="11006186"/>
    <s v="Agro Hunian-Swakelola"/>
    <x v="0"/>
    <n v="472316237"/>
    <n v="612"/>
    <x v="1"/>
    <x v="1"/>
    <x v="7"/>
    <x v="27"/>
  </r>
  <r>
    <x v="1"/>
    <s v="9"/>
    <x v="4"/>
    <s v="41900005"/>
    <s v="Pndptn Ush Agrowisat"/>
    <s v="11006187"/>
    <s v="Agro Parkir &amp; Tiket -Swakelola"/>
    <x v="0"/>
    <n v="444332000"/>
    <n v="38"/>
    <x v="1"/>
    <x v="1"/>
    <x v="7"/>
    <x v="27"/>
  </r>
  <r>
    <x v="1"/>
    <s v="9"/>
    <x v="4"/>
    <s v="41900005"/>
    <s v="Pndptn Ush Agrowisat"/>
    <s v="11006188"/>
    <s v="Agro Resto - Swakelola"/>
    <x v="0"/>
    <n v="581524272"/>
    <n v="245"/>
    <x v="1"/>
    <x v="1"/>
    <x v="7"/>
    <x v="27"/>
  </r>
  <r>
    <x v="1"/>
    <s v="9"/>
    <x v="4"/>
    <s v="41900005"/>
    <s v="Pndptn Ush Agrowisat"/>
    <s v="11006189"/>
    <s v="Agro Wahana -Swakelola"/>
    <x v="0"/>
    <n v="187983009"/>
    <n v="39"/>
    <x v="1"/>
    <x v="1"/>
    <x v="7"/>
    <x v="27"/>
  </r>
  <r>
    <x v="1"/>
    <s v="9"/>
    <x v="4"/>
    <s v="41900005"/>
    <s v="Pndptn Ush Agrowisat"/>
    <s v="#"/>
    <s v="#"/>
    <x v="0"/>
    <n v="-137471346"/>
    <n v="0"/>
    <x v="1"/>
    <x v="1"/>
    <x v="7"/>
    <x v="6"/>
  </r>
  <r>
    <x v="1"/>
    <s v="9"/>
    <x v="5"/>
    <s v="41100000"/>
    <s v="Pndptn Usaha Sawit"/>
    <s v="11000003"/>
    <s v="CPO"/>
    <x v="0"/>
    <n v="77408678090"/>
    <n v="0"/>
    <x v="0"/>
    <x v="0"/>
    <x v="0"/>
    <x v="0"/>
  </r>
  <r>
    <x v="1"/>
    <s v="9"/>
    <x v="5"/>
    <s v="41100000"/>
    <s v="Pndptn Usaha Sawit"/>
    <s v="11000004"/>
    <s v="INTI SAWIT"/>
    <x v="0"/>
    <n v="4259705508"/>
    <n v="0"/>
    <x v="0"/>
    <x v="0"/>
    <x v="0"/>
    <x v="1"/>
  </r>
  <r>
    <x v="1"/>
    <s v="9"/>
    <x v="5"/>
    <s v="41100006"/>
    <s v="Pndptn Usaha Karet"/>
    <s v="11000003"/>
    <s v="CPO"/>
    <x v="0"/>
    <n v="0"/>
    <n v="0"/>
    <x v="0"/>
    <x v="4"/>
    <x v="5"/>
    <x v="0"/>
  </r>
  <r>
    <x v="1"/>
    <s v="9"/>
    <x v="5"/>
    <s v="41100006"/>
    <s v="Pndptn Usaha Karet"/>
    <s v="31000011"/>
    <s v="BAHAN OLAH KARET"/>
    <x v="0"/>
    <n v="2770769200"/>
    <n v="6962"/>
    <x v="0"/>
    <x v="4"/>
    <x v="5"/>
    <x v="7"/>
  </r>
  <r>
    <x v="1"/>
    <s v="9"/>
    <x v="5"/>
    <s v="42000054"/>
    <s v="Pendapatan KSO"/>
    <s v="11006181"/>
    <s v="KSO Sawit SupCo - PalmCo"/>
    <x v="0"/>
    <n v="31490413425"/>
    <n v="2"/>
    <x v="1"/>
    <x v="1"/>
    <x v="14"/>
    <x v="26"/>
  </r>
  <r>
    <x v="1"/>
    <s v="9"/>
    <x v="5"/>
    <s v="42000054"/>
    <s v="Pendapatan KSO"/>
    <s v="#"/>
    <s v="#"/>
    <x v="0"/>
    <n v="396170764"/>
    <n v="0"/>
    <x v="1"/>
    <x v="1"/>
    <x v="14"/>
    <x v="6"/>
  </r>
  <r>
    <x v="1"/>
    <s v="9"/>
    <x v="6"/>
    <s v="41100000"/>
    <s v="Pndptn Usaha Sawit"/>
    <s v="11000003"/>
    <s v="CPO"/>
    <x v="0"/>
    <n v="120069209460"/>
    <n v="282020"/>
    <x v="0"/>
    <x v="0"/>
    <x v="0"/>
    <x v="0"/>
  </r>
  <r>
    <x v="1"/>
    <s v="9"/>
    <x v="6"/>
    <s v="41100006"/>
    <s v="Pndptn Usaha Karet"/>
    <s v="11003895"/>
    <s v="RSS 1 SBC"/>
    <x v="1"/>
    <n v="1326968832"/>
    <n v="38400"/>
    <x v="0"/>
    <x v="4"/>
    <x v="5"/>
    <x v="10"/>
  </r>
  <r>
    <x v="1"/>
    <s v="9"/>
    <x v="6"/>
    <s v="41100006"/>
    <s v="Pndptn Usaha Karet"/>
    <s v="11003895"/>
    <s v="RSS 1 SBC"/>
    <x v="0"/>
    <n v="705945600"/>
    <n v="19200"/>
    <x v="0"/>
    <x v="4"/>
    <x v="5"/>
    <x v="10"/>
  </r>
  <r>
    <x v="1"/>
    <s v="9"/>
    <x v="6"/>
    <s v="41100006"/>
    <s v="Pndptn Usaha Karet"/>
    <s v="11003899"/>
    <s v="SIR 3WF SW"/>
    <x v="0"/>
    <n v="1096704000"/>
    <n v="40320"/>
    <x v="0"/>
    <x v="4"/>
    <x v="5"/>
    <x v="7"/>
  </r>
  <r>
    <x v="1"/>
    <s v="9"/>
    <x v="6"/>
    <s v="41100006"/>
    <s v="Pndptn Usaha Karet"/>
    <s v="11003900"/>
    <s v="SIR 3L"/>
    <x v="1"/>
    <n v="1288231560"/>
    <n v="37800"/>
    <x v="0"/>
    <x v="4"/>
    <x v="5"/>
    <x v="7"/>
  </r>
  <r>
    <x v="1"/>
    <s v="9"/>
    <x v="6"/>
    <s v="41100006"/>
    <s v="Pndptn Usaha Karet"/>
    <s v="11003900"/>
    <s v="SIR 3L"/>
    <x v="0"/>
    <n v="5642179200"/>
    <n v="181440"/>
    <x v="0"/>
    <x v="4"/>
    <x v="5"/>
    <x v="7"/>
  </r>
  <r>
    <x v="1"/>
    <s v="9"/>
    <x v="6"/>
    <s v="41100006"/>
    <s v="Pndptn Usaha Karet"/>
    <s v="11003903"/>
    <s v="SIR 20"/>
    <x v="0"/>
    <n v="50606677800"/>
    <n v="1867320"/>
    <x v="0"/>
    <x v="4"/>
    <x v="5"/>
    <x v="8"/>
  </r>
  <r>
    <x v="1"/>
    <s v="9"/>
    <x v="6"/>
    <s v="41100006"/>
    <s v="Pndptn Usaha Karet"/>
    <s v="11005970"/>
    <s v="RSS 1 BB"/>
    <x v="1"/>
    <n v="18225020984"/>
    <n v="549180"/>
    <x v="0"/>
    <x v="4"/>
    <x v="5"/>
    <x v="10"/>
  </r>
  <r>
    <x v="1"/>
    <s v="9"/>
    <x v="6"/>
    <s v="41100006"/>
    <s v="Pndptn Usaha Karet"/>
    <s v="11005970"/>
    <s v="RSS 1 BB"/>
    <x v="0"/>
    <n v="6505787646"/>
    <n v="183060"/>
    <x v="0"/>
    <x v="4"/>
    <x v="5"/>
    <x v="10"/>
  </r>
  <r>
    <x v="1"/>
    <s v="9"/>
    <x v="6"/>
    <s v="41100015"/>
    <s v="Pndptn Usaha Teh"/>
    <s v="11003735"/>
    <s v="TEH HIJAU"/>
    <x v="0"/>
    <n v="3406580000"/>
    <n v="163000"/>
    <x v="0"/>
    <x v="5"/>
    <x v="6"/>
    <x v="14"/>
  </r>
  <r>
    <x v="1"/>
    <s v="9"/>
    <x v="6"/>
    <s v="41100015"/>
    <s v="Pndptn Usaha Teh"/>
    <s v="11004368"/>
    <s v="TEA:CTC TEA;BLACK;GRADE 1;BP 1"/>
    <x v="0"/>
    <n v="127521160"/>
    <n v="6240"/>
    <x v="0"/>
    <x v="5"/>
    <x v="6"/>
    <x v="12"/>
  </r>
  <r>
    <x v="1"/>
    <s v="9"/>
    <x v="6"/>
    <s v="41100015"/>
    <s v="Pndptn Usaha Teh"/>
    <s v="11004369"/>
    <s v="TEA:CTC TEA;BLACK;GRADE 1;PF 1"/>
    <x v="0"/>
    <n v="86659650"/>
    <n v="4400"/>
    <x v="0"/>
    <x v="5"/>
    <x v="6"/>
    <x v="12"/>
  </r>
  <r>
    <x v="1"/>
    <s v="9"/>
    <x v="6"/>
    <s v="41100015"/>
    <s v="Pndptn Usaha Teh"/>
    <s v="11004370"/>
    <s v="TEA:CTC TEA;BLACK;GRADE 1;PD"/>
    <x v="1"/>
    <n v="206350200"/>
    <n v="8400"/>
    <x v="0"/>
    <x v="5"/>
    <x v="6"/>
    <x v="12"/>
  </r>
  <r>
    <x v="1"/>
    <s v="9"/>
    <x v="6"/>
    <s v="41100015"/>
    <s v="Pndptn Usaha Teh"/>
    <s v="11004371"/>
    <s v="TEA:CTC TEA;BLACK;GRADE 1;DUST 1"/>
    <x v="1"/>
    <n v="67485600"/>
    <n v="2600"/>
    <x v="0"/>
    <x v="5"/>
    <x v="6"/>
    <x v="12"/>
  </r>
  <r>
    <x v="1"/>
    <s v="9"/>
    <x v="6"/>
    <s v="41100015"/>
    <s v="Pndptn Usaha Teh"/>
    <s v="11004372"/>
    <s v="TEA:CTC TEA;BLACK;GRADE 1;FANN"/>
    <x v="1"/>
    <n v="57974580"/>
    <n v="3180"/>
    <x v="0"/>
    <x v="5"/>
    <x v="6"/>
    <x v="12"/>
  </r>
  <r>
    <x v="1"/>
    <s v="9"/>
    <x v="6"/>
    <s v="41100015"/>
    <s v="Pndptn Usaha Teh"/>
    <s v="11004372"/>
    <s v="TEA:CTC TEA;BLACK;GRADE 1;FANN"/>
    <x v="0"/>
    <n v="17495035"/>
    <n v="1060"/>
    <x v="0"/>
    <x v="5"/>
    <x v="6"/>
    <x v="12"/>
  </r>
  <r>
    <x v="1"/>
    <s v="9"/>
    <x v="6"/>
    <s v="41100015"/>
    <s v="Pndptn Usaha Teh"/>
    <s v="11004373"/>
    <s v="TEA:CTC TEA;BLACK;GRADE 2;DUST 2"/>
    <x v="1"/>
    <n v="153650250"/>
    <n v="6500"/>
    <x v="0"/>
    <x v="5"/>
    <x v="6"/>
    <x v="12"/>
  </r>
  <r>
    <x v="1"/>
    <s v="9"/>
    <x v="6"/>
    <s v="41100015"/>
    <s v="Pndptn Usaha Teh"/>
    <s v="11004374"/>
    <s v="TEA:CTC TEA;BLACK;GRADE 2;FNGS 2"/>
    <x v="1"/>
    <n v="35874900"/>
    <n v="2700"/>
    <x v="0"/>
    <x v="5"/>
    <x v="6"/>
    <x v="12"/>
  </r>
  <r>
    <x v="1"/>
    <s v="9"/>
    <x v="6"/>
    <s v="41100015"/>
    <s v="Pndptn Usaha Teh"/>
    <s v="11004374"/>
    <s v="TEA:CTC TEA;BLACK;GRADE 2;FNGS 2"/>
    <x v="0"/>
    <n v="27172125"/>
    <n v="1800"/>
    <x v="0"/>
    <x v="5"/>
    <x v="6"/>
    <x v="12"/>
  </r>
  <r>
    <x v="1"/>
    <s v="9"/>
    <x v="6"/>
    <s v="41100015"/>
    <s v="Pndptn Usaha Teh"/>
    <s v="11004375"/>
    <s v="TEA:CTC TEA;BLACK;GRADE 3;BMC"/>
    <x v="0"/>
    <n v="90772500"/>
    <n v="9555"/>
    <x v="0"/>
    <x v="5"/>
    <x v="6"/>
    <x v="12"/>
  </r>
  <r>
    <x v="1"/>
    <s v="9"/>
    <x v="6"/>
    <s v="41100023"/>
    <s v="Pndptn Usah Prd Hil"/>
    <s v="11004468"/>
    <s v="SUGAR,REFINED:WHITE CRYSTAL;NUSAKITA;1KG"/>
    <x v="0"/>
    <n v="40223500"/>
    <n v="2459"/>
    <x v="1"/>
    <x v="1"/>
    <x v="1"/>
    <x v="16"/>
  </r>
  <r>
    <x v="1"/>
    <s v="9"/>
    <x v="6"/>
    <s v="42000054"/>
    <s v="Pendapatan KSO"/>
    <s v="11006181"/>
    <s v="KSO Sawit SupCo - PalmCo"/>
    <x v="0"/>
    <n v="23117900623"/>
    <n v="1"/>
    <x v="1"/>
    <x v="1"/>
    <x v="14"/>
    <x v="26"/>
  </r>
  <r>
    <x v="1"/>
    <s v="9"/>
    <x v="6"/>
    <s v="42000054"/>
    <s v="Pendapatan KSO"/>
    <s v="#"/>
    <s v="#"/>
    <x v="0"/>
    <n v="10363357245"/>
    <n v="0"/>
    <x v="1"/>
    <x v="1"/>
    <x v="14"/>
    <x v="6"/>
  </r>
  <r>
    <x v="1"/>
    <s v="9"/>
    <x v="7"/>
    <s v="41100000"/>
    <s v="Pndptn Usaha Sawit"/>
    <s v="31000010"/>
    <s v="TBS (TANDAN BUAH SEGAR)"/>
    <x v="0"/>
    <n v="1263418500"/>
    <n v="0"/>
    <x v="0"/>
    <x v="0"/>
    <x v="0"/>
    <x v="25"/>
  </r>
  <r>
    <x v="1"/>
    <s v="9"/>
    <x v="7"/>
    <s v="41200001"/>
    <s v="Pndptn Usaha Tebu"/>
    <s v="11000000"/>
    <s v="GULA KEMASAN 50 KG MILIK PG"/>
    <x v="0"/>
    <n v="56362500000"/>
    <n v="3750"/>
    <x v="0"/>
    <x v="2"/>
    <x v="2"/>
    <x v="3"/>
  </r>
  <r>
    <x v="1"/>
    <s v="9"/>
    <x v="7"/>
    <s v="41200001"/>
    <s v="Pndptn Usaha Tebu"/>
    <s v="21000001"/>
    <s v="TETES MILIK PG"/>
    <x v="0"/>
    <n v="6600000000"/>
    <n v="3000000"/>
    <x v="0"/>
    <x v="2"/>
    <x v="2"/>
    <x v="3"/>
  </r>
  <r>
    <x v="1"/>
    <s v="9"/>
    <x v="7"/>
    <s v="41200011"/>
    <s v="Pndptn Usaha Hortiku"/>
    <s v="31000168"/>
    <s v="KELAPA BUTIR"/>
    <x v="0"/>
    <n v="1486485"/>
    <n v="2500"/>
    <x v="1"/>
    <x v="1"/>
    <x v="4"/>
    <x v="22"/>
  </r>
  <r>
    <x v="1"/>
    <s v="9"/>
    <x v="7"/>
    <s v="41200017"/>
    <s v="Pndptn Usah H Ternak"/>
    <s v="11003992"/>
    <s v="ANAK SAPI"/>
    <x v="0"/>
    <n v="185000000"/>
    <n v="35"/>
    <x v="1"/>
    <x v="1"/>
    <x v="12"/>
    <x v="6"/>
  </r>
  <r>
    <x v="1"/>
    <s v="9"/>
    <x v="7"/>
    <s v="41200017"/>
    <s v="Pndptn Usah H Ternak"/>
    <s v="11003994"/>
    <s v="ANAK SAPI JANTAN 1-2"/>
    <x v="0"/>
    <n v="187000000"/>
    <n v="22"/>
    <x v="1"/>
    <x v="1"/>
    <x v="12"/>
    <x v="6"/>
  </r>
  <r>
    <x v="1"/>
    <s v="9"/>
    <x v="7"/>
    <s v="41200017"/>
    <s v="Pndptn Usah H Ternak"/>
    <s v="11003995"/>
    <s v="ANAK SAPI DARA 1-2"/>
    <x v="0"/>
    <n v="208000000"/>
    <n v="26"/>
    <x v="1"/>
    <x v="1"/>
    <x v="12"/>
    <x v="6"/>
  </r>
  <r>
    <x v="1"/>
    <s v="9"/>
    <x v="7"/>
    <s v="41200017"/>
    <s v="Pndptn Usah H Ternak"/>
    <s v="11003998"/>
    <s v="SAPI PEJANTAN AFKIR"/>
    <x v="0"/>
    <n v="34000000"/>
    <n v="2"/>
    <x v="1"/>
    <x v="1"/>
    <x v="12"/>
    <x v="6"/>
  </r>
  <r>
    <x v="1"/>
    <s v="9"/>
    <x v="7"/>
    <s v="41200017"/>
    <s v="Pndptn Usah H Ternak"/>
    <s v="11003999"/>
    <s v="SAPI INDUK AFKIR"/>
    <x v="0"/>
    <n v="156000000"/>
    <n v="13"/>
    <x v="1"/>
    <x v="1"/>
    <x v="12"/>
    <x v="6"/>
  </r>
  <r>
    <x v="1"/>
    <s v="9"/>
    <x v="7"/>
    <s v="41900001"/>
    <s v="Pndptn Ush Opti Aset"/>
    <s v="11006178"/>
    <s v="Pendapatan Sewa"/>
    <x v="0"/>
    <n v="3392358303"/>
    <n v="2"/>
    <x v="1"/>
    <x v="1"/>
    <x v="13"/>
    <x v="21"/>
  </r>
  <r>
    <x v="1"/>
    <s v="9"/>
    <x v="7"/>
    <s v="42000054"/>
    <s v="Pendapatan KSO"/>
    <s v="11006181"/>
    <s v="KSO Sawit SupCo - PalmCo"/>
    <x v="0"/>
    <n v="10637148102"/>
    <n v="1"/>
    <x v="1"/>
    <x v="1"/>
    <x v="14"/>
    <x v="26"/>
  </r>
  <r>
    <x v="1"/>
    <s v="10"/>
    <x v="1"/>
    <s v="41100015"/>
    <s v="Pndptn Usaha Teh"/>
    <s v="11004287"/>
    <s v="TEA:ODX TEA;BLACK;GRADE 3;FLUFF"/>
    <x v="0"/>
    <n v="91840000"/>
    <n v="11200"/>
    <x v="0"/>
    <x v="5"/>
    <x v="6"/>
    <x v="13"/>
  </r>
  <r>
    <x v="1"/>
    <s v="10"/>
    <x v="1"/>
    <s v="41100015"/>
    <s v="Pndptn Usaha Teh"/>
    <s v="11004288"/>
    <s v="TEA:ODX TEA;BLACK;GRADE 3;BM"/>
    <x v="0"/>
    <n v="817600000"/>
    <n v="54000"/>
    <x v="0"/>
    <x v="5"/>
    <x v="6"/>
    <x v="13"/>
  </r>
  <r>
    <x v="1"/>
    <s v="10"/>
    <x v="1"/>
    <s v="41100015"/>
    <s v="Pndptn Usaha Teh"/>
    <s v="11004357"/>
    <s v="TEA:ODX TEA;BLACK;GRADE 1;BOPF"/>
    <x v="0"/>
    <n v="246628329"/>
    <n v="10200"/>
    <x v="0"/>
    <x v="5"/>
    <x v="6"/>
    <x v="13"/>
  </r>
  <r>
    <x v="1"/>
    <s v="10"/>
    <x v="1"/>
    <s v="41100015"/>
    <s v="Pndptn Usaha Teh"/>
    <s v="11004358"/>
    <s v="TEA:ODX TEA;BLACK;GRADE 1;PF"/>
    <x v="1"/>
    <n v="1476362998"/>
    <n v="68200"/>
    <x v="0"/>
    <x v="5"/>
    <x v="6"/>
    <x v="13"/>
  </r>
  <r>
    <x v="1"/>
    <s v="10"/>
    <x v="1"/>
    <s v="41100015"/>
    <s v="Pndptn Usaha Teh"/>
    <s v="11004358"/>
    <s v="TEA:ODX TEA;BLACK;GRADE 1;PF"/>
    <x v="0"/>
    <n v="1252545058"/>
    <n v="57690"/>
    <x v="0"/>
    <x v="5"/>
    <x v="6"/>
    <x v="13"/>
  </r>
  <r>
    <x v="1"/>
    <s v="10"/>
    <x v="1"/>
    <s v="41100015"/>
    <s v="Pndptn Usaha Teh"/>
    <s v="11004359"/>
    <s v="TEA:ODX TEA;BLACK;GRADE 1;DUST"/>
    <x v="1"/>
    <n v="2355517988"/>
    <n v="111600"/>
    <x v="0"/>
    <x v="5"/>
    <x v="6"/>
    <x v="13"/>
  </r>
  <r>
    <x v="1"/>
    <s v="10"/>
    <x v="1"/>
    <s v="41100015"/>
    <s v="Pndptn Usaha Teh"/>
    <s v="11004359"/>
    <s v="TEA:ODX TEA;BLACK;GRADE 1;DUST"/>
    <x v="0"/>
    <n v="585272423"/>
    <n v="24950"/>
    <x v="0"/>
    <x v="5"/>
    <x v="6"/>
    <x v="13"/>
  </r>
  <r>
    <x v="1"/>
    <s v="10"/>
    <x v="1"/>
    <s v="41100015"/>
    <s v="Pndptn Usaha Teh"/>
    <s v="11004360"/>
    <s v="TEA:ODX TEA;BLACK;GRADE 1;BT"/>
    <x v="1"/>
    <n v="301180032"/>
    <n v="14400"/>
    <x v="0"/>
    <x v="5"/>
    <x v="6"/>
    <x v="13"/>
  </r>
  <r>
    <x v="1"/>
    <s v="10"/>
    <x v="1"/>
    <s v="41100015"/>
    <s v="Pndptn Usaha Teh"/>
    <s v="11004360"/>
    <s v="TEA:ODX TEA;BLACK;GRADE 1;BT"/>
    <x v="0"/>
    <n v="127187968"/>
    <n v="6400"/>
    <x v="0"/>
    <x v="5"/>
    <x v="6"/>
    <x v="13"/>
  </r>
  <r>
    <x v="1"/>
    <s v="10"/>
    <x v="1"/>
    <s v="41100015"/>
    <s v="Pndptn Usaha Teh"/>
    <s v="11004361"/>
    <s v="TEA:ODX TEA;BLACK;GRADE 1;BP"/>
    <x v="0"/>
    <n v="61122916"/>
    <n v="1260"/>
    <x v="0"/>
    <x v="5"/>
    <x v="6"/>
    <x v="13"/>
  </r>
  <r>
    <x v="1"/>
    <s v="10"/>
    <x v="1"/>
    <s v="41100015"/>
    <s v="Pndptn Usaha Teh"/>
    <s v="11004363"/>
    <s v="TEA:ODX TEA;BLACK;GRADE 2;DUST II"/>
    <x v="1"/>
    <n v="103363920"/>
    <n v="4960"/>
    <x v="0"/>
    <x v="5"/>
    <x v="6"/>
    <x v="13"/>
  </r>
  <r>
    <x v="1"/>
    <s v="10"/>
    <x v="1"/>
    <s v="41100015"/>
    <s v="Pndptn Usaha Teh"/>
    <s v="11004363"/>
    <s v="TEA:ODX TEA;BLACK;GRADE 2;DUST II"/>
    <x v="0"/>
    <n v="235211704"/>
    <n v="9920"/>
    <x v="0"/>
    <x v="5"/>
    <x v="6"/>
    <x v="13"/>
  </r>
  <r>
    <x v="1"/>
    <s v="10"/>
    <x v="1"/>
    <s v="41100015"/>
    <s v="Pndptn Usaha Teh"/>
    <s v="11004365"/>
    <s v="TEA:ODX TEA;BLACK;GRADE 2;FANN II"/>
    <x v="0"/>
    <n v="778786969"/>
    <n v="45300"/>
    <x v="0"/>
    <x v="5"/>
    <x v="6"/>
    <x v="13"/>
  </r>
  <r>
    <x v="1"/>
    <s v="10"/>
    <x v="1"/>
    <s v="41100015"/>
    <s v="Pndptn Usaha Teh"/>
    <s v="11004366"/>
    <s v="TEA:ODX TEA;BLACK;GRADE 2;DUST III"/>
    <x v="1"/>
    <n v="105607008"/>
    <n v="5200"/>
    <x v="0"/>
    <x v="5"/>
    <x v="6"/>
    <x v="13"/>
  </r>
  <r>
    <x v="1"/>
    <s v="10"/>
    <x v="1"/>
    <s v="41100015"/>
    <s v="Pndptn Usaha Teh"/>
    <s v="11004366"/>
    <s v="TEA:ODX TEA;BLACK;GRADE 2;DUST III"/>
    <x v="0"/>
    <n v="58114160"/>
    <n v="2600"/>
    <x v="0"/>
    <x v="5"/>
    <x v="6"/>
    <x v="13"/>
  </r>
  <r>
    <x v="1"/>
    <s v="10"/>
    <x v="1"/>
    <s v="41100015"/>
    <s v="Pndptn Usaha Teh"/>
    <s v="11004369"/>
    <s v="TEA:CTC TEA;BLACK;GRADE 1;PF 1"/>
    <x v="1"/>
    <n v="255075480"/>
    <n v="9900"/>
    <x v="0"/>
    <x v="5"/>
    <x v="6"/>
    <x v="12"/>
  </r>
  <r>
    <x v="1"/>
    <s v="10"/>
    <x v="1"/>
    <s v="41100015"/>
    <s v="Pndptn Usaha Teh"/>
    <s v="11004372"/>
    <s v="TEA:CTC TEA;BLACK;GRADE 1;FANN"/>
    <x v="0"/>
    <n v="262939996"/>
    <n v="12720"/>
    <x v="0"/>
    <x v="5"/>
    <x v="6"/>
    <x v="12"/>
  </r>
  <r>
    <x v="1"/>
    <s v="10"/>
    <x v="1"/>
    <s v="41100015"/>
    <s v="Pndptn Usaha Teh"/>
    <s v="11004374"/>
    <s v="TEA:CTC TEA;BLACK;GRADE 2;FNGS 2"/>
    <x v="0"/>
    <n v="88011000"/>
    <n v="5500"/>
    <x v="0"/>
    <x v="5"/>
    <x v="6"/>
    <x v="12"/>
  </r>
  <r>
    <x v="1"/>
    <s v="10"/>
    <x v="1"/>
    <s v="41100015"/>
    <s v="Pndptn Usaha Teh"/>
    <s v="11004409"/>
    <s v="TEA:ODX TEA;BLACK;GRADE 2;PW DUST"/>
    <x v="1"/>
    <n v="34676928"/>
    <n v="2600"/>
    <x v="0"/>
    <x v="5"/>
    <x v="6"/>
    <x v="13"/>
  </r>
  <r>
    <x v="1"/>
    <s v="10"/>
    <x v="1"/>
    <s v="41100015"/>
    <s v="Pndptn Usaha Teh"/>
    <s v="11006129"/>
    <s v="TEA:ODX TEA;BLACK;GRADE 1;PF-DUST;PF LS"/>
    <x v="1"/>
    <n v="465437729"/>
    <n v="21780"/>
    <x v="0"/>
    <x v="5"/>
    <x v="6"/>
    <x v="13"/>
  </r>
  <r>
    <x v="1"/>
    <s v="10"/>
    <x v="1"/>
    <s v="41900005"/>
    <s v="Pndptn Ush Agrowisat"/>
    <s v="11006186"/>
    <s v="Agro Hunian-Swakelola"/>
    <x v="0"/>
    <n v="375958642"/>
    <n v="459"/>
    <x v="1"/>
    <x v="1"/>
    <x v="7"/>
    <x v="27"/>
  </r>
  <r>
    <x v="1"/>
    <s v="10"/>
    <x v="1"/>
    <s v="41900005"/>
    <s v="Pndptn Ush Agrowisat"/>
    <s v="11006187"/>
    <s v="Agro Parkir &amp; Tiket -Swakelola"/>
    <x v="0"/>
    <n v="435158000"/>
    <n v="28300"/>
    <x v="1"/>
    <x v="1"/>
    <x v="7"/>
    <x v="27"/>
  </r>
  <r>
    <x v="1"/>
    <s v="10"/>
    <x v="1"/>
    <s v="41900005"/>
    <s v="Pndptn Ush Agrowisat"/>
    <s v="11006188"/>
    <s v="Agro Resto - Swakelola"/>
    <x v="0"/>
    <n v="96442449"/>
    <n v="897"/>
    <x v="1"/>
    <x v="1"/>
    <x v="7"/>
    <x v="27"/>
  </r>
  <r>
    <x v="1"/>
    <s v="10"/>
    <x v="1"/>
    <s v="41900005"/>
    <s v="Pndptn Ush Agrowisat"/>
    <s v="11006189"/>
    <s v="Agro Wahana -Swakelola"/>
    <x v="0"/>
    <n v="1289186975"/>
    <n v="15068"/>
    <x v="1"/>
    <x v="1"/>
    <x v="7"/>
    <x v="27"/>
  </r>
  <r>
    <x v="1"/>
    <s v="10"/>
    <x v="2"/>
    <s v="41900005"/>
    <s v="Pndptn Ush Agrowisat"/>
    <s v="11006186"/>
    <s v="Agro Hunian-Swakelola"/>
    <x v="0"/>
    <n v="4000000"/>
    <n v="4"/>
    <x v="1"/>
    <x v="1"/>
    <x v="7"/>
    <x v="27"/>
  </r>
  <r>
    <x v="1"/>
    <s v="10"/>
    <x v="2"/>
    <s v="41900005"/>
    <s v="Pndptn Ush Agrowisat"/>
    <s v="11006187"/>
    <s v="Agro Parkir &amp; Tiket -Swakelola"/>
    <x v="0"/>
    <n v="12613000"/>
    <n v="7"/>
    <x v="1"/>
    <x v="1"/>
    <x v="7"/>
    <x v="27"/>
  </r>
  <r>
    <x v="1"/>
    <s v="10"/>
    <x v="2"/>
    <s v="41900005"/>
    <s v="Pndptn Ush Agrowisat"/>
    <s v="11006188"/>
    <s v="Agro Resto - Swakelola"/>
    <x v="0"/>
    <n v="20581000"/>
    <n v="7"/>
    <x v="1"/>
    <x v="1"/>
    <x v="7"/>
    <x v="27"/>
  </r>
  <r>
    <x v="1"/>
    <s v="10"/>
    <x v="2"/>
    <s v="41900005"/>
    <s v="Pndptn Ush Agrowisat"/>
    <s v="11006189"/>
    <s v="Agro Wahana -Swakelola"/>
    <x v="0"/>
    <n v="11470000"/>
    <n v="5"/>
    <x v="1"/>
    <x v="1"/>
    <x v="7"/>
    <x v="27"/>
  </r>
  <r>
    <x v="1"/>
    <s v="10"/>
    <x v="4"/>
    <s v="41200011"/>
    <s v="Pndptn Usaha Hortiku"/>
    <s v="11003462"/>
    <s v="Gula Kelapa Non Sulfit"/>
    <x v="0"/>
    <n v="103958420"/>
    <n v="5998"/>
    <x v="1"/>
    <x v="1"/>
    <x v="4"/>
    <x v="22"/>
  </r>
  <r>
    <x v="1"/>
    <s v="10"/>
    <x v="4"/>
    <s v="41200011"/>
    <s v="Pndptn Usaha Hortiku"/>
    <s v="11003463"/>
    <s v="Gula Kelapa Sulfit"/>
    <x v="0"/>
    <n v="127224418"/>
    <n v="8076"/>
    <x v="1"/>
    <x v="1"/>
    <x v="4"/>
    <x v="22"/>
  </r>
  <r>
    <x v="1"/>
    <s v="10"/>
    <x v="4"/>
    <s v="41200011"/>
    <s v="Pndptn Usaha Hortiku"/>
    <s v="11003464"/>
    <s v="Alpukat"/>
    <x v="0"/>
    <n v="5150000"/>
    <n v="644"/>
    <x v="1"/>
    <x v="1"/>
    <x v="4"/>
    <x v="22"/>
  </r>
  <r>
    <x v="1"/>
    <s v="10"/>
    <x v="4"/>
    <s v="41200011"/>
    <s v="Pndptn Usaha Hortiku"/>
    <s v="11003480"/>
    <s v="Makadamia"/>
    <x v="0"/>
    <n v="4027027"/>
    <n v="86"/>
    <x v="1"/>
    <x v="1"/>
    <x v="4"/>
    <x v="22"/>
  </r>
  <r>
    <x v="1"/>
    <s v="10"/>
    <x v="4"/>
    <s v="41200011"/>
    <s v="Pndptn Usaha Hortiku"/>
    <s v="11003486"/>
    <s v="Buah Kelapa"/>
    <x v="0"/>
    <n v="3535134"/>
    <n v="1308"/>
    <x v="1"/>
    <x v="1"/>
    <x v="4"/>
    <x v="22"/>
  </r>
  <r>
    <x v="1"/>
    <s v="10"/>
    <x v="4"/>
    <s v="41200011"/>
    <s v="Pndptn Usaha Hortiku"/>
    <s v="11003591"/>
    <s v="Fee Penjualan Gula Kelapa"/>
    <x v="0"/>
    <n v="8881920"/>
    <n v="13924"/>
    <x v="1"/>
    <x v="1"/>
    <x v="4"/>
    <x v="22"/>
  </r>
  <r>
    <x v="1"/>
    <s v="10"/>
    <x v="4"/>
    <s v="41200011"/>
    <s v="Pndptn Usaha Hortiku"/>
    <s v="11004275"/>
    <s v="CLOVE OIL:CLO;EUGENOL 90%;YELLOW;SL"/>
    <x v="0"/>
    <n v="22468050"/>
    <n v="147"/>
    <x v="1"/>
    <x v="1"/>
    <x v="4"/>
    <x v="22"/>
  </r>
  <r>
    <x v="1"/>
    <s v="10"/>
    <x v="4"/>
    <s v="41200011"/>
    <s v="Pndptn Usaha Hortiku"/>
    <s v="31000133"/>
    <s v="Kapuk Glondong"/>
    <x v="0"/>
    <n v="9525000"/>
    <n v="3810"/>
    <x v="1"/>
    <x v="1"/>
    <x v="4"/>
    <x v="22"/>
  </r>
  <r>
    <x v="1"/>
    <s v="10"/>
    <x v="4"/>
    <s v="41200011"/>
    <s v="Pndptn Usaha Hortiku"/>
    <s v="40001402"/>
    <s v="Kayu Bakar"/>
    <x v="0"/>
    <n v="8969009"/>
    <n v="228"/>
    <x v="1"/>
    <x v="1"/>
    <x v="4"/>
    <x v="22"/>
  </r>
  <r>
    <x v="1"/>
    <s v="10"/>
    <x v="4"/>
    <s v="41300001"/>
    <s v="Pndptn Usah Ank Kayu"/>
    <s v="11003336"/>
    <s v="Log Sengon Fresh A0"/>
    <x v="0"/>
    <n v="43871000"/>
    <n v="134"/>
    <x v="1"/>
    <x v="1"/>
    <x v="9"/>
    <x v="23"/>
  </r>
  <r>
    <x v="1"/>
    <s v="10"/>
    <x v="4"/>
    <s v="41300001"/>
    <s v="Pndptn Usah Ank Kayu"/>
    <s v="11003337"/>
    <s v="Log Sengon Fresh A1"/>
    <x v="0"/>
    <n v="174862800"/>
    <n v="304"/>
    <x v="1"/>
    <x v="1"/>
    <x v="9"/>
    <x v="23"/>
  </r>
  <r>
    <x v="1"/>
    <s v="10"/>
    <x v="4"/>
    <s v="41300001"/>
    <s v="Pndptn Usah Ank Kayu"/>
    <s v="11003338"/>
    <s v="Log Sengon Fresh A2.1"/>
    <x v="0"/>
    <n v="267604400"/>
    <n v="331"/>
    <x v="1"/>
    <x v="1"/>
    <x v="9"/>
    <x v="23"/>
  </r>
  <r>
    <x v="1"/>
    <s v="10"/>
    <x v="4"/>
    <s v="41300001"/>
    <s v="Pndptn Usah Ank Kayu"/>
    <s v="11003339"/>
    <s v="Log Sengon Fresh A2.2"/>
    <x v="0"/>
    <n v="147006550"/>
    <n v="172"/>
    <x v="1"/>
    <x v="1"/>
    <x v="9"/>
    <x v="23"/>
  </r>
  <r>
    <x v="1"/>
    <s v="10"/>
    <x v="4"/>
    <s v="41300001"/>
    <s v="Pndptn Usah Ank Kayu"/>
    <s v="11003340"/>
    <s v="Log Sengon Fresh A3"/>
    <x v="0"/>
    <n v="82757250"/>
    <n v="101"/>
    <x v="1"/>
    <x v="1"/>
    <x v="9"/>
    <x v="23"/>
  </r>
  <r>
    <x v="1"/>
    <s v="10"/>
    <x v="4"/>
    <s v="41300001"/>
    <s v="Pndptn Usah Ank Kayu"/>
    <s v="11003341"/>
    <s v="Log Sengon Fresh A4"/>
    <x v="0"/>
    <n v="13487900"/>
    <n v="20"/>
    <x v="1"/>
    <x v="1"/>
    <x v="9"/>
    <x v="23"/>
  </r>
  <r>
    <x v="1"/>
    <s v="10"/>
    <x v="4"/>
    <s v="41300001"/>
    <s v="Pndptn Usah Ank Kayu"/>
    <s v="11003342"/>
    <s v="Log Sengon Fresh A5"/>
    <x v="0"/>
    <n v="1208400"/>
    <n v="3"/>
    <x v="1"/>
    <x v="1"/>
    <x v="9"/>
    <x v="23"/>
  </r>
  <r>
    <x v="1"/>
    <s v="10"/>
    <x v="4"/>
    <s v="41300001"/>
    <s v="Pndptn Usah Ank Kayu"/>
    <s v="11003344"/>
    <s v="Log Sengon Afkir"/>
    <x v="0"/>
    <n v="147370539"/>
    <n v="443"/>
    <x v="1"/>
    <x v="1"/>
    <x v="9"/>
    <x v="23"/>
  </r>
  <r>
    <x v="1"/>
    <s v="10"/>
    <x v="4"/>
    <s v="41300001"/>
    <s v="Pndptn Usah Ank Kayu"/>
    <s v="11003348"/>
    <s v="Log Jabon Fresh A0"/>
    <x v="0"/>
    <n v="12587300"/>
    <n v="33"/>
    <x v="1"/>
    <x v="1"/>
    <x v="9"/>
    <x v="23"/>
  </r>
  <r>
    <x v="1"/>
    <s v="10"/>
    <x v="4"/>
    <s v="41300001"/>
    <s v="Pndptn Usah Ank Kayu"/>
    <s v="11003349"/>
    <s v="Log Jabon Fresh A1"/>
    <x v="0"/>
    <n v="90383050"/>
    <n v="121"/>
    <x v="1"/>
    <x v="1"/>
    <x v="9"/>
    <x v="23"/>
  </r>
  <r>
    <x v="1"/>
    <s v="10"/>
    <x v="4"/>
    <s v="41300001"/>
    <s v="Pndptn Usah Ank Kayu"/>
    <s v="11003350"/>
    <s v="Log Jabon Fresh A2.1"/>
    <x v="0"/>
    <n v="138291300"/>
    <n v="152"/>
    <x v="1"/>
    <x v="1"/>
    <x v="9"/>
    <x v="23"/>
  </r>
  <r>
    <x v="1"/>
    <s v="10"/>
    <x v="4"/>
    <s v="41300001"/>
    <s v="Pndptn Usah Ank Kayu"/>
    <s v="11003351"/>
    <s v="Log Jabon Fresh A2.2"/>
    <x v="0"/>
    <n v="125012450"/>
    <n v="122"/>
    <x v="1"/>
    <x v="1"/>
    <x v="9"/>
    <x v="23"/>
  </r>
  <r>
    <x v="1"/>
    <s v="10"/>
    <x v="4"/>
    <s v="41300001"/>
    <s v="Pndptn Usah Ank Kayu"/>
    <s v="11003352"/>
    <s v="Log Jabon Fresh A3"/>
    <x v="0"/>
    <n v="77481950"/>
    <n v="75"/>
    <x v="1"/>
    <x v="1"/>
    <x v="9"/>
    <x v="23"/>
  </r>
  <r>
    <x v="1"/>
    <s v="10"/>
    <x v="4"/>
    <s v="41300001"/>
    <s v="Pndptn Usah Ank Kayu"/>
    <s v="11003353"/>
    <s v="Log Jabon Fresh A4"/>
    <x v="0"/>
    <n v="8307200"/>
    <n v="8"/>
    <x v="1"/>
    <x v="1"/>
    <x v="9"/>
    <x v="23"/>
  </r>
  <r>
    <x v="1"/>
    <s v="10"/>
    <x v="4"/>
    <s v="41300001"/>
    <s v="Pndptn Usah Ank Kayu"/>
    <s v="11003356"/>
    <s v="Log Jabon Afkir"/>
    <x v="0"/>
    <n v="10571802"/>
    <n v="35"/>
    <x v="1"/>
    <x v="1"/>
    <x v="9"/>
    <x v="23"/>
  </r>
  <r>
    <x v="1"/>
    <s v="10"/>
    <x v="4"/>
    <s v="41300001"/>
    <s v="Pndptn Usah Ank Kayu"/>
    <s v="11003370"/>
    <s v="Log Balsa Fresh A0"/>
    <x v="0"/>
    <n v="72240500"/>
    <n v="156"/>
    <x v="1"/>
    <x v="1"/>
    <x v="9"/>
    <x v="23"/>
  </r>
  <r>
    <x v="1"/>
    <s v="10"/>
    <x v="4"/>
    <s v="41300001"/>
    <s v="Pndptn Usah Ank Kayu"/>
    <s v="11003371"/>
    <s v="Log Balsa Fresh A1"/>
    <x v="0"/>
    <n v="211122000"/>
    <n v="302"/>
    <x v="1"/>
    <x v="1"/>
    <x v="9"/>
    <x v="23"/>
  </r>
  <r>
    <x v="1"/>
    <s v="10"/>
    <x v="4"/>
    <s v="41300001"/>
    <s v="Pndptn Usah Ank Kayu"/>
    <s v="11003372"/>
    <s v="Log Balsa Fresh A2.1"/>
    <x v="0"/>
    <n v="320967000"/>
    <n v="378"/>
    <x v="1"/>
    <x v="1"/>
    <x v="9"/>
    <x v="23"/>
  </r>
  <r>
    <x v="1"/>
    <s v="10"/>
    <x v="4"/>
    <s v="41300001"/>
    <s v="Pndptn Usah Ank Kayu"/>
    <s v="11003373"/>
    <s v="Log Balsa Fresh A2.2"/>
    <x v="0"/>
    <n v="227877500"/>
    <n v="259"/>
    <x v="1"/>
    <x v="1"/>
    <x v="9"/>
    <x v="23"/>
  </r>
  <r>
    <x v="1"/>
    <s v="10"/>
    <x v="4"/>
    <s v="41300001"/>
    <s v="Pndptn Usah Ank Kayu"/>
    <s v="11003374"/>
    <s v="Log Balsa Fresh A3"/>
    <x v="0"/>
    <n v="135692250"/>
    <n v="140"/>
    <x v="1"/>
    <x v="1"/>
    <x v="9"/>
    <x v="23"/>
  </r>
  <r>
    <x v="1"/>
    <s v="10"/>
    <x v="4"/>
    <s v="41300001"/>
    <s v="Pndptn Usah Ank Kayu"/>
    <s v="11003375"/>
    <s v="Log Balsa Fresh A4"/>
    <x v="0"/>
    <n v="2724000"/>
    <n v="5"/>
    <x v="1"/>
    <x v="1"/>
    <x v="9"/>
    <x v="23"/>
  </r>
  <r>
    <x v="1"/>
    <s v="10"/>
    <x v="4"/>
    <s v="41300001"/>
    <s v="Pndptn Usah Ank Kayu"/>
    <s v="11003398"/>
    <s v="Log Gmelina Afkir"/>
    <x v="0"/>
    <n v="290991"/>
    <n v="1"/>
    <x v="1"/>
    <x v="1"/>
    <x v="9"/>
    <x v="23"/>
  </r>
  <r>
    <x v="1"/>
    <s v="10"/>
    <x v="4"/>
    <s v="41300001"/>
    <s v="Pndptn Usah Ank Kayu"/>
    <s v="11003574"/>
    <s v="Pohon Kelapa"/>
    <x v="0"/>
    <n v="15450449"/>
    <n v="80"/>
    <x v="1"/>
    <x v="1"/>
    <x v="9"/>
    <x v="23"/>
  </r>
  <r>
    <x v="1"/>
    <s v="10"/>
    <x v="4"/>
    <s v="41900005"/>
    <s v="Pndptn Ush Agrowisat"/>
    <s v="11006186"/>
    <s v="Agro Hunian-Swakelola"/>
    <x v="0"/>
    <n v="43647774"/>
    <n v="66"/>
    <x v="1"/>
    <x v="1"/>
    <x v="7"/>
    <x v="27"/>
  </r>
  <r>
    <x v="1"/>
    <s v="10"/>
    <x v="4"/>
    <s v="41900005"/>
    <s v="Pndptn Ush Agrowisat"/>
    <s v="11006187"/>
    <s v="Agro Parkir &amp; Tiket -Swakelola"/>
    <x v="0"/>
    <n v="71694000"/>
    <n v="20"/>
    <x v="1"/>
    <x v="1"/>
    <x v="7"/>
    <x v="27"/>
  </r>
  <r>
    <x v="1"/>
    <s v="10"/>
    <x v="4"/>
    <s v="41900005"/>
    <s v="Pndptn Ush Agrowisat"/>
    <s v="11006188"/>
    <s v="Agro Resto - Swakelola"/>
    <x v="0"/>
    <n v="96225735"/>
    <n v="261"/>
    <x v="1"/>
    <x v="1"/>
    <x v="7"/>
    <x v="27"/>
  </r>
  <r>
    <x v="1"/>
    <s v="10"/>
    <x v="4"/>
    <s v="41900005"/>
    <s v="Pndptn Ush Agrowisat"/>
    <s v="11006189"/>
    <s v="Agro Wahana -Swakelola"/>
    <x v="0"/>
    <n v="56590484"/>
    <n v="9"/>
    <x v="1"/>
    <x v="1"/>
    <x v="7"/>
    <x v="27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2"/>
    <x v="8"/>
    <x v="15"/>
    <x v="28"/>
  </r>
  <r>
    <x v="2"/>
    <m/>
    <x v="9"/>
    <m/>
    <m/>
    <m/>
    <m/>
    <x v="2"/>
    <m/>
    <m/>
    <x v="3"/>
    <x v="9"/>
    <x v="16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63461-6D58-4C91-B3C4-F33C1A2C15EB}" name="PivotTable1" cacheId="4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S99" firstHeaderRow="1" firstDataRow="3" firstDataCol="1"/>
  <pivotFields count="14"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11">
        <item x="8"/>
        <item x="0"/>
        <item x="1"/>
        <item x="2"/>
        <item x="3"/>
        <item x="4"/>
        <item x="5"/>
        <item x="6"/>
        <item x="7"/>
        <item x="9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dataField="1" showAll="0"/>
    <pivotField dataField="1" showAll="0"/>
    <pivotField showAll="0"/>
    <pivotField axis="axisRow" showAll="0">
      <items count="11">
        <item h="1" x="1"/>
        <item x="9"/>
        <item x="2"/>
        <item x="0"/>
        <item x="4"/>
        <item x="5"/>
        <item x="3"/>
        <item x="6"/>
        <item x="7"/>
        <item h="1" x="8"/>
        <item t="default"/>
      </items>
    </pivotField>
    <pivotField showAll="0"/>
    <pivotField axis="axisRow" showAll="0">
      <items count="31">
        <item x="26"/>
        <item x="29"/>
        <item x="12"/>
        <item h="1" x="6"/>
        <item x="22"/>
        <item x="21"/>
        <item x="3"/>
        <item x="4"/>
        <item x="5"/>
        <item x="11"/>
        <item x="10"/>
        <item x="13"/>
        <item x="16"/>
        <item x="27"/>
        <item x="9"/>
        <item x="18"/>
        <item x="19"/>
        <item x="20"/>
        <item x="23"/>
        <item x="0"/>
        <item x="8"/>
        <item x="1"/>
        <item x="17"/>
        <item x="2"/>
        <item x="25"/>
        <item x="24"/>
        <item x="7"/>
        <item x="14"/>
        <item h="1" x="15"/>
        <item h="1" x="28"/>
        <item t="default"/>
      </items>
    </pivotField>
  </pivotFields>
  <rowFields count="4">
    <field x="0"/>
    <field x="7"/>
    <field x="11"/>
    <field x="13"/>
  </rowFields>
  <rowItems count="96">
    <i>
      <x/>
    </i>
    <i r="1">
      <x/>
    </i>
    <i r="2">
      <x v="4"/>
    </i>
    <i r="3">
      <x v="10"/>
    </i>
    <i r="3">
      <x v="20"/>
    </i>
    <i r="3">
      <x v="26"/>
    </i>
    <i r="2">
      <x v="5"/>
    </i>
    <i r="3">
      <x v="2"/>
    </i>
    <i r="3">
      <x v="11"/>
    </i>
    <i r="3">
      <x v="27"/>
    </i>
    <i r="2">
      <x v="6"/>
    </i>
    <i r="3">
      <x v="8"/>
    </i>
    <i r="2">
      <x v="7"/>
    </i>
    <i r="3">
      <x v="15"/>
    </i>
    <i r="3">
      <x v="22"/>
    </i>
    <i r="1">
      <x v="1"/>
    </i>
    <i r="2">
      <x v="2"/>
    </i>
    <i r="3">
      <x v="5"/>
    </i>
    <i r="3">
      <x v="6"/>
    </i>
    <i r="3">
      <x v="7"/>
    </i>
    <i r="2">
      <x v="3"/>
    </i>
    <i r="3">
      <x v="19"/>
    </i>
    <i r="3">
      <x v="21"/>
    </i>
    <i r="3">
      <x v="23"/>
    </i>
    <i r="3">
      <x v="24"/>
    </i>
    <i r="3">
      <x v="25"/>
    </i>
    <i r="2">
      <x v="4"/>
    </i>
    <i r="3">
      <x v="9"/>
    </i>
    <i r="3">
      <x v="10"/>
    </i>
    <i r="3">
      <x v="14"/>
    </i>
    <i r="3">
      <x v="19"/>
    </i>
    <i r="3">
      <x v="20"/>
    </i>
    <i r="3">
      <x v="26"/>
    </i>
    <i r="2">
      <x v="5"/>
    </i>
    <i r="3">
      <x v="2"/>
    </i>
    <i r="3">
      <x v="11"/>
    </i>
    <i r="3">
      <x v="27"/>
    </i>
    <i r="2">
      <x v="6"/>
    </i>
    <i r="3">
      <x v="8"/>
    </i>
    <i r="2">
      <x v="7"/>
    </i>
    <i r="3">
      <x v="15"/>
    </i>
    <i r="3">
      <x v="22"/>
    </i>
    <i r="2">
      <x v="8"/>
    </i>
    <i r="3">
      <x v="16"/>
    </i>
    <i r="3">
      <x v="17"/>
    </i>
    <i>
      <x v="2"/>
    </i>
    <i r="1">
      <x/>
    </i>
    <i r="2">
      <x v="4"/>
    </i>
    <i r="3">
      <x v="10"/>
    </i>
    <i r="3">
      <x v="26"/>
    </i>
    <i r="2">
      <x v="5"/>
    </i>
    <i r="3">
      <x v="2"/>
    </i>
    <i r="3">
      <x v="11"/>
    </i>
    <i r="2">
      <x v="6"/>
    </i>
    <i r="3">
      <x v="8"/>
    </i>
    <i r="2">
      <x v="7"/>
    </i>
    <i r="3">
      <x v="15"/>
    </i>
    <i r="3">
      <x v="22"/>
    </i>
    <i r="1">
      <x v="1"/>
    </i>
    <i r="2">
      <x v="2"/>
    </i>
    <i r="3">
      <x v="5"/>
    </i>
    <i r="3">
      <x v="6"/>
    </i>
    <i r="3">
      <x v="7"/>
    </i>
    <i r="3">
      <x v="12"/>
    </i>
    <i r="3">
      <x v="27"/>
    </i>
    <i r="2">
      <x v="3"/>
    </i>
    <i r="3">
      <x v="6"/>
    </i>
    <i r="3">
      <x v="19"/>
    </i>
    <i r="3">
      <x v="21"/>
    </i>
    <i r="3">
      <x v="23"/>
    </i>
    <i r="3">
      <x v="24"/>
    </i>
    <i r="3">
      <x v="25"/>
    </i>
    <i r="3">
      <x v="26"/>
    </i>
    <i r="3">
      <x v="27"/>
    </i>
    <i r="2">
      <x v="4"/>
    </i>
    <i r="3">
      <x v="9"/>
    </i>
    <i r="3">
      <x v="10"/>
    </i>
    <i r="3">
      <x v="14"/>
    </i>
    <i r="3">
      <x v="20"/>
    </i>
    <i r="3">
      <x v="26"/>
    </i>
    <i r="2">
      <x v="5"/>
    </i>
    <i r="3">
      <x v="2"/>
    </i>
    <i r="3">
      <x v="9"/>
    </i>
    <i r="3">
      <x v="11"/>
    </i>
    <i r="3">
      <x v="12"/>
    </i>
    <i r="3">
      <x v="26"/>
    </i>
    <i r="3">
      <x v="27"/>
    </i>
    <i r="2">
      <x v="6"/>
    </i>
    <i r="3">
      <x v="8"/>
    </i>
    <i r="2">
      <x v="7"/>
    </i>
    <i r="3">
      <x v="15"/>
    </i>
    <i r="3">
      <x v="22"/>
    </i>
    <i r="2">
      <x v="8"/>
    </i>
    <i r="3">
      <x v="16"/>
    </i>
    <i r="3">
      <x v="17"/>
    </i>
    <i t="grand">
      <x/>
    </i>
  </rowItems>
  <colFields count="2">
    <field x="-2"/>
    <field x="2"/>
  </colFields>
  <colItems count="18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t="grand">
      <x/>
    </i>
    <i t="grand" i="1">
      <x/>
    </i>
  </colItems>
  <dataFields count="2">
    <dataField name="Sum of 20.Nilai" fld="8" baseField="11" baseItem="2" numFmtId="41"/>
    <dataField name="Sum of 22.Volume" fld="9" baseField="11" baseItem="2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A7940-7618-40AF-81C8-4BC18FBAFADB}" name="PivotTable1" cacheId="4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33" firstHeaderRow="0" firstDataRow="1" firstDataCol="1"/>
  <pivotFields count="14"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5">
        <item x="0"/>
        <item x="1"/>
        <item h="1" x="3"/>
        <item h="1" x="2"/>
        <item t="default"/>
      </items>
    </pivotField>
    <pivotField showAll="0"/>
    <pivotField axis="axisRow" showAll="0">
      <items count="19">
        <item m="1" x="17"/>
        <item x="7"/>
        <item x="1"/>
        <item x="4"/>
        <item x="11"/>
        <item x="5"/>
        <item x="9"/>
        <item x="10"/>
        <item x="8"/>
        <item x="12"/>
        <item x="13"/>
        <item x="6"/>
        <item x="3"/>
        <item x="16"/>
        <item x="15"/>
        <item x="0"/>
        <item x="2"/>
        <item x="14"/>
        <item t="default"/>
      </items>
    </pivotField>
    <pivotField axis="axisRow" showAll="0">
      <items count="31">
        <item x="26"/>
        <item x="29"/>
        <item x="12"/>
        <item x="6"/>
        <item x="22"/>
        <item x="21"/>
        <item x="3"/>
        <item x="4"/>
        <item x="5"/>
        <item x="11"/>
        <item x="10"/>
        <item x="13"/>
        <item x="16"/>
        <item x="27"/>
        <item x="9"/>
        <item x="18"/>
        <item x="19"/>
        <item x="20"/>
        <item x="23"/>
        <item x="0"/>
        <item x="8"/>
        <item x="1"/>
        <item x="17"/>
        <item x="2"/>
        <item x="25"/>
        <item x="24"/>
        <item x="7"/>
        <item x="14"/>
        <item x="15"/>
        <item x="28"/>
        <item t="default"/>
      </items>
    </pivotField>
  </pivotFields>
  <rowFields count="4">
    <field x="0"/>
    <field x="10"/>
    <field x="12"/>
    <field x="13"/>
  </rowFields>
  <rowItems count="132">
    <i>
      <x/>
    </i>
    <i r="1">
      <x/>
    </i>
    <i r="2">
      <x v="4"/>
    </i>
    <i r="3">
      <x v="16"/>
    </i>
    <i r="3">
      <x v="17"/>
    </i>
    <i r="2">
      <x v="5"/>
    </i>
    <i r="3">
      <x v="3"/>
    </i>
    <i r="3">
      <x v="9"/>
    </i>
    <i r="3">
      <x v="10"/>
    </i>
    <i r="3">
      <x v="14"/>
    </i>
    <i r="3">
      <x v="19"/>
    </i>
    <i r="3">
      <x v="20"/>
    </i>
    <i r="3">
      <x v="26"/>
    </i>
    <i r="2">
      <x v="8"/>
    </i>
    <i r="3">
      <x v="15"/>
    </i>
    <i r="3">
      <x v="22"/>
    </i>
    <i r="2">
      <x v="11"/>
    </i>
    <i r="3">
      <x v="2"/>
    </i>
    <i r="3">
      <x v="11"/>
    </i>
    <i r="3">
      <x v="27"/>
    </i>
    <i r="2">
      <x v="12"/>
    </i>
    <i r="3">
      <x v="8"/>
    </i>
    <i r="2">
      <x v="15"/>
    </i>
    <i r="3">
      <x v="3"/>
    </i>
    <i r="3">
      <x v="19"/>
    </i>
    <i r="3">
      <x v="21"/>
    </i>
    <i r="3">
      <x v="23"/>
    </i>
    <i r="3">
      <x v="24"/>
    </i>
    <i r="3">
      <x v="25"/>
    </i>
    <i r="2">
      <x v="16"/>
    </i>
    <i r="3">
      <x v="3"/>
    </i>
    <i r="3">
      <x v="5"/>
    </i>
    <i r="3">
      <x v="6"/>
    </i>
    <i r="3">
      <x v="7"/>
    </i>
    <i r="1">
      <x v="1"/>
    </i>
    <i r="2">
      <x v="1"/>
    </i>
    <i r="3">
      <x v="3"/>
    </i>
    <i r="3">
      <x v="13"/>
    </i>
    <i r="2">
      <x v="2"/>
    </i>
    <i r="3">
      <x v="11"/>
    </i>
    <i r="3">
      <x v="12"/>
    </i>
    <i r="2">
      <x v="3"/>
    </i>
    <i r="3">
      <x v="3"/>
    </i>
    <i r="3">
      <x v="4"/>
    </i>
    <i r="3">
      <x v="5"/>
    </i>
    <i r="3">
      <x v="12"/>
    </i>
    <i r="3">
      <x v="15"/>
    </i>
    <i r="3">
      <x v="18"/>
    </i>
    <i r="3">
      <x v="22"/>
    </i>
    <i r="2">
      <x v="6"/>
    </i>
    <i r="3">
      <x v="18"/>
    </i>
    <i r="2">
      <x v="7"/>
    </i>
    <i r="3">
      <x v="3"/>
    </i>
    <i r="2">
      <x v="9"/>
    </i>
    <i r="3">
      <x v="3"/>
    </i>
    <i r="2">
      <x v="10"/>
    </i>
    <i r="3">
      <x v="3"/>
    </i>
    <i r="3">
      <x v="5"/>
    </i>
    <i r="2">
      <x v="17"/>
    </i>
    <i r="3">
      <x/>
    </i>
    <i r="3">
      <x v="3"/>
    </i>
    <i>
      <x v="2"/>
    </i>
    <i r="1">
      <x/>
    </i>
    <i r="2">
      <x v="4"/>
    </i>
    <i r="3">
      <x v="16"/>
    </i>
    <i r="3">
      <x v="17"/>
    </i>
    <i r="2">
      <x v="5"/>
    </i>
    <i r="3">
      <x v="9"/>
    </i>
    <i r="3">
      <x v="10"/>
    </i>
    <i r="3">
      <x v="14"/>
    </i>
    <i r="3">
      <x v="20"/>
    </i>
    <i r="3">
      <x v="26"/>
    </i>
    <i r="2">
      <x v="8"/>
    </i>
    <i r="3">
      <x v="15"/>
    </i>
    <i r="3">
      <x v="22"/>
    </i>
    <i r="2">
      <x v="11"/>
    </i>
    <i r="3">
      <x v="2"/>
    </i>
    <i r="3">
      <x v="9"/>
    </i>
    <i r="3">
      <x v="11"/>
    </i>
    <i r="3">
      <x v="12"/>
    </i>
    <i r="3">
      <x v="26"/>
    </i>
    <i r="3">
      <x v="27"/>
    </i>
    <i r="3">
      <x v="28"/>
    </i>
    <i r="2">
      <x v="12"/>
    </i>
    <i r="3">
      <x v="3"/>
    </i>
    <i r="3">
      <x v="8"/>
    </i>
    <i r="2">
      <x v="15"/>
    </i>
    <i r="3">
      <x v="3"/>
    </i>
    <i r="3">
      <x v="6"/>
    </i>
    <i r="3">
      <x v="19"/>
    </i>
    <i r="3">
      <x v="21"/>
    </i>
    <i r="3">
      <x v="23"/>
    </i>
    <i r="3">
      <x v="24"/>
    </i>
    <i r="3">
      <x v="25"/>
    </i>
    <i r="3">
      <x v="26"/>
    </i>
    <i r="3">
      <x v="27"/>
    </i>
    <i r="2">
      <x v="16"/>
    </i>
    <i r="3">
      <x v="3"/>
    </i>
    <i r="3">
      <x v="5"/>
    </i>
    <i r="3">
      <x v="6"/>
    </i>
    <i r="3">
      <x v="7"/>
    </i>
    <i r="3">
      <x v="12"/>
    </i>
    <i r="3">
      <x v="27"/>
    </i>
    <i r="1">
      <x v="1"/>
    </i>
    <i r="2">
      <x v="1"/>
    </i>
    <i r="3">
      <x v="3"/>
    </i>
    <i r="2">
      <x v="2"/>
    </i>
    <i r="3">
      <x v="6"/>
    </i>
    <i r="3">
      <x v="12"/>
    </i>
    <i r="3">
      <x v="22"/>
    </i>
    <i r="3">
      <x v="28"/>
    </i>
    <i r="2">
      <x v="3"/>
    </i>
    <i r="3">
      <x v="3"/>
    </i>
    <i r="3">
      <x v="4"/>
    </i>
    <i r="3">
      <x v="5"/>
    </i>
    <i r="3">
      <x v="15"/>
    </i>
    <i r="3">
      <x v="18"/>
    </i>
    <i r="3">
      <x v="22"/>
    </i>
    <i r="3">
      <x v="24"/>
    </i>
    <i r="3">
      <x v="26"/>
    </i>
    <i r="2">
      <x v="6"/>
    </i>
    <i r="3">
      <x v="3"/>
    </i>
    <i r="3">
      <x v="18"/>
    </i>
    <i r="2">
      <x v="7"/>
    </i>
    <i r="3">
      <x v="3"/>
    </i>
    <i r="3">
      <x v="6"/>
    </i>
    <i r="2">
      <x v="9"/>
    </i>
    <i r="3">
      <x v="3"/>
    </i>
    <i r="3">
      <x v="6"/>
    </i>
    <i r="2">
      <x v="10"/>
    </i>
    <i r="3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.Nilai" fld="8" baseField="11" baseItem="2" numFmtId="41"/>
    <dataField name="Sum of 22.Volume" fld="9" baseField="11" baseItem="2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46158-1C01-41AB-9927-F929A00CDB26}" name="Kategori" displayName="Kategori" ref="A1:C3394" totalsRowShown="0" headerRowDxfId="7" headerRowBorderDxfId="6" tableBorderDxfId="5">
  <autoFilter ref="A1:C3394" xr:uid="{26346158-1C01-41AB-9927-F929A00CDB26}"/>
  <tableColumns count="3">
    <tableColumn id="1" xr3:uid="{E92E0383-4B9B-4A53-9CC9-7251F777F997}" name="Material" dataDxfId="4"/>
    <tableColumn id="2" xr3:uid="{0943F9FF-601C-445C-876C-A84C65A1B3D7}" name="Material Description"/>
    <tableColumn id="3" xr3:uid="{EA2D6264-A798-4075-8EEA-12218F768478}" name="Kategori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8C1A1-987D-4F87-9051-A6812CFA7EF3}" name="Group" displayName="Group" ref="E1:I25" totalsRowShown="0">
  <autoFilter ref="E1:I25" xr:uid="{A7A8C1A1-987D-4F87-9051-A6812CFA7EF3}"/>
  <sortState xmlns:xlrd2="http://schemas.microsoft.com/office/spreadsheetml/2017/richdata2" ref="E2:I23">
    <sortCondition ref="G1:G23"/>
  </sortState>
  <tableColumns count="5">
    <tableColumn id="1" xr3:uid="{51DB899F-89A7-4EA9-9F63-D9960B0E12CB}" name="GL" dataDxfId="3"/>
    <tableColumn id="2" xr3:uid="{8AA81343-9AB2-4AD8-BB73-CBB2C3FEDF49}" name="GL Desc" dataDxfId="2"/>
    <tableColumn id="5" xr3:uid="{45B9AF86-1257-4A25-8F5D-DE25F66A474D}" name="Jenis" dataDxfId="1"/>
    <tableColumn id="4" xr3:uid="{11B74145-5ECB-4DFF-92ED-0316DE38E5D6}" name="Group LM" dataDxfId="0"/>
    <tableColumn id="3" xr3:uid="{2A07920F-B09E-42AC-A076-E13BE96F45B8}" name="Group Evaluas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968D2F-19C1-4555-BE03-412FEE0336C6}" name="Nama_Bulan" displayName="Nama_Bulan" ref="P1:Q13" totalsRowShown="0">
  <autoFilter ref="P1:Q13" xr:uid="{77968D2F-19C1-4555-BE03-412FEE0336C6}"/>
  <tableColumns count="2">
    <tableColumn id="1" xr3:uid="{FD0545D3-CEEA-41A4-B488-810331E04053}" name="Periode"/>
    <tableColumn id="2" xr3:uid="{E3B20669-5284-4726-A136-82993E25CF71}" name="Nama Bul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customProperty" Target="../customProperty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12.bin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D43-693D-4805-AB0F-6167F67E9B5E}">
  <dimension ref="A1"/>
  <sheetViews>
    <sheetView workbookViewId="0"/>
  </sheetViews>
  <sheetFormatPr defaultRowHeight="14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2663-FC7C-46B7-9174-8BE3ACA1B699}">
  <dimension ref="A1:C11"/>
  <sheetViews>
    <sheetView workbookViewId="0">
      <selection activeCell="A12" sqref="A12"/>
    </sheetView>
  </sheetViews>
  <sheetFormatPr defaultRowHeight="14.25"/>
  <cols>
    <col min="1" max="1" width="4.6640625" style="44" customWidth="1"/>
    <col min="2" max="2" width="12.46484375" style="44" customWidth="1"/>
    <col min="3" max="3" width="79.1328125" style="117" customWidth="1"/>
    <col min="4" max="16384" width="9.06640625" style="44"/>
  </cols>
  <sheetData>
    <row r="1" spans="1:3">
      <c r="A1" s="114" t="s">
        <v>6958</v>
      </c>
      <c r="B1" s="115" t="s">
        <v>6959</v>
      </c>
      <c r="C1" s="116" t="s">
        <v>6912</v>
      </c>
    </row>
    <row r="2" spans="1:3" ht="28.5">
      <c r="A2" s="44">
        <v>1</v>
      </c>
      <c r="B2" s="44" t="s">
        <v>6960</v>
      </c>
      <c r="C2" s="117" t="s">
        <v>6971</v>
      </c>
    </row>
    <row r="3" spans="1:3">
      <c r="A3" s="44">
        <v>2</v>
      </c>
      <c r="B3" s="44" t="s">
        <v>6960</v>
      </c>
      <c r="C3" s="117" t="s">
        <v>6961</v>
      </c>
    </row>
    <row r="4" spans="1:3">
      <c r="A4" s="44">
        <v>3</v>
      </c>
      <c r="B4" s="44" t="s">
        <v>6960</v>
      </c>
      <c r="C4" s="118" t="s">
        <v>6962</v>
      </c>
    </row>
    <row r="5" spans="1:3">
      <c r="A5" s="44">
        <v>4</v>
      </c>
      <c r="B5" s="44" t="s">
        <v>6973</v>
      </c>
      <c r="C5" s="117" t="s">
        <v>6974</v>
      </c>
    </row>
    <row r="6" spans="1:3">
      <c r="A6" s="44">
        <v>5</v>
      </c>
      <c r="B6" s="44" t="s">
        <v>6963</v>
      </c>
      <c r="C6" s="117" t="s">
        <v>6964</v>
      </c>
    </row>
    <row r="7" spans="1:3">
      <c r="A7" s="44">
        <v>6</v>
      </c>
      <c r="B7" s="44" t="s">
        <v>6963</v>
      </c>
      <c r="C7" s="117" t="s">
        <v>6965</v>
      </c>
    </row>
    <row r="8" spans="1:3">
      <c r="A8" s="44">
        <v>7</v>
      </c>
      <c r="B8" s="44" t="s">
        <v>6966</v>
      </c>
      <c r="C8" s="117" t="s">
        <v>6964</v>
      </c>
    </row>
    <row r="9" spans="1:3">
      <c r="A9" s="44">
        <v>8</v>
      </c>
      <c r="B9" s="44" t="s">
        <v>6966</v>
      </c>
      <c r="C9" s="117" t="s">
        <v>6967</v>
      </c>
    </row>
    <row r="10" spans="1:3">
      <c r="A10" s="44">
        <v>9</v>
      </c>
      <c r="B10" s="44" t="s">
        <v>6968</v>
      </c>
      <c r="C10" s="117" t="s">
        <v>6969</v>
      </c>
    </row>
    <row r="11" spans="1:3">
      <c r="A11" s="44">
        <v>10</v>
      </c>
      <c r="B11" s="44" t="s">
        <v>6970</v>
      </c>
      <c r="C11" s="117" t="s">
        <v>6969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F275-66C8-4317-B9C8-4793794A5779}">
  <dimension ref="A1:N3806"/>
  <sheetViews>
    <sheetView workbookViewId="0">
      <selection activeCell="I2" sqref="I2:J2"/>
    </sheetView>
  </sheetViews>
  <sheetFormatPr defaultRowHeight="14.25"/>
  <cols>
    <col min="1" max="1" width="8.1328125" bestFit="1" customWidth="1"/>
    <col min="2" max="2" width="7.73046875" bestFit="1" customWidth="1"/>
    <col min="3" max="3" width="10.06640625" bestFit="1" customWidth="1"/>
    <col min="4" max="4" width="12" bestFit="1" customWidth="1"/>
    <col min="5" max="5" width="16.6640625" bestFit="1" customWidth="1"/>
    <col min="6" max="6" width="9.6640625" bestFit="1" customWidth="1"/>
    <col min="7" max="7" width="37.265625" bestFit="1" customWidth="1"/>
    <col min="8" max="8" width="7.6640625" bestFit="1" customWidth="1"/>
    <col min="9" max="9" width="14.19921875" bestFit="1" customWidth="1"/>
    <col min="10" max="10" width="8.73046875" bestFit="1" customWidth="1"/>
    <col min="11" max="11" width="11.86328125" bestFit="1" customWidth="1"/>
    <col min="12" max="12" width="11.3984375" bestFit="1" customWidth="1"/>
    <col min="13" max="14" width="14.3984375" bestFit="1" customWidth="1"/>
    <col min="15" max="15" width="15.9296875" bestFit="1" customWidth="1"/>
    <col min="16" max="16" width="8.265625" bestFit="1" customWidth="1"/>
    <col min="17" max="23" width="13.3984375" bestFit="1" customWidth="1"/>
    <col min="24" max="24" width="12.33203125" bestFit="1" customWidth="1"/>
    <col min="25" max="26" width="14.3984375" bestFit="1" customWidth="1"/>
  </cols>
  <sheetData>
    <row r="1" spans="1:14">
      <c r="A1" s="138" t="s">
        <v>2</v>
      </c>
      <c r="B1" s="138" t="s">
        <v>2</v>
      </c>
      <c r="C1" s="138" t="s">
        <v>2</v>
      </c>
      <c r="D1" s="138" t="s">
        <v>2</v>
      </c>
      <c r="E1" s="138" t="s">
        <v>2</v>
      </c>
      <c r="F1" s="138" t="s">
        <v>2</v>
      </c>
      <c r="G1" s="138" t="s">
        <v>2</v>
      </c>
      <c r="H1" s="138" t="s">
        <v>2</v>
      </c>
      <c r="I1" s="139" t="s">
        <v>0</v>
      </c>
      <c r="J1" s="139" t="s">
        <v>1</v>
      </c>
    </row>
    <row r="2" spans="1:14">
      <c r="A2" s="138" t="s">
        <v>6855</v>
      </c>
      <c r="B2" s="138" t="s">
        <v>6854</v>
      </c>
      <c r="C2" s="138" t="s">
        <v>15</v>
      </c>
      <c r="D2" s="138" t="s">
        <v>1059</v>
      </c>
      <c r="E2" s="138" t="s">
        <v>25</v>
      </c>
      <c r="F2" s="138" t="s">
        <v>46</v>
      </c>
      <c r="G2" s="138" t="s">
        <v>47</v>
      </c>
      <c r="H2" s="138" t="s">
        <v>3</v>
      </c>
      <c r="I2" s="140" t="s">
        <v>0</v>
      </c>
      <c r="J2" s="140" t="s">
        <v>1</v>
      </c>
      <c r="K2" s="36" t="s">
        <v>6826</v>
      </c>
      <c r="L2" s="36" t="s">
        <v>6829</v>
      </c>
      <c r="M2" s="36" t="s">
        <v>6822</v>
      </c>
      <c r="N2" s="36" t="s">
        <v>1083</v>
      </c>
    </row>
    <row r="3" spans="1:14">
      <c r="A3" s="139" t="s">
        <v>6875</v>
      </c>
      <c r="B3" s="27" t="s">
        <v>6876</v>
      </c>
      <c r="C3" s="27" t="s">
        <v>17</v>
      </c>
      <c r="D3" s="27" t="s">
        <v>1061</v>
      </c>
      <c r="E3" s="27" t="s">
        <v>35</v>
      </c>
      <c r="F3" s="27" t="s">
        <v>50</v>
      </c>
      <c r="G3" s="27" t="s">
        <v>8</v>
      </c>
      <c r="H3" s="139" t="s">
        <v>5</v>
      </c>
      <c r="I3" s="1">
        <v>1374210260730</v>
      </c>
      <c r="J3" s="58">
        <v>0</v>
      </c>
      <c r="K3" t="str">
        <f>VLOOKUP(D3,Group[],3,FALSE)</f>
        <v>Komoditi</v>
      </c>
      <c r="L3" t="str">
        <f>VLOOKUP(D3,Group[],5,FALSE)</f>
        <v>Kelapa Sawit</v>
      </c>
      <c r="M3" t="str">
        <f>VLOOKUP(D3,Group[],4,FALSE)</f>
        <v>Kelapa Sawit</v>
      </c>
      <c r="N3" t="str">
        <f>VLOOKUP(F3,Kategori[],3,FALSE)</f>
        <v>Minyak Sawit</v>
      </c>
    </row>
    <row r="4" spans="1:14">
      <c r="A4" s="139" t="s">
        <v>6875</v>
      </c>
      <c r="B4" s="27" t="s">
        <v>6876</v>
      </c>
      <c r="C4" s="27" t="s">
        <v>17</v>
      </c>
      <c r="D4" s="27" t="s">
        <v>1061</v>
      </c>
      <c r="E4" s="27" t="s">
        <v>35</v>
      </c>
      <c r="F4" s="27" t="s">
        <v>51</v>
      </c>
      <c r="G4" s="27" t="s">
        <v>9</v>
      </c>
      <c r="H4" s="139" t="s">
        <v>5</v>
      </c>
      <c r="I4" s="1">
        <v>117953027840</v>
      </c>
      <c r="J4" s="58">
        <v>0</v>
      </c>
      <c r="K4" t="str">
        <f>VLOOKUP(D4,Group[],3,FALSE)</f>
        <v>Komoditi</v>
      </c>
      <c r="L4" t="str">
        <f>VLOOKUP(D4,Group[],5,FALSE)</f>
        <v>Kelapa Sawit</v>
      </c>
      <c r="M4" t="str">
        <f>VLOOKUP(D4,Group[],4,FALSE)</f>
        <v>Kelapa Sawit</v>
      </c>
      <c r="N4" t="str">
        <f>VLOOKUP(F4,Kategori[],3,FALSE)</f>
        <v>Kernel</v>
      </c>
    </row>
    <row r="5" spans="1:14">
      <c r="A5" s="139" t="s">
        <v>6875</v>
      </c>
      <c r="B5" s="27" t="s">
        <v>6876</v>
      </c>
      <c r="C5" s="27" t="s">
        <v>17</v>
      </c>
      <c r="D5" s="27" t="s">
        <v>1061</v>
      </c>
      <c r="E5" s="27" t="s">
        <v>35</v>
      </c>
      <c r="F5" s="27" t="s">
        <v>1035</v>
      </c>
      <c r="G5" s="27" t="s">
        <v>1036</v>
      </c>
      <c r="H5" s="139" t="s">
        <v>5</v>
      </c>
      <c r="I5" s="1">
        <v>290682520</v>
      </c>
      <c r="J5" s="58">
        <v>0</v>
      </c>
      <c r="K5" t="str">
        <f>VLOOKUP(D5,Group[],3,FALSE)</f>
        <v>Komoditi</v>
      </c>
      <c r="L5" t="str">
        <f>VLOOKUP(D5,Group[],5,FALSE)</f>
        <v>Kelapa Sawit</v>
      </c>
      <c r="M5" t="str">
        <f>VLOOKUP(D5,Group[],4,FALSE)</f>
        <v>Kelapa Sawit</v>
      </c>
      <c r="N5" t="str">
        <f>VLOOKUP(F5,Kategori[],3,FALSE)</f>
        <v>PKM</v>
      </c>
    </row>
    <row r="6" spans="1:14">
      <c r="A6" s="139" t="s">
        <v>6875</v>
      </c>
      <c r="B6" s="27" t="s">
        <v>6876</v>
      </c>
      <c r="C6" s="27" t="s">
        <v>17</v>
      </c>
      <c r="D6" s="27" t="s">
        <v>1071</v>
      </c>
      <c r="E6" s="27" t="s">
        <v>42</v>
      </c>
      <c r="F6" s="27" t="s">
        <v>2969</v>
      </c>
      <c r="G6" s="27" t="s">
        <v>2970</v>
      </c>
      <c r="H6" s="139" t="s">
        <v>5</v>
      </c>
      <c r="I6" s="1">
        <v>14641193300</v>
      </c>
      <c r="J6" s="58">
        <v>0</v>
      </c>
      <c r="K6" t="str">
        <f>VLOOKUP(D6,Group[],3,FALSE)</f>
        <v>Non Komoditi</v>
      </c>
      <c r="L6">
        <f>VLOOKUP(D6,Group[],5,FALSE)</f>
        <v>0</v>
      </c>
      <c r="M6" t="str">
        <f>VLOOKUP(D6,Group[],4,FALSE)</f>
        <v>Hilir Lainnya</v>
      </c>
      <c r="N6" t="str">
        <f>VLOOKUP(F6,Kategori[],3,FALSE)</f>
        <v>Gula</v>
      </c>
    </row>
    <row r="7" spans="1:14">
      <c r="A7" s="139" t="s">
        <v>6875</v>
      </c>
      <c r="B7" s="27" t="s">
        <v>6876</v>
      </c>
      <c r="C7" s="27" t="s">
        <v>17</v>
      </c>
      <c r="D7" s="27" t="s">
        <v>6877</v>
      </c>
      <c r="E7" s="27" t="s">
        <v>6878</v>
      </c>
      <c r="F7" s="27" t="s">
        <v>642</v>
      </c>
      <c r="G7" s="27" t="s">
        <v>643</v>
      </c>
      <c r="H7" s="139" t="s">
        <v>5</v>
      </c>
      <c r="I7" s="1">
        <v>1099709125650</v>
      </c>
      <c r="J7" s="58">
        <v>0</v>
      </c>
      <c r="K7" t="str">
        <f>VLOOKUP(D7,Group[],3,FALSE)</f>
        <v>Komoditi</v>
      </c>
      <c r="L7" t="str">
        <f>VLOOKUP(D7,Group[],5,FALSE)</f>
        <v>Tebu</v>
      </c>
      <c r="M7" t="str">
        <f>VLOOKUP(D7,Group[],4,FALSE)</f>
        <v>Tebu</v>
      </c>
      <c r="N7" t="str">
        <f>VLOOKUP(F7,Kategori[],3,FALSE)</f>
        <v>Gula</v>
      </c>
    </row>
    <row r="8" spans="1:14">
      <c r="A8" s="139" t="s">
        <v>6875</v>
      </c>
      <c r="B8" s="27" t="s">
        <v>6876</v>
      </c>
      <c r="C8" s="27" t="s">
        <v>17</v>
      </c>
      <c r="D8" s="27" t="s">
        <v>6877</v>
      </c>
      <c r="E8" s="27" t="s">
        <v>6878</v>
      </c>
      <c r="F8" s="27" t="s">
        <v>2969</v>
      </c>
      <c r="G8" s="27" t="s">
        <v>2970</v>
      </c>
      <c r="H8" s="139" t="s">
        <v>5</v>
      </c>
      <c r="I8" s="1">
        <v>1338481500</v>
      </c>
      <c r="J8" s="58">
        <v>0</v>
      </c>
      <c r="K8" t="str">
        <f>VLOOKUP(D8,Group[],3,FALSE)</f>
        <v>Komoditi</v>
      </c>
      <c r="L8" t="str">
        <f>VLOOKUP(D8,Group[],5,FALSE)</f>
        <v>Tebu</v>
      </c>
      <c r="M8" t="str">
        <f>VLOOKUP(D8,Group[],4,FALSE)</f>
        <v>Tebu</v>
      </c>
      <c r="N8" t="str">
        <f>VLOOKUP(F8,Kategori[],3,FALSE)</f>
        <v>Gula</v>
      </c>
    </row>
    <row r="9" spans="1:14">
      <c r="A9" s="139" t="s">
        <v>6875</v>
      </c>
      <c r="B9" s="27" t="s">
        <v>6876</v>
      </c>
      <c r="C9" s="27" t="s">
        <v>17</v>
      </c>
      <c r="D9" s="27" t="s">
        <v>6879</v>
      </c>
      <c r="E9" s="27" t="s">
        <v>6880</v>
      </c>
      <c r="F9" s="27" t="s">
        <v>367</v>
      </c>
      <c r="G9" s="27" t="s">
        <v>368</v>
      </c>
      <c r="H9" s="139" t="s">
        <v>5</v>
      </c>
      <c r="I9" s="1">
        <v>20885266270</v>
      </c>
      <c r="J9" s="58">
        <v>0</v>
      </c>
      <c r="K9" t="str">
        <f>VLOOKUP(D9,Group[],3,FALSE)</f>
        <v>Komoditi</v>
      </c>
      <c r="L9" t="str">
        <f>VLOOKUP(D9,Group[],5,FALSE)</f>
        <v>Tebu</v>
      </c>
      <c r="M9" t="str">
        <f>VLOOKUP(D9,Group[],4,FALSE)</f>
        <v>Tebu</v>
      </c>
      <c r="N9" t="str">
        <f>VLOOKUP(F9,Kategori[],3,FALSE)</f>
        <v>Gula</v>
      </c>
    </row>
    <row r="10" spans="1:14">
      <c r="A10" s="139" t="s">
        <v>6875</v>
      </c>
      <c r="B10" s="27" t="s">
        <v>6876</v>
      </c>
      <c r="C10" s="27" t="s">
        <v>17</v>
      </c>
      <c r="D10" s="27" t="s">
        <v>6879</v>
      </c>
      <c r="E10" s="27" t="s">
        <v>6880</v>
      </c>
      <c r="F10" s="27" t="s">
        <v>6254</v>
      </c>
      <c r="G10" s="27" t="s">
        <v>2829</v>
      </c>
      <c r="H10" s="139" t="s">
        <v>5</v>
      </c>
      <c r="I10" s="1">
        <v>189050000</v>
      </c>
      <c r="J10" s="58">
        <v>0</v>
      </c>
      <c r="K10" t="str">
        <f>VLOOKUP(D10,Group[],3,FALSE)</f>
        <v>Komoditi</v>
      </c>
      <c r="L10" t="str">
        <f>VLOOKUP(D10,Group[],5,FALSE)</f>
        <v>Tebu</v>
      </c>
      <c r="M10" t="str">
        <f>VLOOKUP(D10,Group[],4,FALSE)</f>
        <v>Tebu</v>
      </c>
      <c r="N10" t="str">
        <f>VLOOKUP(F10,Kategori[],3,FALSE)</f>
        <v>Tetes</v>
      </c>
    </row>
    <row r="11" spans="1:14">
      <c r="A11" s="139" t="s">
        <v>6875</v>
      </c>
      <c r="B11" s="27" t="s">
        <v>6876</v>
      </c>
      <c r="C11" s="27" t="s">
        <v>17</v>
      </c>
      <c r="D11" s="27" t="s">
        <v>1063</v>
      </c>
      <c r="E11" s="27" t="s">
        <v>38</v>
      </c>
      <c r="F11" s="27" t="s">
        <v>2731</v>
      </c>
      <c r="G11" s="27" t="s">
        <v>2732</v>
      </c>
      <c r="H11" s="139" t="s">
        <v>5</v>
      </c>
      <c r="I11" s="1">
        <v>654497380</v>
      </c>
      <c r="J11" s="58">
        <v>0</v>
      </c>
      <c r="K11" t="str">
        <f>VLOOKUP(D11,Group[],3,FALSE)</f>
        <v>Komoditi</v>
      </c>
      <c r="L11" t="str">
        <f>VLOOKUP(D11,Group[],5,FALSE)</f>
        <v>Tembakau</v>
      </c>
      <c r="M11" t="str">
        <f>VLOOKUP(D11,Group[],4,FALSE)</f>
        <v>Tembakau</v>
      </c>
      <c r="N11" t="str">
        <f>VLOOKUP(F11,Kategori[],3,FALSE)</f>
        <v>Tembakau</v>
      </c>
    </row>
    <row r="12" spans="1:14">
      <c r="A12" s="139" t="s">
        <v>6875</v>
      </c>
      <c r="B12" s="27" t="s">
        <v>6876</v>
      </c>
      <c r="C12" s="27" t="s">
        <v>17</v>
      </c>
      <c r="D12" s="27" t="s">
        <v>1076</v>
      </c>
      <c r="E12" s="27" t="s">
        <v>32</v>
      </c>
      <c r="F12" s="27" t="s">
        <v>6</v>
      </c>
      <c r="G12" s="27" t="s">
        <v>6</v>
      </c>
      <c r="H12" s="139" t="s">
        <v>5</v>
      </c>
      <c r="I12" s="1">
        <v>53272514</v>
      </c>
      <c r="J12" s="58">
        <v>0</v>
      </c>
      <c r="K12" t="str">
        <f>VLOOKUP(D12,Group[],3,FALSE)</f>
        <v>Non Komoditi</v>
      </c>
      <c r="L12">
        <f>VLOOKUP(D12,Group[],5,FALSE)</f>
        <v>0</v>
      </c>
      <c r="M12" t="str">
        <f>VLOOKUP(D12,Group[],4,FALSE)</f>
        <v>Hortikultura</v>
      </c>
      <c r="N12" t="str">
        <f>VLOOKUP(F12,Kategori[],3,FALSE)</f>
        <v>Lainnya</v>
      </c>
    </row>
    <row r="13" spans="1:14">
      <c r="A13" s="139" t="s">
        <v>6875</v>
      </c>
      <c r="B13" s="27" t="s">
        <v>6876</v>
      </c>
      <c r="C13" s="27" t="s">
        <v>17</v>
      </c>
      <c r="D13" s="27" t="s">
        <v>1062</v>
      </c>
      <c r="E13" s="27" t="s">
        <v>45</v>
      </c>
      <c r="F13" s="27" t="s">
        <v>50</v>
      </c>
      <c r="G13" s="27" t="s">
        <v>8</v>
      </c>
      <c r="H13" s="139" t="s">
        <v>5</v>
      </c>
      <c r="I13" s="1">
        <v>603258180</v>
      </c>
      <c r="J13" s="58">
        <v>0</v>
      </c>
      <c r="K13" t="str">
        <f>VLOOKUP(D13,Group[],3,FALSE)</f>
        <v>Komoditi</v>
      </c>
      <c r="L13" t="str">
        <f>VLOOKUP(D13,Group[],5,FALSE)</f>
        <v>Kelapa Sawit</v>
      </c>
      <c r="M13" t="str">
        <f>VLOOKUP(D13,Group[],4,FALSE)</f>
        <v>Kelapa Sawit</v>
      </c>
      <c r="N13" t="str">
        <f>VLOOKUP(F13,Kategori[],3,FALSE)</f>
        <v>Minyak Sawit</v>
      </c>
    </row>
    <row r="14" spans="1:14">
      <c r="A14" s="139" t="s">
        <v>6875</v>
      </c>
      <c r="B14" s="27" t="s">
        <v>6876</v>
      </c>
      <c r="C14" s="27" t="s">
        <v>17</v>
      </c>
      <c r="D14" s="27" t="s">
        <v>1062</v>
      </c>
      <c r="E14" s="27" t="s">
        <v>45</v>
      </c>
      <c r="F14" s="27" t="s">
        <v>51</v>
      </c>
      <c r="G14" s="27" t="s">
        <v>9</v>
      </c>
      <c r="H14" s="139" t="s">
        <v>5</v>
      </c>
      <c r="I14" s="1">
        <v>887206390</v>
      </c>
      <c r="J14" s="58">
        <v>0</v>
      </c>
      <c r="K14" t="str">
        <f>VLOOKUP(D14,Group[],3,FALSE)</f>
        <v>Komoditi</v>
      </c>
      <c r="L14" t="str">
        <f>VLOOKUP(D14,Group[],5,FALSE)</f>
        <v>Kelapa Sawit</v>
      </c>
      <c r="M14" t="str">
        <f>VLOOKUP(D14,Group[],4,FALSE)</f>
        <v>Kelapa Sawit</v>
      </c>
      <c r="N14" t="str">
        <f>VLOOKUP(F14,Kategori[],3,FALSE)</f>
        <v>Kernel</v>
      </c>
    </row>
    <row r="15" spans="1:14">
      <c r="A15" s="139" t="s">
        <v>6875</v>
      </c>
      <c r="B15" s="27" t="s">
        <v>6876</v>
      </c>
      <c r="C15" s="27" t="s">
        <v>18</v>
      </c>
      <c r="D15" s="27" t="s">
        <v>1066</v>
      </c>
      <c r="E15" s="27" t="s">
        <v>28</v>
      </c>
      <c r="F15" s="27" t="s">
        <v>371</v>
      </c>
      <c r="G15" s="27" t="s">
        <v>372</v>
      </c>
      <c r="H15" s="139" t="s">
        <v>5</v>
      </c>
      <c r="I15" s="1">
        <v>38568150</v>
      </c>
      <c r="J15" s="58">
        <v>0</v>
      </c>
      <c r="K15" t="str">
        <f>VLOOKUP(D15,Group[],3,FALSE)</f>
        <v>Komoditi</v>
      </c>
      <c r="L15" t="str">
        <f>VLOOKUP(D15,Group[],5,FALSE)</f>
        <v>Karet</v>
      </c>
      <c r="M15" t="str">
        <f>VLOOKUP(D15,Group[],4,FALSE)</f>
        <v>Karet</v>
      </c>
      <c r="N15" t="str">
        <f>VLOOKUP(F15,Kategori[],3,FALSE)</f>
        <v>Karet Lainnya</v>
      </c>
    </row>
    <row r="16" spans="1:14">
      <c r="A16" s="139" t="s">
        <v>6875</v>
      </c>
      <c r="B16" s="27" t="s">
        <v>6876</v>
      </c>
      <c r="C16" s="27" t="s">
        <v>18</v>
      </c>
      <c r="D16" s="27" t="s">
        <v>1066</v>
      </c>
      <c r="E16" s="27" t="s">
        <v>28</v>
      </c>
      <c r="F16" s="27" t="s">
        <v>373</v>
      </c>
      <c r="G16" s="27" t="s">
        <v>356</v>
      </c>
      <c r="H16" s="139" t="s">
        <v>5</v>
      </c>
      <c r="I16" s="1">
        <v>778127000</v>
      </c>
      <c r="J16" s="58">
        <v>0</v>
      </c>
      <c r="K16" t="str">
        <f>VLOOKUP(D16,Group[],3,FALSE)</f>
        <v>Komoditi</v>
      </c>
      <c r="L16" t="str">
        <f>VLOOKUP(D16,Group[],5,FALSE)</f>
        <v>Karet</v>
      </c>
      <c r="M16" t="str">
        <f>VLOOKUP(D16,Group[],4,FALSE)</f>
        <v>Karet</v>
      </c>
      <c r="N16" t="str">
        <f>VLOOKUP(F16,Kategori[],3,FALSE)</f>
        <v>SIR 20</v>
      </c>
    </row>
    <row r="17" spans="1:14">
      <c r="A17" s="139" t="s">
        <v>6875</v>
      </c>
      <c r="B17" s="27" t="s">
        <v>6876</v>
      </c>
      <c r="C17" s="27" t="s">
        <v>18</v>
      </c>
      <c r="D17" s="27" t="s">
        <v>1066</v>
      </c>
      <c r="E17" s="27" t="s">
        <v>28</v>
      </c>
      <c r="F17" s="27" t="s">
        <v>1809</v>
      </c>
      <c r="G17" s="27" t="s">
        <v>700</v>
      </c>
      <c r="H17" s="139" t="s">
        <v>5</v>
      </c>
      <c r="I17" s="1">
        <v>536207600</v>
      </c>
      <c r="J17" s="58">
        <v>0</v>
      </c>
      <c r="K17" t="str">
        <f>VLOOKUP(D17,Group[],3,FALSE)</f>
        <v>Komoditi</v>
      </c>
      <c r="L17" t="str">
        <f>VLOOKUP(D17,Group[],5,FALSE)</f>
        <v>Karet</v>
      </c>
      <c r="M17" t="str">
        <f>VLOOKUP(D17,Group[],4,FALSE)</f>
        <v>Karet</v>
      </c>
      <c r="N17" t="str">
        <f>VLOOKUP(F17,Kategori[],3,FALSE)</f>
        <v>RSS-III</v>
      </c>
    </row>
    <row r="18" spans="1:14">
      <c r="A18" s="139" t="s">
        <v>6875</v>
      </c>
      <c r="B18" s="27" t="s">
        <v>6876</v>
      </c>
      <c r="C18" s="27" t="s">
        <v>18</v>
      </c>
      <c r="D18" s="27" t="s">
        <v>1066</v>
      </c>
      <c r="E18" s="27" t="s">
        <v>28</v>
      </c>
      <c r="F18" s="27" t="s">
        <v>1811</v>
      </c>
      <c r="G18" s="27" t="s">
        <v>1812</v>
      </c>
      <c r="H18" s="139" t="s">
        <v>5</v>
      </c>
      <c r="I18" s="1">
        <v>6072846000</v>
      </c>
      <c r="J18" s="58">
        <v>0</v>
      </c>
      <c r="K18" t="str">
        <f>VLOOKUP(D18,Group[],3,FALSE)</f>
        <v>Komoditi</v>
      </c>
      <c r="L18" t="str">
        <f>VLOOKUP(D18,Group[],5,FALSE)</f>
        <v>Karet</v>
      </c>
      <c r="M18" t="str">
        <f>VLOOKUP(D18,Group[],4,FALSE)</f>
        <v>Karet</v>
      </c>
      <c r="N18" t="str">
        <f>VLOOKUP(F18,Kategori[],3,FALSE)</f>
        <v>Karet Lainnya</v>
      </c>
    </row>
    <row r="19" spans="1:14">
      <c r="A19" s="139" t="s">
        <v>6875</v>
      </c>
      <c r="B19" s="27" t="s">
        <v>6876</v>
      </c>
      <c r="C19" s="27" t="s">
        <v>18</v>
      </c>
      <c r="D19" s="27" t="s">
        <v>1066</v>
      </c>
      <c r="E19" s="27" t="s">
        <v>28</v>
      </c>
      <c r="F19" s="27" t="s">
        <v>374</v>
      </c>
      <c r="G19" s="27" t="s">
        <v>375</v>
      </c>
      <c r="H19" s="139" t="s">
        <v>5</v>
      </c>
      <c r="I19" s="1">
        <v>72780750</v>
      </c>
      <c r="J19" s="58">
        <v>0</v>
      </c>
      <c r="K19" t="str">
        <f>VLOOKUP(D19,Group[],3,FALSE)</f>
        <v>Komoditi</v>
      </c>
      <c r="L19" t="str">
        <f>VLOOKUP(D19,Group[],5,FALSE)</f>
        <v>Karet</v>
      </c>
      <c r="M19" t="str">
        <f>VLOOKUP(D19,Group[],4,FALSE)</f>
        <v>Karet</v>
      </c>
      <c r="N19" t="str">
        <f>VLOOKUP(F19,Kategori[],3,FALSE)</f>
        <v>Karet Lainnya</v>
      </c>
    </row>
    <row r="20" spans="1:14">
      <c r="A20" s="139" t="s">
        <v>6875</v>
      </c>
      <c r="B20" s="27" t="s">
        <v>6876</v>
      </c>
      <c r="C20" s="27" t="s">
        <v>18</v>
      </c>
      <c r="D20" s="27" t="s">
        <v>1066</v>
      </c>
      <c r="E20" s="27" t="s">
        <v>28</v>
      </c>
      <c r="F20" s="27" t="s">
        <v>2443</v>
      </c>
      <c r="G20" s="27" t="s">
        <v>2444</v>
      </c>
      <c r="H20" s="139" t="s">
        <v>5</v>
      </c>
      <c r="I20" s="1">
        <v>3562140048</v>
      </c>
      <c r="J20" s="58">
        <v>0</v>
      </c>
      <c r="K20" t="str">
        <f>VLOOKUP(D20,Group[],3,FALSE)</f>
        <v>Komoditi</v>
      </c>
      <c r="L20" t="str">
        <f>VLOOKUP(D20,Group[],5,FALSE)</f>
        <v>Karet</v>
      </c>
      <c r="M20" t="str">
        <f>VLOOKUP(D20,Group[],4,FALSE)</f>
        <v>Karet</v>
      </c>
      <c r="N20" t="str">
        <f>VLOOKUP(F20,Kategori[],3,FALSE)</f>
        <v>Karet Lainnya</v>
      </c>
    </row>
    <row r="21" spans="1:14">
      <c r="A21" s="139" t="s">
        <v>6875</v>
      </c>
      <c r="B21" s="27" t="s">
        <v>6876</v>
      </c>
      <c r="C21" s="27" t="s">
        <v>18</v>
      </c>
      <c r="D21" s="27" t="s">
        <v>1066</v>
      </c>
      <c r="E21" s="27" t="s">
        <v>28</v>
      </c>
      <c r="F21" s="27" t="s">
        <v>2485</v>
      </c>
      <c r="G21" s="27" t="s">
        <v>2362</v>
      </c>
      <c r="H21" s="139" t="s">
        <v>5</v>
      </c>
      <c r="I21" s="1">
        <v>125038811982</v>
      </c>
      <c r="J21" s="58">
        <v>0</v>
      </c>
      <c r="K21" t="str">
        <f>VLOOKUP(D21,Group[],3,FALSE)</f>
        <v>Komoditi</v>
      </c>
      <c r="L21" t="str">
        <f>VLOOKUP(D21,Group[],5,FALSE)</f>
        <v>Karet</v>
      </c>
      <c r="M21" t="str">
        <f>VLOOKUP(D21,Group[],4,FALSE)</f>
        <v>Karet</v>
      </c>
      <c r="N21" t="str">
        <f>VLOOKUP(F21,Kategori[],3,FALSE)</f>
        <v>RSS-I</v>
      </c>
    </row>
    <row r="22" spans="1:14">
      <c r="A22" s="139" t="s">
        <v>6875</v>
      </c>
      <c r="B22" s="27" t="s">
        <v>6876</v>
      </c>
      <c r="C22" s="27" t="s">
        <v>18</v>
      </c>
      <c r="D22" s="27" t="s">
        <v>1066</v>
      </c>
      <c r="E22" s="27" t="s">
        <v>28</v>
      </c>
      <c r="F22" s="27" t="s">
        <v>54</v>
      </c>
      <c r="G22" s="27" t="s">
        <v>55</v>
      </c>
      <c r="H22" s="139" t="s">
        <v>5</v>
      </c>
      <c r="I22" s="1">
        <v>3500774400</v>
      </c>
      <c r="J22" s="58">
        <v>0</v>
      </c>
      <c r="K22" t="str">
        <f>VLOOKUP(D22,Group[],3,FALSE)</f>
        <v>Komoditi</v>
      </c>
      <c r="L22" t="str">
        <f>VLOOKUP(D22,Group[],5,FALSE)</f>
        <v>Karet</v>
      </c>
      <c r="M22" t="str">
        <f>VLOOKUP(D22,Group[],4,FALSE)</f>
        <v>Karet</v>
      </c>
      <c r="N22" t="str">
        <f>VLOOKUP(F22,Kategori[],3,FALSE)</f>
        <v>Karet Lainnya</v>
      </c>
    </row>
    <row r="23" spans="1:14">
      <c r="A23" s="139" t="s">
        <v>6875</v>
      </c>
      <c r="B23" s="27" t="s">
        <v>6876</v>
      </c>
      <c r="C23" s="27" t="s">
        <v>18</v>
      </c>
      <c r="D23" s="27" t="s">
        <v>1066</v>
      </c>
      <c r="E23" s="27" t="s">
        <v>28</v>
      </c>
      <c r="F23" s="27" t="s">
        <v>378</v>
      </c>
      <c r="G23" s="27" t="s">
        <v>379</v>
      </c>
      <c r="H23" s="139" t="s">
        <v>5</v>
      </c>
      <c r="I23" s="1">
        <v>52294418645</v>
      </c>
      <c r="J23" s="58">
        <v>0</v>
      </c>
      <c r="K23" t="str">
        <f>VLOOKUP(D23,Group[],3,FALSE)</f>
        <v>Komoditi</v>
      </c>
      <c r="L23" t="str">
        <f>VLOOKUP(D23,Group[],5,FALSE)</f>
        <v>Karet</v>
      </c>
      <c r="M23" t="str">
        <f>VLOOKUP(D23,Group[],4,FALSE)</f>
        <v>Karet</v>
      </c>
      <c r="N23" t="str">
        <f>VLOOKUP(F23,Kategori[],3,FALSE)</f>
        <v>SIR 10</v>
      </c>
    </row>
    <row r="24" spans="1:14">
      <c r="A24" s="139" t="s">
        <v>6875</v>
      </c>
      <c r="B24" s="27" t="s">
        <v>6876</v>
      </c>
      <c r="C24" s="27" t="s">
        <v>18</v>
      </c>
      <c r="D24" s="27" t="s">
        <v>1066</v>
      </c>
      <c r="E24" s="27" t="s">
        <v>28</v>
      </c>
      <c r="F24" s="27" t="s">
        <v>640</v>
      </c>
      <c r="G24" s="27" t="s">
        <v>641</v>
      </c>
      <c r="H24" s="139" t="s">
        <v>5</v>
      </c>
      <c r="I24" s="1">
        <v>9891703975</v>
      </c>
      <c r="J24" s="58">
        <v>0</v>
      </c>
      <c r="K24" t="str">
        <f>VLOOKUP(D24,Group[],3,FALSE)</f>
        <v>Komoditi</v>
      </c>
      <c r="L24" t="str">
        <f>VLOOKUP(D24,Group[],5,FALSE)</f>
        <v>Karet</v>
      </c>
      <c r="M24" t="str">
        <f>VLOOKUP(D24,Group[],4,FALSE)</f>
        <v>Karet</v>
      </c>
      <c r="N24" t="str">
        <f>VLOOKUP(F24,Kategori[],3,FALSE)</f>
        <v>Karet Lainnya</v>
      </c>
    </row>
    <row r="25" spans="1:14">
      <c r="A25" s="139" t="s">
        <v>6875</v>
      </c>
      <c r="B25" s="27" t="s">
        <v>6876</v>
      </c>
      <c r="C25" s="27" t="s">
        <v>18</v>
      </c>
      <c r="D25" s="27" t="s">
        <v>1067</v>
      </c>
      <c r="E25" s="27" t="s">
        <v>36</v>
      </c>
      <c r="F25" s="27" t="s">
        <v>1821</v>
      </c>
      <c r="G25" s="27" t="s">
        <v>1822</v>
      </c>
      <c r="H25" s="139" t="s">
        <v>5</v>
      </c>
      <c r="I25" s="1">
        <v>-26864640</v>
      </c>
      <c r="J25" s="58">
        <v>0</v>
      </c>
      <c r="K25" t="str">
        <f>VLOOKUP(D25,Group[],3,FALSE)</f>
        <v>Komoditi</v>
      </c>
      <c r="L25" t="str">
        <f>VLOOKUP(D25,Group[],5,FALSE)</f>
        <v>Teh</v>
      </c>
      <c r="M25" t="str">
        <f>VLOOKUP(D25,Group[],4,FALSE)</f>
        <v>Teh</v>
      </c>
      <c r="N25" t="str">
        <f>VLOOKUP(F25,Kategori[],3,FALSE)</f>
        <v>CTC</v>
      </c>
    </row>
    <row r="26" spans="1:14">
      <c r="A26" s="139" t="s">
        <v>6875</v>
      </c>
      <c r="B26" s="27" t="s">
        <v>6876</v>
      </c>
      <c r="C26" s="27" t="s">
        <v>18</v>
      </c>
      <c r="D26" s="27" t="s">
        <v>1067</v>
      </c>
      <c r="E26" s="27" t="s">
        <v>36</v>
      </c>
      <c r="F26" s="27" t="s">
        <v>1827</v>
      </c>
      <c r="G26" s="27" t="s">
        <v>1828</v>
      </c>
      <c r="H26" s="139" t="s">
        <v>5</v>
      </c>
      <c r="I26" s="1">
        <v>-104580000</v>
      </c>
      <c r="J26" s="58">
        <v>0</v>
      </c>
      <c r="K26" t="str">
        <f>VLOOKUP(D26,Group[],3,FALSE)</f>
        <v>Komoditi</v>
      </c>
      <c r="L26" t="str">
        <f>VLOOKUP(D26,Group[],5,FALSE)</f>
        <v>Teh</v>
      </c>
      <c r="M26" t="str">
        <f>VLOOKUP(D26,Group[],4,FALSE)</f>
        <v>Teh</v>
      </c>
      <c r="N26" t="str">
        <f>VLOOKUP(F26,Kategori[],3,FALSE)</f>
        <v>CTC</v>
      </c>
    </row>
    <row r="27" spans="1:14">
      <c r="A27" s="139" t="s">
        <v>6875</v>
      </c>
      <c r="B27" s="27" t="s">
        <v>6876</v>
      </c>
      <c r="C27" s="27" t="s">
        <v>18</v>
      </c>
      <c r="D27" s="27" t="s">
        <v>1067</v>
      </c>
      <c r="E27" s="27" t="s">
        <v>36</v>
      </c>
      <c r="F27" s="27" t="s">
        <v>52</v>
      </c>
      <c r="G27" s="27" t="s">
        <v>53</v>
      </c>
      <c r="H27" s="139" t="s">
        <v>5</v>
      </c>
      <c r="I27" s="1">
        <v>6265968858</v>
      </c>
      <c r="J27" s="58">
        <v>0</v>
      </c>
      <c r="K27" t="str">
        <f>VLOOKUP(D27,Group[],3,FALSE)</f>
        <v>Komoditi</v>
      </c>
      <c r="L27" t="str">
        <f>VLOOKUP(D27,Group[],5,FALSE)</f>
        <v>Teh</v>
      </c>
      <c r="M27" t="str">
        <f>VLOOKUP(D27,Group[],4,FALSE)</f>
        <v>Teh</v>
      </c>
      <c r="N27" t="str">
        <f>VLOOKUP(F27,Kategori[],3,FALSE)</f>
        <v>Ortodhoks</v>
      </c>
    </row>
    <row r="28" spans="1:14">
      <c r="A28" s="139" t="s">
        <v>6875</v>
      </c>
      <c r="B28" s="27" t="s">
        <v>6876</v>
      </c>
      <c r="C28" s="27" t="s">
        <v>18</v>
      </c>
      <c r="D28" s="27" t="s">
        <v>1067</v>
      </c>
      <c r="E28" s="27" t="s">
        <v>36</v>
      </c>
      <c r="F28" s="27" t="s">
        <v>376</v>
      </c>
      <c r="G28" s="27" t="s">
        <v>377</v>
      </c>
      <c r="H28" s="139" t="s">
        <v>5</v>
      </c>
      <c r="I28" s="1">
        <v>93156200</v>
      </c>
      <c r="J28" s="58">
        <v>0</v>
      </c>
      <c r="K28" t="str">
        <f>VLOOKUP(D28,Group[],3,FALSE)</f>
        <v>Komoditi</v>
      </c>
      <c r="L28" t="str">
        <f>VLOOKUP(D28,Group[],5,FALSE)</f>
        <v>Teh</v>
      </c>
      <c r="M28" t="str">
        <f>VLOOKUP(D28,Group[],4,FALSE)</f>
        <v>Teh</v>
      </c>
      <c r="N28" t="str">
        <f>VLOOKUP(F28,Kategori[],3,FALSE)</f>
        <v>Teh Lainnya</v>
      </c>
    </row>
    <row r="29" spans="1:14">
      <c r="A29" s="139" t="s">
        <v>6875</v>
      </c>
      <c r="B29" s="27" t="s">
        <v>6876</v>
      </c>
      <c r="C29" s="27" t="s">
        <v>18</v>
      </c>
      <c r="D29" s="27" t="s">
        <v>1067</v>
      </c>
      <c r="E29" s="27" t="s">
        <v>36</v>
      </c>
      <c r="F29" s="27" t="s">
        <v>2603</v>
      </c>
      <c r="G29" s="27" t="s">
        <v>2604</v>
      </c>
      <c r="H29" s="139" t="s">
        <v>5</v>
      </c>
      <c r="I29" s="1">
        <v>-18000000</v>
      </c>
      <c r="J29" s="58">
        <v>0</v>
      </c>
      <c r="K29" t="str">
        <f>VLOOKUP(D29,Group[],3,FALSE)</f>
        <v>Komoditi</v>
      </c>
      <c r="L29" t="str">
        <f>VLOOKUP(D29,Group[],5,FALSE)</f>
        <v>Teh</v>
      </c>
      <c r="M29" t="str">
        <f>VLOOKUP(D29,Group[],4,FALSE)</f>
        <v>Teh</v>
      </c>
      <c r="N29" t="str">
        <f>VLOOKUP(F29,Kategori[],3,FALSE)</f>
        <v>Ortodhoks</v>
      </c>
    </row>
    <row r="30" spans="1:14">
      <c r="A30" s="139" t="s">
        <v>6875</v>
      </c>
      <c r="B30" s="27" t="s">
        <v>6876</v>
      </c>
      <c r="C30" s="27" t="s">
        <v>18</v>
      </c>
      <c r="D30" s="27" t="s">
        <v>1067</v>
      </c>
      <c r="E30" s="27" t="s">
        <v>36</v>
      </c>
      <c r="F30" s="27" t="s">
        <v>56</v>
      </c>
      <c r="G30" s="27" t="s">
        <v>57</v>
      </c>
      <c r="H30" s="139" t="s">
        <v>5</v>
      </c>
      <c r="I30" s="1">
        <v>6334057840</v>
      </c>
      <c r="J30" s="58">
        <v>0</v>
      </c>
      <c r="K30" t="str">
        <f>VLOOKUP(D30,Group[],3,FALSE)</f>
        <v>Komoditi</v>
      </c>
      <c r="L30" t="str">
        <f>VLOOKUP(D30,Group[],5,FALSE)</f>
        <v>Teh</v>
      </c>
      <c r="M30" t="str">
        <f>VLOOKUP(D30,Group[],4,FALSE)</f>
        <v>Teh</v>
      </c>
      <c r="N30" t="str">
        <f>VLOOKUP(F30,Kategori[],3,FALSE)</f>
        <v>Ortodhoks</v>
      </c>
    </row>
    <row r="31" spans="1:14">
      <c r="A31" s="139" t="s">
        <v>6875</v>
      </c>
      <c r="B31" s="27" t="s">
        <v>6876</v>
      </c>
      <c r="C31" s="27" t="s">
        <v>18</v>
      </c>
      <c r="D31" s="27" t="s">
        <v>1067</v>
      </c>
      <c r="E31" s="27" t="s">
        <v>36</v>
      </c>
      <c r="F31" s="27" t="s">
        <v>2822</v>
      </c>
      <c r="G31" s="27" t="s">
        <v>2823</v>
      </c>
      <c r="H31" s="139" t="s">
        <v>5</v>
      </c>
      <c r="I31" s="1">
        <v>82156800</v>
      </c>
      <c r="J31" s="58">
        <v>0</v>
      </c>
      <c r="K31" t="str">
        <f>VLOOKUP(D31,Group[],3,FALSE)</f>
        <v>Komoditi</v>
      </c>
      <c r="L31" t="str">
        <f>VLOOKUP(D31,Group[],5,FALSE)</f>
        <v>Teh</v>
      </c>
      <c r="M31" t="str">
        <f>VLOOKUP(D31,Group[],4,FALSE)</f>
        <v>Teh</v>
      </c>
      <c r="N31" t="str">
        <f>VLOOKUP(F31,Kategori[],3,FALSE)</f>
        <v>Ortodhoks</v>
      </c>
    </row>
    <row r="32" spans="1:14">
      <c r="A32" s="139" t="s">
        <v>6875</v>
      </c>
      <c r="B32" s="27" t="s">
        <v>6876</v>
      </c>
      <c r="C32" s="27" t="s">
        <v>18</v>
      </c>
      <c r="D32" s="27" t="s">
        <v>1067</v>
      </c>
      <c r="E32" s="27" t="s">
        <v>36</v>
      </c>
      <c r="F32" s="27" t="s">
        <v>2838</v>
      </c>
      <c r="G32" s="27" t="s">
        <v>2839</v>
      </c>
      <c r="H32" s="139" t="s">
        <v>5</v>
      </c>
      <c r="I32" s="1">
        <v>617462525</v>
      </c>
      <c r="J32" s="58">
        <v>0</v>
      </c>
      <c r="K32" t="str">
        <f>VLOOKUP(D32,Group[],3,FALSE)</f>
        <v>Komoditi</v>
      </c>
      <c r="L32" t="str">
        <f>VLOOKUP(D32,Group[],5,FALSE)</f>
        <v>Teh</v>
      </c>
      <c r="M32" t="str">
        <f>VLOOKUP(D32,Group[],4,FALSE)</f>
        <v>Teh</v>
      </c>
      <c r="N32" t="str">
        <f>VLOOKUP(F32,Kategori[],3,FALSE)</f>
        <v>Ortodhoks</v>
      </c>
    </row>
    <row r="33" spans="1:14">
      <c r="A33" s="139" t="s">
        <v>6875</v>
      </c>
      <c r="B33" s="27" t="s">
        <v>6876</v>
      </c>
      <c r="C33" s="27" t="s">
        <v>18</v>
      </c>
      <c r="D33" s="27" t="s">
        <v>1067</v>
      </c>
      <c r="E33" s="27" t="s">
        <v>36</v>
      </c>
      <c r="F33" s="27" t="s">
        <v>2943</v>
      </c>
      <c r="G33" s="27" t="s">
        <v>2944</v>
      </c>
      <c r="H33" s="139" t="s">
        <v>5</v>
      </c>
      <c r="I33" s="1">
        <v>195648576</v>
      </c>
      <c r="J33" s="58">
        <v>0</v>
      </c>
      <c r="K33" t="str">
        <f>VLOOKUP(D33,Group[],3,FALSE)</f>
        <v>Komoditi</v>
      </c>
      <c r="L33" t="str">
        <f>VLOOKUP(D33,Group[],5,FALSE)</f>
        <v>Teh</v>
      </c>
      <c r="M33" t="str">
        <f>VLOOKUP(D33,Group[],4,FALSE)</f>
        <v>Teh</v>
      </c>
      <c r="N33" t="str">
        <f>VLOOKUP(F33,Kategori[],3,FALSE)</f>
        <v>CTC</v>
      </c>
    </row>
    <row r="34" spans="1:14">
      <c r="A34" s="139" t="s">
        <v>6875</v>
      </c>
      <c r="B34" s="27" t="s">
        <v>6876</v>
      </c>
      <c r="C34" s="27" t="s">
        <v>18</v>
      </c>
      <c r="D34" s="27" t="s">
        <v>1067</v>
      </c>
      <c r="E34" s="27" t="s">
        <v>36</v>
      </c>
      <c r="F34" s="27" t="s">
        <v>58</v>
      </c>
      <c r="G34" s="27" t="s">
        <v>59</v>
      </c>
      <c r="H34" s="139" t="s">
        <v>5</v>
      </c>
      <c r="I34" s="1">
        <v>80238600</v>
      </c>
      <c r="J34" s="58">
        <v>0</v>
      </c>
      <c r="K34" t="str">
        <f>VLOOKUP(D34,Group[],3,FALSE)</f>
        <v>Komoditi</v>
      </c>
      <c r="L34" t="str">
        <f>VLOOKUP(D34,Group[],5,FALSE)</f>
        <v>Teh</v>
      </c>
      <c r="M34" t="str">
        <f>VLOOKUP(D34,Group[],4,FALSE)</f>
        <v>Teh</v>
      </c>
      <c r="N34" t="str">
        <f>VLOOKUP(F34,Kategori[],3,FALSE)</f>
        <v>Teh Lainnya</v>
      </c>
    </row>
    <row r="35" spans="1:14">
      <c r="A35" s="139" t="s">
        <v>6875</v>
      </c>
      <c r="B35" s="27" t="s">
        <v>6876</v>
      </c>
      <c r="C35" s="27" t="s">
        <v>18</v>
      </c>
      <c r="D35" s="27" t="s">
        <v>1067</v>
      </c>
      <c r="E35" s="27" t="s">
        <v>36</v>
      </c>
      <c r="F35" s="27" t="s">
        <v>380</v>
      </c>
      <c r="G35" s="27" t="s">
        <v>381</v>
      </c>
      <c r="H35" s="139" t="s">
        <v>5</v>
      </c>
      <c r="I35" s="1">
        <v>100384530</v>
      </c>
      <c r="J35" s="58">
        <v>0</v>
      </c>
      <c r="K35" t="str">
        <f>VLOOKUP(D35,Group[],3,FALSE)</f>
        <v>Komoditi</v>
      </c>
      <c r="L35" t="str">
        <f>VLOOKUP(D35,Group[],5,FALSE)</f>
        <v>Teh</v>
      </c>
      <c r="M35" t="str">
        <f>VLOOKUP(D35,Group[],4,FALSE)</f>
        <v>Teh</v>
      </c>
      <c r="N35" t="str">
        <f>VLOOKUP(F35,Kategori[],3,FALSE)</f>
        <v>Ortodhoks</v>
      </c>
    </row>
    <row r="36" spans="1:14">
      <c r="A36" s="139" t="s">
        <v>6875</v>
      </c>
      <c r="B36" s="27" t="s">
        <v>6876</v>
      </c>
      <c r="C36" s="27" t="s">
        <v>18</v>
      </c>
      <c r="D36" s="27" t="s">
        <v>1067</v>
      </c>
      <c r="E36" s="27" t="s">
        <v>36</v>
      </c>
      <c r="F36" s="27" t="s">
        <v>382</v>
      </c>
      <c r="G36" s="27" t="s">
        <v>383</v>
      </c>
      <c r="H36" s="139" t="s">
        <v>5</v>
      </c>
      <c r="I36" s="1">
        <v>18262965186</v>
      </c>
      <c r="J36" s="58">
        <v>0</v>
      </c>
      <c r="K36" t="str">
        <f>VLOOKUP(D36,Group[],3,FALSE)</f>
        <v>Komoditi</v>
      </c>
      <c r="L36" t="str">
        <f>VLOOKUP(D36,Group[],5,FALSE)</f>
        <v>Teh</v>
      </c>
      <c r="M36" t="str">
        <f>VLOOKUP(D36,Group[],4,FALSE)</f>
        <v>Teh</v>
      </c>
      <c r="N36" t="str">
        <f>VLOOKUP(F36,Kategori[],3,FALSE)</f>
        <v>Ortodhoks</v>
      </c>
    </row>
    <row r="37" spans="1:14">
      <c r="A37" s="139" t="s">
        <v>6875</v>
      </c>
      <c r="B37" s="27" t="s">
        <v>6876</v>
      </c>
      <c r="C37" s="27" t="s">
        <v>18</v>
      </c>
      <c r="D37" s="27" t="s">
        <v>1067</v>
      </c>
      <c r="E37" s="27" t="s">
        <v>36</v>
      </c>
      <c r="F37" s="27" t="s">
        <v>3122</v>
      </c>
      <c r="G37" s="27" t="s">
        <v>3123</v>
      </c>
      <c r="H37" s="139" t="s">
        <v>5</v>
      </c>
      <c r="I37" s="1">
        <v>487500</v>
      </c>
      <c r="J37" s="58">
        <v>0</v>
      </c>
      <c r="K37" t="str">
        <f>VLOOKUP(D37,Group[],3,FALSE)</f>
        <v>Komoditi</v>
      </c>
      <c r="L37" t="str">
        <f>VLOOKUP(D37,Group[],5,FALSE)</f>
        <v>Teh</v>
      </c>
      <c r="M37" t="str">
        <f>VLOOKUP(D37,Group[],4,FALSE)</f>
        <v>Teh</v>
      </c>
      <c r="N37" t="str">
        <f>VLOOKUP(F37,Kategori[],3,FALSE)</f>
        <v>Ortodhoks</v>
      </c>
    </row>
    <row r="38" spans="1:14">
      <c r="A38" s="139" t="s">
        <v>6875</v>
      </c>
      <c r="B38" s="27" t="s">
        <v>6876</v>
      </c>
      <c r="C38" s="27" t="s">
        <v>18</v>
      </c>
      <c r="D38" s="27" t="s">
        <v>1067</v>
      </c>
      <c r="E38" s="27" t="s">
        <v>36</v>
      </c>
      <c r="F38" s="27" t="s">
        <v>388</v>
      </c>
      <c r="G38" s="27" t="s">
        <v>389</v>
      </c>
      <c r="H38" s="139" t="s">
        <v>5</v>
      </c>
      <c r="I38" s="1">
        <v>23932815</v>
      </c>
      <c r="J38" s="58">
        <v>0</v>
      </c>
      <c r="K38" t="str">
        <f>VLOOKUP(D38,Group[],3,FALSE)</f>
        <v>Komoditi</v>
      </c>
      <c r="L38" t="str">
        <f>VLOOKUP(D38,Group[],5,FALSE)</f>
        <v>Teh</v>
      </c>
      <c r="M38" t="str">
        <f>VLOOKUP(D38,Group[],4,FALSE)</f>
        <v>Teh</v>
      </c>
      <c r="N38" t="str">
        <f>VLOOKUP(F38,Kategori[],3,FALSE)</f>
        <v>Ortodhoks</v>
      </c>
    </row>
    <row r="39" spans="1:14">
      <c r="A39" s="139" t="s">
        <v>6875</v>
      </c>
      <c r="B39" s="27" t="s">
        <v>6876</v>
      </c>
      <c r="C39" s="27" t="s">
        <v>18</v>
      </c>
      <c r="D39" s="27" t="s">
        <v>1067</v>
      </c>
      <c r="E39" s="27" t="s">
        <v>36</v>
      </c>
      <c r="F39" s="27" t="s">
        <v>60</v>
      </c>
      <c r="G39" s="27" t="s">
        <v>61</v>
      </c>
      <c r="H39" s="139" t="s">
        <v>5</v>
      </c>
      <c r="I39" s="1">
        <v>2019218848</v>
      </c>
      <c r="J39" s="58">
        <v>0</v>
      </c>
      <c r="K39" t="str">
        <f>VLOOKUP(D39,Group[],3,FALSE)</f>
        <v>Komoditi</v>
      </c>
      <c r="L39" t="str">
        <f>VLOOKUP(D39,Group[],5,FALSE)</f>
        <v>Teh</v>
      </c>
      <c r="M39" t="str">
        <f>VLOOKUP(D39,Group[],4,FALSE)</f>
        <v>Teh</v>
      </c>
      <c r="N39" t="str">
        <f>VLOOKUP(F39,Kategori[],3,FALSE)</f>
        <v>Ortodhoks</v>
      </c>
    </row>
    <row r="40" spans="1:14">
      <c r="A40" s="139" t="s">
        <v>6875</v>
      </c>
      <c r="B40" s="27" t="s">
        <v>6876</v>
      </c>
      <c r="C40" s="27" t="s">
        <v>18</v>
      </c>
      <c r="D40" s="27" t="s">
        <v>1067</v>
      </c>
      <c r="E40" s="27" t="s">
        <v>36</v>
      </c>
      <c r="F40" s="27" t="s">
        <v>62</v>
      </c>
      <c r="G40" s="27" t="s">
        <v>63</v>
      </c>
      <c r="H40" s="139" t="s">
        <v>5</v>
      </c>
      <c r="I40" s="1">
        <v>6158877021</v>
      </c>
      <c r="J40" s="58">
        <v>0</v>
      </c>
      <c r="K40" t="str">
        <f>VLOOKUP(D40,Group[],3,FALSE)</f>
        <v>Komoditi</v>
      </c>
      <c r="L40" t="str">
        <f>VLOOKUP(D40,Group[],5,FALSE)</f>
        <v>Teh</v>
      </c>
      <c r="M40" t="str">
        <f>VLOOKUP(D40,Group[],4,FALSE)</f>
        <v>Teh</v>
      </c>
      <c r="N40" t="str">
        <f>VLOOKUP(F40,Kategori[],3,FALSE)</f>
        <v>Ortodhoks</v>
      </c>
    </row>
    <row r="41" spans="1:14">
      <c r="A41" s="139" t="s">
        <v>6875</v>
      </c>
      <c r="B41" s="27" t="s">
        <v>6876</v>
      </c>
      <c r="C41" s="27" t="s">
        <v>18</v>
      </c>
      <c r="D41" s="27" t="s">
        <v>1067</v>
      </c>
      <c r="E41" s="27" t="s">
        <v>36</v>
      </c>
      <c r="F41" s="27" t="s">
        <v>390</v>
      </c>
      <c r="G41" s="27" t="s">
        <v>391</v>
      </c>
      <c r="H41" s="139" t="s">
        <v>5</v>
      </c>
      <c r="I41" s="1">
        <v>1275459456</v>
      </c>
      <c r="J41" s="58">
        <v>0</v>
      </c>
      <c r="K41" t="str">
        <f>VLOOKUP(D41,Group[],3,FALSE)</f>
        <v>Komoditi</v>
      </c>
      <c r="L41" t="str">
        <f>VLOOKUP(D41,Group[],5,FALSE)</f>
        <v>Teh</v>
      </c>
      <c r="M41" t="str">
        <f>VLOOKUP(D41,Group[],4,FALSE)</f>
        <v>Teh</v>
      </c>
      <c r="N41" t="str">
        <f>VLOOKUP(F41,Kategori[],3,FALSE)</f>
        <v>Ortodhoks</v>
      </c>
    </row>
    <row r="42" spans="1:14">
      <c r="A42" s="139" t="s">
        <v>6875</v>
      </c>
      <c r="B42" s="27" t="s">
        <v>6876</v>
      </c>
      <c r="C42" s="27" t="s">
        <v>18</v>
      </c>
      <c r="D42" s="27" t="s">
        <v>1067</v>
      </c>
      <c r="E42" s="27" t="s">
        <v>36</v>
      </c>
      <c r="F42" s="27" t="s">
        <v>64</v>
      </c>
      <c r="G42" s="27" t="s">
        <v>65</v>
      </c>
      <c r="H42" s="139" t="s">
        <v>5</v>
      </c>
      <c r="I42" s="1">
        <v>16542093446</v>
      </c>
      <c r="J42" s="58">
        <v>0</v>
      </c>
      <c r="K42" t="str">
        <f>VLOOKUP(D42,Group[],3,FALSE)</f>
        <v>Komoditi</v>
      </c>
      <c r="L42" t="str">
        <f>VLOOKUP(D42,Group[],5,FALSE)</f>
        <v>Teh</v>
      </c>
      <c r="M42" t="str">
        <f>VLOOKUP(D42,Group[],4,FALSE)</f>
        <v>Teh</v>
      </c>
      <c r="N42" t="str">
        <f>VLOOKUP(F42,Kategori[],3,FALSE)</f>
        <v>Ortodhoks</v>
      </c>
    </row>
    <row r="43" spans="1:14">
      <c r="A43" s="139" t="s">
        <v>6875</v>
      </c>
      <c r="B43" s="27" t="s">
        <v>6876</v>
      </c>
      <c r="C43" s="27" t="s">
        <v>18</v>
      </c>
      <c r="D43" s="27" t="s">
        <v>1067</v>
      </c>
      <c r="E43" s="27" t="s">
        <v>36</v>
      </c>
      <c r="F43" s="27" t="s">
        <v>66</v>
      </c>
      <c r="G43" s="27" t="s">
        <v>67</v>
      </c>
      <c r="H43" s="139" t="s">
        <v>5</v>
      </c>
      <c r="I43" s="1">
        <v>82215398921</v>
      </c>
      <c r="J43" s="58">
        <v>0</v>
      </c>
      <c r="K43" t="str">
        <f>VLOOKUP(D43,Group[],3,FALSE)</f>
        <v>Komoditi</v>
      </c>
      <c r="L43" t="str">
        <f>VLOOKUP(D43,Group[],5,FALSE)</f>
        <v>Teh</v>
      </c>
      <c r="M43" t="str">
        <f>VLOOKUP(D43,Group[],4,FALSE)</f>
        <v>Teh</v>
      </c>
      <c r="N43" t="str">
        <f>VLOOKUP(F43,Kategori[],3,FALSE)</f>
        <v>Ortodhoks</v>
      </c>
    </row>
    <row r="44" spans="1:14">
      <c r="A44" s="139" t="s">
        <v>6875</v>
      </c>
      <c r="B44" s="27" t="s">
        <v>6876</v>
      </c>
      <c r="C44" s="27" t="s">
        <v>18</v>
      </c>
      <c r="D44" s="27" t="s">
        <v>1067</v>
      </c>
      <c r="E44" s="27" t="s">
        <v>36</v>
      </c>
      <c r="F44" s="27" t="s">
        <v>68</v>
      </c>
      <c r="G44" s="27" t="s">
        <v>69</v>
      </c>
      <c r="H44" s="139" t="s">
        <v>5</v>
      </c>
      <c r="I44" s="1">
        <v>36053403345</v>
      </c>
      <c r="J44" s="58">
        <v>0</v>
      </c>
      <c r="K44" t="str">
        <f>VLOOKUP(D44,Group[],3,FALSE)</f>
        <v>Komoditi</v>
      </c>
      <c r="L44" t="str">
        <f>VLOOKUP(D44,Group[],5,FALSE)</f>
        <v>Teh</v>
      </c>
      <c r="M44" t="str">
        <f>VLOOKUP(D44,Group[],4,FALSE)</f>
        <v>Teh</v>
      </c>
      <c r="N44" t="str">
        <f>VLOOKUP(F44,Kategori[],3,FALSE)</f>
        <v>Ortodhoks</v>
      </c>
    </row>
    <row r="45" spans="1:14">
      <c r="A45" s="139" t="s">
        <v>6875</v>
      </c>
      <c r="B45" s="27" t="s">
        <v>6876</v>
      </c>
      <c r="C45" s="27" t="s">
        <v>18</v>
      </c>
      <c r="D45" s="27" t="s">
        <v>1067</v>
      </c>
      <c r="E45" s="27" t="s">
        <v>36</v>
      </c>
      <c r="F45" s="27" t="s">
        <v>70</v>
      </c>
      <c r="G45" s="27" t="s">
        <v>71</v>
      </c>
      <c r="H45" s="139" t="s">
        <v>5</v>
      </c>
      <c r="I45" s="1">
        <v>36155978988</v>
      </c>
      <c r="J45" s="58">
        <v>0</v>
      </c>
      <c r="K45" t="str">
        <f>VLOOKUP(D45,Group[],3,FALSE)</f>
        <v>Komoditi</v>
      </c>
      <c r="L45" t="str">
        <f>VLOOKUP(D45,Group[],5,FALSE)</f>
        <v>Teh</v>
      </c>
      <c r="M45" t="str">
        <f>VLOOKUP(D45,Group[],4,FALSE)</f>
        <v>Teh</v>
      </c>
      <c r="N45" t="str">
        <f>VLOOKUP(F45,Kategori[],3,FALSE)</f>
        <v>Ortodhoks</v>
      </c>
    </row>
    <row r="46" spans="1:14">
      <c r="A46" s="139" t="s">
        <v>6875</v>
      </c>
      <c r="B46" s="27" t="s">
        <v>6876</v>
      </c>
      <c r="C46" s="27" t="s">
        <v>18</v>
      </c>
      <c r="D46" s="27" t="s">
        <v>1067</v>
      </c>
      <c r="E46" s="27" t="s">
        <v>36</v>
      </c>
      <c r="F46" s="27" t="s">
        <v>72</v>
      </c>
      <c r="G46" s="27" t="s">
        <v>73</v>
      </c>
      <c r="H46" s="139" t="s">
        <v>5</v>
      </c>
      <c r="I46" s="1">
        <v>26356590257</v>
      </c>
      <c r="J46" s="58">
        <v>0</v>
      </c>
      <c r="K46" t="str">
        <f>VLOOKUP(D46,Group[],3,FALSE)</f>
        <v>Komoditi</v>
      </c>
      <c r="L46" t="str">
        <f>VLOOKUP(D46,Group[],5,FALSE)</f>
        <v>Teh</v>
      </c>
      <c r="M46" t="str">
        <f>VLOOKUP(D46,Group[],4,FALSE)</f>
        <v>Teh</v>
      </c>
      <c r="N46" t="str">
        <f>VLOOKUP(F46,Kategori[],3,FALSE)</f>
        <v>Ortodhoks</v>
      </c>
    </row>
    <row r="47" spans="1:14">
      <c r="A47" s="139" t="s">
        <v>6875</v>
      </c>
      <c r="B47" s="27" t="s">
        <v>6876</v>
      </c>
      <c r="C47" s="27" t="s">
        <v>18</v>
      </c>
      <c r="D47" s="27" t="s">
        <v>1067</v>
      </c>
      <c r="E47" s="27" t="s">
        <v>36</v>
      </c>
      <c r="F47" s="27" t="s">
        <v>114</v>
      </c>
      <c r="G47" s="27" t="s">
        <v>115</v>
      </c>
      <c r="H47" s="139" t="s">
        <v>5</v>
      </c>
      <c r="I47" s="1">
        <v>1376838763</v>
      </c>
      <c r="J47" s="58">
        <v>0</v>
      </c>
      <c r="K47" t="str">
        <f>VLOOKUP(D47,Group[],3,FALSE)</f>
        <v>Komoditi</v>
      </c>
      <c r="L47" t="str">
        <f>VLOOKUP(D47,Group[],5,FALSE)</f>
        <v>Teh</v>
      </c>
      <c r="M47" t="str">
        <f>VLOOKUP(D47,Group[],4,FALSE)</f>
        <v>Teh</v>
      </c>
      <c r="N47" t="str">
        <f>VLOOKUP(F47,Kategori[],3,FALSE)</f>
        <v>Ortodhoks</v>
      </c>
    </row>
    <row r="48" spans="1:14">
      <c r="A48" s="139" t="s">
        <v>6875</v>
      </c>
      <c r="B48" s="27" t="s">
        <v>6876</v>
      </c>
      <c r="C48" s="27" t="s">
        <v>18</v>
      </c>
      <c r="D48" s="27" t="s">
        <v>1067</v>
      </c>
      <c r="E48" s="27" t="s">
        <v>36</v>
      </c>
      <c r="F48" s="27" t="s">
        <v>74</v>
      </c>
      <c r="G48" s="27" t="s">
        <v>75</v>
      </c>
      <c r="H48" s="139" t="s">
        <v>5</v>
      </c>
      <c r="I48" s="1">
        <v>2752621942</v>
      </c>
      <c r="J48" s="58">
        <v>0</v>
      </c>
      <c r="K48" t="str">
        <f>VLOOKUP(D48,Group[],3,FALSE)</f>
        <v>Komoditi</v>
      </c>
      <c r="L48" t="str">
        <f>VLOOKUP(D48,Group[],5,FALSE)</f>
        <v>Teh</v>
      </c>
      <c r="M48" t="str">
        <f>VLOOKUP(D48,Group[],4,FALSE)</f>
        <v>Teh</v>
      </c>
      <c r="N48" t="str">
        <f>VLOOKUP(F48,Kategori[],3,FALSE)</f>
        <v>Ortodhoks</v>
      </c>
    </row>
    <row r="49" spans="1:14">
      <c r="A49" s="139" t="s">
        <v>6875</v>
      </c>
      <c r="B49" s="27" t="s">
        <v>6876</v>
      </c>
      <c r="C49" s="27" t="s">
        <v>18</v>
      </c>
      <c r="D49" s="27" t="s">
        <v>1067</v>
      </c>
      <c r="E49" s="27" t="s">
        <v>36</v>
      </c>
      <c r="F49" s="27" t="s">
        <v>3143</v>
      </c>
      <c r="G49" s="27" t="s">
        <v>3144</v>
      </c>
      <c r="H49" s="139" t="s">
        <v>5</v>
      </c>
      <c r="I49" s="1">
        <v>15720000</v>
      </c>
      <c r="J49" s="58">
        <v>0</v>
      </c>
      <c r="K49" t="str">
        <f>VLOOKUP(D49,Group[],3,FALSE)</f>
        <v>Komoditi</v>
      </c>
      <c r="L49" t="str">
        <f>VLOOKUP(D49,Group[],5,FALSE)</f>
        <v>Teh</v>
      </c>
      <c r="M49" t="str">
        <f>VLOOKUP(D49,Group[],4,FALSE)</f>
        <v>Teh</v>
      </c>
      <c r="N49" t="str">
        <f>VLOOKUP(F49,Kategori[],3,FALSE)</f>
        <v>Ortodhoks</v>
      </c>
    </row>
    <row r="50" spans="1:14">
      <c r="A50" s="139" t="s">
        <v>6875</v>
      </c>
      <c r="B50" s="27" t="s">
        <v>6876</v>
      </c>
      <c r="C50" s="27" t="s">
        <v>18</v>
      </c>
      <c r="D50" s="27" t="s">
        <v>1067</v>
      </c>
      <c r="E50" s="27" t="s">
        <v>36</v>
      </c>
      <c r="F50" s="27" t="s">
        <v>76</v>
      </c>
      <c r="G50" s="27" t="s">
        <v>77</v>
      </c>
      <c r="H50" s="139" t="s">
        <v>5</v>
      </c>
      <c r="I50" s="1">
        <v>56622444849</v>
      </c>
      <c r="J50" s="58">
        <v>0</v>
      </c>
      <c r="K50" t="str">
        <f>VLOOKUP(D50,Group[],3,FALSE)</f>
        <v>Komoditi</v>
      </c>
      <c r="L50" t="str">
        <f>VLOOKUP(D50,Group[],5,FALSE)</f>
        <v>Teh</v>
      </c>
      <c r="M50" t="str">
        <f>VLOOKUP(D50,Group[],4,FALSE)</f>
        <v>Teh</v>
      </c>
      <c r="N50" t="str">
        <f>VLOOKUP(F50,Kategori[],3,FALSE)</f>
        <v>Ortodhoks</v>
      </c>
    </row>
    <row r="51" spans="1:14">
      <c r="A51" s="139" t="s">
        <v>6875</v>
      </c>
      <c r="B51" s="27" t="s">
        <v>6876</v>
      </c>
      <c r="C51" s="27" t="s">
        <v>18</v>
      </c>
      <c r="D51" s="27" t="s">
        <v>1067</v>
      </c>
      <c r="E51" s="27" t="s">
        <v>36</v>
      </c>
      <c r="F51" s="27" t="s">
        <v>78</v>
      </c>
      <c r="G51" s="27" t="s">
        <v>79</v>
      </c>
      <c r="H51" s="139" t="s">
        <v>5</v>
      </c>
      <c r="I51" s="1">
        <v>7834985726</v>
      </c>
      <c r="J51" s="58">
        <v>0</v>
      </c>
      <c r="K51" t="str">
        <f>VLOOKUP(D51,Group[],3,FALSE)</f>
        <v>Komoditi</v>
      </c>
      <c r="L51" t="str">
        <f>VLOOKUP(D51,Group[],5,FALSE)</f>
        <v>Teh</v>
      </c>
      <c r="M51" t="str">
        <f>VLOOKUP(D51,Group[],4,FALSE)</f>
        <v>Teh</v>
      </c>
      <c r="N51" t="str">
        <f>VLOOKUP(F51,Kategori[],3,FALSE)</f>
        <v>Ortodhoks</v>
      </c>
    </row>
    <row r="52" spans="1:14">
      <c r="A52" s="139" t="s">
        <v>6875</v>
      </c>
      <c r="B52" s="27" t="s">
        <v>6876</v>
      </c>
      <c r="C52" s="27" t="s">
        <v>18</v>
      </c>
      <c r="D52" s="27" t="s">
        <v>1067</v>
      </c>
      <c r="E52" s="27" t="s">
        <v>36</v>
      </c>
      <c r="F52" s="27" t="s">
        <v>392</v>
      </c>
      <c r="G52" s="27" t="s">
        <v>393</v>
      </c>
      <c r="H52" s="139" t="s">
        <v>5</v>
      </c>
      <c r="I52" s="1">
        <v>1297222160</v>
      </c>
      <c r="J52" s="58">
        <v>0</v>
      </c>
      <c r="K52" t="str">
        <f>VLOOKUP(D52,Group[],3,FALSE)</f>
        <v>Komoditi</v>
      </c>
      <c r="L52" t="str">
        <f>VLOOKUP(D52,Group[],5,FALSE)</f>
        <v>Teh</v>
      </c>
      <c r="M52" t="str">
        <f>VLOOKUP(D52,Group[],4,FALSE)</f>
        <v>Teh</v>
      </c>
      <c r="N52" t="str">
        <f>VLOOKUP(F52,Kategori[],3,FALSE)</f>
        <v>Ortodhoks</v>
      </c>
    </row>
    <row r="53" spans="1:14">
      <c r="A53" s="139" t="s">
        <v>6875</v>
      </c>
      <c r="B53" s="27" t="s">
        <v>6876</v>
      </c>
      <c r="C53" s="27" t="s">
        <v>18</v>
      </c>
      <c r="D53" s="27" t="s">
        <v>1067</v>
      </c>
      <c r="E53" s="27" t="s">
        <v>36</v>
      </c>
      <c r="F53" s="27" t="s">
        <v>357</v>
      </c>
      <c r="G53" s="27" t="s">
        <v>358</v>
      </c>
      <c r="H53" s="139" t="s">
        <v>5</v>
      </c>
      <c r="I53" s="1">
        <v>859493986</v>
      </c>
      <c r="J53" s="58">
        <v>0</v>
      </c>
      <c r="K53" t="str">
        <f>VLOOKUP(D53,Group[],3,FALSE)</f>
        <v>Komoditi</v>
      </c>
      <c r="L53" t="str">
        <f>VLOOKUP(D53,Group[],5,FALSE)</f>
        <v>Teh</v>
      </c>
      <c r="M53" t="str">
        <f>VLOOKUP(D53,Group[],4,FALSE)</f>
        <v>Teh</v>
      </c>
      <c r="N53" t="str">
        <f>VLOOKUP(F53,Kategori[],3,FALSE)</f>
        <v>CTC</v>
      </c>
    </row>
    <row r="54" spans="1:14">
      <c r="A54" s="139" t="s">
        <v>6875</v>
      </c>
      <c r="B54" s="27" t="s">
        <v>6876</v>
      </c>
      <c r="C54" s="27" t="s">
        <v>18</v>
      </c>
      <c r="D54" s="27" t="s">
        <v>1067</v>
      </c>
      <c r="E54" s="27" t="s">
        <v>36</v>
      </c>
      <c r="F54" s="27" t="s">
        <v>394</v>
      </c>
      <c r="G54" s="27" t="s">
        <v>395</v>
      </c>
      <c r="H54" s="139" t="s">
        <v>5</v>
      </c>
      <c r="I54" s="1">
        <v>3285632110</v>
      </c>
      <c r="J54" s="58">
        <v>0</v>
      </c>
      <c r="K54" t="str">
        <f>VLOOKUP(D54,Group[],3,FALSE)</f>
        <v>Komoditi</v>
      </c>
      <c r="L54" t="str">
        <f>VLOOKUP(D54,Group[],5,FALSE)</f>
        <v>Teh</v>
      </c>
      <c r="M54" t="str">
        <f>VLOOKUP(D54,Group[],4,FALSE)</f>
        <v>Teh</v>
      </c>
      <c r="N54" t="str">
        <f>VLOOKUP(F54,Kategori[],3,FALSE)</f>
        <v>CTC</v>
      </c>
    </row>
    <row r="55" spans="1:14">
      <c r="A55" s="139" t="s">
        <v>6875</v>
      </c>
      <c r="B55" s="27" t="s">
        <v>6876</v>
      </c>
      <c r="C55" s="27" t="s">
        <v>18</v>
      </c>
      <c r="D55" s="27" t="s">
        <v>1067</v>
      </c>
      <c r="E55" s="27" t="s">
        <v>36</v>
      </c>
      <c r="F55" s="27" t="s">
        <v>80</v>
      </c>
      <c r="G55" s="27" t="s">
        <v>81</v>
      </c>
      <c r="H55" s="139" t="s">
        <v>5</v>
      </c>
      <c r="I55" s="1">
        <v>251617866</v>
      </c>
      <c r="J55" s="58">
        <v>0</v>
      </c>
      <c r="K55" t="str">
        <f>VLOOKUP(D55,Group[],3,FALSE)</f>
        <v>Komoditi</v>
      </c>
      <c r="L55" t="str">
        <f>VLOOKUP(D55,Group[],5,FALSE)</f>
        <v>Teh</v>
      </c>
      <c r="M55" t="str">
        <f>VLOOKUP(D55,Group[],4,FALSE)</f>
        <v>Teh</v>
      </c>
      <c r="N55" t="str">
        <f>VLOOKUP(F55,Kategori[],3,FALSE)</f>
        <v>CTC</v>
      </c>
    </row>
    <row r="56" spans="1:14">
      <c r="A56" s="139" t="s">
        <v>6875</v>
      </c>
      <c r="B56" s="27" t="s">
        <v>6876</v>
      </c>
      <c r="C56" s="27" t="s">
        <v>18</v>
      </c>
      <c r="D56" s="27" t="s">
        <v>1067</v>
      </c>
      <c r="E56" s="27" t="s">
        <v>36</v>
      </c>
      <c r="F56" s="27" t="s">
        <v>82</v>
      </c>
      <c r="G56" s="27" t="s">
        <v>83</v>
      </c>
      <c r="H56" s="139" t="s">
        <v>5</v>
      </c>
      <c r="I56" s="1">
        <v>4833482142</v>
      </c>
      <c r="J56" s="58">
        <v>0</v>
      </c>
      <c r="K56" t="str">
        <f>VLOOKUP(D56,Group[],3,FALSE)</f>
        <v>Komoditi</v>
      </c>
      <c r="L56" t="str">
        <f>VLOOKUP(D56,Group[],5,FALSE)</f>
        <v>Teh</v>
      </c>
      <c r="M56" t="str">
        <f>VLOOKUP(D56,Group[],4,FALSE)</f>
        <v>Teh</v>
      </c>
      <c r="N56" t="str">
        <f>VLOOKUP(F56,Kategori[],3,FALSE)</f>
        <v>CTC</v>
      </c>
    </row>
    <row r="57" spans="1:14">
      <c r="A57" s="139" t="s">
        <v>6875</v>
      </c>
      <c r="B57" s="27" t="s">
        <v>6876</v>
      </c>
      <c r="C57" s="27" t="s">
        <v>18</v>
      </c>
      <c r="D57" s="27" t="s">
        <v>1067</v>
      </c>
      <c r="E57" s="27" t="s">
        <v>36</v>
      </c>
      <c r="F57" s="27" t="s">
        <v>84</v>
      </c>
      <c r="G57" s="27" t="s">
        <v>85</v>
      </c>
      <c r="H57" s="139" t="s">
        <v>5</v>
      </c>
      <c r="I57" s="1">
        <v>9938892646</v>
      </c>
      <c r="J57" s="58">
        <v>0</v>
      </c>
      <c r="K57" t="str">
        <f>VLOOKUP(D57,Group[],3,FALSE)</f>
        <v>Komoditi</v>
      </c>
      <c r="L57" t="str">
        <f>VLOOKUP(D57,Group[],5,FALSE)</f>
        <v>Teh</v>
      </c>
      <c r="M57" t="str">
        <f>VLOOKUP(D57,Group[],4,FALSE)</f>
        <v>Teh</v>
      </c>
      <c r="N57" t="str">
        <f>VLOOKUP(F57,Kategori[],3,FALSE)</f>
        <v>CTC</v>
      </c>
    </row>
    <row r="58" spans="1:14">
      <c r="A58" s="139" t="s">
        <v>6875</v>
      </c>
      <c r="B58" s="27" t="s">
        <v>6876</v>
      </c>
      <c r="C58" s="27" t="s">
        <v>18</v>
      </c>
      <c r="D58" s="27" t="s">
        <v>1067</v>
      </c>
      <c r="E58" s="27" t="s">
        <v>36</v>
      </c>
      <c r="F58" s="27" t="s">
        <v>86</v>
      </c>
      <c r="G58" s="27" t="s">
        <v>87</v>
      </c>
      <c r="H58" s="139" t="s">
        <v>5</v>
      </c>
      <c r="I58" s="1">
        <v>2734027550</v>
      </c>
      <c r="J58" s="58">
        <v>0</v>
      </c>
      <c r="K58" t="str">
        <f>VLOOKUP(D58,Group[],3,FALSE)</f>
        <v>Komoditi</v>
      </c>
      <c r="L58" t="str">
        <f>VLOOKUP(D58,Group[],5,FALSE)</f>
        <v>Teh</v>
      </c>
      <c r="M58" t="str">
        <f>VLOOKUP(D58,Group[],4,FALSE)</f>
        <v>Teh</v>
      </c>
      <c r="N58" t="str">
        <f>VLOOKUP(F58,Kategori[],3,FALSE)</f>
        <v>CTC</v>
      </c>
    </row>
    <row r="59" spans="1:14">
      <c r="A59" s="139" t="s">
        <v>6875</v>
      </c>
      <c r="B59" s="27" t="s">
        <v>6876</v>
      </c>
      <c r="C59" s="27" t="s">
        <v>18</v>
      </c>
      <c r="D59" s="27" t="s">
        <v>1067</v>
      </c>
      <c r="E59" s="27" t="s">
        <v>36</v>
      </c>
      <c r="F59" s="27" t="s">
        <v>88</v>
      </c>
      <c r="G59" s="27" t="s">
        <v>89</v>
      </c>
      <c r="H59" s="139" t="s">
        <v>5</v>
      </c>
      <c r="I59" s="1">
        <v>8747359084</v>
      </c>
      <c r="J59" s="58">
        <v>0</v>
      </c>
      <c r="K59" t="str">
        <f>VLOOKUP(D59,Group[],3,FALSE)</f>
        <v>Komoditi</v>
      </c>
      <c r="L59" t="str">
        <f>VLOOKUP(D59,Group[],5,FALSE)</f>
        <v>Teh</v>
      </c>
      <c r="M59" t="str">
        <f>VLOOKUP(D59,Group[],4,FALSE)</f>
        <v>Teh</v>
      </c>
      <c r="N59" t="str">
        <f>VLOOKUP(F59,Kategori[],3,FALSE)</f>
        <v>CTC</v>
      </c>
    </row>
    <row r="60" spans="1:14">
      <c r="A60" s="139" t="s">
        <v>6875</v>
      </c>
      <c r="B60" s="27" t="s">
        <v>6876</v>
      </c>
      <c r="C60" s="27" t="s">
        <v>18</v>
      </c>
      <c r="D60" s="27" t="s">
        <v>1067</v>
      </c>
      <c r="E60" s="27" t="s">
        <v>36</v>
      </c>
      <c r="F60" s="27" t="s">
        <v>90</v>
      </c>
      <c r="G60" s="27" t="s">
        <v>91</v>
      </c>
      <c r="H60" s="139" t="s">
        <v>5</v>
      </c>
      <c r="I60" s="1">
        <v>487174688</v>
      </c>
      <c r="J60" s="58">
        <v>0</v>
      </c>
      <c r="K60" t="str">
        <f>VLOOKUP(D60,Group[],3,FALSE)</f>
        <v>Komoditi</v>
      </c>
      <c r="L60" t="str">
        <f>VLOOKUP(D60,Group[],5,FALSE)</f>
        <v>Teh</v>
      </c>
      <c r="M60" t="str">
        <f>VLOOKUP(D60,Group[],4,FALSE)</f>
        <v>Teh</v>
      </c>
      <c r="N60" t="str">
        <f>VLOOKUP(F60,Kategori[],3,FALSE)</f>
        <v>Ortodhoks</v>
      </c>
    </row>
    <row r="61" spans="1:14">
      <c r="A61" s="139" t="s">
        <v>6875</v>
      </c>
      <c r="B61" s="27" t="s">
        <v>6876</v>
      </c>
      <c r="C61" s="27" t="s">
        <v>18</v>
      </c>
      <c r="D61" s="27" t="s">
        <v>1067</v>
      </c>
      <c r="E61" s="27" t="s">
        <v>36</v>
      </c>
      <c r="F61" s="27" t="s">
        <v>3153</v>
      </c>
      <c r="G61" s="27" t="s">
        <v>3154</v>
      </c>
      <c r="H61" s="139" t="s">
        <v>5</v>
      </c>
      <c r="I61" s="1">
        <v>2156229180</v>
      </c>
      <c r="J61" s="58">
        <v>0</v>
      </c>
      <c r="K61" t="str">
        <f>VLOOKUP(D61,Group[],3,FALSE)</f>
        <v>Komoditi</v>
      </c>
      <c r="L61" t="str">
        <f>VLOOKUP(D61,Group[],5,FALSE)</f>
        <v>Teh</v>
      </c>
      <c r="M61" t="str">
        <f>VLOOKUP(D61,Group[],4,FALSE)</f>
        <v>Teh</v>
      </c>
      <c r="N61" t="str">
        <f>VLOOKUP(F61,Kategori[],3,FALSE)</f>
        <v>Ortodhoks</v>
      </c>
    </row>
    <row r="62" spans="1:14">
      <c r="A62" s="139" t="s">
        <v>6875</v>
      </c>
      <c r="B62" s="27" t="s">
        <v>6876</v>
      </c>
      <c r="C62" s="27" t="s">
        <v>18</v>
      </c>
      <c r="D62" s="27" t="s">
        <v>1067</v>
      </c>
      <c r="E62" s="27" t="s">
        <v>36</v>
      </c>
      <c r="F62" s="27" t="s">
        <v>92</v>
      </c>
      <c r="G62" s="27" t="s">
        <v>93</v>
      </c>
      <c r="H62" s="139" t="s">
        <v>5</v>
      </c>
      <c r="I62" s="1">
        <v>14174439073</v>
      </c>
      <c r="J62" s="58">
        <v>0</v>
      </c>
      <c r="K62" t="str">
        <f>VLOOKUP(D62,Group[],3,FALSE)</f>
        <v>Komoditi</v>
      </c>
      <c r="L62" t="str">
        <f>VLOOKUP(D62,Group[],5,FALSE)</f>
        <v>Teh</v>
      </c>
      <c r="M62" t="str">
        <f>VLOOKUP(D62,Group[],4,FALSE)</f>
        <v>Teh</v>
      </c>
      <c r="N62" t="str">
        <f>VLOOKUP(F62,Kategori[],3,FALSE)</f>
        <v>Ortodhoks</v>
      </c>
    </row>
    <row r="63" spans="1:14">
      <c r="A63" s="139" t="s">
        <v>6875</v>
      </c>
      <c r="B63" s="27" t="s">
        <v>6876</v>
      </c>
      <c r="C63" s="27" t="s">
        <v>18</v>
      </c>
      <c r="D63" s="27" t="s">
        <v>1067</v>
      </c>
      <c r="E63" s="27" t="s">
        <v>36</v>
      </c>
      <c r="F63" s="27" t="s">
        <v>418</v>
      </c>
      <c r="G63" s="27" t="s">
        <v>419</v>
      </c>
      <c r="H63" s="139" t="s">
        <v>5</v>
      </c>
      <c r="I63" s="1">
        <v>536343775</v>
      </c>
      <c r="J63" s="58">
        <v>0</v>
      </c>
      <c r="K63" t="str">
        <f>VLOOKUP(D63,Group[],3,FALSE)</f>
        <v>Komoditi</v>
      </c>
      <c r="L63" t="str">
        <f>VLOOKUP(D63,Group[],5,FALSE)</f>
        <v>Teh</v>
      </c>
      <c r="M63" t="str">
        <f>VLOOKUP(D63,Group[],4,FALSE)</f>
        <v>Teh</v>
      </c>
      <c r="N63" t="str">
        <f>VLOOKUP(F63,Kategori[],3,FALSE)</f>
        <v>Teh Lainnya</v>
      </c>
    </row>
    <row r="64" spans="1:14">
      <c r="A64" s="139" t="s">
        <v>6875</v>
      </c>
      <c r="B64" s="27" t="s">
        <v>6876</v>
      </c>
      <c r="C64" s="27" t="s">
        <v>18</v>
      </c>
      <c r="D64" s="27" t="s">
        <v>1067</v>
      </c>
      <c r="E64" s="27" t="s">
        <v>36</v>
      </c>
      <c r="F64" s="27" t="s">
        <v>3227</v>
      </c>
      <c r="G64" s="27" t="s">
        <v>3228</v>
      </c>
      <c r="H64" s="139" t="s">
        <v>5</v>
      </c>
      <c r="I64" s="1">
        <v>1500000</v>
      </c>
      <c r="J64" s="58">
        <v>0</v>
      </c>
      <c r="K64" t="str">
        <f>VLOOKUP(D64,Group[],3,FALSE)</f>
        <v>Komoditi</v>
      </c>
      <c r="L64" t="str">
        <f>VLOOKUP(D64,Group[],5,FALSE)</f>
        <v>Teh</v>
      </c>
      <c r="M64" t="str">
        <f>VLOOKUP(D64,Group[],4,FALSE)</f>
        <v>Teh</v>
      </c>
      <c r="N64" t="str">
        <f>VLOOKUP(F64,Kategori[],3,FALSE)</f>
        <v>Teh Lainnya</v>
      </c>
    </row>
    <row r="65" spans="1:14">
      <c r="A65" s="139" t="s">
        <v>6875</v>
      </c>
      <c r="B65" s="27" t="s">
        <v>6876</v>
      </c>
      <c r="C65" s="27" t="s">
        <v>18</v>
      </c>
      <c r="D65" s="27" t="s">
        <v>1067</v>
      </c>
      <c r="E65" s="27" t="s">
        <v>36</v>
      </c>
      <c r="F65" s="27" t="s">
        <v>444</v>
      </c>
      <c r="G65" s="27" t="s">
        <v>445</v>
      </c>
      <c r="H65" s="139" t="s">
        <v>5</v>
      </c>
      <c r="I65" s="1">
        <v>430364000</v>
      </c>
      <c r="J65" s="58">
        <v>0</v>
      </c>
      <c r="K65" t="str">
        <f>VLOOKUP(D65,Group[],3,FALSE)</f>
        <v>Komoditi</v>
      </c>
      <c r="L65" t="str">
        <f>VLOOKUP(D65,Group[],5,FALSE)</f>
        <v>Teh</v>
      </c>
      <c r="M65" t="str">
        <f>VLOOKUP(D65,Group[],4,FALSE)</f>
        <v>Teh</v>
      </c>
      <c r="N65" t="str">
        <f>VLOOKUP(F65,Kategori[],3,FALSE)</f>
        <v>Ortodhoks</v>
      </c>
    </row>
    <row r="66" spans="1:14">
      <c r="A66" s="139" t="s">
        <v>6875</v>
      </c>
      <c r="B66" s="27" t="s">
        <v>6876</v>
      </c>
      <c r="C66" s="27" t="s">
        <v>18</v>
      </c>
      <c r="D66" s="27" t="s">
        <v>1067</v>
      </c>
      <c r="E66" s="27" t="s">
        <v>36</v>
      </c>
      <c r="F66" s="27" t="s">
        <v>478</v>
      </c>
      <c r="G66" s="27" t="s">
        <v>479</v>
      </c>
      <c r="H66" s="139" t="s">
        <v>5</v>
      </c>
      <c r="I66" s="1">
        <v>660814000</v>
      </c>
      <c r="J66" s="58">
        <v>0</v>
      </c>
      <c r="K66" t="str">
        <f>VLOOKUP(D66,Group[],3,FALSE)</f>
        <v>Komoditi</v>
      </c>
      <c r="L66" t="str">
        <f>VLOOKUP(D66,Group[],5,FALSE)</f>
        <v>Teh</v>
      </c>
      <c r="M66" t="str">
        <f>VLOOKUP(D66,Group[],4,FALSE)</f>
        <v>Teh</v>
      </c>
      <c r="N66" t="str">
        <f>VLOOKUP(F66,Kategori[],3,FALSE)</f>
        <v>Ortodhoks</v>
      </c>
    </row>
    <row r="67" spans="1:14">
      <c r="A67" s="139" t="s">
        <v>6875</v>
      </c>
      <c r="B67" s="27" t="s">
        <v>6876</v>
      </c>
      <c r="C67" s="27" t="s">
        <v>18</v>
      </c>
      <c r="D67" s="27" t="s">
        <v>1067</v>
      </c>
      <c r="E67" s="27" t="s">
        <v>36</v>
      </c>
      <c r="F67" s="27" t="s">
        <v>3289</v>
      </c>
      <c r="G67" s="27" t="s">
        <v>3290</v>
      </c>
      <c r="H67" s="139" t="s">
        <v>5</v>
      </c>
      <c r="I67" s="1">
        <v>4306176866</v>
      </c>
      <c r="J67" s="58">
        <v>0</v>
      </c>
      <c r="K67" t="str">
        <f>VLOOKUP(D67,Group[],3,FALSE)</f>
        <v>Komoditi</v>
      </c>
      <c r="L67" t="str">
        <f>VLOOKUP(D67,Group[],5,FALSE)</f>
        <v>Teh</v>
      </c>
      <c r="M67" t="str">
        <f>VLOOKUP(D67,Group[],4,FALSE)</f>
        <v>Teh</v>
      </c>
      <c r="N67" t="str">
        <f>VLOOKUP(F67,Kategori[],3,FALSE)</f>
        <v>Ortodhoks</v>
      </c>
    </row>
    <row r="68" spans="1:14">
      <c r="A68" s="139" t="s">
        <v>6875</v>
      </c>
      <c r="B68" s="27" t="s">
        <v>6876</v>
      </c>
      <c r="C68" s="27" t="s">
        <v>18</v>
      </c>
      <c r="D68" s="27" t="s">
        <v>1067</v>
      </c>
      <c r="E68" s="27" t="s">
        <v>36</v>
      </c>
      <c r="F68" s="27" t="s">
        <v>94</v>
      </c>
      <c r="G68" s="27" t="s">
        <v>95</v>
      </c>
      <c r="H68" s="139" t="s">
        <v>5</v>
      </c>
      <c r="I68" s="1">
        <v>2522579220</v>
      </c>
      <c r="J68" s="58">
        <v>0</v>
      </c>
      <c r="K68" t="str">
        <f>VLOOKUP(D68,Group[],3,FALSE)</f>
        <v>Komoditi</v>
      </c>
      <c r="L68" t="str">
        <f>VLOOKUP(D68,Group[],5,FALSE)</f>
        <v>Teh</v>
      </c>
      <c r="M68" t="str">
        <f>VLOOKUP(D68,Group[],4,FALSE)</f>
        <v>Teh</v>
      </c>
      <c r="N68" t="str">
        <f>VLOOKUP(F68,Kategori[],3,FALSE)</f>
        <v>Ortodhoks</v>
      </c>
    </row>
    <row r="69" spans="1:14">
      <c r="A69" s="139" t="s">
        <v>6875</v>
      </c>
      <c r="B69" s="27" t="s">
        <v>6876</v>
      </c>
      <c r="C69" s="27" t="s">
        <v>18</v>
      </c>
      <c r="D69" s="27" t="s">
        <v>1067</v>
      </c>
      <c r="E69" s="27" t="s">
        <v>36</v>
      </c>
      <c r="F69" s="27" t="s">
        <v>104</v>
      </c>
      <c r="G69" s="27" t="s">
        <v>105</v>
      </c>
      <c r="H69" s="139" t="s">
        <v>5</v>
      </c>
      <c r="I69" s="1">
        <v>520329040</v>
      </c>
      <c r="J69" s="58">
        <v>0</v>
      </c>
      <c r="K69" t="str">
        <f>VLOOKUP(D69,Group[],3,FALSE)</f>
        <v>Komoditi</v>
      </c>
      <c r="L69" t="str">
        <f>VLOOKUP(D69,Group[],5,FALSE)</f>
        <v>Teh</v>
      </c>
      <c r="M69" t="str">
        <f>VLOOKUP(D69,Group[],4,FALSE)</f>
        <v>Teh</v>
      </c>
      <c r="N69" t="str">
        <f>VLOOKUP(F69,Kategori[],3,FALSE)</f>
        <v>Ortodhoks</v>
      </c>
    </row>
    <row r="70" spans="1:14">
      <c r="A70" s="139" t="s">
        <v>6875</v>
      </c>
      <c r="B70" s="27" t="s">
        <v>6876</v>
      </c>
      <c r="C70" s="27" t="s">
        <v>18</v>
      </c>
      <c r="D70" s="27" t="s">
        <v>1067</v>
      </c>
      <c r="E70" s="27" t="s">
        <v>36</v>
      </c>
      <c r="F70" s="27" t="s">
        <v>6322</v>
      </c>
      <c r="G70" s="27" t="s">
        <v>6323</v>
      </c>
      <c r="H70" s="139" t="s">
        <v>5</v>
      </c>
      <c r="I70" s="1">
        <v>1886320</v>
      </c>
      <c r="J70" s="58">
        <v>0</v>
      </c>
      <c r="K70" t="str">
        <f>VLOOKUP(D70,Group[],3,FALSE)</f>
        <v>Komoditi</v>
      </c>
      <c r="L70" t="str">
        <f>VLOOKUP(D70,Group[],5,FALSE)</f>
        <v>Teh</v>
      </c>
      <c r="M70" t="str">
        <f>VLOOKUP(D70,Group[],4,FALSE)</f>
        <v>Teh</v>
      </c>
      <c r="N70">
        <f>VLOOKUP(F70,Kategori[],3,FALSE)</f>
        <v>0</v>
      </c>
    </row>
    <row r="71" spans="1:14">
      <c r="A71" s="139" t="s">
        <v>6875</v>
      </c>
      <c r="B71" s="27" t="s">
        <v>6876</v>
      </c>
      <c r="C71" s="27" t="s">
        <v>18</v>
      </c>
      <c r="D71" s="27" t="s">
        <v>1067</v>
      </c>
      <c r="E71" s="27" t="s">
        <v>36</v>
      </c>
      <c r="F71" s="27" t="s">
        <v>638</v>
      </c>
      <c r="G71" s="27" t="s">
        <v>639</v>
      </c>
      <c r="H71" s="139" t="s">
        <v>5</v>
      </c>
      <c r="I71" s="1">
        <v>3893438628</v>
      </c>
      <c r="J71" s="58">
        <v>0</v>
      </c>
      <c r="K71" t="str">
        <f>VLOOKUP(D71,Group[],3,FALSE)</f>
        <v>Komoditi</v>
      </c>
      <c r="L71" t="str">
        <f>VLOOKUP(D71,Group[],5,FALSE)</f>
        <v>Teh</v>
      </c>
      <c r="M71" t="str">
        <f>VLOOKUP(D71,Group[],4,FALSE)</f>
        <v>Teh</v>
      </c>
      <c r="N71" t="str">
        <f>VLOOKUP(F71,Kategori[],3,FALSE)</f>
        <v>Teh Lainnya</v>
      </c>
    </row>
    <row r="72" spans="1:14">
      <c r="A72" s="139" t="s">
        <v>6875</v>
      </c>
      <c r="B72" s="27" t="s">
        <v>6876</v>
      </c>
      <c r="C72" s="27" t="s">
        <v>18</v>
      </c>
      <c r="D72" s="27" t="s">
        <v>1069</v>
      </c>
      <c r="E72" s="27" t="s">
        <v>40</v>
      </c>
      <c r="F72" s="27" t="s">
        <v>440</v>
      </c>
      <c r="G72" s="27" t="s">
        <v>441</v>
      </c>
      <c r="H72" s="139" t="s">
        <v>5</v>
      </c>
      <c r="I72" s="1">
        <v>119867099</v>
      </c>
      <c r="J72" s="58">
        <v>0</v>
      </c>
      <c r="K72" t="str">
        <f>VLOOKUP(D72,Group[],3,FALSE)</f>
        <v>Non Komoditi</v>
      </c>
      <c r="L72">
        <f>VLOOKUP(D72,Group[],5,FALSE)</f>
        <v>0</v>
      </c>
      <c r="M72" t="str">
        <f>VLOOKUP(D72,Group[],4,FALSE)</f>
        <v>Hilir Lainnya</v>
      </c>
      <c r="N72" t="str">
        <f>VLOOKUP(F72,Kategori[],3,FALSE)</f>
        <v>Hilir Lainya</v>
      </c>
    </row>
    <row r="73" spans="1:14">
      <c r="A73" s="139" t="s">
        <v>6875</v>
      </c>
      <c r="B73" s="27" t="s">
        <v>6876</v>
      </c>
      <c r="C73" s="27" t="s">
        <v>18</v>
      </c>
      <c r="D73" s="27" t="s">
        <v>1069</v>
      </c>
      <c r="E73" s="27" t="s">
        <v>40</v>
      </c>
      <c r="F73" s="27" t="s">
        <v>442</v>
      </c>
      <c r="G73" s="27" t="s">
        <v>443</v>
      </c>
      <c r="H73" s="139" t="s">
        <v>5</v>
      </c>
      <c r="I73" s="1">
        <v>215203780</v>
      </c>
      <c r="J73" s="58">
        <v>0</v>
      </c>
      <c r="K73" t="str">
        <f>VLOOKUP(D73,Group[],3,FALSE)</f>
        <v>Non Komoditi</v>
      </c>
      <c r="L73">
        <f>VLOOKUP(D73,Group[],5,FALSE)</f>
        <v>0</v>
      </c>
      <c r="M73" t="str">
        <f>VLOOKUP(D73,Group[],4,FALSE)</f>
        <v>Hilir Lainnya</v>
      </c>
      <c r="N73" t="str">
        <f>VLOOKUP(F73,Kategori[],3,FALSE)</f>
        <v>Hilir Lainya</v>
      </c>
    </row>
    <row r="74" spans="1:14">
      <c r="A74" s="139" t="s">
        <v>6875</v>
      </c>
      <c r="B74" s="27" t="s">
        <v>6876</v>
      </c>
      <c r="C74" s="27" t="s">
        <v>18</v>
      </c>
      <c r="D74" s="27" t="s">
        <v>1069</v>
      </c>
      <c r="E74" s="27" t="s">
        <v>40</v>
      </c>
      <c r="F74" s="27" t="s">
        <v>484</v>
      </c>
      <c r="G74" s="27" t="s">
        <v>485</v>
      </c>
      <c r="H74" s="139" t="s">
        <v>5</v>
      </c>
      <c r="I74" s="1">
        <v>19455006</v>
      </c>
      <c r="J74" s="58">
        <v>0</v>
      </c>
      <c r="K74" t="str">
        <f>VLOOKUP(D74,Group[],3,FALSE)</f>
        <v>Non Komoditi</v>
      </c>
      <c r="L74">
        <f>VLOOKUP(D74,Group[],5,FALSE)</f>
        <v>0</v>
      </c>
      <c r="M74" t="str">
        <f>VLOOKUP(D74,Group[],4,FALSE)</f>
        <v>Hilir Lainnya</v>
      </c>
      <c r="N74" t="str">
        <f>VLOOKUP(F74,Kategori[],3,FALSE)</f>
        <v>Hilir Lainya</v>
      </c>
    </row>
    <row r="75" spans="1:14">
      <c r="A75" s="139" t="s">
        <v>6875</v>
      </c>
      <c r="B75" s="27" t="s">
        <v>6876</v>
      </c>
      <c r="C75" s="27" t="s">
        <v>18</v>
      </c>
      <c r="D75" s="27" t="s">
        <v>1069</v>
      </c>
      <c r="E75" s="27" t="s">
        <v>40</v>
      </c>
      <c r="F75" s="27" t="s">
        <v>486</v>
      </c>
      <c r="G75" s="27" t="s">
        <v>487</v>
      </c>
      <c r="H75" s="139" t="s">
        <v>5</v>
      </c>
      <c r="I75" s="1">
        <v>9446184</v>
      </c>
      <c r="J75" s="58">
        <v>0</v>
      </c>
      <c r="K75" t="str">
        <f>VLOOKUP(D75,Group[],3,FALSE)</f>
        <v>Non Komoditi</v>
      </c>
      <c r="L75">
        <f>VLOOKUP(D75,Group[],5,FALSE)</f>
        <v>0</v>
      </c>
      <c r="M75" t="str">
        <f>VLOOKUP(D75,Group[],4,FALSE)</f>
        <v>Hilir Lainnya</v>
      </c>
      <c r="N75" t="str">
        <f>VLOOKUP(F75,Kategori[],3,FALSE)</f>
        <v>Hilir Lainya</v>
      </c>
    </row>
    <row r="76" spans="1:14">
      <c r="A76" s="139" t="s">
        <v>6875</v>
      </c>
      <c r="B76" s="27" t="s">
        <v>6876</v>
      </c>
      <c r="C76" s="27" t="s">
        <v>18</v>
      </c>
      <c r="D76" s="27" t="s">
        <v>1069</v>
      </c>
      <c r="E76" s="27" t="s">
        <v>40</v>
      </c>
      <c r="F76" s="27" t="s">
        <v>490</v>
      </c>
      <c r="G76" s="27" t="s">
        <v>491</v>
      </c>
      <c r="H76" s="139" t="s">
        <v>5</v>
      </c>
      <c r="I76" s="1">
        <v>13879277</v>
      </c>
      <c r="J76" s="58">
        <v>0</v>
      </c>
      <c r="K76" t="str">
        <f>VLOOKUP(D76,Group[],3,FALSE)</f>
        <v>Non Komoditi</v>
      </c>
      <c r="L76">
        <f>VLOOKUP(D76,Group[],5,FALSE)</f>
        <v>0</v>
      </c>
      <c r="M76" t="str">
        <f>VLOOKUP(D76,Group[],4,FALSE)</f>
        <v>Hilir Lainnya</v>
      </c>
      <c r="N76" t="str">
        <f>VLOOKUP(F76,Kategori[],3,FALSE)</f>
        <v>Hilir Lainya</v>
      </c>
    </row>
    <row r="77" spans="1:14">
      <c r="A77" s="139" t="s">
        <v>6875</v>
      </c>
      <c r="B77" s="27" t="s">
        <v>6876</v>
      </c>
      <c r="C77" s="27" t="s">
        <v>18</v>
      </c>
      <c r="D77" s="27" t="s">
        <v>1069</v>
      </c>
      <c r="E77" s="27" t="s">
        <v>40</v>
      </c>
      <c r="F77" s="27" t="s">
        <v>582</v>
      </c>
      <c r="G77" s="27" t="s">
        <v>583</v>
      </c>
      <c r="H77" s="139" t="s">
        <v>5</v>
      </c>
      <c r="I77" s="1">
        <v>6035742</v>
      </c>
      <c r="J77" s="58">
        <v>0</v>
      </c>
      <c r="K77" t="str">
        <f>VLOOKUP(D77,Group[],3,FALSE)</f>
        <v>Non Komoditi</v>
      </c>
      <c r="L77">
        <f>VLOOKUP(D77,Group[],5,FALSE)</f>
        <v>0</v>
      </c>
      <c r="M77" t="str">
        <f>VLOOKUP(D77,Group[],4,FALSE)</f>
        <v>Hilir Lainnya</v>
      </c>
      <c r="N77" t="str">
        <f>VLOOKUP(F77,Kategori[],3,FALSE)</f>
        <v>Hilir Lainya</v>
      </c>
    </row>
    <row r="78" spans="1:14">
      <c r="A78" s="139" t="s">
        <v>6875</v>
      </c>
      <c r="B78" s="27" t="s">
        <v>6876</v>
      </c>
      <c r="C78" s="27" t="s">
        <v>18</v>
      </c>
      <c r="D78" s="27" t="s">
        <v>1069</v>
      </c>
      <c r="E78" s="27" t="s">
        <v>40</v>
      </c>
      <c r="F78" s="27" t="s">
        <v>584</v>
      </c>
      <c r="G78" s="27" t="s">
        <v>585</v>
      </c>
      <c r="H78" s="139" t="s">
        <v>5</v>
      </c>
      <c r="I78" s="1">
        <v>6175015</v>
      </c>
      <c r="J78" s="58">
        <v>0</v>
      </c>
      <c r="K78" t="str">
        <f>VLOOKUP(D78,Group[],3,FALSE)</f>
        <v>Non Komoditi</v>
      </c>
      <c r="L78">
        <f>VLOOKUP(D78,Group[],5,FALSE)</f>
        <v>0</v>
      </c>
      <c r="M78" t="str">
        <f>VLOOKUP(D78,Group[],4,FALSE)</f>
        <v>Hilir Lainnya</v>
      </c>
      <c r="N78" t="str">
        <f>VLOOKUP(F78,Kategori[],3,FALSE)</f>
        <v>Hilir Lainya</v>
      </c>
    </row>
    <row r="79" spans="1:14">
      <c r="A79" s="139" t="s">
        <v>6875</v>
      </c>
      <c r="B79" s="27" t="s">
        <v>6876</v>
      </c>
      <c r="C79" s="27" t="s">
        <v>18</v>
      </c>
      <c r="D79" s="27" t="s">
        <v>1069</v>
      </c>
      <c r="E79" s="27" t="s">
        <v>40</v>
      </c>
      <c r="F79" s="27" t="s">
        <v>586</v>
      </c>
      <c r="G79" s="27" t="s">
        <v>587</v>
      </c>
      <c r="H79" s="139" t="s">
        <v>5</v>
      </c>
      <c r="I79" s="1">
        <v>843243</v>
      </c>
      <c r="J79" s="58">
        <v>0</v>
      </c>
      <c r="K79" t="str">
        <f>VLOOKUP(D79,Group[],3,FALSE)</f>
        <v>Non Komoditi</v>
      </c>
      <c r="L79">
        <f>VLOOKUP(D79,Group[],5,FALSE)</f>
        <v>0</v>
      </c>
      <c r="M79" t="str">
        <f>VLOOKUP(D79,Group[],4,FALSE)</f>
        <v>Hilir Lainnya</v>
      </c>
      <c r="N79" t="str">
        <f>VLOOKUP(F79,Kategori[],3,FALSE)</f>
        <v>Hilir Lainya</v>
      </c>
    </row>
    <row r="80" spans="1:14">
      <c r="A80" s="139" t="s">
        <v>6875</v>
      </c>
      <c r="B80" s="27" t="s">
        <v>6876</v>
      </c>
      <c r="C80" s="27" t="s">
        <v>18</v>
      </c>
      <c r="D80" s="27" t="s">
        <v>1069</v>
      </c>
      <c r="E80" s="27" t="s">
        <v>40</v>
      </c>
      <c r="F80" s="27" t="s">
        <v>604</v>
      </c>
      <c r="G80" s="27" t="s">
        <v>605</v>
      </c>
      <c r="H80" s="139" t="s">
        <v>5</v>
      </c>
      <c r="I80" s="1">
        <v>292973</v>
      </c>
      <c r="J80" s="58">
        <v>0</v>
      </c>
      <c r="K80" t="str">
        <f>VLOOKUP(D80,Group[],3,FALSE)</f>
        <v>Non Komoditi</v>
      </c>
      <c r="L80">
        <f>VLOOKUP(D80,Group[],5,FALSE)</f>
        <v>0</v>
      </c>
      <c r="M80" t="str">
        <f>VLOOKUP(D80,Group[],4,FALSE)</f>
        <v>Hilir Lainnya</v>
      </c>
      <c r="N80" t="str">
        <f>VLOOKUP(F80,Kategori[],3,FALSE)</f>
        <v>Hilir Lainya</v>
      </c>
    </row>
    <row r="81" spans="1:14">
      <c r="A81" s="139" t="s">
        <v>6875</v>
      </c>
      <c r="B81" s="27" t="s">
        <v>6876</v>
      </c>
      <c r="C81" s="27" t="s">
        <v>18</v>
      </c>
      <c r="D81" s="27" t="s">
        <v>1068</v>
      </c>
      <c r="E81" s="27" t="s">
        <v>37</v>
      </c>
      <c r="F81" s="27" t="s">
        <v>2494</v>
      </c>
      <c r="G81" s="27" t="s">
        <v>2495</v>
      </c>
      <c r="H81" s="139" t="s">
        <v>5</v>
      </c>
      <c r="I81" s="1">
        <v>94495413</v>
      </c>
      <c r="J81" s="58">
        <v>0</v>
      </c>
      <c r="K81" t="str">
        <f>VLOOKUP(D81,Group[],3,FALSE)</f>
        <v>Non Komoditi</v>
      </c>
      <c r="L81">
        <f>VLOOKUP(D81,Group[],5,FALSE)</f>
        <v>0</v>
      </c>
      <c r="M81" t="str">
        <f>VLOOKUP(D81,Group[],4,FALSE)</f>
        <v>Hilir Lainnya</v>
      </c>
      <c r="N81" t="str">
        <f>VLOOKUP(F81,Kategori[],3,FALSE)</f>
        <v>Hilir Lainya</v>
      </c>
    </row>
    <row r="82" spans="1:14">
      <c r="A82" s="139" t="s">
        <v>6875</v>
      </c>
      <c r="B82" s="27" t="s">
        <v>6876</v>
      </c>
      <c r="C82" s="27" t="s">
        <v>18</v>
      </c>
      <c r="D82" s="27" t="s">
        <v>1068</v>
      </c>
      <c r="E82" s="27" t="s">
        <v>37</v>
      </c>
      <c r="F82" s="27" t="s">
        <v>2496</v>
      </c>
      <c r="G82" s="27" t="s">
        <v>2497</v>
      </c>
      <c r="H82" s="139" t="s">
        <v>5</v>
      </c>
      <c r="I82" s="1">
        <v>32432431</v>
      </c>
      <c r="J82" s="58">
        <v>0</v>
      </c>
      <c r="K82" t="str">
        <f>VLOOKUP(D82,Group[],3,FALSE)</f>
        <v>Non Komoditi</v>
      </c>
      <c r="L82">
        <f>VLOOKUP(D82,Group[],5,FALSE)</f>
        <v>0</v>
      </c>
      <c r="M82" t="str">
        <f>VLOOKUP(D82,Group[],4,FALSE)</f>
        <v>Hilir Lainnya</v>
      </c>
      <c r="N82" t="str">
        <f>VLOOKUP(F82,Kategori[],3,FALSE)</f>
        <v>Hilir Lainya</v>
      </c>
    </row>
    <row r="83" spans="1:14">
      <c r="A83" s="139" t="s">
        <v>6875</v>
      </c>
      <c r="B83" s="27" t="s">
        <v>6876</v>
      </c>
      <c r="C83" s="27" t="s">
        <v>18</v>
      </c>
      <c r="D83" s="27" t="s">
        <v>1068</v>
      </c>
      <c r="E83" s="27" t="s">
        <v>37</v>
      </c>
      <c r="F83" s="27" t="s">
        <v>2498</v>
      </c>
      <c r="G83" s="27" t="s">
        <v>2499</v>
      </c>
      <c r="H83" s="139" t="s">
        <v>5</v>
      </c>
      <c r="I83" s="1">
        <v>157303689</v>
      </c>
      <c r="J83" s="58">
        <v>0</v>
      </c>
      <c r="K83" t="str">
        <f>VLOOKUP(D83,Group[],3,FALSE)</f>
        <v>Non Komoditi</v>
      </c>
      <c r="L83">
        <f>VLOOKUP(D83,Group[],5,FALSE)</f>
        <v>0</v>
      </c>
      <c r="M83" t="str">
        <f>VLOOKUP(D83,Group[],4,FALSE)</f>
        <v>Hilir Lainnya</v>
      </c>
      <c r="N83" t="str">
        <f>VLOOKUP(F83,Kategori[],3,FALSE)</f>
        <v>Hilir Lainya</v>
      </c>
    </row>
    <row r="84" spans="1:14">
      <c r="A84" s="139" t="s">
        <v>6875</v>
      </c>
      <c r="B84" s="27" t="s">
        <v>6876</v>
      </c>
      <c r="C84" s="27" t="s">
        <v>18</v>
      </c>
      <c r="D84" s="27" t="s">
        <v>1068</v>
      </c>
      <c r="E84" s="27" t="s">
        <v>37</v>
      </c>
      <c r="F84" s="27" t="s">
        <v>2500</v>
      </c>
      <c r="G84" s="27" t="s">
        <v>2501</v>
      </c>
      <c r="H84" s="139" t="s">
        <v>5</v>
      </c>
      <c r="I84" s="1">
        <v>253778529</v>
      </c>
      <c r="J84" s="58">
        <v>0</v>
      </c>
      <c r="K84" t="str">
        <f>VLOOKUP(D84,Group[],3,FALSE)</f>
        <v>Non Komoditi</v>
      </c>
      <c r="L84">
        <f>VLOOKUP(D84,Group[],5,FALSE)</f>
        <v>0</v>
      </c>
      <c r="M84" t="str">
        <f>VLOOKUP(D84,Group[],4,FALSE)</f>
        <v>Hilir Lainnya</v>
      </c>
      <c r="N84" t="str">
        <f>VLOOKUP(F84,Kategori[],3,FALSE)</f>
        <v>Hilir Lainya</v>
      </c>
    </row>
    <row r="85" spans="1:14">
      <c r="A85" s="139" t="s">
        <v>6875</v>
      </c>
      <c r="B85" s="27" t="s">
        <v>6876</v>
      </c>
      <c r="C85" s="27" t="s">
        <v>18</v>
      </c>
      <c r="D85" s="27" t="s">
        <v>1068</v>
      </c>
      <c r="E85" s="27" t="s">
        <v>37</v>
      </c>
      <c r="F85" s="27" t="s">
        <v>2504</v>
      </c>
      <c r="G85" s="27" t="s">
        <v>2505</v>
      </c>
      <c r="H85" s="139" t="s">
        <v>5</v>
      </c>
      <c r="I85" s="1">
        <v>1877735745</v>
      </c>
      <c r="J85" s="58">
        <v>0</v>
      </c>
      <c r="K85" t="str">
        <f>VLOOKUP(D85,Group[],3,FALSE)</f>
        <v>Non Komoditi</v>
      </c>
      <c r="L85">
        <f>VLOOKUP(D85,Group[],5,FALSE)</f>
        <v>0</v>
      </c>
      <c r="M85" t="str">
        <f>VLOOKUP(D85,Group[],4,FALSE)</f>
        <v>Hilir Lainnya</v>
      </c>
      <c r="N85" t="str">
        <f>VLOOKUP(F85,Kategori[],3,FALSE)</f>
        <v>Hilir Lainya</v>
      </c>
    </row>
    <row r="86" spans="1:14">
      <c r="A86" s="139" t="s">
        <v>6875</v>
      </c>
      <c r="B86" s="27" t="s">
        <v>6876</v>
      </c>
      <c r="C86" s="27" t="s">
        <v>18</v>
      </c>
      <c r="D86" s="27" t="s">
        <v>1068</v>
      </c>
      <c r="E86" s="27" t="s">
        <v>37</v>
      </c>
      <c r="F86" s="27" t="s">
        <v>2506</v>
      </c>
      <c r="G86" s="27" t="s">
        <v>2507</v>
      </c>
      <c r="H86" s="139" t="s">
        <v>5</v>
      </c>
      <c r="I86" s="1">
        <v>22853795</v>
      </c>
      <c r="J86" s="58">
        <v>0</v>
      </c>
      <c r="K86" t="str">
        <f>VLOOKUP(D86,Group[],3,FALSE)</f>
        <v>Non Komoditi</v>
      </c>
      <c r="L86">
        <f>VLOOKUP(D86,Group[],5,FALSE)</f>
        <v>0</v>
      </c>
      <c r="M86" t="str">
        <f>VLOOKUP(D86,Group[],4,FALSE)</f>
        <v>Hilir Lainnya</v>
      </c>
      <c r="N86" t="str">
        <f>VLOOKUP(F86,Kategori[],3,FALSE)</f>
        <v>Hilir Lainya</v>
      </c>
    </row>
    <row r="87" spans="1:14">
      <c r="A87" s="139" t="s">
        <v>6875</v>
      </c>
      <c r="B87" s="27" t="s">
        <v>6876</v>
      </c>
      <c r="C87" s="27" t="s">
        <v>18</v>
      </c>
      <c r="D87" s="27" t="s">
        <v>1068</v>
      </c>
      <c r="E87" s="27" t="s">
        <v>37</v>
      </c>
      <c r="F87" s="27" t="s">
        <v>2510</v>
      </c>
      <c r="G87" s="27" t="s">
        <v>2511</v>
      </c>
      <c r="H87" s="139" t="s">
        <v>5</v>
      </c>
      <c r="I87" s="1">
        <v>90321891</v>
      </c>
      <c r="J87" s="58">
        <v>0</v>
      </c>
      <c r="K87" t="str">
        <f>VLOOKUP(D87,Group[],3,FALSE)</f>
        <v>Non Komoditi</v>
      </c>
      <c r="L87">
        <f>VLOOKUP(D87,Group[],5,FALSE)</f>
        <v>0</v>
      </c>
      <c r="M87" t="str">
        <f>VLOOKUP(D87,Group[],4,FALSE)</f>
        <v>Hilir Lainnya</v>
      </c>
      <c r="N87" t="str">
        <f>VLOOKUP(F87,Kategori[],3,FALSE)</f>
        <v>Hilir Lainya</v>
      </c>
    </row>
    <row r="88" spans="1:14">
      <c r="A88" s="139" t="s">
        <v>6875</v>
      </c>
      <c r="B88" s="27" t="s">
        <v>6876</v>
      </c>
      <c r="C88" s="27" t="s">
        <v>18</v>
      </c>
      <c r="D88" s="27" t="s">
        <v>1068</v>
      </c>
      <c r="E88" s="27" t="s">
        <v>37</v>
      </c>
      <c r="F88" s="27" t="s">
        <v>2512</v>
      </c>
      <c r="G88" s="27" t="s">
        <v>2513</v>
      </c>
      <c r="H88" s="139" t="s">
        <v>5</v>
      </c>
      <c r="I88" s="1">
        <v>280322711</v>
      </c>
      <c r="J88" s="58">
        <v>0</v>
      </c>
      <c r="K88" t="str">
        <f>VLOOKUP(D88,Group[],3,FALSE)</f>
        <v>Non Komoditi</v>
      </c>
      <c r="L88">
        <f>VLOOKUP(D88,Group[],5,FALSE)</f>
        <v>0</v>
      </c>
      <c r="M88" t="str">
        <f>VLOOKUP(D88,Group[],4,FALSE)</f>
        <v>Hilir Lainnya</v>
      </c>
      <c r="N88" t="str">
        <f>VLOOKUP(F88,Kategori[],3,FALSE)</f>
        <v>Hilir Lainya</v>
      </c>
    </row>
    <row r="89" spans="1:14">
      <c r="A89" s="139" t="s">
        <v>6875</v>
      </c>
      <c r="B89" s="27" t="s">
        <v>6876</v>
      </c>
      <c r="C89" s="27" t="s">
        <v>18</v>
      </c>
      <c r="D89" s="27" t="s">
        <v>1068</v>
      </c>
      <c r="E89" s="27" t="s">
        <v>37</v>
      </c>
      <c r="F89" s="27" t="s">
        <v>2514</v>
      </c>
      <c r="G89" s="27" t="s">
        <v>2515</v>
      </c>
      <c r="H89" s="139" t="s">
        <v>5</v>
      </c>
      <c r="I89" s="1">
        <v>544297538</v>
      </c>
      <c r="J89" s="58">
        <v>0</v>
      </c>
      <c r="K89" t="str">
        <f>VLOOKUP(D89,Group[],3,FALSE)</f>
        <v>Non Komoditi</v>
      </c>
      <c r="L89">
        <f>VLOOKUP(D89,Group[],5,FALSE)</f>
        <v>0</v>
      </c>
      <c r="M89" t="str">
        <f>VLOOKUP(D89,Group[],4,FALSE)</f>
        <v>Hilir Lainnya</v>
      </c>
      <c r="N89" t="str">
        <f>VLOOKUP(F89,Kategori[],3,FALSE)</f>
        <v>Hilir Lainya</v>
      </c>
    </row>
    <row r="90" spans="1:14">
      <c r="A90" s="139" t="s">
        <v>6875</v>
      </c>
      <c r="B90" s="27" t="s">
        <v>6876</v>
      </c>
      <c r="C90" s="27" t="s">
        <v>18</v>
      </c>
      <c r="D90" s="27" t="s">
        <v>1068</v>
      </c>
      <c r="E90" s="27" t="s">
        <v>37</v>
      </c>
      <c r="F90" s="27" t="s">
        <v>2516</v>
      </c>
      <c r="G90" s="27" t="s">
        <v>2517</v>
      </c>
      <c r="H90" s="139" t="s">
        <v>5</v>
      </c>
      <c r="I90" s="1">
        <v>24324325</v>
      </c>
      <c r="J90" s="58">
        <v>0</v>
      </c>
      <c r="K90" t="str">
        <f>VLOOKUP(D90,Group[],3,FALSE)</f>
        <v>Non Komoditi</v>
      </c>
      <c r="L90">
        <f>VLOOKUP(D90,Group[],5,FALSE)</f>
        <v>0</v>
      </c>
      <c r="M90" t="str">
        <f>VLOOKUP(D90,Group[],4,FALSE)</f>
        <v>Hilir Lainnya</v>
      </c>
      <c r="N90" t="str">
        <f>VLOOKUP(F90,Kategori[],3,FALSE)</f>
        <v>Hilir Lainya</v>
      </c>
    </row>
    <row r="91" spans="1:14">
      <c r="A91" s="139" t="s">
        <v>6875</v>
      </c>
      <c r="B91" s="27" t="s">
        <v>6876</v>
      </c>
      <c r="C91" s="27" t="s">
        <v>18</v>
      </c>
      <c r="D91" s="27" t="s">
        <v>1068</v>
      </c>
      <c r="E91" s="27" t="s">
        <v>37</v>
      </c>
      <c r="F91" s="27" t="s">
        <v>2518</v>
      </c>
      <c r="G91" s="27" t="s">
        <v>2519</v>
      </c>
      <c r="H91" s="139" t="s">
        <v>5</v>
      </c>
      <c r="I91" s="1">
        <v>438560475</v>
      </c>
      <c r="J91" s="58">
        <v>0</v>
      </c>
      <c r="K91" t="str">
        <f>VLOOKUP(D91,Group[],3,FALSE)</f>
        <v>Non Komoditi</v>
      </c>
      <c r="L91">
        <f>VLOOKUP(D91,Group[],5,FALSE)</f>
        <v>0</v>
      </c>
      <c r="M91" t="str">
        <f>VLOOKUP(D91,Group[],4,FALSE)</f>
        <v>Hilir Lainnya</v>
      </c>
      <c r="N91" t="str">
        <f>VLOOKUP(F91,Kategori[],3,FALSE)</f>
        <v>Hilir Lainya</v>
      </c>
    </row>
    <row r="92" spans="1:14">
      <c r="A92" s="139" t="s">
        <v>6875</v>
      </c>
      <c r="B92" s="27" t="s">
        <v>6876</v>
      </c>
      <c r="C92" s="27" t="s">
        <v>18</v>
      </c>
      <c r="D92" s="27" t="s">
        <v>1068</v>
      </c>
      <c r="E92" s="27" t="s">
        <v>37</v>
      </c>
      <c r="F92" s="27" t="s">
        <v>2520</v>
      </c>
      <c r="G92" s="27" t="s">
        <v>2521</v>
      </c>
      <c r="H92" s="139" t="s">
        <v>5</v>
      </c>
      <c r="I92" s="1">
        <v>264559716</v>
      </c>
      <c r="J92" s="58">
        <v>0</v>
      </c>
      <c r="K92" t="str">
        <f>VLOOKUP(D92,Group[],3,FALSE)</f>
        <v>Non Komoditi</v>
      </c>
      <c r="L92">
        <f>VLOOKUP(D92,Group[],5,FALSE)</f>
        <v>0</v>
      </c>
      <c r="M92" t="str">
        <f>VLOOKUP(D92,Group[],4,FALSE)</f>
        <v>Hilir Lainnya</v>
      </c>
      <c r="N92" t="str">
        <f>VLOOKUP(F92,Kategori[],3,FALSE)</f>
        <v>Hilir Lainya</v>
      </c>
    </row>
    <row r="93" spans="1:14">
      <c r="A93" s="139" t="s">
        <v>6875</v>
      </c>
      <c r="B93" s="27" t="s">
        <v>6876</v>
      </c>
      <c r="C93" s="27" t="s">
        <v>18</v>
      </c>
      <c r="D93" s="27" t="s">
        <v>1068</v>
      </c>
      <c r="E93" s="27" t="s">
        <v>37</v>
      </c>
      <c r="F93" s="27" t="s">
        <v>2522</v>
      </c>
      <c r="G93" s="27" t="s">
        <v>2523</v>
      </c>
      <c r="H93" s="139" t="s">
        <v>5</v>
      </c>
      <c r="I93" s="1">
        <v>519822263</v>
      </c>
      <c r="J93" s="58">
        <v>0</v>
      </c>
      <c r="K93" t="str">
        <f>VLOOKUP(D93,Group[],3,FALSE)</f>
        <v>Non Komoditi</v>
      </c>
      <c r="L93">
        <f>VLOOKUP(D93,Group[],5,FALSE)</f>
        <v>0</v>
      </c>
      <c r="M93" t="str">
        <f>VLOOKUP(D93,Group[],4,FALSE)</f>
        <v>Hilir Lainnya</v>
      </c>
      <c r="N93" t="str">
        <f>VLOOKUP(F93,Kategori[],3,FALSE)</f>
        <v>Hilir Lainya</v>
      </c>
    </row>
    <row r="94" spans="1:14">
      <c r="A94" s="139" t="s">
        <v>6875</v>
      </c>
      <c r="B94" s="27" t="s">
        <v>6876</v>
      </c>
      <c r="C94" s="27" t="s">
        <v>18</v>
      </c>
      <c r="D94" s="27" t="s">
        <v>1068</v>
      </c>
      <c r="E94" s="27" t="s">
        <v>37</v>
      </c>
      <c r="F94" s="27" t="s">
        <v>2524</v>
      </c>
      <c r="G94" s="27" t="s">
        <v>2525</v>
      </c>
      <c r="H94" s="139" t="s">
        <v>5</v>
      </c>
      <c r="I94" s="1">
        <v>368886710</v>
      </c>
      <c r="J94" s="58">
        <v>0</v>
      </c>
      <c r="K94" t="str">
        <f>VLOOKUP(D94,Group[],3,FALSE)</f>
        <v>Non Komoditi</v>
      </c>
      <c r="L94">
        <f>VLOOKUP(D94,Group[],5,FALSE)</f>
        <v>0</v>
      </c>
      <c r="M94" t="str">
        <f>VLOOKUP(D94,Group[],4,FALSE)</f>
        <v>Hilir Lainnya</v>
      </c>
      <c r="N94" t="str">
        <f>VLOOKUP(F94,Kategori[],3,FALSE)</f>
        <v>Hilir Lainya</v>
      </c>
    </row>
    <row r="95" spans="1:14">
      <c r="A95" s="139" t="s">
        <v>6875</v>
      </c>
      <c r="B95" s="27" t="s">
        <v>6876</v>
      </c>
      <c r="C95" s="27" t="s">
        <v>18</v>
      </c>
      <c r="D95" s="27" t="s">
        <v>1068</v>
      </c>
      <c r="E95" s="27" t="s">
        <v>37</v>
      </c>
      <c r="F95" s="27" t="s">
        <v>2526</v>
      </c>
      <c r="G95" s="27" t="s">
        <v>2527</v>
      </c>
      <c r="H95" s="139" t="s">
        <v>5</v>
      </c>
      <c r="I95" s="1">
        <v>374664193</v>
      </c>
      <c r="J95" s="58">
        <v>0</v>
      </c>
      <c r="K95" t="str">
        <f>VLOOKUP(D95,Group[],3,FALSE)</f>
        <v>Non Komoditi</v>
      </c>
      <c r="L95">
        <f>VLOOKUP(D95,Group[],5,FALSE)</f>
        <v>0</v>
      </c>
      <c r="M95" t="str">
        <f>VLOOKUP(D95,Group[],4,FALSE)</f>
        <v>Hilir Lainnya</v>
      </c>
      <c r="N95" t="str">
        <f>VLOOKUP(F95,Kategori[],3,FALSE)</f>
        <v>Hilir Lainya</v>
      </c>
    </row>
    <row r="96" spans="1:14">
      <c r="A96" s="139" t="s">
        <v>6875</v>
      </c>
      <c r="B96" s="27" t="s">
        <v>6876</v>
      </c>
      <c r="C96" s="27" t="s">
        <v>18</v>
      </c>
      <c r="D96" s="27" t="s">
        <v>1068</v>
      </c>
      <c r="E96" s="27" t="s">
        <v>37</v>
      </c>
      <c r="F96" s="27" t="s">
        <v>2528</v>
      </c>
      <c r="G96" s="27" t="s">
        <v>2529</v>
      </c>
      <c r="H96" s="139" t="s">
        <v>5</v>
      </c>
      <c r="I96" s="1">
        <v>146232808</v>
      </c>
      <c r="J96" s="58">
        <v>0</v>
      </c>
      <c r="K96" t="str">
        <f>VLOOKUP(D96,Group[],3,FALSE)</f>
        <v>Non Komoditi</v>
      </c>
      <c r="L96">
        <f>VLOOKUP(D96,Group[],5,FALSE)</f>
        <v>0</v>
      </c>
      <c r="M96" t="str">
        <f>VLOOKUP(D96,Group[],4,FALSE)</f>
        <v>Hilir Lainnya</v>
      </c>
      <c r="N96" t="str">
        <f>VLOOKUP(F96,Kategori[],3,FALSE)</f>
        <v>Hilir Lainya</v>
      </c>
    </row>
    <row r="97" spans="1:14">
      <c r="A97" s="139" t="s">
        <v>6875</v>
      </c>
      <c r="B97" s="27" t="s">
        <v>6876</v>
      </c>
      <c r="C97" s="27" t="s">
        <v>18</v>
      </c>
      <c r="D97" s="27" t="s">
        <v>1068</v>
      </c>
      <c r="E97" s="27" t="s">
        <v>37</v>
      </c>
      <c r="F97" s="27" t="s">
        <v>2540</v>
      </c>
      <c r="G97" s="27" t="s">
        <v>2541</v>
      </c>
      <c r="H97" s="139" t="s">
        <v>5</v>
      </c>
      <c r="I97" s="1">
        <v>7589244</v>
      </c>
      <c r="J97" s="58">
        <v>0</v>
      </c>
      <c r="K97" t="str">
        <f>VLOOKUP(D97,Group[],3,FALSE)</f>
        <v>Non Komoditi</v>
      </c>
      <c r="L97">
        <f>VLOOKUP(D97,Group[],5,FALSE)</f>
        <v>0</v>
      </c>
      <c r="M97" t="str">
        <f>VLOOKUP(D97,Group[],4,FALSE)</f>
        <v>Hilir Lainnya</v>
      </c>
      <c r="N97" t="str">
        <f>VLOOKUP(F97,Kategori[],3,FALSE)</f>
        <v>Hilir Lainya</v>
      </c>
    </row>
    <row r="98" spans="1:14">
      <c r="A98" s="139" t="s">
        <v>6875</v>
      </c>
      <c r="B98" s="27" t="s">
        <v>6876</v>
      </c>
      <c r="C98" s="27" t="s">
        <v>18</v>
      </c>
      <c r="D98" s="27" t="s">
        <v>1068</v>
      </c>
      <c r="E98" s="27" t="s">
        <v>37</v>
      </c>
      <c r="F98" s="27" t="s">
        <v>2542</v>
      </c>
      <c r="G98" s="27" t="s">
        <v>2543</v>
      </c>
      <c r="H98" s="139" t="s">
        <v>5</v>
      </c>
      <c r="I98" s="1">
        <v>9090930</v>
      </c>
      <c r="J98" s="58">
        <v>0</v>
      </c>
      <c r="K98" t="str">
        <f>VLOOKUP(D98,Group[],3,FALSE)</f>
        <v>Non Komoditi</v>
      </c>
      <c r="L98">
        <f>VLOOKUP(D98,Group[],5,FALSE)</f>
        <v>0</v>
      </c>
      <c r="M98" t="str">
        <f>VLOOKUP(D98,Group[],4,FALSE)</f>
        <v>Hilir Lainnya</v>
      </c>
      <c r="N98" t="str">
        <f>VLOOKUP(F98,Kategori[],3,FALSE)</f>
        <v>Hilir Lainya</v>
      </c>
    </row>
    <row r="99" spans="1:14">
      <c r="A99" s="139" t="s">
        <v>6875</v>
      </c>
      <c r="B99" s="27" t="s">
        <v>6876</v>
      </c>
      <c r="C99" s="27" t="s">
        <v>18</v>
      </c>
      <c r="D99" s="27" t="s">
        <v>1068</v>
      </c>
      <c r="E99" s="27" t="s">
        <v>37</v>
      </c>
      <c r="F99" s="27" t="s">
        <v>2544</v>
      </c>
      <c r="G99" s="27" t="s">
        <v>2545</v>
      </c>
      <c r="H99" s="139" t="s">
        <v>5</v>
      </c>
      <c r="I99" s="1">
        <v>77117521</v>
      </c>
      <c r="J99" s="58">
        <v>0</v>
      </c>
      <c r="K99" t="str">
        <f>VLOOKUP(D99,Group[],3,FALSE)</f>
        <v>Non Komoditi</v>
      </c>
      <c r="L99">
        <f>VLOOKUP(D99,Group[],5,FALSE)</f>
        <v>0</v>
      </c>
      <c r="M99" t="str">
        <f>VLOOKUP(D99,Group[],4,FALSE)</f>
        <v>Hilir Lainnya</v>
      </c>
      <c r="N99" t="str">
        <f>VLOOKUP(F99,Kategori[],3,FALSE)</f>
        <v>Hilir Lainya</v>
      </c>
    </row>
    <row r="100" spans="1:14">
      <c r="A100" s="139" t="s">
        <v>6875</v>
      </c>
      <c r="B100" s="27" t="s">
        <v>6876</v>
      </c>
      <c r="C100" s="27" t="s">
        <v>18</v>
      </c>
      <c r="D100" s="27" t="s">
        <v>1068</v>
      </c>
      <c r="E100" s="27" t="s">
        <v>37</v>
      </c>
      <c r="F100" s="27" t="s">
        <v>2546</v>
      </c>
      <c r="G100" s="27" t="s">
        <v>2547</v>
      </c>
      <c r="H100" s="139" t="s">
        <v>5</v>
      </c>
      <c r="I100" s="1">
        <v>1641781917</v>
      </c>
      <c r="J100" s="58">
        <v>0</v>
      </c>
      <c r="K100" t="str">
        <f>VLOOKUP(D100,Group[],3,FALSE)</f>
        <v>Non Komoditi</v>
      </c>
      <c r="L100">
        <f>VLOOKUP(D100,Group[],5,FALSE)</f>
        <v>0</v>
      </c>
      <c r="M100" t="str">
        <f>VLOOKUP(D100,Group[],4,FALSE)</f>
        <v>Hilir Lainnya</v>
      </c>
      <c r="N100" t="str">
        <f>VLOOKUP(F100,Kategori[],3,FALSE)</f>
        <v>Hilir Lainya</v>
      </c>
    </row>
    <row r="101" spans="1:14">
      <c r="A101" s="139" t="s">
        <v>6875</v>
      </c>
      <c r="B101" s="27" t="s">
        <v>6876</v>
      </c>
      <c r="C101" s="27" t="s">
        <v>18</v>
      </c>
      <c r="D101" s="27" t="s">
        <v>1068</v>
      </c>
      <c r="E101" s="27" t="s">
        <v>37</v>
      </c>
      <c r="F101" s="27" t="s">
        <v>2548</v>
      </c>
      <c r="G101" s="27" t="s">
        <v>2549</v>
      </c>
      <c r="H101" s="139" t="s">
        <v>5</v>
      </c>
      <c r="I101" s="1">
        <v>7784087285</v>
      </c>
      <c r="J101" s="58">
        <v>0</v>
      </c>
      <c r="K101" t="str">
        <f>VLOOKUP(D101,Group[],3,FALSE)</f>
        <v>Non Komoditi</v>
      </c>
      <c r="L101">
        <f>VLOOKUP(D101,Group[],5,FALSE)</f>
        <v>0</v>
      </c>
      <c r="M101" t="str">
        <f>VLOOKUP(D101,Group[],4,FALSE)</f>
        <v>Hilir Lainnya</v>
      </c>
      <c r="N101" t="str">
        <f>VLOOKUP(F101,Kategori[],3,FALSE)</f>
        <v>Hilir Lainya</v>
      </c>
    </row>
    <row r="102" spans="1:14">
      <c r="A102" s="139" t="s">
        <v>6875</v>
      </c>
      <c r="B102" s="27" t="s">
        <v>6876</v>
      </c>
      <c r="C102" s="27" t="s">
        <v>18</v>
      </c>
      <c r="D102" s="27" t="s">
        <v>1068</v>
      </c>
      <c r="E102" s="27" t="s">
        <v>37</v>
      </c>
      <c r="F102" s="27" t="s">
        <v>2550</v>
      </c>
      <c r="G102" s="27" t="s">
        <v>2551</v>
      </c>
      <c r="H102" s="139" t="s">
        <v>5</v>
      </c>
      <c r="I102" s="1">
        <v>3161877309</v>
      </c>
      <c r="J102" s="58">
        <v>0</v>
      </c>
      <c r="K102" t="str">
        <f>VLOOKUP(D102,Group[],3,FALSE)</f>
        <v>Non Komoditi</v>
      </c>
      <c r="L102">
        <f>VLOOKUP(D102,Group[],5,FALSE)</f>
        <v>0</v>
      </c>
      <c r="M102" t="str">
        <f>VLOOKUP(D102,Group[],4,FALSE)</f>
        <v>Hilir Lainnya</v>
      </c>
      <c r="N102" t="str">
        <f>VLOOKUP(F102,Kategori[],3,FALSE)</f>
        <v>Hilir Lainya</v>
      </c>
    </row>
    <row r="103" spans="1:14">
      <c r="A103" s="139" t="s">
        <v>6875</v>
      </c>
      <c r="B103" s="27" t="s">
        <v>6876</v>
      </c>
      <c r="C103" s="27" t="s">
        <v>18</v>
      </c>
      <c r="D103" s="27" t="s">
        <v>1068</v>
      </c>
      <c r="E103" s="27" t="s">
        <v>37</v>
      </c>
      <c r="F103" s="27" t="s">
        <v>2552</v>
      </c>
      <c r="G103" s="27" t="s">
        <v>2553</v>
      </c>
      <c r="H103" s="139" t="s">
        <v>5</v>
      </c>
      <c r="I103" s="1">
        <v>3151053410</v>
      </c>
      <c r="J103" s="58">
        <v>0</v>
      </c>
      <c r="K103" t="str">
        <f>VLOOKUP(D103,Group[],3,FALSE)</f>
        <v>Non Komoditi</v>
      </c>
      <c r="L103">
        <f>VLOOKUP(D103,Group[],5,FALSE)</f>
        <v>0</v>
      </c>
      <c r="M103" t="str">
        <f>VLOOKUP(D103,Group[],4,FALSE)</f>
        <v>Hilir Lainnya</v>
      </c>
      <c r="N103" t="str">
        <f>VLOOKUP(F103,Kategori[],3,FALSE)</f>
        <v>Hilir Lainya</v>
      </c>
    </row>
    <row r="104" spans="1:14">
      <c r="A104" s="139" t="s">
        <v>6875</v>
      </c>
      <c r="B104" s="27" t="s">
        <v>6876</v>
      </c>
      <c r="C104" s="27" t="s">
        <v>18</v>
      </c>
      <c r="D104" s="27" t="s">
        <v>1068</v>
      </c>
      <c r="E104" s="27" t="s">
        <v>37</v>
      </c>
      <c r="F104" s="27" t="s">
        <v>2556</v>
      </c>
      <c r="G104" s="27" t="s">
        <v>2557</v>
      </c>
      <c r="H104" s="139" t="s">
        <v>5</v>
      </c>
      <c r="I104" s="1">
        <v>806964299</v>
      </c>
      <c r="J104" s="58">
        <v>0</v>
      </c>
      <c r="K104" t="str">
        <f>VLOOKUP(D104,Group[],3,FALSE)</f>
        <v>Non Komoditi</v>
      </c>
      <c r="L104">
        <f>VLOOKUP(D104,Group[],5,FALSE)</f>
        <v>0</v>
      </c>
      <c r="M104" t="str">
        <f>VLOOKUP(D104,Group[],4,FALSE)</f>
        <v>Hilir Lainnya</v>
      </c>
      <c r="N104" t="str">
        <f>VLOOKUP(F104,Kategori[],3,FALSE)</f>
        <v>Hilir Lainya</v>
      </c>
    </row>
    <row r="105" spans="1:14">
      <c r="A105" s="139" t="s">
        <v>6875</v>
      </c>
      <c r="B105" s="27" t="s">
        <v>6876</v>
      </c>
      <c r="C105" s="27" t="s">
        <v>18</v>
      </c>
      <c r="D105" s="27" t="s">
        <v>1068</v>
      </c>
      <c r="E105" s="27" t="s">
        <v>37</v>
      </c>
      <c r="F105" s="27" t="s">
        <v>2562</v>
      </c>
      <c r="G105" s="27" t="s">
        <v>2563</v>
      </c>
      <c r="H105" s="139" t="s">
        <v>5</v>
      </c>
      <c r="I105" s="1">
        <v>27945403</v>
      </c>
      <c r="J105" s="58">
        <v>0</v>
      </c>
      <c r="K105" t="str">
        <f>VLOOKUP(D105,Group[],3,FALSE)</f>
        <v>Non Komoditi</v>
      </c>
      <c r="L105">
        <f>VLOOKUP(D105,Group[],5,FALSE)</f>
        <v>0</v>
      </c>
      <c r="M105" t="str">
        <f>VLOOKUP(D105,Group[],4,FALSE)</f>
        <v>Hilir Lainnya</v>
      </c>
      <c r="N105" t="str">
        <f>VLOOKUP(F105,Kategori[],3,FALSE)</f>
        <v>Hilir Lainya</v>
      </c>
    </row>
    <row r="106" spans="1:14">
      <c r="A106" s="139" t="s">
        <v>6875</v>
      </c>
      <c r="B106" s="27" t="s">
        <v>6876</v>
      </c>
      <c r="C106" s="27" t="s">
        <v>18</v>
      </c>
      <c r="D106" s="27" t="s">
        <v>1068</v>
      </c>
      <c r="E106" s="27" t="s">
        <v>37</v>
      </c>
      <c r="F106" s="27" t="s">
        <v>2762</v>
      </c>
      <c r="G106" s="27" t="s">
        <v>2763</v>
      </c>
      <c r="H106" s="139" t="s">
        <v>5</v>
      </c>
      <c r="I106" s="1">
        <v>310612802</v>
      </c>
      <c r="J106" s="58">
        <v>0</v>
      </c>
      <c r="K106" t="str">
        <f>VLOOKUP(D106,Group[],3,FALSE)</f>
        <v>Non Komoditi</v>
      </c>
      <c r="L106">
        <f>VLOOKUP(D106,Group[],5,FALSE)</f>
        <v>0</v>
      </c>
      <c r="M106" t="str">
        <f>VLOOKUP(D106,Group[],4,FALSE)</f>
        <v>Hilir Lainnya</v>
      </c>
      <c r="N106" t="str">
        <f>VLOOKUP(F106,Kategori[],3,FALSE)</f>
        <v>Hilir Lainya</v>
      </c>
    </row>
    <row r="107" spans="1:14">
      <c r="A107" s="139" t="s">
        <v>6875</v>
      </c>
      <c r="B107" s="27" t="s">
        <v>6876</v>
      </c>
      <c r="C107" s="27" t="s">
        <v>18</v>
      </c>
      <c r="D107" s="27" t="s">
        <v>1068</v>
      </c>
      <c r="E107" s="27" t="s">
        <v>37</v>
      </c>
      <c r="F107" s="27" t="s">
        <v>2836</v>
      </c>
      <c r="G107" s="27" t="s">
        <v>2837</v>
      </c>
      <c r="H107" s="139" t="s">
        <v>5</v>
      </c>
      <c r="I107" s="1">
        <v>1100088717</v>
      </c>
      <c r="J107" s="58">
        <v>0</v>
      </c>
      <c r="K107" t="str">
        <f>VLOOKUP(D107,Group[],3,FALSE)</f>
        <v>Non Komoditi</v>
      </c>
      <c r="L107">
        <f>VLOOKUP(D107,Group[],5,FALSE)</f>
        <v>0</v>
      </c>
      <c r="M107" t="str">
        <f>VLOOKUP(D107,Group[],4,FALSE)</f>
        <v>Hilir Lainnya</v>
      </c>
      <c r="N107" t="str">
        <f>VLOOKUP(F107,Kategori[],3,FALSE)</f>
        <v>Hilir Lainya</v>
      </c>
    </row>
    <row r="108" spans="1:14">
      <c r="A108" s="139" t="s">
        <v>6875</v>
      </c>
      <c r="B108" s="27" t="s">
        <v>6876</v>
      </c>
      <c r="C108" s="27" t="s">
        <v>18</v>
      </c>
      <c r="D108" s="27" t="s">
        <v>1068</v>
      </c>
      <c r="E108" s="27" t="s">
        <v>37</v>
      </c>
      <c r="F108" s="27" t="s">
        <v>384</v>
      </c>
      <c r="G108" s="27" t="s">
        <v>385</v>
      </c>
      <c r="H108" s="139" t="s">
        <v>5</v>
      </c>
      <c r="I108" s="1">
        <v>691591626</v>
      </c>
      <c r="J108" s="58">
        <v>0</v>
      </c>
      <c r="K108" t="str">
        <f>VLOOKUP(D108,Group[],3,FALSE)</f>
        <v>Non Komoditi</v>
      </c>
      <c r="L108">
        <f>VLOOKUP(D108,Group[],5,FALSE)</f>
        <v>0</v>
      </c>
      <c r="M108" t="str">
        <f>VLOOKUP(D108,Group[],4,FALSE)</f>
        <v>Hilir Lainnya</v>
      </c>
      <c r="N108" t="str">
        <f>VLOOKUP(F108,Kategori[],3,FALSE)</f>
        <v>Hilir Lainya</v>
      </c>
    </row>
    <row r="109" spans="1:14">
      <c r="A109" s="139" t="s">
        <v>6875</v>
      </c>
      <c r="B109" s="27" t="s">
        <v>6876</v>
      </c>
      <c r="C109" s="27" t="s">
        <v>18</v>
      </c>
      <c r="D109" s="27" t="s">
        <v>1068</v>
      </c>
      <c r="E109" s="27" t="s">
        <v>37</v>
      </c>
      <c r="F109" s="27" t="s">
        <v>386</v>
      </c>
      <c r="G109" s="27" t="s">
        <v>387</v>
      </c>
      <c r="H109" s="139" t="s">
        <v>5</v>
      </c>
      <c r="I109" s="1">
        <v>386428168</v>
      </c>
      <c r="J109" s="58">
        <v>0</v>
      </c>
      <c r="K109" t="str">
        <f>VLOOKUP(D109,Group[],3,FALSE)</f>
        <v>Non Komoditi</v>
      </c>
      <c r="L109">
        <f>VLOOKUP(D109,Group[],5,FALSE)</f>
        <v>0</v>
      </c>
      <c r="M109" t="str">
        <f>VLOOKUP(D109,Group[],4,FALSE)</f>
        <v>Hilir Lainnya</v>
      </c>
      <c r="N109" t="str">
        <f>VLOOKUP(F109,Kategori[],3,FALSE)</f>
        <v>Hilir Lainya</v>
      </c>
    </row>
    <row r="110" spans="1:14">
      <c r="A110" s="139" t="s">
        <v>6875</v>
      </c>
      <c r="B110" s="27" t="s">
        <v>6876</v>
      </c>
      <c r="C110" s="27" t="s">
        <v>18</v>
      </c>
      <c r="D110" s="27" t="s">
        <v>1068</v>
      </c>
      <c r="E110" s="27" t="s">
        <v>37</v>
      </c>
      <c r="F110" s="27" t="s">
        <v>396</v>
      </c>
      <c r="G110" s="27" t="s">
        <v>397</v>
      </c>
      <c r="H110" s="139" t="s">
        <v>5</v>
      </c>
      <c r="I110" s="1">
        <v>344470697</v>
      </c>
      <c r="J110" s="58">
        <v>0</v>
      </c>
      <c r="K110" t="str">
        <f>VLOOKUP(D110,Group[],3,FALSE)</f>
        <v>Non Komoditi</v>
      </c>
      <c r="L110">
        <f>VLOOKUP(D110,Group[],5,FALSE)</f>
        <v>0</v>
      </c>
      <c r="M110" t="str">
        <f>VLOOKUP(D110,Group[],4,FALSE)</f>
        <v>Hilir Lainnya</v>
      </c>
      <c r="N110" t="str">
        <f>VLOOKUP(F110,Kategori[],3,FALSE)</f>
        <v>Hilir Lainya</v>
      </c>
    </row>
    <row r="111" spans="1:14">
      <c r="A111" s="139" t="s">
        <v>6875</v>
      </c>
      <c r="B111" s="27" t="s">
        <v>6876</v>
      </c>
      <c r="C111" s="27" t="s">
        <v>18</v>
      </c>
      <c r="D111" s="27" t="s">
        <v>1068</v>
      </c>
      <c r="E111" s="27" t="s">
        <v>37</v>
      </c>
      <c r="F111" s="27" t="s">
        <v>3151</v>
      </c>
      <c r="G111" s="27" t="s">
        <v>3152</v>
      </c>
      <c r="H111" s="139" t="s">
        <v>5</v>
      </c>
      <c r="I111" s="1">
        <v>546495886</v>
      </c>
      <c r="J111" s="58">
        <v>0</v>
      </c>
      <c r="K111" t="str">
        <f>VLOOKUP(D111,Group[],3,FALSE)</f>
        <v>Non Komoditi</v>
      </c>
      <c r="L111">
        <f>VLOOKUP(D111,Group[],5,FALSE)</f>
        <v>0</v>
      </c>
      <c r="M111" t="str">
        <f>VLOOKUP(D111,Group[],4,FALSE)</f>
        <v>Hilir Lainnya</v>
      </c>
      <c r="N111" t="str">
        <f>VLOOKUP(F111,Kategori[],3,FALSE)</f>
        <v>Hilir Lainya</v>
      </c>
    </row>
    <row r="112" spans="1:14">
      <c r="A112" s="139" t="s">
        <v>6875</v>
      </c>
      <c r="B112" s="27" t="s">
        <v>6876</v>
      </c>
      <c r="C112" s="27" t="s">
        <v>18</v>
      </c>
      <c r="D112" s="27" t="s">
        <v>1068</v>
      </c>
      <c r="E112" s="27" t="s">
        <v>37</v>
      </c>
      <c r="F112" s="27" t="s">
        <v>398</v>
      </c>
      <c r="G112" s="27" t="s">
        <v>399</v>
      </c>
      <c r="H112" s="139" t="s">
        <v>5</v>
      </c>
      <c r="I112" s="1">
        <v>49825259</v>
      </c>
      <c r="J112" s="58">
        <v>0</v>
      </c>
      <c r="K112" t="str">
        <f>VLOOKUP(D112,Group[],3,FALSE)</f>
        <v>Non Komoditi</v>
      </c>
      <c r="L112">
        <f>VLOOKUP(D112,Group[],5,FALSE)</f>
        <v>0</v>
      </c>
      <c r="M112" t="str">
        <f>VLOOKUP(D112,Group[],4,FALSE)</f>
        <v>Hilir Lainnya</v>
      </c>
      <c r="N112" t="str">
        <f>VLOOKUP(F112,Kategori[],3,FALSE)</f>
        <v>Hilir Lainya</v>
      </c>
    </row>
    <row r="113" spans="1:14">
      <c r="A113" s="139" t="s">
        <v>6875</v>
      </c>
      <c r="B113" s="27" t="s">
        <v>6876</v>
      </c>
      <c r="C113" s="27" t="s">
        <v>18</v>
      </c>
      <c r="D113" s="27" t="s">
        <v>1068</v>
      </c>
      <c r="E113" s="27" t="s">
        <v>37</v>
      </c>
      <c r="F113" s="27" t="s">
        <v>400</v>
      </c>
      <c r="G113" s="27" t="s">
        <v>401</v>
      </c>
      <c r="H113" s="139" t="s">
        <v>5</v>
      </c>
      <c r="I113" s="1">
        <v>24833014</v>
      </c>
      <c r="J113" s="58">
        <v>0</v>
      </c>
      <c r="K113" t="str">
        <f>VLOOKUP(D113,Group[],3,FALSE)</f>
        <v>Non Komoditi</v>
      </c>
      <c r="L113">
        <f>VLOOKUP(D113,Group[],5,FALSE)</f>
        <v>0</v>
      </c>
      <c r="M113" t="str">
        <f>VLOOKUP(D113,Group[],4,FALSE)</f>
        <v>Hilir Lainnya</v>
      </c>
      <c r="N113" t="str">
        <f>VLOOKUP(F113,Kategori[],3,FALSE)</f>
        <v>Hilir Lainya</v>
      </c>
    </row>
    <row r="114" spans="1:14">
      <c r="A114" s="139" t="s">
        <v>6875</v>
      </c>
      <c r="B114" s="27" t="s">
        <v>6876</v>
      </c>
      <c r="C114" s="27" t="s">
        <v>18</v>
      </c>
      <c r="D114" s="27" t="s">
        <v>1068</v>
      </c>
      <c r="E114" s="27" t="s">
        <v>37</v>
      </c>
      <c r="F114" s="27" t="s">
        <v>402</v>
      </c>
      <c r="G114" s="27" t="s">
        <v>403</v>
      </c>
      <c r="H114" s="139" t="s">
        <v>5</v>
      </c>
      <c r="I114" s="1">
        <v>50026393</v>
      </c>
      <c r="J114" s="58">
        <v>0</v>
      </c>
      <c r="K114" t="str">
        <f>VLOOKUP(D114,Group[],3,FALSE)</f>
        <v>Non Komoditi</v>
      </c>
      <c r="L114">
        <f>VLOOKUP(D114,Group[],5,FALSE)</f>
        <v>0</v>
      </c>
      <c r="M114" t="str">
        <f>VLOOKUP(D114,Group[],4,FALSE)</f>
        <v>Hilir Lainnya</v>
      </c>
      <c r="N114" t="str">
        <f>VLOOKUP(F114,Kategori[],3,FALSE)</f>
        <v>Hilir Lainya</v>
      </c>
    </row>
    <row r="115" spans="1:14">
      <c r="A115" s="139" t="s">
        <v>6875</v>
      </c>
      <c r="B115" s="27" t="s">
        <v>6876</v>
      </c>
      <c r="C115" s="27" t="s">
        <v>18</v>
      </c>
      <c r="D115" s="27" t="s">
        <v>1068</v>
      </c>
      <c r="E115" s="27" t="s">
        <v>37</v>
      </c>
      <c r="F115" s="27" t="s">
        <v>404</v>
      </c>
      <c r="G115" s="27" t="s">
        <v>405</v>
      </c>
      <c r="H115" s="139" t="s">
        <v>5</v>
      </c>
      <c r="I115" s="1">
        <v>50406320</v>
      </c>
      <c r="J115" s="58">
        <v>0</v>
      </c>
      <c r="K115" t="str">
        <f>VLOOKUP(D115,Group[],3,FALSE)</f>
        <v>Non Komoditi</v>
      </c>
      <c r="L115">
        <f>VLOOKUP(D115,Group[],5,FALSE)</f>
        <v>0</v>
      </c>
      <c r="M115" t="str">
        <f>VLOOKUP(D115,Group[],4,FALSE)</f>
        <v>Hilir Lainnya</v>
      </c>
      <c r="N115" t="str">
        <f>VLOOKUP(F115,Kategori[],3,FALSE)</f>
        <v>Hilir Lainya</v>
      </c>
    </row>
    <row r="116" spans="1:14">
      <c r="A116" s="139" t="s">
        <v>6875</v>
      </c>
      <c r="B116" s="27" t="s">
        <v>6876</v>
      </c>
      <c r="C116" s="27" t="s">
        <v>18</v>
      </c>
      <c r="D116" s="27" t="s">
        <v>1068</v>
      </c>
      <c r="E116" s="27" t="s">
        <v>37</v>
      </c>
      <c r="F116" s="27" t="s">
        <v>406</v>
      </c>
      <c r="G116" s="27" t="s">
        <v>407</v>
      </c>
      <c r="H116" s="139" t="s">
        <v>5</v>
      </c>
      <c r="I116" s="1">
        <v>71959502</v>
      </c>
      <c r="J116" s="58">
        <v>0</v>
      </c>
      <c r="K116" t="str">
        <f>VLOOKUP(D116,Group[],3,FALSE)</f>
        <v>Non Komoditi</v>
      </c>
      <c r="L116">
        <f>VLOOKUP(D116,Group[],5,FALSE)</f>
        <v>0</v>
      </c>
      <c r="M116" t="str">
        <f>VLOOKUP(D116,Group[],4,FALSE)</f>
        <v>Hilir Lainnya</v>
      </c>
      <c r="N116" t="str">
        <f>VLOOKUP(F116,Kategori[],3,FALSE)</f>
        <v>Hilir Lainya</v>
      </c>
    </row>
    <row r="117" spans="1:14">
      <c r="A117" s="139" t="s">
        <v>6875</v>
      </c>
      <c r="B117" s="27" t="s">
        <v>6876</v>
      </c>
      <c r="C117" s="27" t="s">
        <v>18</v>
      </c>
      <c r="D117" s="27" t="s">
        <v>1068</v>
      </c>
      <c r="E117" s="27" t="s">
        <v>37</v>
      </c>
      <c r="F117" s="27" t="s">
        <v>408</v>
      </c>
      <c r="G117" s="27" t="s">
        <v>409</v>
      </c>
      <c r="H117" s="139" t="s">
        <v>5</v>
      </c>
      <c r="I117" s="1">
        <v>72353115</v>
      </c>
      <c r="J117" s="58">
        <v>0</v>
      </c>
      <c r="K117" t="str">
        <f>VLOOKUP(D117,Group[],3,FALSE)</f>
        <v>Non Komoditi</v>
      </c>
      <c r="L117">
        <f>VLOOKUP(D117,Group[],5,FALSE)</f>
        <v>0</v>
      </c>
      <c r="M117" t="str">
        <f>VLOOKUP(D117,Group[],4,FALSE)</f>
        <v>Hilir Lainnya</v>
      </c>
      <c r="N117" t="str">
        <f>VLOOKUP(F117,Kategori[],3,FALSE)</f>
        <v>Hilir Lainya</v>
      </c>
    </row>
    <row r="118" spans="1:14">
      <c r="A118" s="139" t="s">
        <v>6875</v>
      </c>
      <c r="B118" s="27" t="s">
        <v>6876</v>
      </c>
      <c r="C118" s="27" t="s">
        <v>18</v>
      </c>
      <c r="D118" s="27" t="s">
        <v>1068</v>
      </c>
      <c r="E118" s="27" t="s">
        <v>37</v>
      </c>
      <c r="F118" s="27" t="s">
        <v>410</v>
      </c>
      <c r="G118" s="27" t="s">
        <v>411</v>
      </c>
      <c r="H118" s="139" t="s">
        <v>5</v>
      </c>
      <c r="I118" s="1">
        <v>24480000</v>
      </c>
      <c r="J118" s="58">
        <v>0</v>
      </c>
      <c r="K118" t="str">
        <f>VLOOKUP(D118,Group[],3,FALSE)</f>
        <v>Non Komoditi</v>
      </c>
      <c r="L118">
        <f>VLOOKUP(D118,Group[],5,FALSE)</f>
        <v>0</v>
      </c>
      <c r="M118" t="str">
        <f>VLOOKUP(D118,Group[],4,FALSE)</f>
        <v>Hilir Lainnya</v>
      </c>
      <c r="N118" t="str">
        <f>VLOOKUP(F118,Kategori[],3,FALSE)</f>
        <v>Hilir Lainya</v>
      </c>
    </row>
    <row r="119" spans="1:14">
      <c r="A119" s="139" t="s">
        <v>6875</v>
      </c>
      <c r="B119" s="27" t="s">
        <v>6876</v>
      </c>
      <c r="C119" s="27" t="s">
        <v>18</v>
      </c>
      <c r="D119" s="27" t="s">
        <v>1068</v>
      </c>
      <c r="E119" s="27" t="s">
        <v>37</v>
      </c>
      <c r="F119" s="27" t="s">
        <v>412</v>
      </c>
      <c r="G119" s="27" t="s">
        <v>413</v>
      </c>
      <c r="H119" s="139" t="s">
        <v>5</v>
      </c>
      <c r="I119" s="1">
        <v>27413515</v>
      </c>
      <c r="J119" s="58">
        <v>0</v>
      </c>
      <c r="K119" t="str">
        <f>VLOOKUP(D119,Group[],3,FALSE)</f>
        <v>Non Komoditi</v>
      </c>
      <c r="L119">
        <f>VLOOKUP(D119,Group[],5,FALSE)</f>
        <v>0</v>
      </c>
      <c r="M119" t="str">
        <f>VLOOKUP(D119,Group[],4,FALSE)</f>
        <v>Hilir Lainnya</v>
      </c>
      <c r="N119" t="str">
        <f>VLOOKUP(F119,Kategori[],3,FALSE)</f>
        <v>Hilir Lainya</v>
      </c>
    </row>
    <row r="120" spans="1:14">
      <c r="A120" s="139" t="s">
        <v>6875</v>
      </c>
      <c r="B120" s="27" t="s">
        <v>6876</v>
      </c>
      <c r="C120" s="27" t="s">
        <v>18</v>
      </c>
      <c r="D120" s="27" t="s">
        <v>1068</v>
      </c>
      <c r="E120" s="27" t="s">
        <v>37</v>
      </c>
      <c r="F120" s="27" t="s">
        <v>414</v>
      </c>
      <c r="G120" s="27" t="s">
        <v>415</v>
      </c>
      <c r="H120" s="139" t="s">
        <v>5</v>
      </c>
      <c r="I120" s="1">
        <v>77072169</v>
      </c>
      <c r="J120" s="58">
        <v>0</v>
      </c>
      <c r="K120" t="str">
        <f>VLOOKUP(D120,Group[],3,FALSE)</f>
        <v>Non Komoditi</v>
      </c>
      <c r="L120">
        <f>VLOOKUP(D120,Group[],5,FALSE)</f>
        <v>0</v>
      </c>
      <c r="M120" t="str">
        <f>VLOOKUP(D120,Group[],4,FALSE)</f>
        <v>Hilir Lainnya</v>
      </c>
      <c r="N120" t="str">
        <f>VLOOKUP(F120,Kategori[],3,FALSE)</f>
        <v>Hilir Lainya</v>
      </c>
    </row>
    <row r="121" spans="1:14">
      <c r="A121" s="139" t="s">
        <v>6875</v>
      </c>
      <c r="B121" s="27" t="s">
        <v>6876</v>
      </c>
      <c r="C121" s="27" t="s">
        <v>18</v>
      </c>
      <c r="D121" s="27" t="s">
        <v>1068</v>
      </c>
      <c r="E121" s="27" t="s">
        <v>37</v>
      </c>
      <c r="F121" s="27" t="s">
        <v>416</v>
      </c>
      <c r="G121" s="27" t="s">
        <v>417</v>
      </c>
      <c r="H121" s="139" t="s">
        <v>5</v>
      </c>
      <c r="I121" s="1">
        <v>65972390</v>
      </c>
      <c r="J121" s="58">
        <v>0</v>
      </c>
      <c r="K121" t="str">
        <f>VLOOKUP(D121,Group[],3,FALSE)</f>
        <v>Non Komoditi</v>
      </c>
      <c r="L121">
        <f>VLOOKUP(D121,Group[],5,FALSE)</f>
        <v>0</v>
      </c>
      <c r="M121" t="str">
        <f>VLOOKUP(D121,Group[],4,FALSE)</f>
        <v>Hilir Lainnya</v>
      </c>
      <c r="N121" t="str">
        <f>VLOOKUP(F121,Kategori[],3,FALSE)</f>
        <v>Hilir Lainya</v>
      </c>
    </row>
    <row r="122" spans="1:14">
      <c r="A122" s="139" t="s">
        <v>6875</v>
      </c>
      <c r="B122" s="27" t="s">
        <v>6876</v>
      </c>
      <c r="C122" s="27" t="s">
        <v>18</v>
      </c>
      <c r="D122" s="27" t="s">
        <v>1068</v>
      </c>
      <c r="E122" s="27" t="s">
        <v>37</v>
      </c>
      <c r="F122" s="27" t="s">
        <v>420</v>
      </c>
      <c r="G122" s="27" t="s">
        <v>421</v>
      </c>
      <c r="H122" s="139" t="s">
        <v>5</v>
      </c>
      <c r="I122" s="1">
        <v>24654227</v>
      </c>
      <c r="J122" s="58">
        <v>0</v>
      </c>
      <c r="K122" t="str">
        <f>VLOOKUP(D122,Group[],3,FALSE)</f>
        <v>Non Komoditi</v>
      </c>
      <c r="L122">
        <f>VLOOKUP(D122,Group[],5,FALSE)</f>
        <v>0</v>
      </c>
      <c r="M122" t="str">
        <f>VLOOKUP(D122,Group[],4,FALSE)</f>
        <v>Hilir Lainnya</v>
      </c>
      <c r="N122" t="str">
        <f>VLOOKUP(F122,Kategori[],3,FALSE)</f>
        <v>Hilir Lainya</v>
      </c>
    </row>
    <row r="123" spans="1:14">
      <c r="A123" s="139" t="s">
        <v>6875</v>
      </c>
      <c r="B123" s="27" t="s">
        <v>6876</v>
      </c>
      <c r="C123" s="27" t="s">
        <v>18</v>
      </c>
      <c r="D123" s="27" t="s">
        <v>1068</v>
      </c>
      <c r="E123" s="27" t="s">
        <v>37</v>
      </c>
      <c r="F123" s="27" t="s">
        <v>422</v>
      </c>
      <c r="G123" s="27" t="s">
        <v>423</v>
      </c>
      <c r="H123" s="139" t="s">
        <v>5</v>
      </c>
      <c r="I123" s="1">
        <v>24833014</v>
      </c>
      <c r="J123" s="58">
        <v>0</v>
      </c>
      <c r="K123" t="str">
        <f>VLOOKUP(D123,Group[],3,FALSE)</f>
        <v>Non Komoditi</v>
      </c>
      <c r="L123">
        <f>VLOOKUP(D123,Group[],5,FALSE)</f>
        <v>0</v>
      </c>
      <c r="M123" t="str">
        <f>VLOOKUP(D123,Group[],4,FALSE)</f>
        <v>Hilir Lainnya</v>
      </c>
      <c r="N123" t="str">
        <f>VLOOKUP(F123,Kategori[],3,FALSE)</f>
        <v>Hilir Lainya</v>
      </c>
    </row>
    <row r="124" spans="1:14">
      <c r="A124" s="139" t="s">
        <v>6875</v>
      </c>
      <c r="B124" s="27" t="s">
        <v>6876</v>
      </c>
      <c r="C124" s="27" t="s">
        <v>18</v>
      </c>
      <c r="D124" s="27" t="s">
        <v>1068</v>
      </c>
      <c r="E124" s="27" t="s">
        <v>37</v>
      </c>
      <c r="F124" s="27" t="s">
        <v>424</v>
      </c>
      <c r="G124" s="27" t="s">
        <v>425</v>
      </c>
      <c r="H124" s="139" t="s">
        <v>5</v>
      </c>
      <c r="I124" s="1">
        <v>62618910</v>
      </c>
      <c r="J124" s="58">
        <v>0</v>
      </c>
      <c r="K124" t="str">
        <f>VLOOKUP(D124,Group[],3,FALSE)</f>
        <v>Non Komoditi</v>
      </c>
      <c r="L124">
        <f>VLOOKUP(D124,Group[],5,FALSE)</f>
        <v>0</v>
      </c>
      <c r="M124" t="str">
        <f>VLOOKUP(D124,Group[],4,FALSE)</f>
        <v>Hilir Lainnya</v>
      </c>
      <c r="N124" t="str">
        <f>VLOOKUP(F124,Kategori[],3,FALSE)</f>
        <v>Hilir Lainya</v>
      </c>
    </row>
    <row r="125" spans="1:14">
      <c r="A125" s="139" t="s">
        <v>6875</v>
      </c>
      <c r="B125" s="27" t="s">
        <v>6876</v>
      </c>
      <c r="C125" s="27" t="s">
        <v>18</v>
      </c>
      <c r="D125" s="27" t="s">
        <v>1068</v>
      </c>
      <c r="E125" s="27" t="s">
        <v>37</v>
      </c>
      <c r="F125" s="27" t="s">
        <v>3219</v>
      </c>
      <c r="G125" s="27" t="s">
        <v>3220</v>
      </c>
      <c r="H125" s="139" t="s">
        <v>5</v>
      </c>
      <c r="I125" s="1">
        <v>4987563</v>
      </c>
      <c r="J125" s="58">
        <v>0</v>
      </c>
      <c r="K125" t="str">
        <f>VLOOKUP(D125,Group[],3,FALSE)</f>
        <v>Non Komoditi</v>
      </c>
      <c r="L125">
        <f>VLOOKUP(D125,Group[],5,FALSE)</f>
        <v>0</v>
      </c>
      <c r="M125" t="str">
        <f>VLOOKUP(D125,Group[],4,FALSE)</f>
        <v>Hilir Lainnya</v>
      </c>
      <c r="N125" t="str">
        <f>VLOOKUP(F125,Kategori[],3,FALSE)</f>
        <v>Hilir Lainya</v>
      </c>
    </row>
    <row r="126" spans="1:14">
      <c r="A126" s="139" t="s">
        <v>6875</v>
      </c>
      <c r="B126" s="27" t="s">
        <v>6876</v>
      </c>
      <c r="C126" s="27" t="s">
        <v>18</v>
      </c>
      <c r="D126" s="27" t="s">
        <v>1068</v>
      </c>
      <c r="E126" s="27" t="s">
        <v>37</v>
      </c>
      <c r="F126" s="27" t="s">
        <v>3221</v>
      </c>
      <c r="G126" s="27" t="s">
        <v>3222</v>
      </c>
      <c r="H126" s="139" t="s">
        <v>5</v>
      </c>
      <c r="I126" s="1">
        <v>7481344</v>
      </c>
      <c r="J126" s="58">
        <v>0</v>
      </c>
      <c r="K126" t="str">
        <f>VLOOKUP(D126,Group[],3,FALSE)</f>
        <v>Non Komoditi</v>
      </c>
      <c r="L126">
        <f>VLOOKUP(D126,Group[],5,FALSE)</f>
        <v>0</v>
      </c>
      <c r="M126" t="str">
        <f>VLOOKUP(D126,Group[],4,FALSE)</f>
        <v>Hilir Lainnya</v>
      </c>
      <c r="N126" t="str">
        <f>VLOOKUP(F126,Kategori[],3,FALSE)</f>
        <v>Hilir Lainya</v>
      </c>
    </row>
    <row r="127" spans="1:14">
      <c r="A127" s="139" t="s">
        <v>6875</v>
      </c>
      <c r="B127" s="27" t="s">
        <v>6876</v>
      </c>
      <c r="C127" s="27" t="s">
        <v>18</v>
      </c>
      <c r="D127" s="27" t="s">
        <v>1068</v>
      </c>
      <c r="E127" s="27" t="s">
        <v>37</v>
      </c>
      <c r="F127" s="27" t="s">
        <v>3223</v>
      </c>
      <c r="G127" s="27" t="s">
        <v>3224</v>
      </c>
      <c r="H127" s="139" t="s">
        <v>5</v>
      </c>
      <c r="I127" s="1">
        <v>8728235</v>
      </c>
      <c r="J127" s="58">
        <v>0</v>
      </c>
      <c r="K127" t="str">
        <f>VLOOKUP(D127,Group[],3,FALSE)</f>
        <v>Non Komoditi</v>
      </c>
      <c r="L127">
        <f>VLOOKUP(D127,Group[],5,FALSE)</f>
        <v>0</v>
      </c>
      <c r="M127" t="str">
        <f>VLOOKUP(D127,Group[],4,FALSE)</f>
        <v>Hilir Lainnya</v>
      </c>
      <c r="N127" t="str">
        <f>VLOOKUP(F127,Kategori[],3,FALSE)</f>
        <v>Hilir Lainya</v>
      </c>
    </row>
    <row r="128" spans="1:14">
      <c r="A128" s="139" t="s">
        <v>6875</v>
      </c>
      <c r="B128" s="27" t="s">
        <v>6876</v>
      </c>
      <c r="C128" s="27" t="s">
        <v>18</v>
      </c>
      <c r="D128" s="27" t="s">
        <v>1068</v>
      </c>
      <c r="E128" s="27" t="s">
        <v>37</v>
      </c>
      <c r="F128" s="27" t="s">
        <v>426</v>
      </c>
      <c r="G128" s="27" t="s">
        <v>427</v>
      </c>
      <c r="H128" s="139" t="s">
        <v>5</v>
      </c>
      <c r="I128" s="1">
        <v>6999853</v>
      </c>
      <c r="J128" s="58">
        <v>0</v>
      </c>
      <c r="K128" t="str">
        <f>VLOOKUP(D128,Group[],3,FALSE)</f>
        <v>Non Komoditi</v>
      </c>
      <c r="L128">
        <f>VLOOKUP(D128,Group[],5,FALSE)</f>
        <v>0</v>
      </c>
      <c r="M128" t="str">
        <f>VLOOKUP(D128,Group[],4,FALSE)</f>
        <v>Hilir Lainnya</v>
      </c>
      <c r="N128" t="str">
        <f>VLOOKUP(F128,Kategori[],3,FALSE)</f>
        <v>Hilir Lainya</v>
      </c>
    </row>
    <row r="129" spans="1:14">
      <c r="A129" s="139" t="s">
        <v>6875</v>
      </c>
      <c r="B129" s="27" t="s">
        <v>6876</v>
      </c>
      <c r="C129" s="27" t="s">
        <v>18</v>
      </c>
      <c r="D129" s="27" t="s">
        <v>1068</v>
      </c>
      <c r="E129" s="27" t="s">
        <v>37</v>
      </c>
      <c r="F129" s="27" t="s">
        <v>428</v>
      </c>
      <c r="G129" s="27" t="s">
        <v>429</v>
      </c>
      <c r="H129" s="139" t="s">
        <v>5</v>
      </c>
      <c r="I129" s="1">
        <v>4404693</v>
      </c>
      <c r="J129" s="58">
        <v>0</v>
      </c>
      <c r="K129" t="str">
        <f>VLOOKUP(D129,Group[],3,FALSE)</f>
        <v>Non Komoditi</v>
      </c>
      <c r="L129">
        <f>VLOOKUP(D129,Group[],5,FALSE)</f>
        <v>0</v>
      </c>
      <c r="M129" t="str">
        <f>VLOOKUP(D129,Group[],4,FALSE)</f>
        <v>Hilir Lainnya</v>
      </c>
      <c r="N129" t="str">
        <f>VLOOKUP(F129,Kategori[],3,FALSE)</f>
        <v>Hilir Lainya</v>
      </c>
    </row>
    <row r="130" spans="1:14">
      <c r="A130" s="139" t="s">
        <v>6875</v>
      </c>
      <c r="B130" s="27" t="s">
        <v>6876</v>
      </c>
      <c r="C130" s="27" t="s">
        <v>18</v>
      </c>
      <c r="D130" s="27" t="s">
        <v>1068</v>
      </c>
      <c r="E130" s="27" t="s">
        <v>37</v>
      </c>
      <c r="F130" s="27" t="s">
        <v>430</v>
      </c>
      <c r="G130" s="27" t="s">
        <v>431</v>
      </c>
      <c r="H130" s="139" t="s">
        <v>5</v>
      </c>
      <c r="I130" s="1">
        <v>4758738</v>
      </c>
      <c r="J130" s="58">
        <v>0</v>
      </c>
      <c r="K130" t="str">
        <f>VLOOKUP(D130,Group[],3,FALSE)</f>
        <v>Non Komoditi</v>
      </c>
      <c r="L130">
        <f>VLOOKUP(D130,Group[],5,FALSE)</f>
        <v>0</v>
      </c>
      <c r="M130" t="str">
        <f>VLOOKUP(D130,Group[],4,FALSE)</f>
        <v>Hilir Lainnya</v>
      </c>
      <c r="N130" t="str">
        <f>VLOOKUP(F130,Kategori[],3,FALSE)</f>
        <v>Hilir Lainya</v>
      </c>
    </row>
    <row r="131" spans="1:14">
      <c r="A131" s="139" t="s">
        <v>6875</v>
      </c>
      <c r="B131" s="27" t="s">
        <v>6876</v>
      </c>
      <c r="C131" s="27" t="s">
        <v>18</v>
      </c>
      <c r="D131" s="27" t="s">
        <v>1068</v>
      </c>
      <c r="E131" s="27" t="s">
        <v>37</v>
      </c>
      <c r="F131" s="27" t="s">
        <v>432</v>
      </c>
      <c r="G131" s="27" t="s">
        <v>433</v>
      </c>
      <c r="H131" s="139" t="s">
        <v>5</v>
      </c>
      <c r="I131" s="1">
        <v>326293</v>
      </c>
      <c r="J131" s="58">
        <v>0</v>
      </c>
      <c r="K131" t="str">
        <f>VLOOKUP(D131,Group[],3,FALSE)</f>
        <v>Non Komoditi</v>
      </c>
      <c r="L131">
        <f>VLOOKUP(D131,Group[],5,FALSE)</f>
        <v>0</v>
      </c>
      <c r="M131" t="str">
        <f>VLOOKUP(D131,Group[],4,FALSE)</f>
        <v>Hilir Lainnya</v>
      </c>
      <c r="N131" t="str">
        <f>VLOOKUP(F131,Kategori[],3,FALSE)</f>
        <v>Hilir Lainya</v>
      </c>
    </row>
    <row r="132" spans="1:14">
      <c r="A132" s="139" t="s">
        <v>6875</v>
      </c>
      <c r="B132" s="27" t="s">
        <v>6876</v>
      </c>
      <c r="C132" s="27" t="s">
        <v>18</v>
      </c>
      <c r="D132" s="27" t="s">
        <v>1068</v>
      </c>
      <c r="E132" s="27" t="s">
        <v>37</v>
      </c>
      <c r="F132" s="27" t="s">
        <v>434</v>
      </c>
      <c r="G132" s="27" t="s">
        <v>435</v>
      </c>
      <c r="H132" s="139" t="s">
        <v>5</v>
      </c>
      <c r="I132" s="1">
        <v>303838</v>
      </c>
      <c r="J132" s="58">
        <v>0</v>
      </c>
      <c r="K132" t="str">
        <f>VLOOKUP(D132,Group[],3,FALSE)</f>
        <v>Non Komoditi</v>
      </c>
      <c r="L132">
        <f>VLOOKUP(D132,Group[],5,FALSE)</f>
        <v>0</v>
      </c>
      <c r="M132" t="str">
        <f>VLOOKUP(D132,Group[],4,FALSE)</f>
        <v>Hilir Lainnya</v>
      </c>
      <c r="N132" t="str">
        <f>VLOOKUP(F132,Kategori[],3,FALSE)</f>
        <v>Hilir Lainya</v>
      </c>
    </row>
    <row r="133" spans="1:14">
      <c r="A133" s="139" t="s">
        <v>6875</v>
      </c>
      <c r="B133" s="27" t="s">
        <v>6876</v>
      </c>
      <c r="C133" s="27" t="s">
        <v>18</v>
      </c>
      <c r="D133" s="27" t="s">
        <v>1068</v>
      </c>
      <c r="E133" s="27" t="s">
        <v>37</v>
      </c>
      <c r="F133" s="27" t="s">
        <v>436</v>
      </c>
      <c r="G133" s="27" t="s">
        <v>437</v>
      </c>
      <c r="H133" s="139" t="s">
        <v>5</v>
      </c>
      <c r="I133" s="1">
        <v>4065270</v>
      </c>
      <c r="J133" s="58">
        <v>0</v>
      </c>
      <c r="K133" t="str">
        <f>VLOOKUP(D133,Group[],3,FALSE)</f>
        <v>Non Komoditi</v>
      </c>
      <c r="L133">
        <f>VLOOKUP(D133,Group[],5,FALSE)</f>
        <v>0</v>
      </c>
      <c r="M133" t="str">
        <f>VLOOKUP(D133,Group[],4,FALSE)</f>
        <v>Hilir Lainnya</v>
      </c>
      <c r="N133" t="str">
        <f>VLOOKUP(F133,Kategori[],3,FALSE)</f>
        <v>Hilir Lainya</v>
      </c>
    </row>
    <row r="134" spans="1:14">
      <c r="A134" s="139" t="s">
        <v>6875</v>
      </c>
      <c r="B134" s="27" t="s">
        <v>6876</v>
      </c>
      <c r="C134" s="27" t="s">
        <v>18</v>
      </c>
      <c r="D134" s="27" t="s">
        <v>1068</v>
      </c>
      <c r="E134" s="27" t="s">
        <v>37</v>
      </c>
      <c r="F134" s="27" t="s">
        <v>438</v>
      </c>
      <c r="G134" s="27" t="s">
        <v>439</v>
      </c>
      <c r="H134" s="139" t="s">
        <v>5</v>
      </c>
      <c r="I134" s="1">
        <v>1760000</v>
      </c>
      <c r="J134" s="58">
        <v>0</v>
      </c>
      <c r="K134" t="str">
        <f>VLOOKUP(D134,Group[],3,FALSE)</f>
        <v>Non Komoditi</v>
      </c>
      <c r="L134">
        <f>VLOOKUP(D134,Group[],5,FALSE)</f>
        <v>0</v>
      </c>
      <c r="M134" t="str">
        <f>VLOOKUP(D134,Group[],4,FALSE)</f>
        <v>Hilir Lainnya</v>
      </c>
      <c r="N134" t="str">
        <f>VLOOKUP(F134,Kategori[],3,FALSE)</f>
        <v>Hilir Lainya</v>
      </c>
    </row>
    <row r="135" spans="1:14">
      <c r="A135" s="139" t="s">
        <v>6875</v>
      </c>
      <c r="B135" s="27" t="s">
        <v>6876</v>
      </c>
      <c r="C135" s="27" t="s">
        <v>18</v>
      </c>
      <c r="D135" s="27" t="s">
        <v>1068</v>
      </c>
      <c r="E135" s="27" t="s">
        <v>37</v>
      </c>
      <c r="F135" s="27" t="s">
        <v>3257</v>
      </c>
      <c r="G135" s="27" t="s">
        <v>3258</v>
      </c>
      <c r="H135" s="139" t="s">
        <v>5</v>
      </c>
      <c r="I135" s="1">
        <v>3465000</v>
      </c>
      <c r="J135" s="58">
        <v>0</v>
      </c>
      <c r="K135" t="str">
        <f>VLOOKUP(D135,Group[],3,FALSE)</f>
        <v>Non Komoditi</v>
      </c>
      <c r="L135">
        <f>VLOOKUP(D135,Group[],5,FALSE)</f>
        <v>0</v>
      </c>
      <c r="M135" t="str">
        <f>VLOOKUP(D135,Group[],4,FALSE)</f>
        <v>Hilir Lainnya</v>
      </c>
      <c r="N135" t="str">
        <f>VLOOKUP(F135,Kategori[],3,FALSE)</f>
        <v>Hilir Lainya</v>
      </c>
    </row>
    <row r="136" spans="1:14">
      <c r="A136" s="139" t="s">
        <v>6875</v>
      </c>
      <c r="B136" s="27" t="s">
        <v>6876</v>
      </c>
      <c r="C136" s="27" t="s">
        <v>18</v>
      </c>
      <c r="D136" s="27" t="s">
        <v>1068</v>
      </c>
      <c r="E136" s="27" t="s">
        <v>37</v>
      </c>
      <c r="F136" s="27" t="s">
        <v>462</v>
      </c>
      <c r="G136" s="27" t="s">
        <v>463</v>
      </c>
      <c r="H136" s="139" t="s">
        <v>5</v>
      </c>
      <c r="I136" s="1">
        <v>385000</v>
      </c>
      <c r="J136" s="58">
        <v>0</v>
      </c>
      <c r="K136" t="str">
        <f>VLOOKUP(D136,Group[],3,FALSE)</f>
        <v>Non Komoditi</v>
      </c>
      <c r="L136">
        <f>VLOOKUP(D136,Group[],5,FALSE)</f>
        <v>0</v>
      </c>
      <c r="M136" t="str">
        <f>VLOOKUP(D136,Group[],4,FALSE)</f>
        <v>Hilir Lainnya</v>
      </c>
      <c r="N136" t="str">
        <f>VLOOKUP(F136,Kategori[],3,FALSE)</f>
        <v>Hilir Lainya</v>
      </c>
    </row>
    <row r="137" spans="1:14">
      <c r="A137" s="139" t="s">
        <v>6875</v>
      </c>
      <c r="B137" s="27" t="s">
        <v>6876</v>
      </c>
      <c r="C137" s="27" t="s">
        <v>18</v>
      </c>
      <c r="D137" s="27" t="s">
        <v>1068</v>
      </c>
      <c r="E137" s="27" t="s">
        <v>37</v>
      </c>
      <c r="F137" s="27" t="s">
        <v>464</v>
      </c>
      <c r="G137" s="27" t="s">
        <v>465</v>
      </c>
      <c r="H137" s="139" t="s">
        <v>5</v>
      </c>
      <c r="I137" s="1">
        <v>3200000</v>
      </c>
      <c r="J137" s="58">
        <v>0</v>
      </c>
      <c r="K137" t="str">
        <f>VLOOKUP(D137,Group[],3,FALSE)</f>
        <v>Non Komoditi</v>
      </c>
      <c r="L137">
        <f>VLOOKUP(D137,Group[],5,FALSE)</f>
        <v>0</v>
      </c>
      <c r="M137" t="str">
        <f>VLOOKUP(D137,Group[],4,FALSE)</f>
        <v>Hilir Lainnya</v>
      </c>
      <c r="N137" t="str">
        <f>VLOOKUP(F137,Kategori[],3,FALSE)</f>
        <v>Hilir Lainya</v>
      </c>
    </row>
    <row r="138" spans="1:14">
      <c r="A138" s="139" t="s">
        <v>6875</v>
      </c>
      <c r="B138" s="27" t="s">
        <v>6876</v>
      </c>
      <c r="C138" s="27" t="s">
        <v>18</v>
      </c>
      <c r="D138" s="27" t="s">
        <v>1068</v>
      </c>
      <c r="E138" s="27" t="s">
        <v>37</v>
      </c>
      <c r="F138" s="27" t="s">
        <v>480</v>
      </c>
      <c r="G138" s="27" t="s">
        <v>481</v>
      </c>
      <c r="H138" s="139" t="s">
        <v>5</v>
      </c>
      <c r="I138" s="1">
        <v>217433735</v>
      </c>
      <c r="J138" s="58">
        <v>0</v>
      </c>
      <c r="K138" t="str">
        <f>VLOOKUP(D138,Group[],3,FALSE)</f>
        <v>Non Komoditi</v>
      </c>
      <c r="L138">
        <f>VLOOKUP(D138,Group[],5,FALSE)</f>
        <v>0</v>
      </c>
      <c r="M138" t="str">
        <f>VLOOKUP(D138,Group[],4,FALSE)</f>
        <v>Hilir Lainnya</v>
      </c>
      <c r="N138" t="str">
        <f>VLOOKUP(F138,Kategori[],3,FALSE)</f>
        <v>Hilir Lainya</v>
      </c>
    </row>
    <row r="139" spans="1:14">
      <c r="A139" s="139" t="s">
        <v>6875</v>
      </c>
      <c r="B139" s="27" t="s">
        <v>6876</v>
      </c>
      <c r="C139" s="27" t="s">
        <v>18</v>
      </c>
      <c r="D139" s="27" t="s">
        <v>1068</v>
      </c>
      <c r="E139" s="27" t="s">
        <v>37</v>
      </c>
      <c r="F139" s="27" t="s">
        <v>482</v>
      </c>
      <c r="G139" s="27" t="s">
        <v>483</v>
      </c>
      <c r="H139" s="139" t="s">
        <v>5</v>
      </c>
      <c r="I139" s="1">
        <v>5613192</v>
      </c>
      <c r="J139" s="58">
        <v>0</v>
      </c>
      <c r="K139" t="str">
        <f>VLOOKUP(D139,Group[],3,FALSE)</f>
        <v>Non Komoditi</v>
      </c>
      <c r="L139">
        <f>VLOOKUP(D139,Group[],5,FALSE)</f>
        <v>0</v>
      </c>
      <c r="M139" t="str">
        <f>VLOOKUP(D139,Group[],4,FALSE)</f>
        <v>Hilir Lainnya</v>
      </c>
      <c r="N139" t="str">
        <f>VLOOKUP(F139,Kategori[],3,FALSE)</f>
        <v>Hilir Lainya</v>
      </c>
    </row>
    <row r="140" spans="1:14">
      <c r="A140" s="139" t="s">
        <v>6875</v>
      </c>
      <c r="B140" s="27" t="s">
        <v>6876</v>
      </c>
      <c r="C140" s="27" t="s">
        <v>18</v>
      </c>
      <c r="D140" s="27" t="s">
        <v>1068</v>
      </c>
      <c r="E140" s="27" t="s">
        <v>37</v>
      </c>
      <c r="F140" s="27" t="s">
        <v>3307</v>
      </c>
      <c r="G140" s="27" t="s">
        <v>3308</v>
      </c>
      <c r="H140" s="139" t="s">
        <v>5</v>
      </c>
      <c r="I140" s="1">
        <v>223739</v>
      </c>
      <c r="J140" s="58">
        <v>0</v>
      </c>
      <c r="K140" t="str">
        <f>VLOOKUP(D140,Group[],3,FALSE)</f>
        <v>Non Komoditi</v>
      </c>
      <c r="L140">
        <f>VLOOKUP(D140,Group[],5,FALSE)</f>
        <v>0</v>
      </c>
      <c r="M140" t="str">
        <f>VLOOKUP(D140,Group[],4,FALSE)</f>
        <v>Hilir Lainnya</v>
      </c>
      <c r="N140" t="str">
        <f>VLOOKUP(F140,Kategori[],3,FALSE)</f>
        <v>Hilir Lainya</v>
      </c>
    </row>
    <row r="141" spans="1:14">
      <c r="A141" s="139" t="s">
        <v>6875</v>
      </c>
      <c r="B141" s="27" t="s">
        <v>6876</v>
      </c>
      <c r="C141" s="27" t="s">
        <v>18</v>
      </c>
      <c r="D141" s="27" t="s">
        <v>1068</v>
      </c>
      <c r="E141" s="27" t="s">
        <v>37</v>
      </c>
      <c r="F141" s="27" t="s">
        <v>3309</v>
      </c>
      <c r="G141" s="27" t="s">
        <v>3310</v>
      </c>
      <c r="H141" s="139" t="s">
        <v>5</v>
      </c>
      <c r="I141" s="1">
        <v>285315</v>
      </c>
      <c r="J141" s="58">
        <v>0</v>
      </c>
      <c r="K141" t="str">
        <f>VLOOKUP(D141,Group[],3,FALSE)</f>
        <v>Non Komoditi</v>
      </c>
      <c r="L141">
        <f>VLOOKUP(D141,Group[],5,FALSE)</f>
        <v>0</v>
      </c>
      <c r="M141" t="str">
        <f>VLOOKUP(D141,Group[],4,FALSE)</f>
        <v>Hilir Lainnya</v>
      </c>
      <c r="N141" t="str">
        <f>VLOOKUP(F141,Kategori[],3,FALSE)</f>
        <v>Hilir Lainya</v>
      </c>
    </row>
    <row r="142" spans="1:14">
      <c r="A142" s="139" t="s">
        <v>6875</v>
      </c>
      <c r="B142" s="27" t="s">
        <v>6876</v>
      </c>
      <c r="C142" s="27" t="s">
        <v>18</v>
      </c>
      <c r="D142" s="27" t="s">
        <v>1068</v>
      </c>
      <c r="E142" s="27" t="s">
        <v>37</v>
      </c>
      <c r="F142" s="27" t="s">
        <v>3311</v>
      </c>
      <c r="G142" s="27" t="s">
        <v>3312</v>
      </c>
      <c r="H142" s="139" t="s">
        <v>5</v>
      </c>
      <c r="I142" s="1">
        <v>205099</v>
      </c>
      <c r="J142" s="58">
        <v>0</v>
      </c>
      <c r="K142" t="str">
        <f>VLOOKUP(D142,Group[],3,FALSE)</f>
        <v>Non Komoditi</v>
      </c>
      <c r="L142">
        <f>VLOOKUP(D142,Group[],5,FALSE)</f>
        <v>0</v>
      </c>
      <c r="M142" t="str">
        <f>VLOOKUP(D142,Group[],4,FALSE)</f>
        <v>Hilir Lainnya</v>
      </c>
      <c r="N142" t="str">
        <f>VLOOKUP(F142,Kategori[],3,FALSE)</f>
        <v>Hilir Lainya</v>
      </c>
    </row>
    <row r="143" spans="1:14">
      <c r="A143" s="139" t="s">
        <v>6875</v>
      </c>
      <c r="B143" s="27" t="s">
        <v>6876</v>
      </c>
      <c r="C143" s="27" t="s">
        <v>18</v>
      </c>
      <c r="D143" s="27" t="s">
        <v>1068</v>
      </c>
      <c r="E143" s="27" t="s">
        <v>37</v>
      </c>
      <c r="F143" s="27" t="s">
        <v>3313</v>
      </c>
      <c r="G143" s="27" t="s">
        <v>3314</v>
      </c>
      <c r="H143" s="139" t="s">
        <v>5</v>
      </c>
      <c r="I143" s="1">
        <v>855946</v>
      </c>
      <c r="J143" s="58">
        <v>0</v>
      </c>
      <c r="K143" t="str">
        <f>VLOOKUP(D143,Group[],3,FALSE)</f>
        <v>Non Komoditi</v>
      </c>
      <c r="L143">
        <f>VLOOKUP(D143,Group[],5,FALSE)</f>
        <v>0</v>
      </c>
      <c r="M143" t="str">
        <f>VLOOKUP(D143,Group[],4,FALSE)</f>
        <v>Hilir Lainnya</v>
      </c>
      <c r="N143" t="str">
        <f>VLOOKUP(F143,Kategori[],3,FALSE)</f>
        <v>Hilir Lainya</v>
      </c>
    </row>
    <row r="144" spans="1:14">
      <c r="A144" s="139" t="s">
        <v>6875</v>
      </c>
      <c r="B144" s="27" t="s">
        <v>6876</v>
      </c>
      <c r="C144" s="27" t="s">
        <v>18</v>
      </c>
      <c r="D144" s="27" t="s">
        <v>1068</v>
      </c>
      <c r="E144" s="27" t="s">
        <v>37</v>
      </c>
      <c r="F144" s="27" t="s">
        <v>3315</v>
      </c>
      <c r="G144" s="27" t="s">
        <v>3316</v>
      </c>
      <c r="H144" s="139" t="s">
        <v>5</v>
      </c>
      <c r="I144" s="1">
        <v>223739</v>
      </c>
      <c r="J144" s="58">
        <v>0</v>
      </c>
      <c r="K144" t="str">
        <f>VLOOKUP(D144,Group[],3,FALSE)</f>
        <v>Non Komoditi</v>
      </c>
      <c r="L144">
        <f>VLOOKUP(D144,Group[],5,FALSE)</f>
        <v>0</v>
      </c>
      <c r="M144" t="str">
        <f>VLOOKUP(D144,Group[],4,FALSE)</f>
        <v>Hilir Lainnya</v>
      </c>
      <c r="N144" t="str">
        <f>VLOOKUP(F144,Kategori[],3,FALSE)</f>
        <v>Hilir Lainya</v>
      </c>
    </row>
    <row r="145" spans="1:14">
      <c r="A145" s="139" t="s">
        <v>6875</v>
      </c>
      <c r="B145" s="27" t="s">
        <v>6876</v>
      </c>
      <c r="C145" s="27" t="s">
        <v>18</v>
      </c>
      <c r="D145" s="27" t="s">
        <v>1068</v>
      </c>
      <c r="E145" s="27" t="s">
        <v>37</v>
      </c>
      <c r="F145" s="27" t="s">
        <v>488</v>
      </c>
      <c r="G145" s="27" t="s">
        <v>489</v>
      </c>
      <c r="H145" s="139" t="s">
        <v>5</v>
      </c>
      <c r="I145" s="1">
        <v>205099</v>
      </c>
      <c r="J145" s="58">
        <v>0</v>
      </c>
      <c r="K145" t="str">
        <f>VLOOKUP(D145,Group[],3,FALSE)</f>
        <v>Non Komoditi</v>
      </c>
      <c r="L145">
        <f>VLOOKUP(D145,Group[],5,FALSE)</f>
        <v>0</v>
      </c>
      <c r="M145" t="str">
        <f>VLOOKUP(D145,Group[],4,FALSE)</f>
        <v>Hilir Lainnya</v>
      </c>
      <c r="N145" t="str">
        <f>VLOOKUP(F145,Kategori[],3,FALSE)</f>
        <v>Hilir Lainya</v>
      </c>
    </row>
    <row r="146" spans="1:14">
      <c r="A146" s="139" t="s">
        <v>6875</v>
      </c>
      <c r="B146" s="27" t="s">
        <v>6876</v>
      </c>
      <c r="C146" s="27" t="s">
        <v>18</v>
      </c>
      <c r="D146" s="27" t="s">
        <v>1068</v>
      </c>
      <c r="E146" s="27" t="s">
        <v>37</v>
      </c>
      <c r="F146" s="27" t="s">
        <v>3317</v>
      </c>
      <c r="G146" s="27" t="s">
        <v>3318</v>
      </c>
      <c r="H146" s="139" t="s">
        <v>5</v>
      </c>
      <c r="I146" s="1">
        <v>5349240</v>
      </c>
      <c r="J146" s="58">
        <v>0</v>
      </c>
      <c r="K146" t="str">
        <f>VLOOKUP(D146,Group[],3,FALSE)</f>
        <v>Non Komoditi</v>
      </c>
      <c r="L146">
        <f>VLOOKUP(D146,Group[],5,FALSE)</f>
        <v>0</v>
      </c>
      <c r="M146" t="str">
        <f>VLOOKUP(D146,Group[],4,FALSE)</f>
        <v>Hilir Lainnya</v>
      </c>
      <c r="N146" t="str">
        <f>VLOOKUP(F146,Kategori[],3,FALSE)</f>
        <v>Hilir Lainya</v>
      </c>
    </row>
    <row r="147" spans="1:14">
      <c r="A147" s="139" t="s">
        <v>6875</v>
      </c>
      <c r="B147" s="27" t="s">
        <v>6876</v>
      </c>
      <c r="C147" s="27" t="s">
        <v>18</v>
      </c>
      <c r="D147" s="27" t="s">
        <v>1068</v>
      </c>
      <c r="E147" s="27" t="s">
        <v>37</v>
      </c>
      <c r="F147" s="27" t="s">
        <v>3319</v>
      </c>
      <c r="G147" s="27" t="s">
        <v>3320</v>
      </c>
      <c r="H147" s="139" t="s">
        <v>5</v>
      </c>
      <c r="I147" s="1">
        <v>5349240</v>
      </c>
      <c r="J147" s="58">
        <v>0</v>
      </c>
      <c r="K147" t="str">
        <f>VLOOKUP(D147,Group[],3,FALSE)</f>
        <v>Non Komoditi</v>
      </c>
      <c r="L147">
        <f>VLOOKUP(D147,Group[],5,FALSE)</f>
        <v>0</v>
      </c>
      <c r="M147" t="str">
        <f>VLOOKUP(D147,Group[],4,FALSE)</f>
        <v>Hilir Lainnya</v>
      </c>
      <c r="N147" t="str">
        <f>VLOOKUP(F147,Kategori[],3,FALSE)</f>
        <v>Hilir Lainya</v>
      </c>
    </row>
    <row r="148" spans="1:14">
      <c r="A148" s="139" t="s">
        <v>6875</v>
      </c>
      <c r="B148" s="27" t="s">
        <v>6876</v>
      </c>
      <c r="C148" s="27" t="s">
        <v>18</v>
      </c>
      <c r="D148" s="27" t="s">
        <v>1068</v>
      </c>
      <c r="E148" s="27" t="s">
        <v>37</v>
      </c>
      <c r="F148" s="27" t="s">
        <v>3321</v>
      </c>
      <c r="G148" s="27" t="s">
        <v>3322</v>
      </c>
      <c r="H148" s="139" t="s">
        <v>5</v>
      </c>
      <c r="I148" s="1">
        <v>4011930</v>
      </c>
      <c r="J148" s="58">
        <v>0</v>
      </c>
      <c r="K148" t="str">
        <f>VLOOKUP(D148,Group[],3,FALSE)</f>
        <v>Non Komoditi</v>
      </c>
      <c r="L148">
        <f>VLOOKUP(D148,Group[],5,FALSE)</f>
        <v>0</v>
      </c>
      <c r="M148" t="str">
        <f>VLOOKUP(D148,Group[],4,FALSE)</f>
        <v>Hilir Lainnya</v>
      </c>
      <c r="N148" t="str">
        <f>VLOOKUP(F148,Kategori[],3,FALSE)</f>
        <v>Hilir Lainya</v>
      </c>
    </row>
    <row r="149" spans="1:14">
      <c r="A149" s="139" t="s">
        <v>6875</v>
      </c>
      <c r="B149" s="27" t="s">
        <v>6876</v>
      </c>
      <c r="C149" s="27" t="s">
        <v>18</v>
      </c>
      <c r="D149" s="27" t="s">
        <v>1068</v>
      </c>
      <c r="E149" s="27" t="s">
        <v>37</v>
      </c>
      <c r="F149" s="27" t="s">
        <v>3323</v>
      </c>
      <c r="G149" s="27" t="s">
        <v>3324</v>
      </c>
      <c r="H149" s="139" t="s">
        <v>5</v>
      </c>
      <c r="I149" s="1">
        <v>6686550</v>
      </c>
      <c r="J149" s="58">
        <v>0</v>
      </c>
      <c r="K149" t="str">
        <f>VLOOKUP(D149,Group[],3,FALSE)</f>
        <v>Non Komoditi</v>
      </c>
      <c r="L149">
        <f>VLOOKUP(D149,Group[],5,FALSE)</f>
        <v>0</v>
      </c>
      <c r="M149" t="str">
        <f>VLOOKUP(D149,Group[],4,FALSE)</f>
        <v>Hilir Lainnya</v>
      </c>
      <c r="N149" t="str">
        <f>VLOOKUP(F149,Kategori[],3,FALSE)</f>
        <v>Hilir Lainya</v>
      </c>
    </row>
    <row r="150" spans="1:14">
      <c r="A150" s="139" t="s">
        <v>6875</v>
      </c>
      <c r="B150" s="27" t="s">
        <v>6876</v>
      </c>
      <c r="C150" s="27" t="s">
        <v>18</v>
      </c>
      <c r="D150" s="27" t="s">
        <v>1068</v>
      </c>
      <c r="E150" s="27" t="s">
        <v>37</v>
      </c>
      <c r="F150" s="27" t="s">
        <v>3325</v>
      </c>
      <c r="G150" s="27" t="s">
        <v>3326</v>
      </c>
      <c r="H150" s="139" t="s">
        <v>5</v>
      </c>
      <c r="I150" s="1">
        <v>671216</v>
      </c>
      <c r="J150" s="58">
        <v>0</v>
      </c>
      <c r="K150" t="str">
        <f>VLOOKUP(D150,Group[],3,FALSE)</f>
        <v>Non Komoditi</v>
      </c>
      <c r="L150">
        <f>VLOOKUP(D150,Group[],5,FALSE)</f>
        <v>0</v>
      </c>
      <c r="M150" t="str">
        <f>VLOOKUP(D150,Group[],4,FALSE)</f>
        <v>Hilir Lainnya</v>
      </c>
      <c r="N150" t="str">
        <f>VLOOKUP(F150,Kategori[],3,FALSE)</f>
        <v>Hilir Lainya</v>
      </c>
    </row>
    <row r="151" spans="1:14">
      <c r="A151" s="139" t="s">
        <v>6875</v>
      </c>
      <c r="B151" s="27" t="s">
        <v>6876</v>
      </c>
      <c r="C151" s="27" t="s">
        <v>18</v>
      </c>
      <c r="D151" s="27" t="s">
        <v>1068</v>
      </c>
      <c r="E151" s="27" t="s">
        <v>37</v>
      </c>
      <c r="F151" s="27" t="s">
        <v>3327</v>
      </c>
      <c r="G151" s="27" t="s">
        <v>3328</v>
      </c>
      <c r="H151" s="139" t="s">
        <v>5</v>
      </c>
      <c r="I151" s="1">
        <v>410198</v>
      </c>
      <c r="J151" s="58">
        <v>0</v>
      </c>
      <c r="K151" t="str">
        <f>VLOOKUP(D151,Group[],3,FALSE)</f>
        <v>Non Komoditi</v>
      </c>
      <c r="L151">
        <f>VLOOKUP(D151,Group[],5,FALSE)</f>
        <v>0</v>
      </c>
      <c r="M151" t="str">
        <f>VLOOKUP(D151,Group[],4,FALSE)</f>
        <v>Hilir Lainnya</v>
      </c>
      <c r="N151" t="str">
        <f>VLOOKUP(F151,Kategori[],3,FALSE)</f>
        <v>Hilir Lainya</v>
      </c>
    </row>
    <row r="152" spans="1:14">
      <c r="A152" s="139" t="s">
        <v>6875</v>
      </c>
      <c r="B152" s="27" t="s">
        <v>6876</v>
      </c>
      <c r="C152" s="27" t="s">
        <v>18</v>
      </c>
      <c r="D152" s="27" t="s">
        <v>1068</v>
      </c>
      <c r="E152" s="27" t="s">
        <v>37</v>
      </c>
      <c r="F152" s="27" t="s">
        <v>3329</v>
      </c>
      <c r="G152" s="27" t="s">
        <v>3330</v>
      </c>
      <c r="H152" s="139" t="s">
        <v>5</v>
      </c>
      <c r="I152" s="1">
        <v>399441</v>
      </c>
      <c r="J152" s="58">
        <v>0</v>
      </c>
      <c r="K152" t="str">
        <f>VLOOKUP(D152,Group[],3,FALSE)</f>
        <v>Non Komoditi</v>
      </c>
      <c r="L152">
        <f>VLOOKUP(D152,Group[],5,FALSE)</f>
        <v>0</v>
      </c>
      <c r="M152" t="str">
        <f>VLOOKUP(D152,Group[],4,FALSE)</f>
        <v>Hilir Lainnya</v>
      </c>
      <c r="N152" t="str">
        <f>VLOOKUP(F152,Kategori[],3,FALSE)</f>
        <v>Hilir Lainya</v>
      </c>
    </row>
    <row r="153" spans="1:14">
      <c r="A153" s="139" t="s">
        <v>6875</v>
      </c>
      <c r="B153" s="27" t="s">
        <v>6876</v>
      </c>
      <c r="C153" s="27" t="s">
        <v>18</v>
      </c>
      <c r="D153" s="27" t="s">
        <v>1068</v>
      </c>
      <c r="E153" s="27" t="s">
        <v>37</v>
      </c>
      <c r="F153" s="27" t="s">
        <v>590</v>
      </c>
      <c r="G153" s="27" t="s">
        <v>591</v>
      </c>
      <c r="H153" s="139" t="s">
        <v>5</v>
      </c>
      <c r="I153" s="1">
        <v>1179279</v>
      </c>
      <c r="J153" s="58">
        <v>0</v>
      </c>
      <c r="K153" t="str">
        <f>VLOOKUP(D153,Group[],3,FALSE)</f>
        <v>Non Komoditi</v>
      </c>
      <c r="L153">
        <f>VLOOKUP(D153,Group[],5,FALSE)</f>
        <v>0</v>
      </c>
      <c r="M153" t="str">
        <f>VLOOKUP(D153,Group[],4,FALSE)</f>
        <v>Hilir Lainnya</v>
      </c>
      <c r="N153" t="str">
        <f>VLOOKUP(F153,Kategori[],3,FALSE)</f>
        <v>Hilir Lainya</v>
      </c>
    </row>
    <row r="154" spans="1:14">
      <c r="A154" s="139" t="s">
        <v>6875</v>
      </c>
      <c r="B154" s="27" t="s">
        <v>6876</v>
      </c>
      <c r="C154" s="27" t="s">
        <v>18</v>
      </c>
      <c r="D154" s="27" t="s">
        <v>1068</v>
      </c>
      <c r="E154" s="27" t="s">
        <v>37</v>
      </c>
      <c r="F154" s="27" t="s">
        <v>592</v>
      </c>
      <c r="G154" s="27" t="s">
        <v>593</v>
      </c>
      <c r="H154" s="139" t="s">
        <v>5</v>
      </c>
      <c r="I154" s="1">
        <v>296092000</v>
      </c>
      <c r="J154" s="58">
        <v>0</v>
      </c>
      <c r="K154" t="str">
        <f>VLOOKUP(D154,Group[],3,FALSE)</f>
        <v>Non Komoditi</v>
      </c>
      <c r="L154">
        <f>VLOOKUP(D154,Group[],5,FALSE)</f>
        <v>0</v>
      </c>
      <c r="M154" t="str">
        <f>VLOOKUP(D154,Group[],4,FALSE)</f>
        <v>Hilir Lainnya</v>
      </c>
      <c r="N154" t="str">
        <f>VLOOKUP(F154,Kategori[],3,FALSE)</f>
        <v>Hilir Lainya</v>
      </c>
    </row>
    <row r="155" spans="1:14">
      <c r="A155" s="139" t="s">
        <v>6875</v>
      </c>
      <c r="B155" s="27" t="s">
        <v>6876</v>
      </c>
      <c r="C155" s="27" t="s">
        <v>18</v>
      </c>
      <c r="D155" s="27" t="s">
        <v>1068</v>
      </c>
      <c r="E155" s="27" t="s">
        <v>37</v>
      </c>
      <c r="F155" s="27" t="s">
        <v>594</v>
      </c>
      <c r="G155" s="27" t="s">
        <v>595</v>
      </c>
      <c r="H155" s="139" t="s">
        <v>5</v>
      </c>
      <c r="I155" s="1">
        <v>5194782000</v>
      </c>
      <c r="J155" s="58">
        <v>0</v>
      </c>
      <c r="K155" t="str">
        <f>VLOOKUP(D155,Group[],3,FALSE)</f>
        <v>Non Komoditi</v>
      </c>
      <c r="L155">
        <f>VLOOKUP(D155,Group[],5,FALSE)</f>
        <v>0</v>
      </c>
      <c r="M155" t="str">
        <f>VLOOKUP(D155,Group[],4,FALSE)</f>
        <v>Hilir Lainnya</v>
      </c>
      <c r="N155" t="str">
        <f>VLOOKUP(F155,Kategori[],3,FALSE)</f>
        <v>Hilir Lainya</v>
      </c>
    </row>
    <row r="156" spans="1:14">
      <c r="A156" s="139" t="s">
        <v>6875</v>
      </c>
      <c r="B156" s="27" t="s">
        <v>6876</v>
      </c>
      <c r="C156" s="27" t="s">
        <v>18</v>
      </c>
      <c r="D156" s="27" t="s">
        <v>1068</v>
      </c>
      <c r="E156" s="27" t="s">
        <v>37</v>
      </c>
      <c r="F156" s="27" t="s">
        <v>600</v>
      </c>
      <c r="G156" s="27" t="s">
        <v>601</v>
      </c>
      <c r="H156" s="139" t="s">
        <v>5</v>
      </c>
      <c r="I156" s="1">
        <v>9660000</v>
      </c>
      <c r="J156" s="58">
        <v>0</v>
      </c>
      <c r="K156" t="str">
        <f>VLOOKUP(D156,Group[],3,FALSE)</f>
        <v>Non Komoditi</v>
      </c>
      <c r="L156">
        <f>VLOOKUP(D156,Group[],5,FALSE)</f>
        <v>0</v>
      </c>
      <c r="M156" t="str">
        <f>VLOOKUP(D156,Group[],4,FALSE)</f>
        <v>Hilir Lainnya</v>
      </c>
      <c r="N156" t="str">
        <f>VLOOKUP(F156,Kategori[],3,FALSE)</f>
        <v>Hilir Lainya</v>
      </c>
    </row>
    <row r="157" spans="1:14">
      <c r="A157" s="139" t="s">
        <v>6875</v>
      </c>
      <c r="B157" s="27" t="s">
        <v>6876</v>
      </c>
      <c r="C157" s="27" t="s">
        <v>18</v>
      </c>
      <c r="D157" s="27" t="s">
        <v>1068</v>
      </c>
      <c r="E157" s="27" t="s">
        <v>37</v>
      </c>
      <c r="F157" s="27" t="s">
        <v>602</v>
      </c>
      <c r="G157" s="27" t="s">
        <v>603</v>
      </c>
      <c r="H157" s="139" t="s">
        <v>5</v>
      </c>
      <c r="I157" s="1">
        <v>8880000</v>
      </c>
      <c r="J157" s="58">
        <v>0</v>
      </c>
      <c r="K157" t="str">
        <f>VLOOKUP(D157,Group[],3,FALSE)</f>
        <v>Non Komoditi</v>
      </c>
      <c r="L157">
        <f>VLOOKUP(D157,Group[],5,FALSE)</f>
        <v>0</v>
      </c>
      <c r="M157" t="str">
        <f>VLOOKUP(D157,Group[],4,FALSE)</f>
        <v>Hilir Lainnya</v>
      </c>
      <c r="N157" t="str">
        <f>VLOOKUP(F157,Kategori[],3,FALSE)</f>
        <v>Hilir Lainya</v>
      </c>
    </row>
    <row r="158" spans="1:14">
      <c r="A158" s="139" t="s">
        <v>6875</v>
      </c>
      <c r="B158" s="27" t="s">
        <v>6876</v>
      </c>
      <c r="C158" s="27" t="s">
        <v>18</v>
      </c>
      <c r="D158" s="27" t="s">
        <v>1068</v>
      </c>
      <c r="E158" s="27" t="s">
        <v>37</v>
      </c>
      <c r="F158" s="27" t="s">
        <v>6061</v>
      </c>
      <c r="G158" s="27" t="s">
        <v>6062</v>
      </c>
      <c r="H158" s="139" t="s">
        <v>5</v>
      </c>
      <c r="I158" s="1">
        <v>1251000</v>
      </c>
      <c r="J158" s="58">
        <v>0</v>
      </c>
      <c r="K158" t="str">
        <f>VLOOKUP(D158,Group[],3,FALSE)</f>
        <v>Non Komoditi</v>
      </c>
      <c r="L158">
        <f>VLOOKUP(D158,Group[],5,FALSE)</f>
        <v>0</v>
      </c>
      <c r="M158" t="str">
        <f>VLOOKUP(D158,Group[],4,FALSE)</f>
        <v>Hilir Lainnya</v>
      </c>
      <c r="N158" t="str">
        <f>VLOOKUP(F158,Kategori[],3,FALSE)</f>
        <v>Hilir Lainya</v>
      </c>
    </row>
    <row r="159" spans="1:14">
      <c r="A159" s="139" t="s">
        <v>6875</v>
      </c>
      <c r="B159" s="27" t="s">
        <v>6876</v>
      </c>
      <c r="C159" s="27" t="s">
        <v>18</v>
      </c>
      <c r="D159" s="27" t="s">
        <v>1068</v>
      </c>
      <c r="E159" s="27" t="s">
        <v>37</v>
      </c>
      <c r="F159" s="27" t="s">
        <v>6085</v>
      </c>
      <c r="G159" s="27" t="s">
        <v>6086</v>
      </c>
      <c r="H159" s="139" t="s">
        <v>5</v>
      </c>
      <c r="I159" s="1">
        <v>68000</v>
      </c>
      <c r="J159" s="58">
        <v>0</v>
      </c>
      <c r="K159" t="str">
        <f>VLOOKUP(D159,Group[],3,FALSE)</f>
        <v>Non Komoditi</v>
      </c>
      <c r="L159">
        <f>VLOOKUP(D159,Group[],5,FALSE)</f>
        <v>0</v>
      </c>
      <c r="M159" t="str">
        <f>VLOOKUP(D159,Group[],4,FALSE)</f>
        <v>Hilir Lainnya</v>
      </c>
      <c r="N159" t="str">
        <f>VLOOKUP(F159,Kategori[],3,FALSE)</f>
        <v>Hilir Lainya</v>
      </c>
    </row>
    <row r="160" spans="1:14">
      <c r="A160" s="139" t="s">
        <v>6875</v>
      </c>
      <c r="B160" s="27" t="s">
        <v>6876</v>
      </c>
      <c r="C160" s="27" t="s">
        <v>18</v>
      </c>
      <c r="D160" s="27" t="s">
        <v>1068</v>
      </c>
      <c r="E160" s="27" t="s">
        <v>37</v>
      </c>
      <c r="F160" s="27" t="s">
        <v>6087</v>
      </c>
      <c r="G160" s="27" t="s">
        <v>6088</v>
      </c>
      <c r="H160" s="139" t="s">
        <v>5</v>
      </c>
      <c r="I160" s="1">
        <v>600000</v>
      </c>
      <c r="J160" s="58">
        <v>0</v>
      </c>
      <c r="K160" t="str">
        <f>VLOOKUP(D160,Group[],3,FALSE)</f>
        <v>Non Komoditi</v>
      </c>
      <c r="L160">
        <f>VLOOKUP(D160,Group[],5,FALSE)</f>
        <v>0</v>
      </c>
      <c r="M160" t="str">
        <f>VLOOKUP(D160,Group[],4,FALSE)</f>
        <v>Hilir Lainnya</v>
      </c>
      <c r="N160" t="str">
        <f>VLOOKUP(F160,Kategori[],3,FALSE)</f>
        <v>Hilir Lainya</v>
      </c>
    </row>
    <row r="161" spans="1:14">
      <c r="A161" s="139" t="s">
        <v>6875</v>
      </c>
      <c r="B161" s="27" t="s">
        <v>6876</v>
      </c>
      <c r="C161" s="27" t="s">
        <v>18</v>
      </c>
      <c r="D161" s="27" t="s">
        <v>1068</v>
      </c>
      <c r="E161" s="27" t="s">
        <v>37</v>
      </c>
      <c r="F161" s="27" t="s">
        <v>6089</v>
      </c>
      <c r="G161" s="27" t="s">
        <v>6090</v>
      </c>
      <c r="H161" s="139" t="s">
        <v>5</v>
      </c>
      <c r="I161" s="1">
        <v>12500000</v>
      </c>
      <c r="J161" s="58">
        <v>0</v>
      </c>
      <c r="K161" t="str">
        <f>VLOOKUP(D161,Group[],3,FALSE)</f>
        <v>Non Komoditi</v>
      </c>
      <c r="L161">
        <f>VLOOKUP(D161,Group[],5,FALSE)</f>
        <v>0</v>
      </c>
      <c r="M161" t="str">
        <f>VLOOKUP(D161,Group[],4,FALSE)</f>
        <v>Hilir Lainnya</v>
      </c>
      <c r="N161" t="str">
        <f>VLOOKUP(F161,Kategori[],3,FALSE)</f>
        <v>Hilir Lainya</v>
      </c>
    </row>
    <row r="162" spans="1:14">
      <c r="A162" s="139" t="s">
        <v>6875</v>
      </c>
      <c r="B162" s="27" t="s">
        <v>6876</v>
      </c>
      <c r="C162" s="27" t="s">
        <v>18</v>
      </c>
      <c r="D162" s="27" t="s">
        <v>1068</v>
      </c>
      <c r="E162" s="27" t="s">
        <v>37</v>
      </c>
      <c r="F162" s="27" t="s">
        <v>6103</v>
      </c>
      <c r="G162" s="27" t="s">
        <v>6104</v>
      </c>
      <c r="H162" s="139" t="s">
        <v>5</v>
      </c>
      <c r="I162" s="1">
        <v>3096000</v>
      </c>
      <c r="J162" s="58">
        <v>0</v>
      </c>
      <c r="K162" t="str">
        <f>VLOOKUP(D162,Group[],3,FALSE)</f>
        <v>Non Komoditi</v>
      </c>
      <c r="L162">
        <f>VLOOKUP(D162,Group[],5,FALSE)</f>
        <v>0</v>
      </c>
      <c r="M162" t="str">
        <f>VLOOKUP(D162,Group[],4,FALSE)</f>
        <v>Hilir Lainnya</v>
      </c>
      <c r="N162" t="str">
        <f>VLOOKUP(F162,Kategori[],3,FALSE)</f>
        <v>Hilir Lainya</v>
      </c>
    </row>
    <row r="163" spans="1:14">
      <c r="A163" s="139" t="s">
        <v>6875</v>
      </c>
      <c r="B163" s="27" t="s">
        <v>6876</v>
      </c>
      <c r="C163" s="27" t="s">
        <v>18</v>
      </c>
      <c r="D163" s="27" t="s">
        <v>1068</v>
      </c>
      <c r="E163" s="27" t="s">
        <v>37</v>
      </c>
      <c r="F163" s="27" t="s">
        <v>606</v>
      </c>
      <c r="G163" s="27" t="s">
        <v>607</v>
      </c>
      <c r="H163" s="139" t="s">
        <v>5</v>
      </c>
      <c r="I163" s="1">
        <v>49343436</v>
      </c>
      <c r="J163" s="58">
        <v>0</v>
      </c>
      <c r="K163" t="str">
        <f>VLOOKUP(D163,Group[],3,FALSE)</f>
        <v>Non Komoditi</v>
      </c>
      <c r="L163">
        <f>VLOOKUP(D163,Group[],5,FALSE)</f>
        <v>0</v>
      </c>
      <c r="M163" t="str">
        <f>VLOOKUP(D163,Group[],4,FALSE)</f>
        <v>Hilir Lainnya</v>
      </c>
      <c r="N163" t="str">
        <f>VLOOKUP(F163,Kategori[],3,FALSE)</f>
        <v>Hilir Lainya</v>
      </c>
    </row>
    <row r="164" spans="1:14">
      <c r="A164" s="139" t="s">
        <v>6875</v>
      </c>
      <c r="B164" s="27" t="s">
        <v>6876</v>
      </c>
      <c r="C164" s="27" t="s">
        <v>18</v>
      </c>
      <c r="D164" s="27" t="s">
        <v>1071</v>
      </c>
      <c r="E164" s="27" t="s">
        <v>42</v>
      </c>
      <c r="F164" s="27" t="s">
        <v>3038</v>
      </c>
      <c r="G164" s="27" t="s">
        <v>3039</v>
      </c>
      <c r="H164" s="139" t="s">
        <v>5</v>
      </c>
      <c r="I164" s="1">
        <v>998959200</v>
      </c>
      <c r="J164" s="58">
        <v>0</v>
      </c>
      <c r="K164" t="str">
        <f>VLOOKUP(D164,Group[],3,FALSE)</f>
        <v>Non Komoditi</v>
      </c>
      <c r="L164">
        <f>VLOOKUP(D164,Group[],5,FALSE)</f>
        <v>0</v>
      </c>
      <c r="M164" t="str">
        <f>VLOOKUP(D164,Group[],4,FALSE)</f>
        <v>Hilir Lainnya</v>
      </c>
      <c r="N164" t="str">
        <f>VLOOKUP(F164,Kategori[],3,FALSE)</f>
        <v>Hilir Lainya</v>
      </c>
    </row>
    <row r="165" spans="1:14">
      <c r="A165" s="139" t="s">
        <v>6875</v>
      </c>
      <c r="B165" s="27" t="s">
        <v>6876</v>
      </c>
      <c r="C165" s="27" t="s">
        <v>18</v>
      </c>
      <c r="D165" s="27" t="s">
        <v>1071</v>
      </c>
      <c r="E165" s="27" t="s">
        <v>42</v>
      </c>
      <c r="F165" s="27" t="s">
        <v>456</v>
      </c>
      <c r="G165" s="27" t="s">
        <v>457</v>
      </c>
      <c r="H165" s="139" t="s">
        <v>5</v>
      </c>
      <c r="I165" s="1">
        <v>15882677500</v>
      </c>
      <c r="J165" s="58">
        <v>0</v>
      </c>
      <c r="K165" t="str">
        <f>VLOOKUP(D165,Group[],3,FALSE)</f>
        <v>Non Komoditi</v>
      </c>
      <c r="L165">
        <f>VLOOKUP(D165,Group[],5,FALSE)</f>
        <v>0</v>
      </c>
      <c r="M165" t="str">
        <f>VLOOKUP(D165,Group[],4,FALSE)</f>
        <v>Hilir Lainnya</v>
      </c>
      <c r="N165" t="str">
        <f>VLOOKUP(F165,Kategori[],3,FALSE)</f>
        <v>Hilir Lainya</v>
      </c>
    </row>
    <row r="166" spans="1:14">
      <c r="A166" s="139" t="s">
        <v>6875</v>
      </c>
      <c r="B166" s="27" t="s">
        <v>6876</v>
      </c>
      <c r="C166" s="27" t="s">
        <v>18</v>
      </c>
      <c r="D166" s="27" t="s">
        <v>1071</v>
      </c>
      <c r="E166" s="27" t="s">
        <v>42</v>
      </c>
      <c r="F166" s="27" t="s">
        <v>458</v>
      </c>
      <c r="G166" s="27" t="s">
        <v>459</v>
      </c>
      <c r="H166" s="139" t="s">
        <v>5</v>
      </c>
      <c r="I166" s="1">
        <v>491529714</v>
      </c>
      <c r="J166" s="58">
        <v>0</v>
      </c>
      <c r="K166" t="str">
        <f>VLOOKUP(D166,Group[],3,FALSE)</f>
        <v>Non Komoditi</v>
      </c>
      <c r="L166">
        <f>VLOOKUP(D166,Group[],5,FALSE)</f>
        <v>0</v>
      </c>
      <c r="M166" t="str">
        <f>VLOOKUP(D166,Group[],4,FALSE)</f>
        <v>Hilir Lainnya</v>
      </c>
      <c r="N166" t="str">
        <f>VLOOKUP(F166,Kategori[],3,FALSE)</f>
        <v>Hilir Lainya</v>
      </c>
    </row>
    <row r="167" spans="1:14">
      <c r="A167" s="139" t="s">
        <v>6875</v>
      </c>
      <c r="B167" s="27" t="s">
        <v>6876</v>
      </c>
      <c r="C167" s="27" t="s">
        <v>18</v>
      </c>
      <c r="D167" s="27" t="s">
        <v>1071</v>
      </c>
      <c r="E167" s="27" t="s">
        <v>42</v>
      </c>
      <c r="F167" s="27" t="s">
        <v>3255</v>
      </c>
      <c r="G167" s="27" t="s">
        <v>3256</v>
      </c>
      <c r="H167" s="139" t="s">
        <v>5</v>
      </c>
      <c r="I167" s="1">
        <v>3419000</v>
      </c>
      <c r="J167" s="58">
        <v>0</v>
      </c>
      <c r="K167" t="str">
        <f>VLOOKUP(D167,Group[],3,FALSE)</f>
        <v>Non Komoditi</v>
      </c>
      <c r="L167">
        <f>VLOOKUP(D167,Group[],5,FALSE)</f>
        <v>0</v>
      </c>
      <c r="M167" t="str">
        <f>VLOOKUP(D167,Group[],4,FALSE)</f>
        <v>Hilir Lainnya</v>
      </c>
      <c r="N167" t="str">
        <f>VLOOKUP(F167,Kategori[],3,FALSE)</f>
        <v>Hilir Lainya</v>
      </c>
    </row>
    <row r="168" spans="1:14">
      <c r="A168" s="139" t="s">
        <v>6875</v>
      </c>
      <c r="B168" s="27" t="s">
        <v>6876</v>
      </c>
      <c r="C168" s="27" t="s">
        <v>18</v>
      </c>
      <c r="D168" s="27" t="s">
        <v>1071</v>
      </c>
      <c r="E168" s="27" t="s">
        <v>42</v>
      </c>
      <c r="F168" s="27" t="s">
        <v>460</v>
      </c>
      <c r="G168" s="27" t="s">
        <v>461</v>
      </c>
      <c r="H168" s="139" t="s">
        <v>5</v>
      </c>
      <c r="I168" s="1">
        <v>96708600</v>
      </c>
      <c r="J168" s="58">
        <v>0</v>
      </c>
      <c r="K168" t="str">
        <f>VLOOKUP(D168,Group[],3,FALSE)</f>
        <v>Non Komoditi</v>
      </c>
      <c r="L168">
        <f>VLOOKUP(D168,Group[],5,FALSE)</f>
        <v>0</v>
      </c>
      <c r="M168" t="str">
        <f>VLOOKUP(D168,Group[],4,FALSE)</f>
        <v>Hilir Lainnya</v>
      </c>
      <c r="N168" t="str">
        <f>VLOOKUP(F168,Kategori[],3,FALSE)</f>
        <v>Hilir Lainya</v>
      </c>
    </row>
    <row r="169" spans="1:14">
      <c r="A169" s="139" t="s">
        <v>6875</v>
      </c>
      <c r="B169" s="27" t="s">
        <v>6876</v>
      </c>
      <c r="C169" s="27" t="s">
        <v>18</v>
      </c>
      <c r="D169" s="27" t="s">
        <v>1070</v>
      </c>
      <c r="E169" s="27" t="s">
        <v>44</v>
      </c>
      <c r="F169" s="27" t="s">
        <v>446</v>
      </c>
      <c r="G169" s="27" t="s">
        <v>447</v>
      </c>
      <c r="H169" s="139" t="s">
        <v>5</v>
      </c>
      <c r="I169" s="1">
        <v>280960687</v>
      </c>
      <c r="J169" s="58">
        <v>0</v>
      </c>
      <c r="K169" t="str">
        <f>VLOOKUP(D169,Group[],3,FALSE)</f>
        <v>Non Komoditi</v>
      </c>
      <c r="L169">
        <f>VLOOKUP(D169,Group[],5,FALSE)</f>
        <v>0</v>
      </c>
      <c r="M169" t="str">
        <f>VLOOKUP(D169,Group[],4,FALSE)</f>
        <v>Hilir Lainnya</v>
      </c>
      <c r="N169" t="str">
        <f>VLOOKUP(F169,Kategori[],3,FALSE)</f>
        <v>Hilir Lainya</v>
      </c>
    </row>
    <row r="170" spans="1:14">
      <c r="A170" s="139" t="s">
        <v>6875</v>
      </c>
      <c r="B170" s="27" t="s">
        <v>6876</v>
      </c>
      <c r="C170" s="27" t="s">
        <v>18</v>
      </c>
      <c r="D170" s="27" t="s">
        <v>1070</v>
      </c>
      <c r="E170" s="27" t="s">
        <v>44</v>
      </c>
      <c r="F170" s="27" t="s">
        <v>3253</v>
      </c>
      <c r="G170" s="27" t="s">
        <v>3254</v>
      </c>
      <c r="H170" s="139" t="s">
        <v>5</v>
      </c>
      <c r="I170" s="1">
        <v>177081081</v>
      </c>
      <c r="J170" s="58">
        <v>0</v>
      </c>
      <c r="K170" t="str">
        <f>VLOOKUP(D170,Group[],3,FALSE)</f>
        <v>Non Komoditi</v>
      </c>
      <c r="L170">
        <f>VLOOKUP(D170,Group[],5,FALSE)</f>
        <v>0</v>
      </c>
      <c r="M170" t="str">
        <f>VLOOKUP(D170,Group[],4,FALSE)</f>
        <v>Hilir Lainnya</v>
      </c>
      <c r="N170" t="str">
        <f>VLOOKUP(F170,Kategori[],3,FALSE)</f>
        <v>Hilir Lainya</v>
      </c>
    </row>
    <row r="171" spans="1:14">
      <c r="A171" s="139" t="s">
        <v>6875</v>
      </c>
      <c r="B171" s="27" t="s">
        <v>6876</v>
      </c>
      <c r="C171" s="27" t="s">
        <v>18</v>
      </c>
      <c r="D171" s="27" t="s">
        <v>1070</v>
      </c>
      <c r="E171" s="27" t="s">
        <v>44</v>
      </c>
      <c r="F171" s="27" t="s">
        <v>448</v>
      </c>
      <c r="G171" s="27" t="s">
        <v>449</v>
      </c>
      <c r="H171" s="139" t="s">
        <v>5</v>
      </c>
      <c r="I171" s="1">
        <v>562022360</v>
      </c>
      <c r="J171" s="58">
        <v>0</v>
      </c>
      <c r="K171" t="str">
        <f>VLOOKUP(D171,Group[],3,FALSE)</f>
        <v>Non Komoditi</v>
      </c>
      <c r="L171">
        <f>VLOOKUP(D171,Group[],5,FALSE)</f>
        <v>0</v>
      </c>
      <c r="M171" t="str">
        <f>VLOOKUP(D171,Group[],4,FALSE)</f>
        <v>Hilir Lainnya</v>
      </c>
      <c r="N171" t="str">
        <f>VLOOKUP(F171,Kategori[],3,FALSE)</f>
        <v>Hilir Lainya</v>
      </c>
    </row>
    <row r="172" spans="1:14">
      <c r="A172" s="139" t="s">
        <v>6875</v>
      </c>
      <c r="B172" s="27" t="s">
        <v>6876</v>
      </c>
      <c r="C172" s="27" t="s">
        <v>18</v>
      </c>
      <c r="D172" s="27" t="s">
        <v>1070</v>
      </c>
      <c r="E172" s="27" t="s">
        <v>44</v>
      </c>
      <c r="F172" s="27" t="s">
        <v>450</v>
      </c>
      <c r="G172" s="27" t="s">
        <v>451</v>
      </c>
      <c r="H172" s="139" t="s">
        <v>5</v>
      </c>
      <c r="I172" s="1">
        <v>107379955</v>
      </c>
      <c r="J172" s="58">
        <v>0</v>
      </c>
      <c r="K172" t="str">
        <f>VLOOKUP(D172,Group[],3,FALSE)</f>
        <v>Non Komoditi</v>
      </c>
      <c r="L172">
        <f>VLOOKUP(D172,Group[],5,FALSE)</f>
        <v>0</v>
      </c>
      <c r="M172" t="str">
        <f>VLOOKUP(D172,Group[],4,FALSE)</f>
        <v>Hilir Lainnya</v>
      </c>
      <c r="N172" t="str">
        <f>VLOOKUP(F172,Kategori[],3,FALSE)</f>
        <v>Hilir Lainya</v>
      </c>
    </row>
    <row r="173" spans="1:14">
      <c r="A173" s="139" t="s">
        <v>6875</v>
      </c>
      <c r="B173" s="27" t="s">
        <v>6876</v>
      </c>
      <c r="C173" s="27" t="s">
        <v>18</v>
      </c>
      <c r="D173" s="27" t="s">
        <v>1070</v>
      </c>
      <c r="E173" s="27" t="s">
        <v>44</v>
      </c>
      <c r="F173" s="27" t="s">
        <v>452</v>
      </c>
      <c r="G173" s="27" t="s">
        <v>453</v>
      </c>
      <c r="H173" s="139" t="s">
        <v>5</v>
      </c>
      <c r="I173" s="1">
        <v>4760500630</v>
      </c>
      <c r="J173" s="58">
        <v>0</v>
      </c>
      <c r="K173" t="str">
        <f>VLOOKUP(D173,Group[],3,FALSE)</f>
        <v>Non Komoditi</v>
      </c>
      <c r="L173">
        <f>VLOOKUP(D173,Group[],5,FALSE)</f>
        <v>0</v>
      </c>
      <c r="M173" t="str">
        <f>VLOOKUP(D173,Group[],4,FALSE)</f>
        <v>Hilir Lainnya</v>
      </c>
      <c r="N173" t="str">
        <f>VLOOKUP(F173,Kategori[],3,FALSE)</f>
        <v>Hilir Lainya</v>
      </c>
    </row>
    <row r="174" spans="1:14">
      <c r="A174" s="139" t="s">
        <v>6875</v>
      </c>
      <c r="B174" s="27" t="s">
        <v>6876</v>
      </c>
      <c r="C174" s="27" t="s">
        <v>18</v>
      </c>
      <c r="D174" s="27" t="s">
        <v>1070</v>
      </c>
      <c r="E174" s="27" t="s">
        <v>44</v>
      </c>
      <c r="F174" s="27" t="s">
        <v>454</v>
      </c>
      <c r="G174" s="27" t="s">
        <v>455</v>
      </c>
      <c r="H174" s="139" t="s">
        <v>5</v>
      </c>
      <c r="I174" s="1">
        <v>79716350</v>
      </c>
      <c r="J174" s="58">
        <v>0</v>
      </c>
      <c r="K174" t="str">
        <f>VLOOKUP(D174,Group[],3,FALSE)</f>
        <v>Non Komoditi</v>
      </c>
      <c r="L174">
        <f>VLOOKUP(D174,Group[],5,FALSE)</f>
        <v>0</v>
      </c>
      <c r="M174" t="str">
        <f>VLOOKUP(D174,Group[],4,FALSE)</f>
        <v>Hilir Lainnya</v>
      </c>
      <c r="N174" t="str">
        <f>VLOOKUP(F174,Kategori[],3,FALSE)</f>
        <v>Hilir Lainya</v>
      </c>
    </row>
    <row r="175" spans="1:14">
      <c r="A175" s="139" t="s">
        <v>6875</v>
      </c>
      <c r="B175" s="27" t="s">
        <v>6876</v>
      </c>
      <c r="C175" s="27" t="s">
        <v>18</v>
      </c>
      <c r="D175" s="27" t="s">
        <v>1070</v>
      </c>
      <c r="E175" s="27" t="s">
        <v>44</v>
      </c>
      <c r="F175" s="27" t="s">
        <v>3259</v>
      </c>
      <c r="G175" s="27" t="s">
        <v>3260</v>
      </c>
      <c r="H175" s="139" t="s">
        <v>5</v>
      </c>
      <c r="I175" s="1">
        <v>467266487</v>
      </c>
      <c r="J175" s="58">
        <v>0</v>
      </c>
      <c r="K175" t="str">
        <f>VLOOKUP(D175,Group[],3,FALSE)</f>
        <v>Non Komoditi</v>
      </c>
      <c r="L175">
        <f>VLOOKUP(D175,Group[],5,FALSE)</f>
        <v>0</v>
      </c>
      <c r="M175" t="str">
        <f>VLOOKUP(D175,Group[],4,FALSE)</f>
        <v>Hilir Lainnya</v>
      </c>
      <c r="N175" t="str">
        <f>VLOOKUP(F175,Kategori[],3,FALSE)</f>
        <v>Hilir Lainya</v>
      </c>
    </row>
    <row r="176" spans="1:14">
      <c r="A176" s="139" t="s">
        <v>6875</v>
      </c>
      <c r="B176" s="27" t="s">
        <v>6876</v>
      </c>
      <c r="C176" s="27" t="s">
        <v>18</v>
      </c>
      <c r="D176" s="27" t="s">
        <v>1070</v>
      </c>
      <c r="E176" s="27" t="s">
        <v>44</v>
      </c>
      <c r="F176" s="27" t="s">
        <v>466</v>
      </c>
      <c r="G176" s="27" t="s">
        <v>467</v>
      </c>
      <c r="H176" s="139" t="s">
        <v>5</v>
      </c>
      <c r="I176" s="1">
        <v>40953153</v>
      </c>
      <c r="J176" s="58">
        <v>0</v>
      </c>
      <c r="K176" t="str">
        <f>VLOOKUP(D176,Group[],3,FALSE)</f>
        <v>Non Komoditi</v>
      </c>
      <c r="L176">
        <f>VLOOKUP(D176,Group[],5,FALSE)</f>
        <v>0</v>
      </c>
      <c r="M176" t="str">
        <f>VLOOKUP(D176,Group[],4,FALSE)</f>
        <v>Hilir Lainnya</v>
      </c>
      <c r="N176" t="str">
        <f>VLOOKUP(F176,Kategori[],3,FALSE)</f>
        <v>Hilir Lainya</v>
      </c>
    </row>
    <row r="177" spans="1:14">
      <c r="A177" s="139" t="s">
        <v>6875</v>
      </c>
      <c r="B177" s="27" t="s">
        <v>6876</v>
      </c>
      <c r="C177" s="27" t="s">
        <v>18</v>
      </c>
      <c r="D177" s="27" t="s">
        <v>1070</v>
      </c>
      <c r="E177" s="27" t="s">
        <v>44</v>
      </c>
      <c r="F177" s="27" t="s">
        <v>3263</v>
      </c>
      <c r="G177" s="27" t="s">
        <v>3264</v>
      </c>
      <c r="H177" s="139" t="s">
        <v>5</v>
      </c>
      <c r="I177" s="1">
        <v>8248648</v>
      </c>
      <c r="J177" s="58">
        <v>0</v>
      </c>
      <c r="K177" t="str">
        <f>VLOOKUP(D177,Group[],3,FALSE)</f>
        <v>Non Komoditi</v>
      </c>
      <c r="L177">
        <f>VLOOKUP(D177,Group[],5,FALSE)</f>
        <v>0</v>
      </c>
      <c r="M177" t="str">
        <f>VLOOKUP(D177,Group[],4,FALSE)</f>
        <v>Hilir Lainnya</v>
      </c>
      <c r="N177" t="str">
        <f>VLOOKUP(F177,Kategori[],3,FALSE)</f>
        <v>Hilir Lainya</v>
      </c>
    </row>
    <row r="178" spans="1:14">
      <c r="A178" s="139" t="s">
        <v>6875</v>
      </c>
      <c r="B178" s="27" t="s">
        <v>6876</v>
      </c>
      <c r="C178" s="27" t="s">
        <v>18</v>
      </c>
      <c r="D178" s="27" t="s">
        <v>1070</v>
      </c>
      <c r="E178" s="27" t="s">
        <v>44</v>
      </c>
      <c r="F178" s="27" t="s">
        <v>3265</v>
      </c>
      <c r="G178" s="27" t="s">
        <v>3266</v>
      </c>
      <c r="H178" s="139" t="s">
        <v>5</v>
      </c>
      <c r="I178" s="1">
        <v>853759608</v>
      </c>
      <c r="J178" s="58">
        <v>0</v>
      </c>
      <c r="K178" t="str">
        <f>VLOOKUP(D178,Group[],3,FALSE)</f>
        <v>Non Komoditi</v>
      </c>
      <c r="L178">
        <f>VLOOKUP(D178,Group[],5,FALSE)</f>
        <v>0</v>
      </c>
      <c r="M178" t="str">
        <f>VLOOKUP(D178,Group[],4,FALSE)</f>
        <v>Hilir Lainnya</v>
      </c>
      <c r="N178" t="str">
        <f>VLOOKUP(F178,Kategori[],3,FALSE)</f>
        <v>Hilir Lainya</v>
      </c>
    </row>
    <row r="179" spans="1:14">
      <c r="A179" s="139" t="s">
        <v>6875</v>
      </c>
      <c r="B179" s="27" t="s">
        <v>6876</v>
      </c>
      <c r="C179" s="27" t="s">
        <v>18</v>
      </c>
      <c r="D179" s="27" t="s">
        <v>1070</v>
      </c>
      <c r="E179" s="27" t="s">
        <v>44</v>
      </c>
      <c r="F179" s="27" t="s">
        <v>470</v>
      </c>
      <c r="G179" s="27" t="s">
        <v>471</v>
      </c>
      <c r="H179" s="139" t="s">
        <v>5</v>
      </c>
      <c r="I179" s="1">
        <v>12167387</v>
      </c>
      <c r="J179" s="58">
        <v>0</v>
      </c>
      <c r="K179" t="str">
        <f>VLOOKUP(D179,Group[],3,FALSE)</f>
        <v>Non Komoditi</v>
      </c>
      <c r="L179">
        <f>VLOOKUP(D179,Group[],5,FALSE)</f>
        <v>0</v>
      </c>
      <c r="M179" t="str">
        <f>VLOOKUP(D179,Group[],4,FALSE)</f>
        <v>Hilir Lainnya</v>
      </c>
      <c r="N179" t="str">
        <f>VLOOKUP(F179,Kategori[],3,FALSE)</f>
        <v>Hilir Lainya</v>
      </c>
    </row>
    <row r="180" spans="1:14">
      <c r="A180" s="139" t="s">
        <v>6875</v>
      </c>
      <c r="B180" s="27" t="s">
        <v>6876</v>
      </c>
      <c r="C180" s="27" t="s">
        <v>18</v>
      </c>
      <c r="D180" s="27" t="s">
        <v>1070</v>
      </c>
      <c r="E180" s="27" t="s">
        <v>44</v>
      </c>
      <c r="F180" s="27" t="s">
        <v>3267</v>
      </c>
      <c r="G180" s="27" t="s">
        <v>3268</v>
      </c>
      <c r="H180" s="139" t="s">
        <v>5</v>
      </c>
      <c r="I180" s="1">
        <v>162197571</v>
      </c>
      <c r="J180" s="58">
        <v>0</v>
      </c>
      <c r="K180" t="str">
        <f>VLOOKUP(D180,Group[],3,FALSE)</f>
        <v>Non Komoditi</v>
      </c>
      <c r="L180">
        <f>VLOOKUP(D180,Group[],5,FALSE)</f>
        <v>0</v>
      </c>
      <c r="M180" t="str">
        <f>VLOOKUP(D180,Group[],4,FALSE)</f>
        <v>Hilir Lainnya</v>
      </c>
      <c r="N180" t="str">
        <f>VLOOKUP(F180,Kategori[],3,FALSE)</f>
        <v>Hilir Lainya</v>
      </c>
    </row>
    <row r="181" spans="1:14">
      <c r="A181" s="139" t="s">
        <v>6875</v>
      </c>
      <c r="B181" s="27" t="s">
        <v>6876</v>
      </c>
      <c r="C181" s="27" t="s">
        <v>18</v>
      </c>
      <c r="D181" s="27" t="s">
        <v>1070</v>
      </c>
      <c r="E181" s="27" t="s">
        <v>44</v>
      </c>
      <c r="F181" s="27" t="s">
        <v>472</v>
      </c>
      <c r="G181" s="27" t="s">
        <v>473</v>
      </c>
      <c r="H181" s="139" t="s">
        <v>5</v>
      </c>
      <c r="I181" s="1">
        <v>247239272</v>
      </c>
      <c r="J181" s="58">
        <v>0</v>
      </c>
      <c r="K181" t="str">
        <f>VLOOKUP(D181,Group[],3,FALSE)</f>
        <v>Non Komoditi</v>
      </c>
      <c r="L181">
        <f>VLOOKUP(D181,Group[],5,FALSE)</f>
        <v>0</v>
      </c>
      <c r="M181" t="str">
        <f>VLOOKUP(D181,Group[],4,FALSE)</f>
        <v>Hilir Lainnya</v>
      </c>
      <c r="N181" t="str">
        <f>VLOOKUP(F181,Kategori[],3,FALSE)</f>
        <v>Hilir Lainya</v>
      </c>
    </row>
    <row r="182" spans="1:14">
      <c r="A182" s="139" t="s">
        <v>6875</v>
      </c>
      <c r="B182" s="27" t="s">
        <v>6876</v>
      </c>
      <c r="C182" s="27" t="s">
        <v>18</v>
      </c>
      <c r="D182" s="27" t="s">
        <v>1070</v>
      </c>
      <c r="E182" s="27" t="s">
        <v>44</v>
      </c>
      <c r="F182" s="27" t="s">
        <v>474</v>
      </c>
      <c r="G182" s="27" t="s">
        <v>475</v>
      </c>
      <c r="H182" s="139" t="s">
        <v>5</v>
      </c>
      <c r="I182" s="1">
        <v>294594494</v>
      </c>
      <c r="J182" s="58">
        <v>0</v>
      </c>
      <c r="K182" t="str">
        <f>VLOOKUP(D182,Group[],3,FALSE)</f>
        <v>Non Komoditi</v>
      </c>
      <c r="L182">
        <f>VLOOKUP(D182,Group[],5,FALSE)</f>
        <v>0</v>
      </c>
      <c r="M182" t="str">
        <f>VLOOKUP(D182,Group[],4,FALSE)</f>
        <v>Hilir Lainnya</v>
      </c>
      <c r="N182" t="str">
        <f>VLOOKUP(F182,Kategori[],3,FALSE)</f>
        <v>Hilir Lainya</v>
      </c>
    </row>
    <row r="183" spans="1:14">
      <c r="A183" s="139" t="s">
        <v>6875</v>
      </c>
      <c r="B183" s="27" t="s">
        <v>6876</v>
      </c>
      <c r="C183" s="27" t="s">
        <v>18</v>
      </c>
      <c r="D183" s="27" t="s">
        <v>1070</v>
      </c>
      <c r="E183" s="27" t="s">
        <v>44</v>
      </c>
      <c r="F183" s="27" t="s">
        <v>476</v>
      </c>
      <c r="G183" s="27" t="s">
        <v>477</v>
      </c>
      <c r="H183" s="139" t="s">
        <v>5</v>
      </c>
      <c r="I183" s="1">
        <v>1683928919</v>
      </c>
      <c r="J183" s="58">
        <v>0</v>
      </c>
      <c r="K183" t="str">
        <f>VLOOKUP(D183,Group[],3,FALSE)</f>
        <v>Non Komoditi</v>
      </c>
      <c r="L183">
        <f>VLOOKUP(D183,Group[],5,FALSE)</f>
        <v>0</v>
      </c>
      <c r="M183" t="str">
        <f>VLOOKUP(D183,Group[],4,FALSE)</f>
        <v>Hilir Lainnya</v>
      </c>
      <c r="N183" t="str">
        <f>VLOOKUP(F183,Kategori[],3,FALSE)</f>
        <v>Hilir Lainya</v>
      </c>
    </row>
    <row r="184" spans="1:14">
      <c r="A184" s="139" t="s">
        <v>6875</v>
      </c>
      <c r="B184" s="27" t="s">
        <v>6876</v>
      </c>
      <c r="C184" s="27" t="s">
        <v>18</v>
      </c>
      <c r="D184" s="27" t="s">
        <v>1070</v>
      </c>
      <c r="E184" s="27" t="s">
        <v>44</v>
      </c>
      <c r="F184" s="27" t="s">
        <v>588</v>
      </c>
      <c r="G184" s="27" t="s">
        <v>589</v>
      </c>
      <c r="H184" s="139" t="s">
        <v>5</v>
      </c>
      <c r="I184" s="1">
        <v>485436669</v>
      </c>
      <c r="J184" s="58">
        <v>0</v>
      </c>
      <c r="K184" t="str">
        <f>VLOOKUP(D184,Group[],3,FALSE)</f>
        <v>Non Komoditi</v>
      </c>
      <c r="L184">
        <f>VLOOKUP(D184,Group[],5,FALSE)</f>
        <v>0</v>
      </c>
      <c r="M184" t="str">
        <f>VLOOKUP(D184,Group[],4,FALSE)</f>
        <v>Hilir Lainnya</v>
      </c>
      <c r="N184" t="str">
        <f>VLOOKUP(F184,Kategori[],3,FALSE)</f>
        <v>Hilir Lainya</v>
      </c>
    </row>
    <row r="185" spans="1:14">
      <c r="A185" s="139" t="s">
        <v>6875</v>
      </c>
      <c r="B185" s="27" t="s">
        <v>6876</v>
      </c>
      <c r="C185" s="27" t="s">
        <v>18</v>
      </c>
      <c r="D185" s="27" t="s">
        <v>1070</v>
      </c>
      <c r="E185" s="27" t="s">
        <v>44</v>
      </c>
      <c r="F185" s="27" t="s">
        <v>596</v>
      </c>
      <c r="G185" s="27" t="s">
        <v>597</v>
      </c>
      <c r="H185" s="139" t="s">
        <v>5</v>
      </c>
      <c r="I185" s="1">
        <v>317412408</v>
      </c>
      <c r="J185" s="58">
        <v>0</v>
      </c>
      <c r="K185" t="str">
        <f>VLOOKUP(D185,Group[],3,FALSE)</f>
        <v>Non Komoditi</v>
      </c>
      <c r="L185">
        <f>VLOOKUP(D185,Group[],5,FALSE)</f>
        <v>0</v>
      </c>
      <c r="M185" t="str">
        <f>VLOOKUP(D185,Group[],4,FALSE)</f>
        <v>Hilir Lainnya</v>
      </c>
      <c r="N185" t="str">
        <f>VLOOKUP(F185,Kategori[],3,FALSE)</f>
        <v>Hilir Lainya</v>
      </c>
    </row>
    <row r="186" spans="1:14">
      <c r="A186" s="139" t="s">
        <v>6875</v>
      </c>
      <c r="B186" s="27" t="s">
        <v>6876</v>
      </c>
      <c r="C186" s="27" t="s">
        <v>18</v>
      </c>
      <c r="D186" s="27" t="s">
        <v>1070</v>
      </c>
      <c r="E186" s="27" t="s">
        <v>44</v>
      </c>
      <c r="F186" s="27" t="s">
        <v>6051</v>
      </c>
      <c r="G186" s="27" t="s">
        <v>6052</v>
      </c>
      <c r="H186" s="139" t="s">
        <v>5</v>
      </c>
      <c r="I186" s="1">
        <v>656061486</v>
      </c>
      <c r="J186" s="58">
        <v>0</v>
      </c>
      <c r="K186" t="str">
        <f>VLOOKUP(D186,Group[],3,FALSE)</f>
        <v>Non Komoditi</v>
      </c>
      <c r="L186">
        <f>VLOOKUP(D186,Group[],5,FALSE)</f>
        <v>0</v>
      </c>
      <c r="M186" t="str">
        <f>VLOOKUP(D186,Group[],4,FALSE)</f>
        <v>Hilir Lainnya</v>
      </c>
      <c r="N186" t="str">
        <f>VLOOKUP(F186,Kategori[],3,FALSE)</f>
        <v>Hilir Lainya</v>
      </c>
    </row>
    <row r="187" spans="1:14">
      <c r="A187" s="139" t="s">
        <v>6875</v>
      </c>
      <c r="B187" s="27" t="s">
        <v>6876</v>
      </c>
      <c r="C187" s="27" t="s">
        <v>18</v>
      </c>
      <c r="D187" s="27" t="s">
        <v>1070</v>
      </c>
      <c r="E187" s="27" t="s">
        <v>44</v>
      </c>
      <c r="F187" s="27" t="s">
        <v>598</v>
      </c>
      <c r="G187" s="27" t="s">
        <v>599</v>
      </c>
      <c r="H187" s="139" t="s">
        <v>5</v>
      </c>
      <c r="I187" s="1">
        <v>923766123</v>
      </c>
      <c r="J187" s="58">
        <v>0</v>
      </c>
      <c r="K187" t="str">
        <f>VLOOKUP(D187,Group[],3,FALSE)</f>
        <v>Non Komoditi</v>
      </c>
      <c r="L187">
        <f>VLOOKUP(D187,Group[],5,FALSE)</f>
        <v>0</v>
      </c>
      <c r="M187" t="str">
        <f>VLOOKUP(D187,Group[],4,FALSE)</f>
        <v>Hilir Lainnya</v>
      </c>
      <c r="N187" t="str">
        <f>VLOOKUP(F187,Kategori[],3,FALSE)</f>
        <v>Hilir Lainya</v>
      </c>
    </row>
    <row r="188" spans="1:14">
      <c r="A188" s="139" t="s">
        <v>6875</v>
      </c>
      <c r="B188" s="27" t="s">
        <v>6876</v>
      </c>
      <c r="C188" s="27" t="s">
        <v>18</v>
      </c>
      <c r="D188" s="27" t="s">
        <v>1070</v>
      </c>
      <c r="E188" s="27" t="s">
        <v>44</v>
      </c>
      <c r="F188" s="27" t="s">
        <v>604</v>
      </c>
      <c r="G188" s="27" t="s">
        <v>605</v>
      </c>
      <c r="H188" s="139" t="s">
        <v>5</v>
      </c>
      <c r="I188" s="1">
        <v>195315</v>
      </c>
      <c r="J188" s="58">
        <v>0</v>
      </c>
      <c r="K188" t="str">
        <f>VLOOKUP(D188,Group[],3,FALSE)</f>
        <v>Non Komoditi</v>
      </c>
      <c r="L188">
        <f>VLOOKUP(D188,Group[],5,FALSE)</f>
        <v>0</v>
      </c>
      <c r="M188" t="str">
        <f>VLOOKUP(D188,Group[],4,FALSE)</f>
        <v>Hilir Lainnya</v>
      </c>
      <c r="N188" t="str">
        <f>VLOOKUP(F188,Kategori[],3,FALSE)</f>
        <v>Hilir Lainya</v>
      </c>
    </row>
    <row r="189" spans="1:14">
      <c r="A189" s="139" t="s">
        <v>6875</v>
      </c>
      <c r="B189" s="27" t="s">
        <v>6876</v>
      </c>
      <c r="C189" s="27" t="s">
        <v>18</v>
      </c>
      <c r="D189" s="27" t="s">
        <v>1070</v>
      </c>
      <c r="E189" s="27" t="s">
        <v>44</v>
      </c>
      <c r="F189" s="27" t="s">
        <v>6101</v>
      </c>
      <c r="G189" s="27" t="s">
        <v>6102</v>
      </c>
      <c r="H189" s="139" t="s">
        <v>5</v>
      </c>
      <c r="I189" s="1">
        <v>354648650</v>
      </c>
      <c r="J189" s="58">
        <v>0</v>
      </c>
      <c r="K189" t="str">
        <f>VLOOKUP(D189,Group[],3,FALSE)</f>
        <v>Non Komoditi</v>
      </c>
      <c r="L189">
        <f>VLOOKUP(D189,Group[],5,FALSE)</f>
        <v>0</v>
      </c>
      <c r="M189" t="str">
        <f>VLOOKUP(D189,Group[],4,FALSE)</f>
        <v>Hilir Lainnya</v>
      </c>
      <c r="N189">
        <f>VLOOKUP(F189,Kategori[],3,FALSE)</f>
        <v>0</v>
      </c>
    </row>
    <row r="190" spans="1:14">
      <c r="A190" s="139" t="s">
        <v>6875</v>
      </c>
      <c r="B190" s="27" t="s">
        <v>6876</v>
      </c>
      <c r="C190" s="27" t="s">
        <v>18</v>
      </c>
      <c r="D190" s="27" t="s">
        <v>1073</v>
      </c>
      <c r="E190" s="27" t="s">
        <v>26</v>
      </c>
      <c r="F190" s="27" t="s">
        <v>6</v>
      </c>
      <c r="G190" s="27" t="s">
        <v>6</v>
      </c>
      <c r="H190" s="139" t="s">
        <v>5</v>
      </c>
      <c r="I190" s="1">
        <v>55270639423</v>
      </c>
      <c r="J190" s="58">
        <v>0</v>
      </c>
      <c r="K190" t="str">
        <f>VLOOKUP(D190,Group[],3,FALSE)</f>
        <v>Non Komoditi</v>
      </c>
      <c r="L190">
        <f>VLOOKUP(D190,Group[],5,FALSE)</f>
        <v>0</v>
      </c>
      <c r="M190" t="str">
        <f>VLOOKUP(D190,Group[],4,FALSE)</f>
        <v>Agrowisata</v>
      </c>
      <c r="N190" t="str">
        <f>VLOOKUP(F190,Kategori[],3,FALSE)</f>
        <v>Lainnya</v>
      </c>
    </row>
    <row r="191" spans="1:14">
      <c r="A191" s="139" t="s">
        <v>6875</v>
      </c>
      <c r="B191" s="27" t="s">
        <v>6876</v>
      </c>
      <c r="C191" s="27" t="s">
        <v>19</v>
      </c>
      <c r="D191" s="27" t="s">
        <v>1066</v>
      </c>
      <c r="E191" s="27" t="s">
        <v>28</v>
      </c>
      <c r="F191" s="27" t="s">
        <v>371</v>
      </c>
      <c r="G191" s="27" t="s">
        <v>372</v>
      </c>
      <c r="H191" s="139" t="s">
        <v>5</v>
      </c>
      <c r="I191" s="1">
        <v>712500000</v>
      </c>
      <c r="J191" s="58">
        <v>0</v>
      </c>
      <c r="K191" t="str">
        <f>VLOOKUP(D191,Group[],3,FALSE)</f>
        <v>Komoditi</v>
      </c>
      <c r="L191" t="str">
        <f>VLOOKUP(D191,Group[],5,FALSE)</f>
        <v>Karet</v>
      </c>
      <c r="M191" t="str">
        <f>VLOOKUP(D191,Group[],4,FALSE)</f>
        <v>Karet</v>
      </c>
      <c r="N191" t="str">
        <f>VLOOKUP(F191,Kategori[],3,FALSE)</f>
        <v>Karet Lainnya</v>
      </c>
    </row>
    <row r="192" spans="1:14">
      <c r="A192" s="139" t="s">
        <v>6875</v>
      </c>
      <c r="B192" s="27" t="s">
        <v>6876</v>
      </c>
      <c r="C192" s="27" t="s">
        <v>19</v>
      </c>
      <c r="D192" s="27" t="s">
        <v>1066</v>
      </c>
      <c r="E192" s="27" t="s">
        <v>28</v>
      </c>
      <c r="F192" s="27" t="s">
        <v>2589</v>
      </c>
      <c r="G192" s="27" t="s">
        <v>2362</v>
      </c>
      <c r="H192" s="139" t="s">
        <v>5</v>
      </c>
      <c r="I192" s="1">
        <v>285657684189</v>
      </c>
      <c r="J192" s="58">
        <v>0</v>
      </c>
      <c r="K192" t="str">
        <f>VLOOKUP(D192,Group[],3,FALSE)</f>
        <v>Komoditi</v>
      </c>
      <c r="L192" t="str">
        <f>VLOOKUP(D192,Group[],5,FALSE)</f>
        <v>Karet</v>
      </c>
      <c r="M192" t="str">
        <f>VLOOKUP(D192,Group[],4,FALSE)</f>
        <v>Karet</v>
      </c>
      <c r="N192" t="str">
        <f>VLOOKUP(F192,Kategori[],3,FALSE)</f>
        <v>RSS-I</v>
      </c>
    </row>
    <row r="193" spans="1:14">
      <c r="A193" s="139" t="s">
        <v>6875</v>
      </c>
      <c r="B193" s="27" t="s">
        <v>6876</v>
      </c>
      <c r="C193" s="27" t="s">
        <v>19</v>
      </c>
      <c r="D193" s="27" t="s">
        <v>1066</v>
      </c>
      <c r="E193" s="27" t="s">
        <v>28</v>
      </c>
      <c r="F193" s="27" t="s">
        <v>699</v>
      </c>
      <c r="G193" s="27" t="s">
        <v>700</v>
      </c>
      <c r="H193" s="139" t="s">
        <v>5</v>
      </c>
      <c r="I193" s="1">
        <v>15670841345</v>
      </c>
      <c r="J193" s="58">
        <v>0</v>
      </c>
      <c r="K193" t="str">
        <f>VLOOKUP(D193,Group[],3,FALSE)</f>
        <v>Komoditi</v>
      </c>
      <c r="L193" t="str">
        <f>VLOOKUP(D193,Group[],5,FALSE)</f>
        <v>Karet</v>
      </c>
      <c r="M193" t="str">
        <f>VLOOKUP(D193,Group[],4,FALSE)</f>
        <v>Karet</v>
      </c>
      <c r="N193" t="str">
        <f>VLOOKUP(F193,Kategori[],3,FALSE)</f>
        <v>RSS-III</v>
      </c>
    </row>
    <row r="194" spans="1:14">
      <c r="A194" s="139" t="s">
        <v>6875</v>
      </c>
      <c r="B194" s="27" t="s">
        <v>6876</v>
      </c>
      <c r="C194" s="27" t="s">
        <v>19</v>
      </c>
      <c r="D194" s="27" t="s">
        <v>1066</v>
      </c>
      <c r="E194" s="27" t="s">
        <v>28</v>
      </c>
      <c r="F194" s="27" t="s">
        <v>701</v>
      </c>
      <c r="G194" s="27" t="s">
        <v>493</v>
      </c>
      <c r="H194" s="139" t="s">
        <v>5</v>
      </c>
      <c r="I194" s="1">
        <v>12075110100</v>
      </c>
      <c r="J194" s="58">
        <v>0</v>
      </c>
      <c r="K194" t="str">
        <f>VLOOKUP(D194,Group[],3,FALSE)</f>
        <v>Komoditi</v>
      </c>
      <c r="L194" t="str">
        <f>VLOOKUP(D194,Group[],5,FALSE)</f>
        <v>Karet</v>
      </c>
      <c r="M194" t="str">
        <f>VLOOKUP(D194,Group[],4,FALSE)</f>
        <v>Karet</v>
      </c>
      <c r="N194" t="str">
        <f>VLOOKUP(F194,Kategori[],3,FALSE)</f>
        <v>Karet Lainnya</v>
      </c>
    </row>
    <row r="195" spans="1:14">
      <c r="A195" s="139" t="s">
        <v>6875</v>
      </c>
      <c r="B195" s="27" t="s">
        <v>6876</v>
      </c>
      <c r="C195" s="27" t="s">
        <v>19</v>
      </c>
      <c r="D195" s="27" t="s">
        <v>1066</v>
      </c>
      <c r="E195" s="27" t="s">
        <v>28</v>
      </c>
      <c r="F195" s="27" t="s">
        <v>702</v>
      </c>
      <c r="G195" s="27" t="s">
        <v>703</v>
      </c>
      <c r="H195" s="139" t="s">
        <v>5</v>
      </c>
      <c r="I195" s="1">
        <v>6014273806</v>
      </c>
      <c r="J195" s="58">
        <v>0</v>
      </c>
      <c r="K195" t="str">
        <f>VLOOKUP(D195,Group[],3,FALSE)</f>
        <v>Komoditi</v>
      </c>
      <c r="L195" t="str">
        <f>VLOOKUP(D195,Group[],5,FALSE)</f>
        <v>Karet</v>
      </c>
      <c r="M195" t="str">
        <f>VLOOKUP(D195,Group[],4,FALSE)</f>
        <v>Karet</v>
      </c>
      <c r="N195" t="str">
        <f>VLOOKUP(F195,Kategori[],3,FALSE)</f>
        <v>Karet Lainnya</v>
      </c>
    </row>
    <row r="196" spans="1:14">
      <c r="A196" s="139" t="s">
        <v>6875</v>
      </c>
      <c r="B196" s="27" t="s">
        <v>6876</v>
      </c>
      <c r="C196" s="27" t="s">
        <v>19</v>
      </c>
      <c r="D196" s="27" t="s">
        <v>1066</v>
      </c>
      <c r="E196" s="27" t="s">
        <v>28</v>
      </c>
      <c r="F196" s="27" t="s">
        <v>640</v>
      </c>
      <c r="G196" s="27" t="s">
        <v>641</v>
      </c>
      <c r="H196" s="139" t="s">
        <v>5</v>
      </c>
      <c r="I196" s="1">
        <v>50778343893</v>
      </c>
      <c r="J196" s="58">
        <v>0</v>
      </c>
      <c r="K196" t="str">
        <f>VLOOKUP(D196,Group[],3,FALSE)</f>
        <v>Komoditi</v>
      </c>
      <c r="L196" t="str">
        <f>VLOOKUP(D196,Group[],5,FALSE)</f>
        <v>Karet</v>
      </c>
      <c r="M196" t="str">
        <f>VLOOKUP(D196,Group[],4,FALSE)</f>
        <v>Karet</v>
      </c>
      <c r="N196" t="str">
        <f>VLOOKUP(F196,Kategori[],3,FALSE)</f>
        <v>Karet Lainnya</v>
      </c>
    </row>
    <row r="197" spans="1:14">
      <c r="A197" s="139" t="s">
        <v>6875</v>
      </c>
      <c r="B197" s="27" t="s">
        <v>6876</v>
      </c>
      <c r="C197" s="27" t="s">
        <v>19</v>
      </c>
      <c r="D197" s="27" t="s">
        <v>1067</v>
      </c>
      <c r="E197" s="27" t="s">
        <v>36</v>
      </c>
      <c r="F197" s="27" t="s">
        <v>371</v>
      </c>
      <c r="G197" s="27" t="s">
        <v>372</v>
      </c>
      <c r="H197" s="139" t="s">
        <v>5</v>
      </c>
      <c r="I197" s="1">
        <v>-87427765</v>
      </c>
      <c r="J197" s="58">
        <v>0</v>
      </c>
      <c r="K197" t="str">
        <f>VLOOKUP(D197,Group[],3,FALSE)</f>
        <v>Komoditi</v>
      </c>
      <c r="L197" t="str">
        <f>VLOOKUP(D197,Group[],5,FALSE)</f>
        <v>Teh</v>
      </c>
      <c r="M197" t="str">
        <f>VLOOKUP(D197,Group[],4,FALSE)</f>
        <v>Teh</v>
      </c>
      <c r="N197" t="str">
        <f>VLOOKUP(F197,Kategori[],3,FALSE)</f>
        <v>Karet Lainnya</v>
      </c>
    </row>
    <row r="198" spans="1:14">
      <c r="A198" s="139" t="s">
        <v>6875</v>
      </c>
      <c r="B198" s="27" t="s">
        <v>6876</v>
      </c>
      <c r="C198" s="27" t="s">
        <v>19</v>
      </c>
      <c r="D198" s="27" t="s">
        <v>1067</v>
      </c>
      <c r="E198" s="27" t="s">
        <v>36</v>
      </c>
      <c r="F198" s="27" t="s">
        <v>698</v>
      </c>
      <c r="G198" s="27" t="s">
        <v>14</v>
      </c>
      <c r="H198" s="139" t="s">
        <v>5</v>
      </c>
      <c r="I198" s="1">
        <v>1937803168</v>
      </c>
      <c r="J198" s="58">
        <v>0</v>
      </c>
      <c r="K198" t="str">
        <f>VLOOKUP(D198,Group[],3,FALSE)</f>
        <v>Komoditi</v>
      </c>
      <c r="L198" t="str">
        <f>VLOOKUP(D198,Group[],5,FALSE)</f>
        <v>Teh</v>
      </c>
      <c r="M198" t="str">
        <f>VLOOKUP(D198,Group[],4,FALSE)</f>
        <v>Teh</v>
      </c>
      <c r="N198" t="str">
        <f>VLOOKUP(F198,Kategori[],3,FALSE)</f>
        <v>Teh Lainnya</v>
      </c>
    </row>
    <row r="199" spans="1:14">
      <c r="A199" s="139" t="s">
        <v>6875</v>
      </c>
      <c r="B199" s="27" t="s">
        <v>6876</v>
      </c>
      <c r="C199" s="27" t="s">
        <v>19</v>
      </c>
      <c r="D199" s="27" t="s">
        <v>1067</v>
      </c>
      <c r="E199" s="27" t="s">
        <v>36</v>
      </c>
      <c r="F199" s="27" t="s">
        <v>382</v>
      </c>
      <c r="G199" s="27" t="s">
        <v>383</v>
      </c>
      <c r="H199" s="139" t="s">
        <v>5</v>
      </c>
      <c r="I199" s="1">
        <v>1096498670</v>
      </c>
      <c r="J199" s="58">
        <v>0</v>
      </c>
      <c r="K199" t="str">
        <f>VLOOKUP(D199,Group[],3,FALSE)</f>
        <v>Komoditi</v>
      </c>
      <c r="L199" t="str">
        <f>VLOOKUP(D199,Group[],5,FALSE)</f>
        <v>Teh</v>
      </c>
      <c r="M199" t="str">
        <f>VLOOKUP(D199,Group[],4,FALSE)</f>
        <v>Teh</v>
      </c>
      <c r="N199" t="str">
        <f>VLOOKUP(F199,Kategori[],3,FALSE)</f>
        <v>Ortodhoks</v>
      </c>
    </row>
    <row r="200" spans="1:14">
      <c r="A200" s="139" t="s">
        <v>6875</v>
      </c>
      <c r="B200" s="27" t="s">
        <v>6876</v>
      </c>
      <c r="C200" s="27" t="s">
        <v>19</v>
      </c>
      <c r="D200" s="27" t="s">
        <v>1067</v>
      </c>
      <c r="E200" s="27" t="s">
        <v>36</v>
      </c>
      <c r="F200" s="27" t="s">
        <v>62</v>
      </c>
      <c r="G200" s="27" t="s">
        <v>63</v>
      </c>
      <c r="H200" s="139" t="s">
        <v>5</v>
      </c>
      <c r="I200" s="1">
        <v>3815731704</v>
      </c>
      <c r="J200" s="58">
        <v>0</v>
      </c>
      <c r="K200" t="str">
        <f>VLOOKUP(D200,Group[],3,FALSE)</f>
        <v>Komoditi</v>
      </c>
      <c r="L200" t="str">
        <f>VLOOKUP(D200,Group[],5,FALSE)</f>
        <v>Teh</v>
      </c>
      <c r="M200" t="str">
        <f>VLOOKUP(D200,Group[],4,FALSE)</f>
        <v>Teh</v>
      </c>
      <c r="N200" t="str">
        <f>VLOOKUP(F200,Kategori[],3,FALSE)</f>
        <v>Ortodhoks</v>
      </c>
    </row>
    <row r="201" spans="1:14">
      <c r="A201" s="139" t="s">
        <v>6875</v>
      </c>
      <c r="B201" s="27" t="s">
        <v>6876</v>
      </c>
      <c r="C201" s="27" t="s">
        <v>19</v>
      </c>
      <c r="D201" s="27" t="s">
        <v>1067</v>
      </c>
      <c r="E201" s="27" t="s">
        <v>36</v>
      </c>
      <c r="F201" s="27" t="s">
        <v>64</v>
      </c>
      <c r="G201" s="27" t="s">
        <v>65</v>
      </c>
      <c r="H201" s="139" t="s">
        <v>5</v>
      </c>
      <c r="I201" s="1">
        <v>1235123426</v>
      </c>
      <c r="J201" s="58">
        <v>0</v>
      </c>
      <c r="K201" t="str">
        <f>VLOOKUP(D201,Group[],3,FALSE)</f>
        <v>Komoditi</v>
      </c>
      <c r="L201" t="str">
        <f>VLOOKUP(D201,Group[],5,FALSE)</f>
        <v>Teh</v>
      </c>
      <c r="M201" t="str">
        <f>VLOOKUP(D201,Group[],4,FALSE)</f>
        <v>Teh</v>
      </c>
      <c r="N201" t="str">
        <f>VLOOKUP(F201,Kategori[],3,FALSE)</f>
        <v>Ortodhoks</v>
      </c>
    </row>
    <row r="202" spans="1:14">
      <c r="A202" s="139" t="s">
        <v>6875</v>
      </c>
      <c r="B202" s="27" t="s">
        <v>6876</v>
      </c>
      <c r="C202" s="27" t="s">
        <v>19</v>
      </c>
      <c r="D202" s="27" t="s">
        <v>1067</v>
      </c>
      <c r="E202" s="27" t="s">
        <v>36</v>
      </c>
      <c r="F202" s="27" t="s">
        <v>66</v>
      </c>
      <c r="G202" s="27" t="s">
        <v>67</v>
      </c>
      <c r="H202" s="139" t="s">
        <v>5</v>
      </c>
      <c r="I202" s="1">
        <v>8192538426</v>
      </c>
      <c r="J202" s="58">
        <v>0</v>
      </c>
      <c r="K202" t="str">
        <f>VLOOKUP(D202,Group[],3,FALSE)</f>
        <v>Komoditi</v>
      </c>
      <c r="L202" t="str">
        <f>VLOOKUP(D202,Group[],5,FALSE)</f>
        <v>Teh</v>
      </c>
      <c r="M202" t="str">
        <f>VLOOKUP(D202,Group[],4,FALSE)</f>
        <v>Teh</v>
      </c>
      <c r="N202" t="str">
        <f>VLOOKUP(F202,Kategori[],3,FALSE)</f>
        <v>Ortodhoks</v>
      </c>
    </row>
    <row r="203" spans="1:14">
      <c r="A203" s="139" t="s">
        <v>6875</v>
      </c>
      <c r="B203" s="27" t="s">
        <v>6876</v>
      </c>
      <c r="C203" s="27" t="s">
        <v>19</v>
      </c>
      <c r="D203" s="27" t="s">
        <v>1067</v>
      </c>
      <c r="E203" s="27" t="s">
        <v>36</v>
      </c>
      <c r="F203" s="27" t="s">
        <v>68</v>
      </c>
      <c r="G203" s="27" t="s">
        <v>69</v>
      </c>
      <c r="H203" s="139" t="s">
        <v>5</v>
      </c>
      <c r="I203" s="1">
        <v>5534132672</v>
      </c>
      <c r="J203" s="58">
        <v>0</v>
      </c>
      <c r="K203" t="str">
        <f>VLOOKUP(D203,Group[],3,FALSE)</f>
        <v>Komoditi</v>
      </c>
      <c r="L203" t="str">
        <f>VLOOKUP(D203,Group[],5,FALSE)</f>
        <v>Teh</v>
      </c>
      <c r="M203" t="str">
        <f>VLOOKUP(D203,Group[],4,FALSE)</f>
        <v>Teh</v>
      </c>
      <c r="N203" t="str">
        <f>VLOOKUP(F203,Kategori[],3,FALSE)</f>
        <v>Ortodhoks</v>
      </c>
    </row>
    <row r="204" spans="1:14">
      <c r="A204" s="139" t="s">
        <v>6875</v>
      </c>
      <c r="B204" s="27" t="s">
        <v>6876</v>
      </c>
      <c r="C204" s="27" t="s">
        <v>19</v>
      </c>
      <c r="D204" s="27" t="s">
        <v>1067</v>
      </c>
      <c r="E204" s="27" t="s">
        <v>36</v>
      </c>
      <c r="F204" s="27" t="s">
        <v>70</v>
      </c>
      <c r="G204" s="27" t="s">
        <v>71</v>
      </c>
      <c r="H204" s="139" t="s">
        <v>5</v>
      </c>
      <c r="I204" s="1">
        <v>5413492325</v>
      </c>
      <c r="J204" s="58">
        <v>0</v>
      </c>
      <c r="K204" t="str">
        <f>VLOOKUP(D204,Group[],3,FALSE)</f>
        <v>Komoditi</v>
      </c>
      <c r="L204" t="str">
        <f>VLOOKUP(D204,Group[],5,FALSE)</f>
        <v>Teh</v>
      </c>
      <c r="M204" t="str">
        <f>VLOOKUP(D204,Group[],4,FALSE)</f>
        <v>Teh</v>
      </c>
      <c r="N204" t="str">
        <f>VLOOKUP(F204,Kategori[],3,FALSE)</f>
        <v>Ortodhoks</v>
      </c>
    </row>
    <row r="205" spans="1:14">
      <c r="A205" s="139" t="s">
        <v>6875</v>
      </c>
      <c r="B205" s="27" t="s">
        <v>6876</v>
      </c>
      <c r="C205" s="27" t="s">
        <v>19</v>
      </c>
      <c r="D205" s="27" t="s">
        <v>1067</v>
      </c>
      <c r="E205" s="27" t="s">
        <v>36</v>
      </c>
      <c r="F205" s="27" t="s">
        <v>72</v>
      </c>
      <c r="G205" s="27" t="s">
        <v>73</v>
      </c>
      <c r="H205" s="139" t="s">
        <v>5</v>
      </c>
      <c r="I205" s="1">
        <v>432629260</v>
      </c>
      <c r="J205" s="58">
        <v>0</v>
      </c>
      <c r="K205" t="str">
        <f>VLOOKUP(D205,Group[],3,FALSE)</f>
        <v>Komoditi</v>
      </c>
      <c r="L205" t="str">
        <f>VLOOKUP(D205,Group[],5,FALSE)</f>
        <v>Teh</v>
      </c>
      <c r="M205" t="str">
        <f>VLOOKUP(D205,Group[],4,FALSE)</f>
        <v>Teh</v>
      </c>
      <c r="N205" t="str">
        <f>VLOOKUP(F205,Kategori[],3,FALSE)</f>
        <v>Ortodhoks</v>
      </c>
    </row>
    <row r="206" spans="1:14">
      <c r="A206" s="139" t="s">
        <v>6875</v>
      </c>
      <c r="B206" s="27" t="s">
        <v>6876</v>
      </c>
      <c r="C206" s="27" t="s">
        <v>19</v>
      </c>
      <c r="D206" s="27" t="s">
        <v>1067</v>
      </c>
      <c r="E206" s="27" t="s">
        <v>36</v>
      </c>
      <c r="F206" s="27" t="s">
        <v>114</v>
      </c>
      <c r="G206" s="27" t="s">
        <v>115</v>
      </c>
      <c r="H206" s="139" t="s">
        <v>5</v>
      </c>
      <c r="I206" s="1">
        <v>1942227042</v>
      </c>
      <c r="J206" s="58">
        <v>0</v>
      </c>
      <c r="K206" t="str">
        <f>VLOOKUP(D206,Group[],3,FALSE)</f>
        <v>Komoditi</v>
      </c>
      <c r="L206" t="str">
        <f>VLOOKUP(D206,Group[],5,FALSE)</f>
        <v>Teh</v>
      </c>
      <c r="M206" t="str">
        <f>VLOOKUP(D206,Group[],4,FALSE)</f>
        <v>Teh</v>
      </c>
      <c r="N206" t="str">
        <f>VLOOKUP(F206,Kategori[],3,FALSE)</f>
        <v>Ortodhoks</v>
      </c>
    </row>
    <row r="207" spans="1:14">
      <c r="A207" s="139" t="s">
        <v>6875</v>
      </c>
      <c r="B207" s="27" t="s">
        <v>6876</v>
      </c>
      <c r="C207" s="27" t="s">
        <v>19</v>
      </c>
      <c r="D207" s="27" t="s">
        <v>1067</v>
      </c>
      <c r="E207" s="27" t="s">
        <v>36</v>
      </c>
      <c r="F207" s="27" t="s">
        <v>74</v>
      </c>
      <c r="G207" s="27" t="s">
        <v>75</v>
      </c>
      <c r="H207" s="139" t="s">
        <v>5</v>
      </c>
      <c r="I207" s="1">
        <v>1325348036</v>
      </c>
      <c r="J207" s="58">
        <v>0</v>
      </c>
      <c r="K207" t="str">
        <f>VLOOKUP(D207,Group[],3,FALSE)</f>
        <v>Komoditi</v>
      </c>
      <c r="L207" t="str">
        <f>VLOOKUP(D207,Group[],5,FALSE)</f>
        <v>Teh</v>
      </c>
      <c r="M207" t="str">
        <f>VLOOKUP(D207,Group[],4,FALSE)</f>
        <v>Teh</v>
      </c>
      <c r="N207" t="str">
        <f>VLOOKUP(F207,Kategori[],3,FALSE)</f>
        <v>Ortodhoks</v>
      </c>
    </row>
    <row r="208" spans="1:14">
      <c r="A208" s="139" t="s">
        <v>6875</v>
      </c>
      <c r="B208" s="27" t="s">
        <v>6876</v>
      </c>
      <c r="C208" s="27" t="s">
        <v>19</v>
      </c>
      <c r="D208" s="27" t="s">
        <v>1067</v>
      </c>
      <c r="E208" s="27" t="s">
        <v>36</v>
      </c>
      <c r="F208" s="27" t="s">
        <v>76</v>
      </c>
      <c r="G208" s="27" t="s">
        <v>77</v>
      </c>
      <c r="H208" s="139" t="s">
        <v>5</v>
      </c>
      <c r="I208" s="1">
        <v>2538714661</v>
      </c>
      <c r="J208" s="58">
        <v>0</v>
      </c>
      <c r="K208" t="str">
        <f>VLOOKUP(D208,Group[],3,FALSE)</f>
        <v>Komoditi</v>
      </c>
      <c r="L208" t="str">
        <f>VLOOKUP(D208,Group[],5,FALSE)</f>
        <v>Teh</v>
      </c>
      <c r="M208" t="str">
        <f>VLOOKUP(D208,Group[],4,FALSE)</f>
        <v>Teh</v>
      </c>
      <c r="N208" t="str">
        <f>VLOOKUP(F208,Kategori[],3,FALSE)</f>
        <v>Ortodhoks</v>
      </c>
    </row>
    <row r="209" spans="1:14">
      <c r="A209" s="139" t="s">
        <v>6875</v>
      </c>
      <c r="B209" s="27" t="s">
        <v>6876</v>
      </c>
      <c r="C209" s="27" t="s">
        <v>19</v>
      </c>
      <c r="D209" s="27" t="s">
        <v>1067</v>
      </c>
      <c r="E209" s="27" t="s">
        <v>36</v>
      </c>
      <c r="F209" s="27" t="s">
        <v>78</v>
      </c>
      <c r="G209" s="27" t="s">
        <v>79</v>
      </c>
      <c r="H209" s="139" t="s">
        <v>5</v>
      </c>
      <c r="I209" s="1">
        <v>320181524</v>
      </c>
      <c r="J209" s="58">
        <v>0</v>
      </c>
      <c r="K209" t="str">
        <f>VLOOKUP(D209,Group[],3,FALSE)</f>
        <v>Komoditi</v>
      </c>
      <c r="L209" t="str">
        <f>VLOOKUP(D209,Group[],5,FALSE)</f>
        <v>Teh</v>
      </c>
      <c r="M209" t="str">
        <f>VLOOKUP(D209,Group[],4,FALSE)</f>
        <v>Teh</v>
      </c>
      <c r="N209" t="str">
        <f>VLOOKUP(F209,Kategori[],3,FALSE)</f>
        <v>Ortodhoks</v>
      </c>
    </row>
    <row r="210" spans="1:14">
      <c r="A210" s="139" t="s">
        <v>6875</v>
      </c>
      <c r="B210" s="27" t="s">
        <v>6876</v>
      </c>
      <c r="C210" s="27" t="s">
        <v>19</v>
      </c>
      <c r="D210" s="27" t="s">
        <v>1067</v>
      </c>
      <c r="E210" s="27" t="s">
        <v>36</v>
      </c>
      <c r="F210" s="27" t="s">
        <v>3147</v>
      </c>
      <c r="G210" s="27" t="s">
        <v>3148</v>
      </c>
      <c r="H210" s="139" t="s">
        <v>5</v>
      </c>
      <c r="I210" s="1">
        <v>46341306</v>
      </c>
      <c r="J210" s="58">
        <v>0</v>
      </c>
      <c r="K210" t="str">
        <f>VLOOKUP(D210,Group[],3,FALSE)</f>
        <v>Komoditi</v>
      </c>
      <c r="L210" t="str">
        <f>VLOOKUP(D210,Group[],5,FALSE)</f>
        <v>Teh</v>
      </c>
      <c r="M210" t="str">
        <f>VLOOKUP(D210,Group[],4,FALSE)</f>
        <v>Teh</v>
      </c>
      <c r="N210" t="str">
        <f>VLOOKUP(F210,Kategori[],3,FALSE)</f>
        <v>Ortodhoks</v>
      </c>
    </row>
    <row r="211" spans="1:14">
      <c r="A211" s="139" t="s">
        <v>6875</v>
      </c>
      <c r="B211" s="27" t="s">
        <v>6876</v>
      </c>
      <c r="C211" s="27" t="s">
        <v>19</v>
      </c>
      <c r="D211" s="27" t="s">
        <v>1075</v>
      </c>
      <c r="E211" s="27" t="s">
        <v>30</v>
      </c>
      <c r="F211" s="27" t="s">
        <v>708</v>
      </c>
      <c r="G211" s="27" t="s">
        <v>709</v>
      </c>
      <c r="H211" s="139" t="s">
        <v>5</v>
      </c>
      <c r="I211" s="1">
        <v>5498084850</v>
      </c>
      <c r="J211" s="58">
        <v>0</v>
      </c>
      <c r="K211" t="str">
        <f>VLOOKUP(D211,Group[],3,FALSE)</f>
        <v>Komoditi</v>
      </c>
      <c r="L211" t="str">
        <f>VLOOKUP(D211,Group[],5,FALSE)</f>
        <v>Kopi</v>
      </c>
      <c r="M211" t="str">
        <f>VLOOKUP(D211,Group[],4,FALSE)</f>
        <v>Kopi</v>
      </c>
      <c r="N211" t="str">
        <f>VLOOKUP(F211,Kategori[],3,FALSE)</f>
        <v>Robusta</v>
      </c>
    </row>
    <row r="212" spans="1:14">
      <c r="A212" s="139" t="s">
        <v>6875</v>
      </c>
      <c r="B212" s="27" t="s">
        <v>6876</v>
      </c>
      <c r="C212" s="27" t="s">
        <v>19</v>
      </c>
      <c r="D212" s="27" t="s">
        <v>1075</v>
      </c>
      <c r="E212" s="27" t="s">
        <v>30</v>
      </c>
      <c r="F212" s="27" t="s">
        <v>710</v>
      </c>
      <c r="G212" s="27" t="s">
        <v>711</v>
      </c>
      <c r="H212" s="139" t="s">
        <v>5</v>
      </c>
      <c r="I212" s="1">
        <v>277075600</v>
      </c>
      <c r="J212" s="58">
        <v>0</v>
      </c>
      <c r="K212" t="str">
        <f>VLOOKUP(D212,Group[],3,FALSE)</f>
        <v>Komoditi</v>
      </c>
      <c r="L212" t="str">
        <f>VLOOKUP(D212,Group[],5,FALSE)</f>
        <v>Kopi</v>
      </c>
      <c r="M212" t="str">
        <f>VLOOKUP(D212,Group[],4,FALSE)</f>
        <v>Kopi</v>
      </c>
      <c r="N212" t="str">
        <f>VLOOKUP(F212,Kategori[],3,FALSE)</f>
        <v>Robusta</v>
      </c>
    </row>
    <row r="213" spans="1:14">
      <c r="A213" s="139" t="s">
        <v>6875</v>
      </c>
      <c r="B213" s="27" t="s">
        <v>6876</v>
      </c>
      <c r="C213" s="27" t="s">
        <v>19</v>
      </c>
      <c r="D213" s="27" t="s">
        <v>1075</v>
      </c>
      <c r="E213" s="27" t="s">
        <v>30</v>
      </c>
      <c r="F213" s="27" t="s">
        <v>712</v>
      </c>
      <c r="G213" s="27" t="s">
        <v>713</v>
      </c>
      <c r="H213" s="139" t="s">
        <v>5</v>
      </c>
      <c r="I213" s="1">
        <v>1412606800</v>
      </c>
      <c r="J213" s="58">
        <v>0</v>
      </c>
      <c r="K213" t="str">
        <f>VLOOKUP(D213,Group[],3,FALSE)</f>
        <v>Komoditi</v>
      </c>
      <c r="L213" t="str">
        <f>VLOOKUP(D213,Group[],5,FALSE)</f>
        <v>Kopi</v>
      </c>
      <c r="M213" t="str">
        <f>VLOOKUP(D213,Group[],4,FALSE)</f>
        <v>Kopi</v>
      </c>
      <c r="N213" t="str">
        <f>VLOOKUP(F213,Kategori[],3,FALSE)</f>
        <v>Robusta</v>
      </c>
    </row>
    <row r="214" spans="1:14">
      <c r="A214" s="139" t="s">
        <v>6875</v>
      </c>
      <c r="B214" s="27" t="s">
        <v>6876</v>
      </c>
      <c r="C214" s="27" t="s">
        <v>19</v>
      </c>
      <c r="D214" s="27" t="s">
        <v>1075</v>
      </c>
      <c r="E214" s="27" t="s">
        <v>30</v>
      </c>
      <c r="F214" s="27" t="s">
        <v>714</v>
      </c>
      <c r="G214" s="27" t="s">
        <v>715</v>
      </c>
      <c r="H214" s="139" t="s">
        <v>5</v>
      </c>
      <c r="I214" s="1">
        <v>91328800</v>
      </c>
      <c r="J214" s="58">
        <v>0</v>
      </c>
      <c r="K214" t="str">
        <f>VLOOKUP(D214,Group[],3,FALSE)</f>
        <v>Komoditi</v>
      </c>
      <c r="L214" t="str">
        <f>VLOOKUP(D214,Group[],5,FALSE)</f>
        <v>Kopi</v>
      </c>
      <c r="M214" t="str">
        <f>VLOOKUP(D214,Group[],4,FALSE)</f>
        <v>Kopi</v>
      </c>
      <c r="N214" t="str">
        <f>VLOOKUP(F214,Kategori[],3,FALSE)</f>
        <v>Robusta</v>
      </c>
    </row>
    <row r="215" spans="1:14">
      <c r="A215" s="139" t="s">
        <v>6875</v>
      </c>
      <c r="B215" s="27" t="s">
        <v>6876</v>
      </c>
      <c r="C215" s="27" t="s">
        <v>19</v>
      </c>
      <c r="D215" s="27" t="s">
        <v>1075</v>
      </c>
      <c r="E215" s="27" t="s">
        <v>30</v>
      </c>
      <c r="F215" s="27" t="s">
        <v>716</v>
      </c>
      <c r="G215" s="27" t="s">
        <v>717</v>
      </c>
      <c r="H215" s="139" t="s">
        <v>5</v>
      </c>
      <c r="I215" s="1">
        <v>182329600</v>
      </c>
      <c r="J215" s="58">
        <v>0</v>
      </c>
      <c r="K215" t="str">
        <f>VLOOKUP(D215,Group[],3,FALSE)</f>
        <v>Komoditi</v>
      </c>
      <c r="L215" t="str">
        <f>VLOOKUP(D215,Group[],5,FALSE)</f>
        <v>Kopi</v>
      </c>
      <c r="M215" t="str">
        <f>VLOOKUP(D215,Group[],4,FALSE)</f>
        <v>Kopi</v>
      </c>
      <c r="N215" t="str">
        <f>VLOOKUP(F215,Kategori[],3,FALSE)</f>
        <v>Robusta</v>
      </c>
    </row>
    <row r="216" spans="1:14">
      <c r="A216" s="139" t="s">
        <v>6875</v>
      </c>
      <c r="B216" s="27" t="s">
        <v>6876</v>
      </c>
      <c r="C216" s="27" t="s">
        <v>19</v>
      </c>
      <c r="D216" s="27" t="s">
        <v>1075</v>
      </c>
      <c r="E216" s="27" t="s">
        <v>30</v>
      </c>
      <c r="F216" s="27" t="s">
        <v>718</v>
      </c>
      <c r="G216" s="27" t="s">
        <v>719</v>
      </c>
      <c r="H216" s="139" t="s">
        <v>5</v>
      </c>
      <c r="I216" s="1">
        <v>137826750</v>
      </c>
      <c r="J216" s="58">
        <v>0</v>
      </c>
      <c r="K216" t="str">
        <f>VLOOKUP(D216,Group[],3,FALSE)</f>
        <v>Komoditi</v>
      </c>
      <c r="L216" t="str">
        <f>VLOOKUP(D216,Group[],5,FALSE)</f>
        <v>Kopi</v>
      </c>
      <c r="M216" t="str">
        <f>VLOOKUP(D216,Group[],4,FALSE)</f>
        <v>Kopi</v>
      </c>
      <c r="N216" t="str">
        <f>VLOOKUP(F216,Kategori[],3,FALSE)</f>
        <v>Robusta</v>
      </c>
    </row>
    <row r="217" spans="1:14">
      <c r="A217" s="139" t="s">
        <v>6875</v>
      </c>
      <c r="B217" s="27" t="s">
        <v>6876</v>
      </c>
      <c r="C217" s="27" t="s">
        <v>19</v>
      </c>
      <c r="D217" s="27" t="s">
        <v>1075</v>
      </c>
      <c r="E217" s="27" t="s">
        <v>30</v>
      </c>
      <c r="F217" s="27" t="s">
        <v>720</v>
      </c>
      <c r="G217" s="27" t="s">
        <v>721</v>
      </c>
      <c r="H217" s="139" t="s">
        <v>5</v>
      </c>
      <c r="I217" s="1">
        <v>3496818900</v>
      </c>
      <c r="J217" s="58">
        <v>0</v>
      </c>
      <c r="K217" t="str">
        <f>VLOOKUP(D217,Group[],3,FALSE)</f>
        <v>Komoditi</v>
      </c>
      <c r="L217" t="str">
        <f>VLOOKUP(D217,Group[],5,FALSE)</f>
        <v>Kopi</v>
      </c>
      <c r="M217" t="str">
        <f>VLOOKUP(D217,Group[],4,FALSE)</f>
        <v>Kopi</v>
      </c>
      <c r="N217" t="str">
        <f>VLOOKUP(F217,Kategori[],3,FALSE)</f>
        <v>Robusta</v>
      </c>
    </row>
    <row r="218" spans="1:14">
      <c r="A218" s="139" t="s">
        <v>6875</v>
      </c>
      <c r="B218" s="27" t="s">
        <v>6876</v>
      </c>
      <c r="C218" s="27" t="s">
        <v>19</v>
      </c>
      <c r="D218" s="27" t="s">
        <v>1075</v>
      </c>
      <c r="E218" s="27" t="s">
        <v>30</v>
      </c>
      <c r="F218" s="27" t="s">
        <v>722</v>
      </c>
      <c r="G218" s="27" t="s">
        <v>723</v>
      </c>
      <c r="H218" s="139" t="s">
        <v>5</v>
      </c>
      <c r="I218" s="1">
        <v>240034600</v>
      </c>
      <c r="J218" s="58">
        <v>0</v>
      </c>
      <c r="K218" t="str">
        <f>VLOOKUP(D218,Group[],3,FALSE)</f>
        <v>Komoditi</v>
      </c>
      <c r="L218" t="str">
        <f>VLOOKUP(D218,Group[],5,FALSE)</f>
        <v>Kopi</v>
      </c>
      <c r="M218" t="str">
        <f>VLOOKUP(D218,Group[],4,FALSE)</f>
        <v>Kopi</v>
      </c>
      <c r="N218" t="str">
        <f>VLOOKUP(F218,Kategori[],3,FALSE)</f>
        <v>Robusta</v>
      </c>
    </row>
    <row r="219" spans="1:14">
      <c r="A219" s="139" t="s">
        <v>6875</v>
      </c>
      <c r="B219" s="27" t="s">
        <v>6876</v>
      </c>
      <c r="C219" s="27" t="s">
        <v>19</v>
      </c>
      <c r="D219" s="27" t="s">
        <v>1075</v>
      </c>
      <c r="E219" s="27" t="s">
        <v>30</v>
      </c>
      <c r="F219" s="27" t="s">
        <v>724</v>
      </c>
      <c r="G219" s="27" t="s">
        <v>725</v>
      </c>
      <c r="H219" s="139" t="s">
        <v>5</v>
      </c>
      <c r="I219" s="1">
        <v>319864600</v>
      </c>
      <c r="J219" s="58">
        <v>0</v>
      </c>
      <c r="K219" t="str">
        <f>VLOOKUP(D219,Group[],3,FALSE)</f>
        <v>Komoditi</v>
      </c>
      <c r="L219" t="str">
        <f>VLOOKUP(D219,Group[],5,FALSE)</f>
        <v>Kopi</v>
      </c>
      <c r="M219" t="str">
        <f>VLOOKUP(D219,Group[],4,FALSE)</f>
        <v>Kopi</v>
      </c>
      <c r="N219" t="str">
        <f>VLOOKUP(F219,Kategori[],3,FALSE)</f>
        <v>Robusta</v>
      </c>
    </row>
    <row r="220" spans="1:14">
      <c r="A220" s="139" t="s">
        <v>6875</v>
      </c>
      <c r="B220" s="27" t="s">
        <v>6876</v>
      </c>
      <c r="C220" s="27" t="s">
        <v>19</v>
      </c>
      <c r="D220" s="27" t="s">
        <v>1069</v>
      </c>
      <c r="E220" s="27" t="s">
        <v>40</v>
      </c>
      <c r="F220" s="27" t="s">
        <v>660</v>
      </c>
      <c r="G220" s="27" t="s">
        <v>661</v>
      </c>
      <c r="H220" s="139" t="s">
        <v>5</v>
      </c>
      <c r="I220" s="1">
        <v>3693694</v>
      </c>
      <c r="J220" s="58">
        <v>0</v>
      </c>
      <c r="K220" t="str">
        <f>VLOOKUP(D220,Group[],3,FALSE)</f>
        <v>Non Komoditi</v>
      </c>
      <c r="L220">
        <f>VLOOKUP(D220,Group[],5,FALSE)</f>
        <v>0</v>
      </c>
      <c r="M220" t="str">
        <f>VLOOKUP(D220,Group[],4,FALSE)</f>
        <v>Hilir Lainnya</v>
      </c>
      <c r="N220" t="str">
        <f>VLOOKUP(F220,Kategori[],3,FALSE)</f>
        <v>Hilir Lainya</v>
      </c>
    </row>
    <row r="221" spans="1:14">
      <c r="A221" s="139" t="s">
        <v>6875</v>
      </c>
      <c r="B221" s="27" t="s">
        <v>6876</v>
      </c>
      <c r="C221" s="27" t="s">
        <v>19</v>
      </c>
      <c r="D221" s="27" t="s">
        <v>1068</v>
      </c>
      <c r="E221" s="27" t="s">
        <v>37</v>
      </c>
      <c r="F221" s="27" t="s">
        <v>656</v>
      </c>
      <c r="G221" s="27" t="s">
        <v>657</v>
      </c>
      <c r="H221" s="139" t="s">
        <v>5</v>
      </c>
      <c r="I221" s="1">
        <v>228734426</v>
      </c>
      <c r="J221" s="58">
        <v>0</v>
      </c>
      <c r="K221" t="str">
        <f>VLOOKUP(D221,Group[],3,FALSE)</f>
        <v>Non Komoditi</v>
      </c>
      <c r="L221">
        <f>VLOOKUP(D221,Group[],5,FALSE)</f>
        <v>0</v>
      </c>
      <c r="M221" t="str">
        <f>VLOOKUP(D221,Group[],4,FALSE)</f>
        <v>Hilir Lainnya</v>
      </c>
      <c r="N221" t="str">
        <f>VLOOKUP(F221,Kategori[],3,FALSE)</f>
        <v>Hilir Lainya</v>
      </c>
    </row>
    <row r="222" spans="1:14">
      <c r="A222" s="139" t="s">
        <v>6875</v>
      </c>
      <c r="B222" s="27" t="s">
        <v>6876</v>
      </c>
      <c r="C222" s="27" t="s">
        <v>19</v>
      </c>
      <c r="D222" s="27" t="s">
        <v>1068</v>
      </c>
      <c r="E222" s="27" t="s">
        <v>37</v>
      </c>
      <c r="F222" s="27" t="s">
        <v>658</v>
      </c>
      <c r="G222" s="27" t="s">
        <v>659</v>
      </c>
      <c r="H222" s="139" t="s">
        <v>5</v>
      </c>
      <c r="I222" s="1">
        <v>145177725</v>
      </c>
      <c r="J222" s="58">
        <v>0</v>
      </c>
      <c r="K222" t="str">
        <f>VLOOKUP(D222,Group[],3,FALSE)</f>
        <v>Non Komoditi</v>
      </c>
      <c r="L222">
        <f>VLOOKUP(D222,Group[],5,FALSE)</f>
        <v>0</v>
      </c>
      <c r="M222" t="str">
        <f>VLOOKUP(D222,Group[],4,FALSE)</f>
        <v>Hilir Lainnya</v>
      </c>
      <c r="N222" t="str">
        <f>VLOOKUP(F222,Kategori[],3,FALSE)</f>
        <v>Hilir Lainya</v>
      </c>
    </row>
    <row r="223" spans="1:14">
      <c r="A223" s="139" t="s">
        <v>6875</v>
      </c>
      <c r="B223" s="27" t="s">
        <v>6876</v>
      </c>
      <c r="C223" s="27" t="s">
        <v>19</v>
      </c>
      <c r="D223" s="27" t="s">
        <v>1068</v>
      </c>
      <c r="E223" s="27" t="s">
        <v>37</v>
      </c>
      <c r="F223" s="27" t="s">
        <v>660</v>
      </c>
      <c r="G223" s="27" t="s">
        <v>661</v>
      </c>
      <c r="H223" s="139" t="s">
        <v>5</v>
      </c>
      <c r="I223" s="1">
        <v>4362109</v>
      </c>
      <c r="J223" s="58">
        <v>0</v>
      </c>
      <c r="K223" t="str">
        <f>VLOOKUP(D223,Group[],3,FALSE)</f>
        <v>Non Komoditi</v>
      </c>
      <c r="L223">
        <f>VLOOKUP(D223,Group[],5,FALSE)</f>
        <v>0</v>
      </c>
      <c r="M223" t="str">
        <f>VLOOKUP(D223,Group[],4,FALSE)</f>
        <v>Hilir Lainnya</v>
      </c>
      <c r="N223" t="str">
        <f>VLOOKUP(F223,Kategori[],3,FALSE)</f>
        <v>Hilir Lainya</v>
      </c>
    </row>
    <row r="224" spans="1:14">
      <c r="A224" s="139" t="s">
        <v>6875</v>
      </c>
      <c r="B224" s="27" t="s">
        <v>6876</v>
      </c>
      <c r="C224" s="27" t="s">
        <v>19</v>
      </c>
      <c r="D224" s="27" t="s">
        <v>1068</v>
      </c>
      <c r="E224" s="27" t="s">
        <v>37</v>
      </c>
      <c r="F224" s="27" t="s">
        <v>692</v>
      </c>
      <c r="G224" s="27" t="s">
        <v>693</v>
      </c>
      <c r="H224" s="139" t="s">
        <v>5</v>
      </c>
      <c r="I224" s="1">
        <v>32768428</v>
      </c>
      <c r="J224" s="58">
        <v>0</v>
      </c>
      <c r="K224" t="str">
        <f>VLOOKUP(D224,Group[],3,FALSE)</f>
        <v>Non Komoditi</v>
      </c>
      <c r="L224">
        <f>VLOOKUP(D224,Group[],5,FALSE)</f>
        <v>0</v>
      </c>
      <c r="M224" t="str">
        <f>VLOOKUP(D224,Group[],4,FALSE)</f>
        <v>Hilir Lainnya</v>
      </c>
      <c r="N224" t="str">
        <f>VLOOKUP(F224,Kategori[],3,FALSE)</f>
        <v>Hilir Lainya</v>
      </c>
    </row>
    <row r="225" spans="1:14">
      <c r="A225" s="139" t="s">
        <v>6875</v>
      </c>
      <c r="B225" s="27" t="s">
        <v>6876</v>
      </c>
      <c r="C225" s="27" t="s">
        <v>19</v>
      </c>
      <c r="D225" s="27" t="s">
        <v>1068</v>
      </c>
      <c r="E225" s="27" t="s">
        <v>37</v>
      </c>
      <c r="F225" s="27" t="s">
        <v>736</v>
      </c>
      <c r="G225" s="27" t="s">
        <v>737</v>
      </c>
      <c r="H225" s="139" t="s">
        <v>5</v>
      </c>
      <c r="I225" s="1">
        <v>79846916</v>
      </c>
      <c r="J225" s="58">
        <v>0</v>
      </c>
      <c r="K225" t="str">
        <f>VLOOKUP(D225,Group[],3,FALSE)</f>
        <v>Non Komoditi</v>
      </c>
      <c r="L225">
        <f>VLOOKUP(D225,Group[],5,FALSE)</f>
        <v>0</v>
      </c>
      <c r="M225" t="str">
        <f>VLOOKUP(D225,Group[],4,FALSE)</f>
        <v>Hilir Lainnya</v>
      </c>
      <c r="N225" t="str">
        <f>VLOOKUP(F225,Kategori[],3,FALSE)</f>
        <v>Hilir Lainya</v>
      </c>
    </row>
    <row r="226" spans="1:14">
      <c r="A226" s="139" t="s">
        <v>6875</v>
      </c>
      <c r="B226" s="27" t="s">
        <v>6876</v>
      </c>
      <c r="C226" s="27" t="s">
        <v>19</v>
      </c>
      <c r="D226" s="27" t="s">
        <v>1074</v>
      </c>
      <c r="E226" s="27" t="s">
        <v>43</v>
      </c>
      <c r="F226" s="27" t="s">
        <v>1543</v>
      </c>
      <c r="G226" s="27" t="s">
        <v>1544</v>
      </c>
      <c r="H226" s="139" t="s">
        <v>5</v>
      </c>
      <c r="I226" s="1">
        <v>15754016</v>
      </c>
      <c r="J226" s="58">
        <v>0</v>
      </c>
      <c r="K226" t="str">
        <f>VLOOKUP(D226,Group[],3,FALSE)</f>
        <v>Non Komoditi</v>
      </c>
      <c r="L226">
        <f>VLOOKUP(D226,Group[],5,FALSE)</f>
        <v>0</v>
      </c>
      <c r="M226" t="str">
        <f>VLOOKUP(D226,Group[],4,FALSE)</f>
        <v>Hilir Lainnya</v>
      </c>
      <c r="N226" t="str">
        <f>VLOOKUP(F226,Kategori[],3,FALSE)</f>
        <v>Hilir Lainya</v>
      </c>
    </row>
    <row r="227" spans="1:14">
      <c r="A227" s="139" t="s">
        <v>6875</v>
      </c>
      <c r="B227" s="27" t="s">
        <v>6876</v>
      </c>
      <c r="C227" s="27" t="s">
        <v>19</v>
      </c>
      <c r="D227" s="27" t="s">
        <v>1074</v>
      </c>
      <c r="E227" s="27" t="s">
        <v>43</v>
      </c>
      <c r="F227" s="27" t="s">
        <v>644</v>
      </c>
      <c r="G227" s="27" t="s">
        <v>645</v>
      </c>
      <c r="H227" s="139" t="s">
        <v>5</v>
      </c>
      <c r="I227" s="1">
        <v>133691400</v>
      </c>
      <c r="J227" s="58">
        <v>0</v>
      </c>
      <c r="K227" t="str">
        <f>VLOOKUP(D227,Group[],3,FALSE)</f>
        <v>Non Komoditi</v>
      </c>
      <c r="L227">
        <f>VLOOKUP(D227,Group[],5,FALSE)</f>
        <v>0</v>
      </c>
      <c r="M227" t="str">
        <f>VLOOKUP(D227,Group[],4,FALSE)</f>
        <v>Hilir Lainnya</v>
      </c>
      <c r="N227" t="str">
        <f>VLOOKUP(F227,Kategori[],3,FALSE)</f>
        <v>Hilir Lainya</v>
      </c>
    </row>
    <row r="228" spans="1:14">
      <c r="A228" s="139" t="s">
        <v>6875</v>
      </c>
      <c r="B228" s="27" t="s">
        <v>6876</v>
      </c>
      <c r="C228" s="27" t="s">
        <v>19</v>
      </c>
      <c r="D228" s="27" t="s">
        <v>1074</v>
      </c>
      <c r="E228" s="27" t="s">
        <v>43</v>
      </c>
      <c r="F228" s="27" t="s">
        <v>646</v>
      </c>
      <c r="G228" s="27" t="s">
        <v>647</v>
      </c>
      <c r="H228" s="139" t="s">
        <v>5</v>
      </c>
      <c r="I228" s="1">
        <v>449424890</v>
      </c>
      <c r="J228" s="58">
        <v>0</v>
      </c>
      <c r="K228" t="str">
        <f>VLOOKUP(D228,Group[],3,FALSE)</f>
        <v>Non Komoditi</v>
      </c>
      <c r="L228">
        <f>VLOOKUP(D228,Group[],5,FALSE)</f>
        <v>0</v>
      </c>
      <c r="M228" t="str">
        <f>VLOOKUP(D228,Group[],4,FALSE)</f>
        <v>Hilir Lainnya</v>
      </c>
      <c r="N228" t="str">
        <f>VLOOKUP(F228,Kategori[],3,FALSE)</f>
        <v>Hilir Lainya</v>
      </c>
    </row>
    <row r="229" spans="1:14">
      <c r="A229" s="139" t="s">
        <v>6875</v>
      </c>
      <c r="B229" s="27" t="s">
        <v>6876</v>
      </c>
      <c r="C229" s="27" t="s">
        <v>19</v>
      </c>
      <c r="D229" s="27" t="s">
        <v>1074</v>
      </c>
      <c r="E229" s="27" t="s">
        <v>43</v>
      </c>
      <c r="F229" s="27" t="s">
        <v>648</v>
      </c>
      <c r="G229" s="27" t="s">
        <v>649</v>
      </c>
      <c r="H229" s="139" t="s">
        <v>5</v>
      </c>
      <c r="I229" s="1">
        <v>300644379</v>
      </c>
      <c r="J229" s="58">
        <v>0</v>
      </c>
      <c r="K229" t="str">
        <f>VLOOKUP(D229,Group[],3,FALSE)</f>
        <v>Non Komoditi</v>
      </c>
      <c r="L229">
        <f>VLOOKUP(D229,Group[],5,FALSE)</f>
        <v>0</v>
      </c>
      <c r="M229" t="str">
        <f>VLOOKUP(D229,Group[],4,FALSE)</f>
        <v>Hilir Lainnya</v>
      </c>
      <c r="N229" t="str">
        <f>VLOOKUP(F229,Kategori[],3,FALSE)</f>
        <v>Hilir Lainya</v>
      </c>
    </row>
    <row r="230" spans="1:14">
      <c r="A230" s="139" t="s">
        <v>6875</v>
      </c>
      <c r="B230" s="27" t="s">
        <v>6876</v>
      </c>
      <c r="C230" s="27" t="s">
        <v>19</v>
      </c>
      <c r="D230" s="27" t="s">
        <v>1074</v>
      </c>
      <c r="E230" s="27" t="s">
        <v>43</v>
      </c>
      <c r="F230" s="27" t="s">
        <v>650</v>
      </c>
      <c r="G230" s="27" t="s">
        <v>651</v>
      </c>
      <c r="H230" s="139" t="s">
        <v>5</v>
      </c>
      <c r="I230" s="1">
        <v>145454210</v>
      </c>
      <c r="J230" s="58">
        <v>0</v>
      </c>
      <c r="K230" t="str">
        <f>VLOOKUP(D230,Group[],3,FALSE)</f>
        <v>Non Komoditi</v>
      </c>
      <c r="L230">
        <f>VLOOKUP(D230,Group[],5,FALSE)</f>
        <v>0</v>
      </c>
      <c r="M230" t="str">
        <f>VLOOKUP(D230,Group[],4,FALSE)</f>
        <v>Hilir Lainnya</v>
      </c>
      <c r="N230" t="str">
        <f>VLOOKUP(F230,Kategori[],3,FALSE)</f>
        <v>Hilir Lainya</v>
      </c>
    </row>
    <row r="231" spans="1:14">
      <c r="A231" s="139" t="s">
        <v>6875</v>
      </c>
      <c r="B231" s="27" t="s">
        <v>6876</v>
      </c>
      <c r="C231" s="27" t="s">
        <v>19</v>
      </c>
      <c r="D231" s="27" t="s">
        <v>1074</v>
      </c>
      <c r="E231" s="27" t="s">
        <v>43</v>
      </c>
      <c r="F231" s="27" t="s">
        <v>652</v>
      </c>
      <c r="G231" s="27" t="s">
        <v>653</v>
      </c>
      <c r="H231" s="139" t="s">
        <v>5</v>
      </c>
      <c r="I231" s="1">
        <v>92830599</v>
      </c>
      <c r="J231" s="58">
        <v>0</v>
      </c>
      <c r="K231" t="str">
        <f>VLOOKUP(D231,Group[],3,FALSE)</f>
        <v>Non Komoditi</v>
      </c>
      <c r="L231">
        <f>VLOOKUP(D231,Group[],5,FALSE)</f>
        <v>0</v>
      </c>
      <c r="M231" t="str">
        <f>VLOOKUP(D231,Group[],4,FALSE)</f>
        <v>Hilir Lainnya</v>
      </c>
      <c r="N231" t="str">
        <f>VLOOKUP(F231,Kategori[],3,FALSE)</f>
        <v>Hilir Lainya</v>
      </c>
    </row>
    <row r="232" spans="1:14">
      <c r="A232" s="139" t="s">
        <v>6875</v>
      </c>
      <c r="B232" s="27" t="s">
        <v>6876</v>
      </c>
      <c r="C232" s="27" t="s">
        <v>19</v>
      </c>
      <c r="D232" s="27" t="s">
        <v>1074</v>
      </c>
      <c r="E232" s="27" t="s">
        <v>43</v>
      </c>
      <c r="F232" s="27" t="s">
        <v>664</v>
      </c>
      <c r="G232" s="27" t="s">
        <v>665</v>
      </c>
      <c r="H232" s="139" t="s">
        <v>5</v>
      </c>
      <c r="I232" s="1">
        <v>62698758</v>
      </c>
      <c r="J232" s="58">
        <v>0</v>
      </c>
      <c r="K232" t="str">
        <f>VLOOKUP(D232,Group[],3,FALSE)</f>
        <v>Non Komoditi</v>
      </c>
      <c r="L232">
        <f>VLOOKUP(D232,Group[],5,FALSE)</f>
        <v>0</v>
      </c>
      <c r="M232" t="str">
        <f>VLOOKUP(D232,Group[],4,FALSE)</f>
        <v>Hilir Lainnya</v>
      </c>
      <c r="N232" t="str">
        <f>VLOOKUP(F232,Kategori[],3,FALSE)</f>
        <v>Hilir Lainya</v>
      </c>
    </row>
    <row r="233" spans="1:14">
      <c r="A233" s="139" t="s">
        <v>6875</v>
      </c>
      <c r="B233" s="27" t="s">
        <v>6876</v>
      </c>
      <c r="C233" s="27" t="s">
        <v>19</v>
      </c>
      <c r="D233" s="27" t="s">
        <v>1074</v>
      </c>
      <c r="E233" s="27" t="s">
        <v>43</v>
      </c>
      <c r="F233" s="27" t="s">
        <v>666</v>
      </c>
      <c r="G233" s="27" t="s">
        <v>667</v>
      </c>
      <c r="H233" s="139" t="s">
        <v>5</v>
      </c>
      <c r="I233" s="1">
        <v>107738190</v>
      </c>
      <c r="J233" s="58">
        <v>0</v>
      </c>
      <c r="K233" t="str">
        <f>VLOOKUP(D233,Group[],3,FALSE)</f>
        <v>Non Komoditi</v>
      </c>
      <c r="L233">
        <f>VLOOKUP(D233,Group[],5,FALSE)</f>
        <v>0</v>
      </c>
      <c r="M233" t="str">
        <f>VLOOKUP(D233,Group[],4,FALSE)</f>
        <v>Hilir Lainnya</v>
      </c>
      <c r="N233" t="str">
        <f>VLOOKUP(F233,Kategori[],3,FALSE)</f>
        <v>Hilir Lainya</v>
      </c>
    </row>
    <row r="234" spans="1:14">
      <c r="A234" s="139" t="s">
        <v>6875</v>
      </c>
      <c r="B234" s="27" t="s">
        <v>6876</v>
      </c>
      <c r="C234" s="27" t="s">
        <v>19</v>
      </c>
      <c r="D234" s="27" t="s">
        <v>1074</v>
      </c>
      <c r="E234" s="27" t="s">
        <v>43</v>
      </c>
      <c r="F234" s="27" t="s">
        <v>668</v>
      </c>
      <c r="G234" s="27" t="s">
        <v>669</v>
      </c>
      <c r="H234" s="139" t="s">
        <v>5</v>
      </c>
      <c r="I234" s="1">
        <v>80080890</v>
      </c>
      <c r="J234" s="58">
        <v>0</v>
      </c>
      <c r="K234" t="str">
        <f>VLOOKUP(D234,Group[],3,FALSE)</f>
        <v>Non Komoditi</v>
      </c>
      <c r="L234">
        <f>VLOOKUP(D234,Group[],5,FALSE)</f>
        <v>0</v>
      </c>
      <c r="M234" t="str">
        <f>VLOOKUP(D234,Group[],4,FALSE)</f>
        <v>Hilir Lainnya</v>
      </c>
      <c r="N234" t="str">
        <f>VLOOKUP(F234,Kategori[],3,FALSE)</f>
        <v>Hilir Lainya</v>
      </c>
    </row>
    <row r="235" spans="1:14">
      <c r="A235" s="139" t="s">
        <v>6875</v>
      </c>
      <c r="B235" s="27" t="s">
        <v>6876</v>
      </c>
      <c r="C235" s="27" t="s">
        <v>19</v>
      </c>
      <c r="D235" s="27" t="s">
        <v>1074</v>
      </c>
      <c r="E235" s="27" t="s">
        <v>43</v>
      </c>
      <c r="F235" s="27" t="s">
        <v>670</v>
      </c>
      <c r="G235" s="27" t="s">
        <v>671</v>
      </c>
      <c r="H235" s="139" t="s">
        <v>5</v>
      </c>
      <c r="I235" s="1">
        <v>135870740</v>
      </c>
      <c r="J235" s="58">
        <v>0</v>
      </c>
      <c r="K235" t="str">
        <f>VLOOKUP(D235,Group[],3,FALSE)</f>
        <v>Non Komoditi</v>
      </c>
      <c r="L235">
        <f>VLOOKUP(D235,Group[],5,FALSE)</f>
        <v>0</v>
      </c>
      <c r="M235" t="str">
        <f>VLOOKUP(D235,Group[],4,FALSE)</f>
        <v>Hilir Lainnya</v>
      </c>
      <c r="N235" t="str">
        <f>VLOOKUP(F235,Kategori[],3,FALSE)</f>
        <v>Hilir Lainya</v>
      </c>
    </row>
    <row r="236" spans="1:14">
      <c r="A236" s="139" t="s">
        <v>6875</v>
      </c>
      <c r="B236" s="27" t="s">
        <v>6876</v>
      </c>
      <c r="C236" s="27" t="s">
        <v>19</v>
      </c>
      <c r="D236" s="27" t="s">
        <v>1074</v>
      </c>
      <c r="E236" s="27" t="s">
        <v>43</v>
      </c>
      <c r="F236" s="27" t="s">
        <v>672</v>
      </c>
      <c r="G236" s="27" t="s">
        <v>673</v>
      </c>
      <c r="H236" s="139" t="s">
        <v>5</v>
      </c>
      <c r="I236" s="1">
        <v>55815972</v>
      </c>
      <c r="J236" s="58">
        <v>0</v>
      </c>
      <c r="K236" t="str">
        <f>VLOOKUP(D236,Group[],3,FALSE)</f>
        <v>Non Komoditi</v>
      </c>
      <c r="L236">
        <f>VLOOKUP(D236,Group[],5,FALSE)</f>
        <v>0</v>
      </c>
      <c r="M236" t="str">
        <f>VLOOKUP(D236,Group[],4,FALSE)</f>
        <v>Hilir Lainnya</v>
      </c>
      <c r="N236" t="str">
        <f>VLOOKUP(F236,Kategori[],3,FALSE)</f>
        <v>Hilir Lainya</v>
      </c>
    </row>
    <row r="237" spans="1:14">
      <c r="A237" s="139" t="s">
        <v>6875</v>
      </c>
      <c r="B237" s="27" t="s">
        <v>6876</v>
      </c>
      <c r="C237" s="27" t="s">
        <v>19</v>
      </c>
      <c r="D237" s="27" t="s">
        <v>1074</v>
      </c>
      <c r="E237" s="27" t="s">
        <v>43</v>
      </c>
      <c r="F237" s="27" t="s">
        <v>676</v>
      </c>
      <c r="G237" s="27" t="s">
        <v>677</v>
      </c>
      <c r="H237" s="139" t="s">
        <v>5</v>
      </c>
      <c r="I237" s="1">
        <v>15081932</v>
      </c>
      <c r="J237" s="58">
        <v>0</v>
      </c>
      <c r="K237" t="str">
        <f>VLOOKUP(D237,Group[],3,FALSE)</f>
        <v>Non Komoditi</v>
      </c>
      <c r="L237">
        <f>VLOOKUP(D237,Group[],5,FALSE)</f>
        <v>0</v>
      </c>
      <c r="M237" t="str">
        <f>VLOOKUP(D237,Group[],4,FALSE)</f>
        <v>Hilir Lainnya</v>
      </c>
      <c r="N237" t="str">
        <f>VLOOKUP(F237,Kategori[],3,FALSE)</f>
        <v>Hilir Lainya</v>
      </c>
    </row>
    <row r="238" spans="1:14">
      <c r="A238" s="139" t="s">
        <v>6875</v>
      </c>
      <c r="B238" s="27" t="s">
        <v>6876</v>
      </c>
      <c r="C238" s="27" t="s">
        <v>19</v>
      </c>
      <c r="D238" s="27" t="s">
        <v>1074</v>
      </c>
      <c r="E238" s="27" t="s">
        <v>43</v>
      </c>
      <c r="F238" s="27" t="s">
        <v>678</v>
      </c>
      <c r="G238" s="27" t="s">
        <v>679</v>
      </c>
      <c r="H238" s="139" t="s">
        <v>5</v>
      </c>
      <c r="I238" s="1">
        <v>50218361</v>
      </c>
      <c r="J238" s="58">
        <v>0</v>
      </c>
      <c r="K238" t="str">
        <f>VLOOKUP(D238,Group[],3,FALSE)</f>
        <v>Non Komoditi</v>
      </c>
      <c r="L238">
        <f>VLOOKUP(D238,Group[],5,FALSE)</f>
        <v>0</v>
      </c>
      <c r="M238" t="str">
        <f>VLOOKUP(D238,Group[],4,FALSE)</f>
        <v>Hilir Lainnya</v>
      </c>
      <c r="N238" t="str">
        <f>VLOOKUP(F238,Kategori[],3,FALSE)</f>
        <v>Hilir Lainya</v>
      </c>
    </row>
    <row r="239" spans="1:14">
      <c r="A239" s="139" t="s">
        <v>6875</v>
      </c>
      <c r="B239" s="27" t="s">
        <v>6876</v>
      </c>
      <c r="C239" s="27" t="s">
        <v>19</v>
      </c>
      <c r="D239" s="27" t="s">
        <v>1074</v>
      </c>
      <c r="E239" s="27" t="s">
        <v>43</v>
      </c>
      <c r="F239" s="27" t="s">
        <v>680</v>
      </c>
      <c r="G239" s="27" t="s">
        <v>681</v>
      </c>
      <c r="H239" s="139" t="s">
        <v>5</v>
      </c>
      <c r="I239" s="1">
        <v>106665608</v>
      </c>
      <c r="J239" s="58">
        <v>0</v>
      </c>
      <c r="K239" t="str">
        <f>VLOOKUP(D239,Group[],3,FALSE)</f>
        <v>Non Komoditi</v>
      </c>
      <c r="L239">
        <f>VLOOKUP(D239,Group[],5,FALSE)</f>
        <v>0</v>
      </c>
      <c r="M239" t="str">
        <f>VLOOKUP(D239,Group[],4,FALSE)</f>
        <v>Hilir Lainnya</v>
      </c>
      <c r="N239" t="str">
        <f>VLOOKUP(F239,Kategori[],3,FALSE)</f>
        <v>Hilir Lainya</v>
      </c>
    </row>
    <row r="240" spans="1:14">
      <c r="A240" s="139" t="s">
        <v>6875</v>
      </c>
      <c r="B240" s="27" t="s">
        <v>6876</v>
      </c>
      <c r="C240" s="27" t="s">
        <v>19</v>
      </c>
      <c r="D240" s="27" t="s">
        <v>1074</v>
      </c>
      <c r="E240" s="27" t="s">
        <v>43</v>
      </c>
      <c r="F240" s="27" t="s">
        <v>1554</v>
      </c>
      <c r="G240" s="27" t="s">
        <v>1555</v>
      </c>
      <c r="H240" s="139" t="s">
        <v>5</v>
      </c>
      <c r="I240" s="1">
        <v>1552699</v>
      </c>
      <c r="J240" s="58">
        <v>0</v>
      </c>
      <c r="K240" t="str">
        <f>VLOOKUP(D240,Group[],3,FALSE)</f>
        <v>Non Komoditi</v>
      </c>
      <c r="L240">
        <f>VLOOKUP(D240,Group[],5,FALSE)</f>
        <v>0</v>
      </c>
      <c r="M240" t="str">
        <f>VLOOKUP(D240,Group[],4,FALSE)</f>
        <v>Hilir Lainnya</v>
      </c>
      <c r="N240" t="str">
        <f>VLOOKUP(F240,Kategori[],3,FALSE)</f>
        <v>Hilir Lainya</v>
      </c>
    </row>
    <row r="241" spans="1:14">
      <c r="A241" s="139" t="s">
        <v>6875</v>
      </c>
      <c r="B241" s="27" t="s">
        <v>6876</v>
      </c>
      <c r="C241" s="27" t="s">
        <v>19</v>
      </c>
      <c r="D241" s="27" t="s">
        <v>1074</v>
      </c>
      <c r="E241" s="27" t="s">
        <v>43</v>
      </c>
      <c r="F241" s="27" t="s">
        <v>682</v>
      </c>
      <c r="G241" s="27" t="s">
        <v>683</v>
      </c>
      <c r="H241" s="139" t="s">
        <v>5</v>
      </c>
      <c r="I241" s="1">
        <v>7739670</v>
      </c>
      <c r="J241" s="58">
        <v>0</v>
      </c>
      <c r="K241" t="str">
        <f>VLOOKUP(D241,Group[],3,FALSE)</f>
        <v>Non Komoditi</v>
      </c>
      <c r="L241">
        <f>VLOOKUP(D241,Group[],5,FALSE)</f>
        <v>0</v>
      </c>
      <c r="M241" t="str">
        <f>VLOOKUP(D241,Group[],4,FALSE)</f>
        <v>Hilir Lainnya</v>
      </c>
      <c r="N241" t="str">
        <f>VLOOKUP(F241,Kategori[],3,FALSE)</f>
        <v>Hilir Lainya</v>
      </c>
    </row>
    <row r="242" spans="1:14">
      <c r="A242" s="139" t="s">
        <v>6875</v>
      </c>
      <c r="B242" s="27" t="s">
        <v>6876</v>
      </c>
      <c r="C242" s="27" t="s">
        <v>19</v>
      </c>
      <c r="D242" s="27" t="s">
        <v>1074</v>
      </c>
      <c r="E242" s="27" t="s">
        <v>43</v>
      </c>
      <c r="F242" s="27" t="s">
        <v>684</v>
      </c>
      <c r="G242" s="27" t="s">
        <v>685</v>
      </c>
      <c r="H242" s="139" t="s">
        <v>5</v>
      </c>
      <c r="I242" s="1">
        <v>30483424</v>
      </c>
      <c r="J242" s="58">
        <v>0</v>
      </c>
      <c r="K242" t="str">
        <f>VLOOKUP(D242,Group[],3,FALSE)</f>
        <v>Non Komoditi</v>
      </c>
      <c r="L242">
        <f>VLOOKUP(D242,Group[],5,FALSE)</f>
        <v>0</v>
      </c>
      <c r="M242" t="str">
        <f>VLOOKUP(D242,Group[],4,FALSE)</f>
        <v>Hilir Lainnya</v>
      </c>
      <c r="N242" t="str">
        <f>VLOOKUP(F242,Kategori[],3,FALSE)</f>
        <v>Hilir Lainya</v>
      </c>
    </row>
    <row r="243" spans="1:14">
      <c r="A243" s="139" t="s">
        <v>6875</v>
      </c>
      <c r="B243" s="27" t="s">
        <v>6876</v>
      </c>
      <c r="C243" s="27" t="s">
        <v>19</v>
      </c>
      <c r="D243" s="27" t="s">
        <v>1074</v>
      </c>
      <c r="E243" s="27" t="s">
        <v>43</v>
      </c>
      <c r="F243" s="27" t="s">
        <v>690</v>
      </c>
      <c r="G243" s="27" t="s">
        <v>691</v>
      </c>
      <c r="H243" s="139" t="s">
        <v>5</v>
      </c>
      <c r="I243" s="1">
        <v>988253409</v>
      </c>
      <c r="J243" s="58">
        <v>0</v>
      </c>
      <c r="K243" t="str">
        <f>VLOOKUP(D243,Group[],3,FALSE)</f>
        <v>Non Komoditi</v>
      </c>
      <c r="L243">
        <f>VLOOKUP(D243,Group[],5,FALSE)</f>
        <v>0</v>
      </c>
      <c r="M243" t="str">
        <f>VLOOKUP(D243,Group[],4,FALSE)</f>
        <v>Hilir Lainnya</v>
      </c>
      <c r="N243" t="str">
        <f>VLOOKUP(F243,Kategori[],3,FALSE)</f>
        <v>Hilir Lainya</v>
      </c>
    </row>
    <row r="244" spans="1:14">
      <c r="A244" s="139" t="s">
        <v>6875</v>
      </c>
      <c r="B244" s="27" t="s">
        <v>6876</v>
      </c>
      <c r="C244" s="27" t="s">
        <v>19</v>
      </c>
      <c r="D244" s="27" t="s">
        <v>1074</v>
      </c>
      <c r="E244" s="27" t="s">
        <v>43</v>
      </c>
      <c r="F244" s="27" t="s">
        <v>2270</v>
      </c>
      <c r="G244" s="27" t="s">
        <v>2271</v>
      </c>
      <c r="H244" s="139" t="s">
        <v>5</v>
      </c>
      <c r="I244" s="1">
        <v>26429979</v>
      </c>
      <c r="J244" s="58">
        <v>0</v>
      </c>
      <c r="K244" t="str">
        <f>VLOOKUP(D244,Group[],3,FALSE)</f>
        <v>Non Komoditi</v>
      </c>
      <c r="L244">
        <f>VLOOKUP(D244,Group[],5,FALSE)</f>
        <v>0</v>
      </c>
      <c r="M244" t="str">
        <f>VLOOKUP(D244,Group[],4,FALSE)</f>
        <v>Hilir Lainnya</v>
      </c>
      <c r="N244" t="str">
        <f>VLOOKUP(F244,Kategori[],3,FALSE)</f>
        <v>Hilir Lainya</v>
      </c>
    </row>
    <row r="245" spans="1:14">
      <c r="A245" s="139" t="s">
        <v>6875</v>
      </c>
      <c r="B245" s="27" t="s">
        <v>6876</v>
      </c>
      <c r="C245" s="27" t="s">
        <v>19</v>
      </c>
      <c r="D245" s="27" t="s">
        <v>1074</v>
      </c>
      <c r="E245" s="27" t="s">
        <v>43</v>
      </c>
      <c r="F245" s="27" t="s">
        <v>734</v>
      </c>
      <c r="G245" s="27" t="s">
        <v>735</v>
      </c>
      <c r="H245" s="139" t="s">
        <v>5</v>
      </c>
      <c r="I245" s="1">
        <v>115559906</v>
      </c>
      <c r="J245" s="58">
        <v>0</v>
      </c>
      <c r="K245" t="str">
        <f>VLOOKUP(D245,Group[],3,FALSE)</f>
        <v>Non Komoditi</v>
      </c>
      <c r="L245">
        <f>VLOOKUP(D245,Group[],5,FALSE)</f>
        <v>0</v>
      </c>
      <c r="M245" t="str">
        <f>VLOOKUP(D245,Group[],4,FALSE)</f>
        <v>Hilir Lainnya</v>
      </c>
      <c r="N245" t="str">
        <f>VLOOKUP(F245,Kategori[],3,FALSE)</f>
        <v>Hilir Lainya</v>
      </c>
    </row>
    <row r="246" spans="1:14">
      <c r="A246" s="139" t="s">
        <v>6875</v>
      </c>
      <c r="B246" s="27" t="s">
        <v>6876</v>
      </c>
      <c r="C246" s="27" t="s">
        <v>19</v>
      </c>
      <c r="D246" s="27" t="s">
        <v>1074</v>
      </c>
      <c r="E246" s="27" t="s">
        <v>43</v>
      </c>
      <c r="F246" s="27" t="s">
        <v>740</v>
      </c>
      <c r="G246" s="27" t="s">
        <v>741</v>
      </c>
      <c r="H246" s="139" t="s">
        <v>5</v>
      </c>
      <c r="I246" s="1">
        <v>220966616</v>
      </c>
      <c r="J246" s="58">
        <v>0</v>
      </c>
      <c r="K246" t="str">
        <f>VLOOKUP(D246,Group[],3,FALSE)</f>
        <v>Non Komoditi</v>
      </c>
      <c r="L246">
        <f>VLOOKUP(D246,Group[],5,FALSE)</f>
        <v>0</v>
      </c>
      <c r="M246" t="str">
        <f>VLOOKUP(D246,Group[],4,FALSE)</f>
        <v>Hilir Lainnya</v>
      </c>
      <c r="N246" t="str">
        <f>VLOOKUP(F246,Kategori[],3,FALSE)</f>
        <v>Hilir Lainya</v>
      </c>
    </row>
    <row r="247" spans="1:14">
      <c r="A247" s="139" t="s">
        <v>6875</v>
      </c>
      <c r="B247" s="27" t="s">
        <v>6876</v>
      </c>
      <c r="C247" s="27" t="s">
        <v>19</v>
      </c>
      <c r="D247" s="27" t="s">
        <v>1074</v>
      </c>
      <c r="E247" s="27" t="s">
        <v>43</v>
      </c>
      <c r="F247" s="27" t="s">
        <v>742</v>
      </c>
      <c r="G247" s="27" t="s">
        <v>743</v>
      </c>
      <c r="H247" s="139" t="s">
        <v>5</v>
      </c>
      <c r="I247" s="1">
        <v>198058345</v>
      </c>
      <c r="J247" s="58">
        <v>0</v>
      </c>
      <c r="K247" t="str">
        <f>VLOOKUP(D247,Group[],3,FALSE)</f>
        <v>Non Komoditi</v>
      </c>
      <c r="L247">
        <f>VLOOKUP(D247,Group[],5,FALSE)</f>
        <v>0</v>
      </c>
      <c r="M247" t="str">
        <f>VLOOKUP(D247,Group[],4,FALSE)</f>
        <v>Hilir Lainnya</v>
      </c>
      <c r="N247" t="str">
        <f>VLOOKUP(F247,Kategori[],3,FALSE)</f>
        <v>Hilir Lainya</v>
      </c>
    </row>
    <row r="248" spans="1:14">
      <c r="A248" s="139" t="s">
        <v>6875</v>
      </c>
      <c r="B248" s="27" t="s">
        <v>6876</v>
      </c>
      <c r="C248" s="27" t="s">
        <v>19</v>
      </c>
      <c r="D248" s="27" t="s">
        <v>1071</v>
      </c>
      <c r="E248" s="27" t="s">
        <v>42</v>
      </c>
      <c r="F248" s="27" t="s">
        <v>662</v>
      </c>
      <c r="G248" s="27" t="s">
        <v>663</v>
      </c>
      <c r="H248" s="139" t="s">
        <v>5</v>
      </c>
      <c r="I248" s="1">
        <v>15684888600</v>
      </c>
      <c r="J248" s="58">
        <v>0</v>
      </c>
      <c r="K248" t="str">
        <f>VLOOKUP(D248,Group[],3,FALSE)</f>
        <v>Non Komoditi</v>
      </c>
      <c r="L248">
        <f>VLOOKUP(D248,Group[],5,FALSE)</f>
        <v>0</v>
      </c>
      <c r="M248" t="str">
        <f>VLOOKUP(D248,Group[],4,FALSE)</f>
        <v>Hilir Lainnya</v>
      </c>
      <c r="N248" t="str">
        <f>VLOOKUP(F248,Kategori[],3,FALSE)</f>
        <v>Hilir Lainya</v>
      </c>
    </row>
    <row r="249" spans="1:14">
      <c r="A249" s="139" t="s">
        <v>6875</v>
      </c>
      <c r="B249" s="27" t="s">
        <v>6876</v>
      </c>
      <c r="C249" s="27" t="s">
        <v>19</v>
      </c>
      <c r="D249" s="27" t="s">
        <v>1071</v>
      </c>
      <c r="E249" s="27" t="s">
        <v>42</v>
      </c>
      <c r="F249" s="27" t="s">
        <v>724</v>
      </c>
      <c r="G249" s="27" t="s">
        <v>725</v>
      </c>
      <c r="H249" s="139" t="s">
        <v>5</v>
      </c>
      <c r="I249" s="1">
        <v>30185000</v>
      </c>
      <c r="J249" s="58">
        <v>0</v>
      </c>
      <c r="K249" t="str">
        <f>VLOOKUP(D249,Group[],3,FALSE)</f>
        <v>Non Komoditi</v>
      </c>
      <c r="L249">
        <f>VLOOKUP(D249,Group[],5,FALSE)</f>
        <v>0</v>
      </c>
      <c r="M249" t="str">
        <f>VLOOKUP(D249,Group[],4,FALSE)</f>
        <v>Hilir Lainnya</v>
      </c>
      <c r="N249" t="str">
        <f>VLOOKUP(F249,Kategori[],3,FALSE)</f>
        <v>Robusta</v>
      </c>
    </row>
    <row r="250" spans="1:14">
      <c r="A250" s="139" t="s">
        <v>6875</v>
      </c>
      <c r="B250" s="27" t="s">
        <v>6876</v>
      </c>
      <c r="C250" s="27" t="s">
        <v>19</v>
      </c>
      <c r="D250" s="27" t="s">
        <v>1071</v>
      </c>
      <c r="E250" s="27" t="s">
        <v>42</v>
      </c>
      <c r="F250" s="27" t="s">
        <v>738</v>
      </c>
      <c r="G250" s="27" t="s">
        <v>739</v>
      </c>
      <c r="H250" s="139" t="s">
        <v>5</v>
      </c>
      <c r="I250" s="1">
        <v>52075000</v>
      </c>
      <c r="J250" s="58">
        <v>0</v>
      </c>
      <c r="K250" t="str">
        <f>VLOOKUP(D250,Group[],3,FALSE)</f>
        <v>Non Komoditi</v>
      </c>
      <c r="L250">
        <f>VLOOKUP(D250,Group[],5,FALSE)</f>
        <v>0</v>
      </c>
      <c r="M250" t="str">
        <f>VLOOKUP(D250,Group[],4,FALSE)</f>
        <v>Hilir Lainnya</v>
      </c>
      <c r="N250" t="str">
        <f>VLOOKUP(F250,Kategori[],3,FALSE)</f>
        <v>Hilir Lainya</v>
      </c>
    </row>
    <row r="251" spans="1:14">
      <c r="A251" s="139" t="s">
        <v>6875</v>
      </c>
      <c r="B251" s="27" t="s">
        <v>6876</v>
      </c>
      <c r="C251" s="27" t="s">
        <v>19</v>
      </c>
      <c r="D251" s="27" t="s">
        <v>1064</v>
      </c>
      <c r="E251" s="27" t="s">
        <v>33</v>
      </c>
      <c r="F251" s="27" t="s">
        <v>738</v>
      </c>
      <c r="G251" s="27" t="s">
        <v>739</v>
      </c>
      <c r="H251" s="139" t="s">
        <v>5</v>
      </c>
      <c r="I251" s="1">
        <v>715578018</v>
      </c>
      <c r="J251" s="58">
        <v>0</v>
      </c>
      <c r="K251" t="str">
        <f>VLOOKUP(D251,Group[],3,FALSE)</f>
        <v>Komoditi</v>
      </c>
      <c r="L251" t="str">
        <f>VLOOKUP(D251,Group[],5,FALSE)</f>
        <v>Tebu</v>
      </c>
      <c r="M251" t="str">
        <f>VLOOKUP(D251,Group[],4,FALSE)</f>
        <v>Tebu</v>
      </c>
      <c r="N251" t="str">
        <f>VLOOKUP(F251,Kategori[],3,FALSE)</f>
        <v>Hilir Lainya</v>
      </c>
    </row>
    <row r="252" spans="1:14">
      <c r="A252" s="139" t="s">
        <v>6875</v>
      </c>
      <c r="B252" s="27" t="s">
        <v>6876</v>
      </c>
      <c r="C252" s="27" t="s">
        <v>19</v>
      </c>
      <c r="D252" s="27" t="s">
        <v>1064</v>
      </c>
      <c r="E252" s="27" t="s">
        <v>33</v>
      </c>
      <c r="F252" s="27" t="s">
        <v>6</v>
      </c>
      <c r="G252" s="27" t="s">
        <v>6</v>
      </c>
      <c r="H252" s="139" t="s">
        <v>5</v>
      </c>
      <c r="I252" s="1">
        <v>12920274674</v>
      </c>
      <c r="J252" s="58">
        <v>0</v>
      </c>
      <c r="K252" t="str">
        <f>VLOOKUP(D252,Group[],3,FALSE)</f>
        <v>Komoditi</v>
      </c>
      <c r="L252" t="str">
        <f>VLOOKUP(D252,Group[],5,FALSE)</f>
        <v>Tebu</v>
      </c>
      <c r="M252" t="str">
        <f>VLOOKUP(D252,Group[],4,FALSE)</f>
        <v>Tebu</v>
      </c>
      <c r="N252" t="str">
        <f>VLOOKUP(F252,Kategori[],3,FALSE)</f>
        <v>Lainnya</v>
      </c>
    </row>
    <row r="253" spans="1:14">
      <c r="A253" s="139" t="s">
        <v>6875</v>
      </c>
      <c r="B253" s="27" t="s">
        <v>6876</v>
      </c>
      <c r="C253" s="27" t="s">
        <v>19</v>
      </c>
      <c r="D253" s="27" t="s">
        <v>6877</v>
      </c>
      <c r="E253" s="27" t="s">
        <v>6878</v>
      </c>
      <c r="F253" s="27" t="s">
        <v>6</v>
      </c>
      <c r="G253" s="27" t="s">
        <v>6</v>
      </c>
      <c r="H253" s="139" t="s">
        <v>5</v>
      </c>
      <c r="I253" s="1">
        <v>45853125000</v>
      </c>
      <c r="J253" s="58">
        <v>0</v>
      </c>
      <c r="K253" t="str">
        <f>VLOOKUP(D253,Group[],3,FALSE)</f>
        <v>Komoditi</v>
      </c>
      <c r="L253" t="str">
        <f>VLOOKUP(D253,Group[],5,FALSE)</f>
        <v>Tebu</v>
      </c>
      <c r="M253" t="str">
        <f>VLOOKUP(D253,Group[],4,FALSE)</f>
        <v>Tebu</v>
      </c>
      <c r="N253" t="str">
        <f>VLOOKUP(F253,Kategori[],3,FALSE)</f>
        <v>Lainnya</v>
      </c>
    </row>
    <row r="254" spans="1:14">
      <c r="A254" s="139" t="s">
        <v>6875</v>
      </c>
      <c r="B254" s="27" t="s">
        <v>6876</v>
      </c>
      <c r="C254" s="27" t="s">
        <v>19</v>
      </c>
      <c r="D254" s="27" t="s">
        <v>6879</v>
      </c>
      <c r="E254" s="27" t="s">
        <v>6880</v>
      </c>
      <c r="F254" s="27" t="s">
        <v>6</v>
      </c>
      <c r="G254" s="27" t="s">
        <v>6</v>
      </c>
      <c r="H254" s="139" t="s">
        <v>5</v>
      </c>
      <c r="I254" s="1">
        <v>6876123231</v>
      </c>
      <c r="J254" s="58">
        <v>0</v>
      </c>
      <c r="K254" t="str">
        <f>VLOOKUP(D254,Group[],3,FALSE)</f>
        <v>Komoditi</v>
      </c>
      <c r="L254" t="str">
        <f>VLOOKUP(D254,Group[],5,FALSE)</f>
        <v>Tebu</v>
      </c>
      <c r="M254" t="str">
        <f>VLOOKUP(D254,Group[],4,FALSE)</f>
        <v>Tebu</v>
      </c>
      <c r="N254" t="str">
        <f>VLOOKUP(F254,Kategori[],3,FALSE)</f>
        <v>Lainnya</v>
      </c>
    </row>
    <row r="255" spans="1:14">
      <c r="A255" s="139" t="s">
        <v>6875</v>
      </c>
      <c r="B255" s="27" t="s">
        <v>6876</v>
      </c>
      <c r="C255" s="27" t="s">
        <v>19</v>
      </c>
      <c r="D255" s="27" t="s">
        <v>1072</v>
      </c>
      <c r="E255" s="27" t="s">
        <v>27</v>
      </c>
      <c r="F255" s="27" t="s">
        <v>6</v>
      </c>
      <c r="G255" s="27" t="s">
        <v>6</v>
      </c>
      <c r="H255" s="139" t="s">
        <v>5</v>
      </c>
      <c r="I255" s="1">
        <v>1014378170</v>
      </c>
      <c r="J255" s="58">
        <v>0</v>
      </c>
      <c r="K255" t="str">
        <f>VLOOKUP(D255,Group[],3,FALSE)</f>
        <v>Non Komoditi</v>
      </c>
      <c r="L255">
        <f>VLOOKUP(D255,Group[],5,FALSE)</f>
        <v>0</v>
      </c>
      <c r="M255" t="str">
        <f>VLOOKUP(D255,Group[],4,FALSE)</f>
        <v>Hortikultura</v>
      </c>
      <c r="N255" t="str">
        <f>VLOOKUP(F255,Kategori[],3,FALSE)</f>
        <v>Lainnya</v>
      </c>
    </row>
    <row r="256" spans="1:14">
      <c r="A256" s="139" t="s">
        <v>6875</v>
      </c>
      <c r="B256" s="27" t="s">
        <v>6876</v>
      </c>
      <c r="C256" s="27" t="s">
        <v>19</v>
      </c>
      <c r="D256" s="27" t="s">
        <v>1076</v>
      </c>
      <c r="E256" s="27" t="s">
        <v>32</v>
      </c>
      <c r="F256" s="27" t="s">
        <v>6</v>
      </c>
      <c r="G256" s="27" t="s">
        <v>6</v>
      </c>
      <c r="H256" s="139" t="s">
        <v>5</v>
      </c>
      <c r="I256" s="1">
        <v>1060601841</v>
      </c>
      <c r="J256" s="58">
        <v>0</v>
      </c>
      <c r="K256" t="str">
        <f>VLOOKUP(D256,Group[],3,FALSE)</f>
        <v>Non Komoditi</v>
      </c>
      <c r="L256">
        <f>VLOOKUP(D256,Group[],5,FALSE)</f>
        <v>0</v>
      </c>
      <c r="M256" t="str">
        <f>VLOOKUP(D256,Group[],4,FALSE)</f>
        <v>Hortikultura</v>
      </c>
      <c r="N256" t="str">
        <f>VLOOKUP(F256,Kategori[],3,FALSE)</f>
        <v>Lainnya</v>
      </c>
    </row>
    <row r="257" spans="1:14">
      <c r="A257" s="139" t="s">
        <v>6875</v>
      </c>
      <c r="B257" s="27" t="s">
        <v>6876</v>
      </c>
      <c r="C257" s="27" t="s">
        <v>19</v>
      </c>
      <c r="D257" s="27" t="s">
        <v>1079</v>
      </c>
      <c r="E257" s="27" t="s">
        <v>39</v>
      </c>
      <c r="F257" s="27" t="s">
        <v>6</v>
      </c>
      <c r="G257" s="27" t="s">
        <v>6</v>
      </c>
      <c r="H257" s="139" t="s">
        <v>5</v>
      </c>
      <c r="I257" s="1">
        <v>26869609248</v>
      </c>
      <c r="J257" s="58">
        <v>0</v>
      </c>
      <c r="K257" t="str">
        <f>VLOOKUP(D257,Group[],3,FALSE)</f>
        <v>Non Komoditi</v>
      </c>
      <c r="L257">
        <f>VLOOKUP(D257,Group[],5,FALSE)</f>
        <v>0</v>
      </c>
      <c r="M257" t="str">
        <f>VLOOKUP(D257,Group[],4,FALSE)</f>
        <v>Kayu</v>
      </c>
      <c r="N257" t="str">
        <f>VLOOKUP(F257,Kategori[],3,FALSE)</f>
        <v>Lainnya</v>
      </c>
    </row>
    <row r="258" spans="1:14">
      <c r="A258" s="139" t="s">
        <v>6875</v>
      </c>
      <c r="B258" s="27" t="s">
        <v>6876</v>
      </c>
      <c r="C258" s="27" t="s">
        <v>19</v>
      </c>
      <c r="D258" s="27" t="s">
        <v>1073</v>
      </c>
      <c r="E258" s="27" t="s">
        <v>26</v>
      </c>
      <c r="F258" s="27" t="s">
        <v>6</v>
      </c>
      <c r="G258" s="27" t="s">
        <v>6</v>
      </c>
      <c r="H258" s="139" t="s">
        <v>5</v>
      </c>
      <c r="I258" s="1">
        <v>26667993061</v>
      </c>
      <c r="J258" s="58">
        <v>0</v>
      </c>
      <c r="K258" t="str">
        <f>VLOOKUP(D258,Group[],3,FALSE)</f>
        <v>Non Komoditi</v>
      </c>
      <c r="L258">
        <f>VLOOKUP(D258,Group[],5,FALSE)</f>
        <v>0</v>
      </c>
      <c r="M258" t="str">
        <f>VLOOKUP(D258,Group[],4,FALSE)</f>
        <v>Agrowisata</v>
      </c>
      <c r="N258" t="str">
        <f>VLOOKUP(F258,Kategori[],3,FALSE)</f>
        <v>Lainnya</v>
      </c>
    </row>
    <row r="259" spans="1:14">
      <c r="A259" s="139" t="s">
        <v>6875</v>
      </c>
      <c r="B259" s="27" t="s">
        <v>6876</v>
      </c>
      <c r="C259" s="27" t="s">
        <v>24</v>
      </c>
      <c r="D259" s="27" t="s">
        <v>1071</v>
      </c>
      <c r="E259" s="27" t="s">
        <v>42</v>
      </c>
      <c r="F259" s="27" t="s">
        <v>748</v>
      </c>
      <c r="G259" s="27" t="s">
        <v>749</v>
      </c>
      <c r="H259" s="139" t="s">
        <v>5</v>
      </c>
      <c r="I259" s="1">
        <v>2686654819</v>
      </c>
      <c r="J259" s="58">
        <v>0</v>
      </c>
      <c r="K259" t="str">
        <f>VLOOKUP(D259,Group[],3,FALSE)</f>
        <v>Non Komoditi</v>
      </c>
      <c r="L259">
        <f>VLOOKUP(D259,Group[],5,FALSE)</f>
        <v>0</v>
      </c>
      <c r="M259" t="str">
        <f>VLOOKUP(D259,Group[],4,FALSE)</f>
        <v>Hilir Lainnya</v>
      </c>
      <c r="N259" t="str">
        <f>VLOOKUP(F259,Kategori[],3,FALSE)</f>
        <v>Gula</v>
      </c>
    </row>
    <row r="260" spans="1:14">
      <c r="A260" s="139" t="s">
        <v>6875</v>
      </c>
      <c r="B260" s="27" t="s">
        <v>6876</v>
      </c>
      <c r="C260" s="27" t="s">
        <v>24</v>
      </c>
      <c r="D260" s="27" t="s">
        <v>6877</v>
      </c>
      <c r="E260" s="27" t="s">
        <v>6878</v>
      </c>
      <c r="F260" s="27" t="s">
        <v>642</v>
      </c>
      <c r="G260" s="27" t="s">
        <v>643</v>
      </c>
      <c r="H260" s="139" t="s">
        <v>5</v>
      </c>
      <c r="I260" s="1">
        <v>375168339116</v>
      </c>
      <c r="J260" s="58">
        <v>0</v>
      </c>
      <c r="K260" t="str">
        <f>VLOOKUP(D260,Group[],3,FALSE)</f>
        <v>Komoditi</v>
      </c>
      <c r="L260" t="str">
        <f>VLOOKUP(D260,Group[],5,FALSE)</f>
        <v>Tebu</v>
      </c>
      <c r="M260" t="str">
        <f>VLOOKUP(D260,Group[],4,FALSE)</f>
        <v>Tebu</v>
      </c>
      <c r="N260" t="str">
        <f>VLOOKUP(F260,Kategori[],3,FALSE)</f>
        <v>Gula</v>
      </c>
    </row>
    <row r="261" spans="1:14">
      <c r="A261" s="139" t="s">
        <v>6875</v>
      </c>
      <c r="B261" s="27" t="s">
        <v>6876</v>
      </c>
      <c r="C261" s="27" t="s">
        <v>24</v>
      </c>
      <c r="D261" s="27" t="s">
        <v>6877</v>
      </c>
      <c r="E261" s="27" t="s">
        <v>6878</v>
      </c>
      <c r="F261" s="27" t="s">
        <v>748</v>
      </c>
      <c r="G261" s="27" t="s">
        <v>749</v>
      </c>
      <c r="H261" s="139" t="s">
        <v>5</v>
      </c>
      <c r="I261" s="1">
        <v>180039720708</v>
      </c>
      <c r="J261" s="58">
        <v>0</v>
      </c>
      <c r="K261" t="str">
        <f>VLOOKUP(D261,Group[],3,FALSE)</f>
        <v>Komoditi</v>
      </c>
      <c r="L261" t="str">
        <f>VLOOKUP(D261,Group[],5,FALSE)</f>
        <v>Tebu</v>
      </c>
      <c r="M261" t="str">
        <f>VLOOKUP(D261,Group[],4,FALSE)</f>
        <v>Tebu</v>
      </c>
      <c r="N261" t="str">
        <f>VLOOKUP(F261,Kategori[],3,FALSE)</f>
        <v>Gula</v>
      </c>
    </row>
    <row r="262" spans="1:14">
      <c r="A262" s="139" t="s">
        <v>6875</v>
      </c>
      <c r="B262" s="27" t="s">
        <v>6876</v>
      </c>
      <c r="C262" s="27" t="s">
        <v>24</v>
      </c>
      <c r="D262" s="27" t="s">
        <v>6877</v>
      </c>
      <c r="E262" s="27" t="s">
        <v>6878</v>
      </c>
      <c r="F262" s="27" t="s">
        <v>6</v>
      </c>
      <c r="G262" s="27" t="s">
        <v>6</v>
      </c>
      <c r="H262" s="139" t="s">
        <v>5</v>
      </c>
      <c r="I262" s="1">
        <v>317610570962</v>
      </c>
      <c r="J262" s="58">
        <v>0</v>
      </c>
      <c r="K262" t="str">
        <f>VLOOKUP(D262,Group[],3,FALSE)</f>
        <v>Komoditi</v>
      </c>
      <c r="L262" t="str">
        <f>VLOOKUP(D262,Group[],5,FALSE)</f>
        <v>Tebu</v>
      </c>
      <c r="M262" t="str">
        <f>VLOOKUP(D262,Group[],4,FALSE)</f>
        <v>Tebu</v>
      </c>
      <c r="N262" t="str">
        <f>VLOOKUP(F262,Kategori[],3,FALSE)</f>
        <v>Lainnya</v>
      </c>
    </row>
    <row r="263" spans="1:14">
      <c r="A263" s="139" t="s">
        <v>6875</v>
      </c>
      <c r="B263" s="27" t="s">
        <v>6876</v>
      </c>
      <c r="C263" s="27" t="s">
        <v>24</v>
      </c>
      <c r="D263" s="27" t="s">
        <v>1077</v>
      </c>
      <c r="E263" s="27" t="s">
        <v>29</v>
      </c>
      <c r="F263" s="27" t="s">
        <v>367</v>
      </c>
      <c r="G263" s="27" t="s">
        <v>368</v>
      </c>
      <c r="H263" s="139" t="s">
        <v>5</v>
      </c>
      <c r="I263" s="1">
        <v>39824869034</v>
      </c>
      <c r="J263" s="58">
        <v>0</v>
      </c>
      <c r="K263" t="str">
        <f>VLOOKUP(D263,Group[],3,FALSE)</f>
        <v>Non Komoditi</v>
      </c>
      <c r="L263">
        <f>VLOOKUP(D263,Group[],5,FALSE)</f>
        <v>0</v>
      </c>
      <c r="M263" t="str">
        <f>VLOOKUP(D263,Group[],4,FALSE)</f>
        <v>Kemasan</v>
      </c>
      <c r="N263" t="str">
        <f>VLOOKUP(F263,Kategori[],3,FALSE)</f>
        <v>Gula</v>
      </c>
    </row>
    <row r="264" spans="1:14">
      <c r="A264" s="139" t="s">
        <v>6875</v>
      </c>
      <c r="B264" s="27" t="s">
        <v>6876</v>
      </c>
      <c r="C264" s="27" t="s">
        <v>24</v>
      </c>
      <c r="D264" s="27" t="s">
        <v>6879</v>
      </c>
      <c r="E264" s="27" t="s">
        <v>6880</v>
      </c>
      <c r="F264" s="27" t="s">
        <v>642</v>
      </c>
      <c r="G264" s="27" t="s">
        <v>643</v>
      </c>
      <c r="H264" s="139" t="s">
        <v>5</v>
      </c>
      <c r="I264" s="1">
        <v>18160665092</v>
      </c>
      <c r="J264" s="58">
        <v>0</v>
      </c>
      <c r="K264" t="str">
        <f>VLOOKUP(D264,Group[],3,FALSE)</f>
        <v>Komoditi</v>
      </c>
      <c r="L264" t="str">
        <f>VLOOKUP(D264,Group[],5,FALSE)</f>
        <v>Tebu</v>
      </c>
      <c r="M264" t="str">
        <f>VLOOKUP(D264,Group[],4,FALSE)</f>
        <v>Tebu</v>
      </c>
      <c r="N264" t="str">
        <f>VLOOKUP(F264,Kategori[],3,FALSE)</f>
        <v>Gula</v>
      </c>
    </row>
    <row r="265" spans="1:14">
      <c r="A265" s="139" t="s">
        <v>6875</v>
      </c>
      <c r="B265" s="27" t="s">
        <v>6876</v>
      </c>
      <c r="C265" s="27" t="s">
        <v>24</v>
      </c>
      <c r="D265" s="27" t="s">
        <v>6879</v>
      </c>
      <c r="E265" s="27" t="s">
        <v>6880</v>
      </c>
      <c r="F265" s="27" t="s">
        <v>367</v>
      </c>
      <c r="G265" s="27" t="s">
        <v>368</v>
      </c>
      <c r="H265" s="139" t="s">
        <v>5</v>
      </c>
      <c r="I265" s="1">
        <v>70440248920</v>
      </c>
      <c r="J265" s="58">
        <v>0</v>
      </c>
      <c r="K265" t="str">
        <f>VLOOKUP(D265,Group[],3,FALSE)</f>
        <v>Komoditi</v>
      </c>
      <c r="L265" t="str">
        <f>VLOOKUP(D265,Group[],5,FALSE)</f>
        <v>Tebu</v>
      </c>
      <c r="M265" t="str">
        <f>VLOOKUP(D265,Group[],4,FALSE)</f>
        <v>Tebu</v>
      </c>
      <c r="N265" t="str">
        <f>VLOOKUP(F265,Kategori[],3,FALSE)</f>
        <v>Gula</v>
      </c>
    </row>
    <row r="266" spans="1:14">
      <c r="A266" s="139" t="s">
        <v>6875</v>
      </c>
      <c r="B266" s="27" t="s">
        <v>6876</v>
      </c>
      <c r="C266" s="27" t="s">
        <v>24</v>
      </c>
      <c r="D266" s="27" t="s">
        <v>6879</v>
      </c>
      <c r="E266" s="27" t="s">
        <v>6880</v>
      </c>
      <c r="F266" s="27" t="s">
        <v>6</v>
      </c>
      <c r="G266" s="27" t="s">
        <v>6</v>
      </c>
      <c r="H266" s="139" t="s">
        <v>5</v>
      </c>
      <c r="I266" s="1">
        <v>39379177432</v>
      </c>
      <c r="J266" s="58">
        <v>0</v>
      </c>
      <c r="K266" t="str">
        <f>VLOOKUP(D266,Group[],3,FALSE)</f>
        <v>Komoditi</v>
      </c>
      <c r="L266" t="str">
        <f>VLOOKUP(D266,Group[],5,FALSE)</f>
        <v>Tebu</v>
      </c>
      <c r="M266" t="str">
        <f>VLOOKUP(D266,Group[],4,FALSE)</f>
        <v>Tebu</v>
      </c>
      <c r="N266" t="str">
        <f>VLOOKUP(F266,Kategori[],3,FALSE)</f>
        <v>Lainnya</v>
      </c>
    </row>
    <row r="267" spans="1:14">
      <c r="A267" s="139" t="s">
        <v>6875</v>
      </c>
      <c r="B267" s="27" t="s">
        <v>6876</v>
      </c>
      <c r="C267" s="27" t="s">
        <v>24</v>
      </c>
      <c r="D267" s="27" t="s">
        <v>1063</v>
      </c>
      <c r="E267" s="27" t="s">
        <v>38</v>
      </c>
      <c r="F267" s="27" t="s">
        <v>6</v>
      </c>
      <c r="G267" s="27" t="s">
        <v>6</v>
      </c>
      <c r="H267" s="139" t="s">
        <v>5</v>
      </c>
      <c r="I267" s="1">
        <v>270125013255</v>
      </c>
      <c r="J267" s="58">
        <v>0</v>
      </c>
      <c r="K267" t="str">
        <f>VLOOKUP(D267,Group[],3,FALSE)</f>
        <v>Komoditi</v>
      </c>
      <c r="L267" t="str">
        <f>VLOOKUP(D267,Group[],5,FALSE)</f>
        <v>Tembakau</v>
      </c>
      <c r="M267" t="str">
        <f>VLOOKUP(D267,Group[],4,FALSE)</f>
        <v>Tembakau</v>
      </c>
      <c r="N267" t="str">
        <f>VLOOKUP(F267,Kategori[],3,FALSE)</f>
        <v>Lainnya</v>
      </c>
    </row>
    <row r="268" spans="1:14">
      <c r="A268" s="139" t="s">
        <v>6875</v>
      </c>
      <c r="B268" s="27" t="s">
        <v>6876</v>
      </c>
      <c r="C268" s="27" t="s">
        <v>20</v>
      </c>
      <c r="D268" s="27" t="s">
        <v>1066</v>
      </c>
      <c r="E268" s="27" t="s">
        <v>28</v>
      </c>
      <c r="F268" s="27" t="s">
        <v>772</v>
      </c>
      <c r="G268" s="27" t="s">
        <v>773</v>
      </c>
      <c r="H268" s="139" t="s">
        <v>5</v>
      </c>
      <c r="I268" s="1">
        <v>16866958000</v>
      </c>
      <c r="J268" s="58">
        <v>0</v>
      </c>
      <c r="K268" t="str">
        <f>VLOOKUP(D268,Group[],3,FALSE)</f>
        <v>Komoditi</v>
      </c>
      <c r="L268" t="str">
        <f>VLOOKUP(D268,Group[],5,FALSE)</f>
        <v>Karet</v>
      </c>
      <c r="M268" t="str">
        <f>VLOOKUP(D268,Group[],4,FALSE)</f>
        <v>Karet</v>
      </c>
      <c r="N268" t="str">
        <f>VLOOKUP(F268,Kategori[],3,FALSE)</f>
        <v>Karet Lainnya</v>
      </c>
    </row>
    <row r="269" spans="1:14">
      <c r="A269" s="139" t="s">
        <v>6875</v>
      </c>
      <c r="B269" s="27" t="s">
        <v>6876</v>
      </c>
      <c r="C269" s="27" t="s">
        <v>20</v>
      </c>
      <c r="D269" s="27" t="s">
        <v>1066</v>
      </c>
      <c r="E269" s="27" t="s">
        <v>28</v>
      </c>
      <c r="F269" s="27" t="s">
        <v>322</v>
      </c>
      <c r="G269" s="27" t="s">
        <v>323</v>
      </c>
      <c r="H269" s="139" t="s">
        <v>5</v>
      </c>
      <c r="I269" s="1">
        <v>122979799992</v>
      </c>
      <c r="J269" s="58">
        <v>0</v>
      </c>
      <c r="K269" t="str">
        <f>VLOOKUP(D269,Group[],3,FALSE)</f>
        <v>Komoditi</v>
      </c>
      <c r="L269" t="str">
        <f>VLOOKUP(D269,Group[],5,FALSE)</f>
        <v>Karet</v>
      </c>
      <c r="M269" t="str">
        <f>VLOOKUP(D269,Group[],4,FALSE)</f>
        <v>Karet</v>
      </c>
      <c r="N269" t="str">
        <f>VLOOKUP(F269,Kategori[],3,FALSE)</f>
        <v>RSS-I</v>
      </c>
    </row>
    <row r="270" spans="1:14">
      <c r="A270" s="139" t="s">
        <v>6875</v>
      </c>
      <c r="B270" s="27" t="s">
        <v>6876</v>
      </c>
      <c r="C270" s="27" t="s">
        <v>20</v>
      </c>
      <c r="D270" s="27" t="s">
        <v>1066</v>
      </c>
      <c r="E270" s="27" t="s">
        <v>28</v>
      </c>
      <c r="F270" s="27" t="s">
        <v>324</v>
      </c>
      <c r="G270" s="27" t="s">
        <v>325</v>
      </c>
      <c r="H270" s="139" t="s">
        <v>5</v>
      </c>
      <c r="I270" s="1">
        <v>17357249552</v>
      </c>
      <c r="J270" s="58">
        <v>0</v>
      </c>
      <c r="K270" t="str">
        <f>VLOOKUP(D270,Group[],3,FALSE)</f>
        <v>Komoditi</v>
      </c>
      <c r="L270" t="str">
        <f>VLOOKUP(D270,Group[],5,FALSE)</f>
        <v>Karet</v>
      </c>
      <c r="M270" t="str">
        <f>VLOOKUP(D270,Group[],4,FALSE)</f>
        <v>Karet</v>
      </c>
      <c r="N270" t="str">
        <f>VLOOKUP(F270,Kategori[],3,FALSE)</f>
        <v>RSS-I</v>
      </c>
    </row>
    <row r="271" spans="1:14">
      <c r="A271" s="139" t="s">
        <v>6875</v>
      </c>
      <c r="B271" s="27" t="s">
        <v>6876</v>
      </c>
      <c r="C271" s="27" t="s">
        <v>20</v>
      </c>
      <c r="D271" s="27" t="s">
        <v>1066</v>
      </c>
      <c r="E271" s="27" t="s">
        <v>28</v>
      </c>
      <c r="F271" s="27" t="s">
        <v>350</v>
      </c>
      <c r="G271" s="27" t="s">
        <v>99</v>
      </c>
      <c r="H271" s="139" t="s">
        <v>5</v>
      </c>
      <c r="I271" s="1">
        <v>95798591574</v>
      </c>
      <c r="J271" s="58">
        <v>0</v>
      </c>
      <c r="K271" t="str">
        <f>VLOOKUP(D271,Group[],3,FALSE)</f>
        <v>Komoditi</v>
      </c>
      <c r="L271" t="str">
        <f>VLOOKUP(D271,Group[],5,FALSE)</f>
        <v>Karet</v>
      </c>
      <c r="M271" t="str">
        <f>VLOOKUP(D271,Group[],4,FALSE)</f>
        <v>Karet</v>
      </c>
      <c r="N271" t="str">
        <f>VLOOKUP(F271,Kategori[],3,FALSE)</f>
        <v>RSS-I</v>
      </c>
    </row>
    <row r="272" spans="1:14">
      <c r="A272" s="139" t="s">
        <v>6875</v>
      </c>
      <c r="B272" s="27" t="s">
        <v>6876</v>
      </c>
      <c r="C272" s="27" t="s">
        <v>20</v>
      </c>
      <c r="D272" s="27" t="s">
        <v>1066</v>
      </c>
      <c r="E272" s="27" t="s">
        <v>28</v>
      </c>
      <c r="F272" s="27" t="s">
        <v>1809</v>
      </c>
      <c r="G272" s="27" t="s">
        <v>700</v>
      </c>
      <c r="H272" s="139" t="s">
        <v>5</v>
      </c>
      <c r="I272" s="1">
        <v>2727062900</v>
      </c>
      <c r="J272" s="58">
        <v>0</v>
      </c>
      <c r="K272" t="str">
        <f>VLOOKUP(D272,Group[],3,FALSE)</f>
        <v>Komoditi</v>
      </c>
      <c r="L272" t="str">
        <f>VLOOKUP(D272,Group[],5,FALSE)</f>
        <v>Karet</v>
      </c>
      <c r="M272" t="str">
        <f>VLOOKUP(D272,Group[],4,FALSE)</f>
        <v>Karet</v>
      </c>
      <c r="N272" t="str">
        <f>VLOOKUP(F272,Kategori[],3,FALSE)</f>
        <v>RSS-III</v>
      </c>
    </row>
    <row r="273" spans="1:14">
      <c r="A273" s="139" t="s">
        <v>6875</v>
      </c>
      <c r="B273" s="27" t="s">
        <v>6876</v>
      </c>
      <c r="C273" s="27" t="s">
        <v>20</v>
      </c>
      <c r="D273" s="27" t="s">
        <v>1066</v>
      </c>
      <c r="E273" s="27" t="s">
        <v>28</v>
      </c>
      <c r="F273" s="27" t="s">
        <v>1811</v>
      </c>
      <c r="G273" s="27" t="s">
        <v>1812</v>
      </c>
      <c r="H273" s="139" t="s">
        <v>5</v>
      </c>
      <c r="I273" s="1">
        <v>1529568000</v>
      </c>
      <c r="J273" s="58">
        <v>0</v>
      </c>
      <c r="K273" t="str">
        <f>VLOOKUP(D273,Group[],3,FALSE)</f>
        <v>Komoditi</v>
      </c>
      <c r="L273" t="str">
        <f>VLOOKUP(D273,Group[],5,FALSE)</f>
        <v>Karet</v>
      </c>
      <c r="M273" t="str">
        <f>VLOOKUP(D273,Group[],4,FALSE)</f>
        <v>Karet</v>
      </c>
      <c r="N273" t="str">
        <f>VLOOKUP(F273,Kategori[],3,FALSE)</f>
        <v>Karet Lainnya</v>
      </c>
    </row>
    <row r="274" spans="1:14">
      <c r="A274" s="139" t="s">
        <v>6875</v>
      </c>
      <c r="B274" s="27" t="s">
        <v>6876</v>
      </c>
      <c r="C274" s="27" t="s">
        <v>20</v>
      </c>
      <c r="D274" s="27" t="s">
        <v>1066</v>
      </c>
      <c r="E274" s="27" t="s">
        <v>28</v>
      </c>
      <c r="F274" s="27" t="s">
        <v>775</v>
      </c>
      <c r="G274" s="27" t="s">
        <v>776</v>
      </c>
      <c r="H274" s="139" t="s">
        <v>5</v>
      </c>
      <c r="I274" s="1">
        <v>2223200000</v>
      </c>
      <c r="J274" s="58">
        <v>0</v>
      </c>
      <c r="K274" t="str">
        <f>VLOOKUP(D274,Group[],3,FALSE)</f>
        <v>Komoditi</v>
      </c>
      <c r="L274" t="str">
        <f>VLOOKUP(D274,Group[],5,FALSE)</f>
        <v>Karet</v>
      </c>
      <c r="M274" t="str">
        <f>VLOOKUP(D274,Group[],4,FALSE)</f>
        <v>Karet</v>
      </c>
      <c r="N274" t="str">
        <f>VLOOKUP(F274,Kategori[],3,FALSE)</f>
        <v>Karet Lainnya</v>
      </c>
    </row>
    <row r="275" spans="1:14">
      <c r="A275" s="139" t="s">
        <v>6875</v>
      </c>
      <c r="B275" s="27" t="s">
        <v>6876</v>
      </c>
      <c r="C275" s="27" t="s">
        <v>20</v>
      </c>
      <c r="D275" s="27" t="s">
        <v>1066</v>
      </c>
      <c r="E275" s="27" t="s">
        <v>28</v>
      </c>
      <c r="F275" s="27" t="s">
        <v>777</v>
      </c>
      <c r="G275" s="27" t="s">
        <v>778</v>
      </c>
      <c r="H275" s="139" t="s">
        <v>5</v>
      </c>
      <c r="I275" s="1">
        <v>19654072000</v>
      </c>
      <c r="J275" s="58">
        <v>0</v>
      </c>
      <c r="K275" t="str">
        <f>VLOOKUP(D275,Group[],3,FALSE)</f>
        <v>Komoditi</v>
      </c>
      <c r="L275" t="str">
        <f>VLOOKUP(D275,Group[],5,FALSE)</f>
        <v>Karet</v>
      </c>
      <c r="M275" t="str">
        <f>VLOOKUP(D275,Group[],4,FALSE)</f>
        <v>Karet</v>
      </c>
      <c r="N275" t="str">
        <f>VLOOKUP(F275,Kategori[],3,FALSE)</f>
        <v>Karet Lainnya</v>
      </c>
    </row>
    <row r="276" spans="1:14">
      <c r="A276" s="139" t="s">
        <v>6875</v>
      </c>
      <c r="B276" s="27" t="s">
        <v>6876</v>
      </c>
      <c r="C276" s="27" t="s">
        <v>20</v>
      </c>
      <c r="D276" s="27" t="s">
        <v>1066</v>
      </c>
      <c r="E276" s="27" t="s">
        <v>28</v>
      </c>
      <c r="F276" s="27" t="s">
        <v>779</v>
      </c>
      <c r="G276" s="27" t="s">
        <v>780</v>
      </c>
      <c r="H276" s="139" t="s">
        <v>5</v>
      </c>
      <c r="I276" s="1">
        <v>9823016000</v>
      </c>
      <c r="J276" s="58">
        <v>0</v>
      </c>
      <c r="K276" t="str">
        <f>VLOOKUP(D276,Group[],3,FALSE)</f>
        <v>Komoditi</v>
      </c>
      <c r="L276" t="str">
        <f>VLOOKUP(D276,Group[],5,FALSE)</f>
        <v>Karet</v>
      </c>
      <c r="M276" t="str">
        <f>VLOOKUP(D276,Group[],4,FALSE)</f>
        <v>Karet</v>
      </c>
      <c r="N276" t="str">
        <f>VLOOKUP(F276,Kategori[],3,FALSE)</f>
        <v>Karet Lainnya</v>
      </c>
    </row>
    <row r="277" spans="1:14">
      <c r="A277" s="139" t="s">
        <v>6875</v>
      </c>
      <c r="B277" s="27" t="s">
        <v>6876</v>
      </c>
      <c r="C277" s="27" t="s">
        <v>20</v>
      </c>
      <c r="D277" s="27" t="s">
        <v>1066</v>
      </c>
      <c r="E277" s="27" t="s">
        <v>28</v>
      </c>
      <c r="F277" s="27" t="s">
        <v>6881</v>
      </c>
      <c r="G277" s="27" t="s">
        <v>6882</v>
      </c>
      <c r="H277" s="139" t="s">
        <v>5</v>
      </c>
      <c r="I277" s="1">
        <v>11440000</v>
      </c>
      <c r="J277" s="58">
        <v>0</v>
      </c>
      <c r="K277" t="str">
        <f>VLOOKUP(D277,Group[],3,FALSE)</f>
        <v>Komoditi</v>
      </c>
      <c r="L277" t="str">
        <f>VLOOKUP(D277,Group[],5,FALSE)</f>
        <v>Karet</v>
      </c>
      <c r="M277" t="str">
        <f>VLOOKUP(D277,Group[],4,FALSE)</f>
        <v>Karet</v>
      </c>
      <c r="N277" t="str">
        <f>VLOOKUP(F277,Kategori[],3,FALSE)</f>
        <v>Karet Lainnya</v>
      </c>
    </row>
    <row r="278" spans="1:14">
      <c r="A278" s="139" t="s">
        <v>6875</v>
      </c>
      <c r="B278" s="27" t="s">
        <v>6876</v>
      </c>
      <c r="C278" s="27" t="s">
        <v>20</v>
      </c>
      <c r="D278" s="27" t="s">
        <v>1067</v>
      </c>
      <c r="E278" s="27" t="s">
        <v>36</v>
      </c>
      <c r="F278" s="27" t="s">
        <v>1813</v>
      </c>
      <c r="G278" s="27" t="s">
        <v>1814</v>
      </c>
      <c r="H278" s="139" t="s">
        <v>5</v>
      </c>
      <c r="I278" s="1">
        <v>70453732</v>
      </c>
      <c r="J278" s="58">
        <v>0</v>
      </c>
      <c r="K278" t="str">
        <f>VLOOKUP(D278,Group[],3,FALSE)</f>
        <v>Komoditi</v>
      </c>
      <c r="L278" t="str">
        <f>VLOOKUP(D278,Group[],5,FALSE)</f>
        <v>Teh</v>
      </c>
      <c r="M278" t="str">
        <f>VLOOKUP(D278,Group[],4,FALSE)</f>
        <v>Teh</v>
      </c>
      <c r="N278" t="str">
        <f>VLOOKUP(F278,Kategori[],3,FALSE)</f>
        <v>Ortodhoks</v>
      </c>
    </row>
    <row r="279" spans="1:14">
      <c r="A279" s="139" t="s">
        <v>6875</v>
      </c>
      <c r="B279" s="27" t="s">
        <v>6876</v>
      </c>
      <c r="C279" s="27" t="s">
        <v>20</v>
      </c>
      <c r="D279" s="27" t="s">
        <v>1067</v>
      </c>
      <c r="E279" s="27" t="s">
        <v>36</v>
      </c>
      <c r="F279" s="27" t="s">
        <v>1815</v>
      </c>
      <c r="G279" s="27" t="s">
        <v>1816</v>
      </c>
      <c r="H279" s="139" t="s">
        <v>5</v>
      </c>
      <c r="I279" s="1">
        <v>324143270</v>
      </c>
      <c r="J279" s="58">
        <v>0</v>
      </c>
      <c r="K279" t="str">
        <f>VLOOKUP(D279,Group[],3,FALSE)</f>
        <v>Komoditi</v>
      </c>
      <c r="L279" t="str">
        <f>VLOOKUP(D279,Group[],5,FALSE)</f>
        <v>Teh</v>
      </c>
      <c r="M279" t="str">
        <f>VLOOKUP(D279,Group[],4,FALSE)</f>
        <v>Teh</v>
      </c>
      <c r="N279" t="str">
        <f>VLOOKUP(F279,Kategori[],3,FALSE)</f>
        <v>Ortodhoks</v>
      </c>
    </row>
    <row r="280" spans="1:14">
      <c r="A280" s="139" t="s">
        <v>6875</v>
      </c>
      <c r="B280" s="27" t="s">
        <v>6876</v>
      </c>
      <c r="C280" s="27" t="s">
        <v>20</v>
      </c>
      <c r="D280" s="27" t="s">
        <v>1067</v>
      </c>
      <c r="E280" s="27" t="s">
        <v>36</v>
      </c>
      <c r="F280" s="27" t="s">
        <v>1825</v>
      </c>
      <c r="G280" s="27" t="s">
        <v>1826</v>
      </c>
      <c r="H280" s="139" t="s">
        <v>5</v>
      </c>
      <c r="I280" s="1">
        <v>32000000</v>
      </c>
      <c r="J280" s="58">
        <v>0</v>
      </c>
      <c r="K280" t="str">
        <f>VLOOKUP(D280,Group[],3,FALSE)</f>
        <v>Komoditi</v>
      </c>
      <c r="L280" t="str">
        <f>VLOOKUP(D280,Group[],5,FALSE)</f>
        <v>Teh</v>
      </c>
      <c r="M280" t="str">
        <f>VLOOKUP(D280,Group[],4,FALSE)</f>
        <v>Teh</v>
      </c>
      <c r="N280" t="str">
        <f>VLOOKUP(F280,Kategori[],3,FALSE)</f>
        <v>CTC</v>
      </c>
    </row>
    <row r="281" spans="1:14">
      <c r="A281" s="139" t="s">
        <v>6875</v>
      </c>
      <c r="B281" s="27" t="s">
        <v>6876</v>
      </c>
      <c r="C281" s="27" t="s">
        <v>20</v>
      </c>
      <c r="D281" s="27" t="s">
        <v>1067</v>
      </c>
      <c r="E281" s="27" t="s">
        <v>36</v>
      </c>
      <c r="F281" s="27" t="s">
        <v>781</v>
      </c>
      <c r="G281" s="27" t="s">
        <v>782</v>
      </c>
      <c r="H281" s="139" t="s">
        <v>5</v>
      </c>
      <c r="I281" s="1">
        <v>6800000</v>
      </c>
      <c r="J281" s="58">
        <v>0</v>
      </c>
      <c r="K281" t="str">
        <f>VLOOKUP(D281,Group[],3,FALSE)</f>
        <v>Komoditi</v>
      </c>
      <c r="L281" t="str">
        <f>VLOOKUP(D281,Group[],5,FALSE)</f>
        <v>Teh</v>
      </c>
      <c r="M281" t="str">
        <f>VLOOKUP(D281,Group[],4,FALSE)</f>
        <v>Teh</v>
      </c>
      <c r="N281" t="str">
        <f>VLOOKUP(F281,Kategori[],3,FALSE)</f>
        <v>Teh Lainnya</v>
      </c>
    </row>
    <row r="282" spans="1:14">
      <c r="A282" s="139" t="s">
        <v>6875</v>
      </c>
      <c r="B282" s="27" t="s">
        <v>6876</v>
      </c>
      <c r="C282" s="27" t="s">
        <v>20</v>
      </c>
      <c r="D282" s="27" t="s">
        <v>1067</v>
      </c>
      <c r="E282" s="27" t="s">
        <v>36</v>
      </c>
      <c r="F282" s="27" t="s">
        <v>357</v>
      </c>
      <c r="G282" s="27" t="s">
        <v>358</v>
      </c>
      <c r="H282" s="139" t="s">
        <v>5</v>
      </c>
      <c r="I282" s="1">
        <v>1087190610</v>
      </c>
      <c r="J282" s="58">
        <v>0</v>
      </c>
      <c r="K282" t="str">
        <f>VLOOKUP(D282,Group[],3,FALSE)</f>
        <v>Komoditi</v>
      </c>
      <c r="L282" t="str">
        <f>VLOOKUP(D282,Group[],5,FALSE)</f>
        <v>Teh</v>
      </c>
      <c r="M282" t="str">
        <f>VLOOKUP(D282,Group[],4,FALSE)</f>
        <v>Teh</v>
      </c>
      <c r="N282" t="str">
        <f>VLOOKUP(F282,Kategori[],3,FALSE)</f>
        <v>CTC</v>
      </c>
    </row>
    <row r="283" spans="1:14">
      <c r="A283" s="139" t="s">
        <v>6875</v>
      </c>
      <c r="B283" s="27" t="s">
        <v>6876</v>
      </c>
      <c r="C283" s="27" t="s">
        <v>20</v>
      </c>
      <c r="D283" s="27" t="s">
        <v>1067</v>
      </c>
      <c r="E283" s="27" t="s">
        <v>36</v>
      </c>
      <c r="F283" s="27" t="s">
        <v>394</v>
      </c>
      <c r="G283" s="27" t="s">
        <v>395</v>
      </c>
      <c r="H283" s="139" t="s">
        <v>5</v>
      </c>
      <c r="I283" s="1">
        <v>2942261488</v>
      </c>
      <c r="J283" s="58">
        <v>0</v>
      </c>
      <c r="K283" t="str">
        <f>VLOOKUP(D283,Group[],3,FALSE)</f>
        <v>Komoditi</v>
      </c>
      <c r="L283" t="str">
        <f>VLOOKUP(D283,Group[],5,FALSE)</f>
        <v>Teh</v>
      </c>
      <c r="M283" t="str">
        <f>VLOOKUP(D283,Group[],4,FALSE)</f>
        <v>Teh</v>
      </c>
      <c r="N283" t="str">
        <f>VLOOKUP(F283,Kategori[],3,FALSE)</f>
        <v>CTC</v>
      </c>
    </row>
    <row r="284" spans="1:14">
      <c r="A284" s="139" t="s">
        <v>6875</v>
      </c>
      <c r="B284" s="27" t="s">
        <v>6876</v>
      </c>
      <c r="C284" s="27" t="s">
        <v>20</v>
      </c>
      <c r="D284" s="27" t="s">
        <v>1067</v>
      </c>
      <c r="E284" s="27" t="s">
        <v>36</v>
      </c>
      <c r="F284" s="27" t="s">
        <v>80</v>
      </c>
      <c r="G284" s="27" t="s">
        <v>81</v>
      </c>
      <c r="H284" s="139" t="s">
        <v>5</v>
      </c>
      <c r="I284" s="1">
        <v>3611917426</v>
      </c>
      <c r="J284" s="58">
        <v>0</v>
      </c>
      <c r="K284" t="str">
        <f>VLOOKUP(D284,Group[],3,FALSE)</f>
        <v>Komoditi</v>
      </c>
      <c r="L284" t="str">
        <f>VLOOKUP(D284,Group[],5,FALSE)</f>
        <v>Teh</v>
      </c>
      <c r="M284" t="str">
        <f>VLOOKUP(D284,Group[],4,FALSE)</f>
        <v>Teh</v>
      </c>
      <c r="N284" t="str">
        <f>VLOOKUP(F284,Kategori[],3,FALSE)</f>
        <v>CTC</v>
      </c>
    </row>
    <row r="285" spans="1:14">
      <c r="A285" s="139" t="s">
        <v>6875</v>
      </c>
      <c r="B285" s="27" t="s">
        <v>6876</v>
      </c>
      <c r="C285" s="27" t="s">
        <v>20</v>
      </c>
      <c r="D285" s="27" t="s">
        <v>1067</v>
      </c>
      <c r="E285" s="27" t="s">
        <v>36</v>
      </c>
      <c r="F285" s="27" t="s">
        <v>82</v>
      </c>
      <c r="G285" s="27" t="s">
        <v>83</v>
      </c>
      <c r="H285" s="139" t="s">
        <v>5</v>
      </c>
      <c r="I285" s="1">
        <v>6716186711</v>
      </c>
      <c r="J285" s="58">
        <v>0</v>
      </c>
      <c r="K285" t="str">
        <f>VLOOKUP(D285,Group[],3,FALSE)</f>
        <v>Komoditi</v>
      </c>
      <c r="L285" t="str">
        <f>VLOOKUP(D285,Group[],5,FALSE)</f>
        <v>Teh</v>
      </c>
      <c r="M285" t="str">
        <f>VLOOKUP(D285,Group[],4,FALSE)</f>
        <v>Teh</v>
      </c>
      <c r="N285" t="str">
        <f>VLOOKUP(F285,Kategori[],3,FALSE)</f>
        <v>CTC</v>
      </c>
    </row>
    <row r="286" spans="1:14">
      <c r="A286" s="139" t="s">
        <v>6875</v>
      </c>
      <c r="B286" s="27" t="s">
        <v>6876</v>
      </c>
      <c r="C286" s="27" t="s">
        <v>20</v>
      </c>
      <c r="D286" s="27" t="s">
        <v>1067</v>
      </c>
      <c r="E286" s="27" t="s">
        <v>36</v>
      </c>
      <c r="F286" s="27" t="s">
        <v>84</v>
      </c>
      <c r="G286" s="27" t="s">
        <v>85</v>
      </c>
      <c r="H286" s="139" t="s">
        <v>5</v>
      </c>
      <c r="I286" s="1">
        <v>8684338808</v>
      </c>
      <c r="J286" s="58">
        <v>0</v>
      </c>
      <c r="K286" t="str">
        <f>VLOOKUP(D286,Group[],3,FALSE)</f>
        <v>Komoditi</v>
      </c>
      <c r="L286" t="str">
        <f>VLOOKUP(D286,Group[],5,FALSE)</f>
        <v>Teh</v>
      </c>
      <c r="M286" t="str">
        <f>VLOOKUP(D286,Group[],4,FALSE)</f>
        <v>Teh</v>
      </c>
      <c r="N286" t="str">
        <f>VLOOKUP(F286,Kategori[],3,FALSE)</f>
        <v>CTC</v>
      </c>
    </row>
    <row r="287" spans="1:14">
      <c r="A287" s="139" t="s">
        <v>6875</v>
      </c>
      <c r="B287" s="27" t="s">
        <v>6876</v>
      </c>
      <c r="C287" s="27" t="s">
        <v>20</v>
      </c>
      <c r="D287" s="27" t="s">
        <v>1067</v>
      </c>
      <c r="E287" s="27" t="s">
        <v>36</v>
      </c>
      <c r="F287" s="27" t="s">
        <v>86</v>
      </c>
      <c r="G287" s="27" t="s">
        <v>87</v>
      </c>
      <c r="H287" s="139" t="s">
        <v>5</v>
      </c>
      <c r="I287" s="1">
        <v>2496560040</v>
      </c>
      <c r="J287" s="58">
        <v>0</v>
      </c>
      <c r="K287" t="str">
        <f>VLOOKUP(D287,Group[],3,FALSE)</f>
        <v>Komoditi</v>
      </c>
      <c r="L287" t="str">
        <f>VLOOKUP(D287,Group[],5,FALSE)</f>
        <v>Teh</v>
      </c>
      <c r="M287" t="str">
        <f>VLOOKUP(D287,Group[],4,FALSE)</f>
        <v>Teh</v>
      </c>
      <c r="N287" t="str">
        <f>VLOOKUP(F287,Kategori[],3,FALSE)</f>
        <v>CTC</v>
      </c>
    </row>
    <row r="288" spans="1:14">
      <c r="A288" s="139" t="s">
        <v>6875</v>
      </c>
      <c r="B288" s="27" t="s">
        <v>6876</v>
      </c>
      <c r="C288" s="27" t="s">
        <v>20</v>
      </c>
      <c r="D288" s="27" t="s">
        <v>1067</v>
      </c>
      <c r="E288" s="27" t="s">
        <v>36</v>
      </c>
      <c r="F288" s="27" t="s">
        <v>340</v>
      </c>
      <c r="G288" s="27" t="s">
        <v>341</v>
      </c>
      <c r="H288" s="139" t="s">
        <v>5</v>
      </c>
      <c r="I288" s="1">
        <v>5551092880</v>
      </c>
      <c r="J288" s="58">
        <v>0</v>
      </c>
      <c r="K288" t="str">
        <f>VLOOKUP(D288,Group[],3,FALSE)</f>
        <v>Komoditi</v>
      </c>
      <c r="L288" t="str">
        <f>VLOOKUP(D288,Group[],5,FALSE)</f>
        <v>Teh</v>
      </c>
      <c r="M288" t="str">
        <f>VLOOKUP(D288,Group[],4,FALSE)</f>
        <v>Teh</v>
      </c>
      <c r="N288" t="str">
        <f>VLOOKUP(F288,Kategori[],3,FALSE)</f>
        <v>CTC</v>
      </c>
    </row>
    <row r="289" spans="1:14">
      <c r="A289" s="139" t="s">
        <v>6875</v>
      </c>
      <c r="B289" s="27" t="s">
        <v>6876</v>
      </c>
      <c r="C289" s="27" t="s">
        <v>20</v>
      </c>
      <c r="D289" s="27" t="s">
        <v>1075</v>
      </c>
      <c r="E289" s="27" t="s">
        <v>30</v>
      </c>
      <c r="F289" s="27" t="s">
        <v>326</v>
      </c>
      <c r="G289" s="27" t="s">
        <v>327</v>
      </c>
      <c r="H289" s="139" t="s">
        <v>5</v>
      </c>
      <c r="I289" s="1">
        <v>57735670393</v>
      </c>
      <c r="J289" s="58">
        <v>0</v>
      </c>
      <c r="K289" t="str">
        <f>VLOOKUP(D289,Group[],3,FALSE)</f>
        <v>Komoditi</v>
      </c>
      <c r="L289" t="str">
        <f>VLOOKUP(D289,Group[],5,FALSE)</f>
        <v>Kopi</v>
      </c>
      <c r="M289" t="str">
        <f>VLOOKUP(D289,Group[],4,FALSE)</f>
        <v>Kopi</v>
      </c>
      <c r="N289" t="str">
        <f>VLOOKUP(F289,Kategori[],3,FALSE)</f>
        <v>Arabika</v>
      </c>
    </row>
    <row r="290" spans="1:14">
      <c r="A290" s="139" t="s">
        <v>6875</v>
      </c>
      <c r="B290" s="27" t="s">
        <v>6876</v>
      </c>
      <c r="C290" s="27" t="s">
        <v>20</v>
      </c>
      <c r="D290" s="27" t="s">
        <v>1075</v>
      </c>
      <c r="E290" s="27" t="s">
        <v>30</v>
      </c>
      <c r="F290" s="27" t="s">
        <v>328</v>
      </c>
      <c r="G290" s="27" t="s">
        <v>329</v>
      </c>
      <c r="H290" s="139" t="s">
        <v>5</v>
      </c>
      <c r="I290" s="1">
        <v>24242773700</v>
      </c>
      <c r="J290" s="58">
        <v>0</v>
      </c>
      <c r="K290" t="str">
        <f>VLOOKUP(D290,Group[],3,FALSE)</f>
        <v>Komoditi</v>
      </c>
      <c r="L290" t="str">
        <f>VLOOKUP(D290,Group[],5,FALSE)</f>
        <v>Kopi</v>
      </c>
      <c r="M290" t="str">
        <f>VLOOKUP(D290,Group[],4,FALSE)</f>
        <v>Kopi</v>
      </c>
      <c r="N290" t="str">
        <f>VLOOKUP(F290,Kategori[],3,FALSE)</f>
        <v>Arabika</v>
      </c>
    </row>
    <row r="291" spans="1:14">
      <c r="A291" s="139" t="s">
        <v>6875</v>
      </c>
      <c r="B291" s="27" t="s">
        <v>6876</v>
      </c>
      <c r="C291" s="27" t="s">
        <v>20</v>
      </c>
      <c r="D291" s="27" t="s">
        <v>1075</v>
      </c>
      <c r="E291" s="27" t="s">
        <v>30</v>
      </c>
      <c r="F291" s="27" t="s">
        <v>330</v>
      </c>
      <c r="G291" s="27" t="s">
        <v>331</v>
      </c>
      <c r="H291" s="139" t="s">
        <v>5</v>
      </c>
      <c r="I291" s="1">
        <v>2015206906</v>
      </c>
      <c r="J291" s="58">
        <v>0</v>
      </c>
      <c r="K291" t="str">
        <f>VLOOKUP(D291,Group[],3,FALSE)</f>
        <v>Komoditi</v>
      </c>
      <c r="L291" t="str">
        <f>VLOOKUP(D291,Group[],5,FALSE)</f>
        <v>Kopi</v>
      </c>
      <c r="M291" t="str">
        <f>VLOOKUP(D291,Group[],4,FALSE)</f>
        <v>Kopi</v>
      </c>
      <c r="N291" t="str">
        <f>VLOOKUP(F291,Kategori[],3,FALSE)</f>
        <v>Arabika</v>
      </c>
    </row>
    <row r="292" spans="1:14">
      <c r="A292" s="139" t="s">
        <v>6875</v>
      </c>
      <c r="B292" s="27" t="s">
        <v>6876</v>
      </c>
      <c r="C292" s="27" t="s">
        <v>20</v>
      </c>
      <c r="D292" s="27" t="s">
        <v>1075</v>
      </c>
      <c r="E292" s="27" t="s">
        <v>30</v>
      </c>
      <c r="F292" s="27" t="s">
        <v>332</v>
      </c>
      <c r="G292" s="27" t="s">
        <v>333</v>
      </c>
      <c r="H292" s="139" t="s">
        <v>5</v>
      </c>
      <c r="I292" s="1">
        <v>3776115600</v>
      </c>
      <c r="J292" s="58">
        <v>0</v>
      </c>
      <c r="K292" t="str">
        <f>VLOOKUP(D292,Group[],3,FALSE)</f>
        <v>Komoditi</v>
      </c>
      <c r="L292" t="str">
        <f>VLOOKUP(D292,Group[],5,FALSE)</f>
        <v>Kopi</v>
      </c>
      <c r="M292" t="str">
        <f>VLOOKUP(D292,Group[],4,FALSE)</f>
        <v>Kopi</v>
      </c>
      <c r="N292" t="str">
        <f>VLOOKUP(F292,Kategori[],3,FALSE)</f>
        <v>Arabika</v>
      </c>
    </row>
    <row r="293" spans="1:14">
      <c r="A293" s="139" t="s">
        <v>6875</v>
      </c>
      <c r="B293" s="27" t="s">
        <v>6876</v>
      </c>
      <c r="C293" s="27" t="s">
        <v>20</v>
      </c>
      <c r="D293" s="27" t="s">
        <v>1075</v>
      </c>
      <c r="E293" s="27" t="s">
        <v>30</v>
      </c>
      <c r="F293" s="27" t="s">
        <v>803</v>
      </c>
      <c r="G293" s="27" t="s">
        <v>804</v>
      </c>
      <c r="H293" s="139" t="s">
        <v>5</v>
      </c>
      <c r="I293" s="1">
        <v>1297679200</v>
      </c>
      <c r="J293" s="58">
        <v>0</v>
      </c>
      <c r="K293" t="str">
        <f>VLOOKUP(D293,Group[],3,FALSE)</f>
        <v>Komoditi</v>
      </c>
      <c r="L293" t="str">
        <f>VLOOKUP(D293,Group[],5,FALSE)</f>
        <v>Kopi</v>
      </c>
      <c r="M293" t="str">
        <f>VLOOKUP(D293,Group[],4,FALSE)</f>
        <v>Kopi</v>
      </c>
      <c r="N293" t="str">
        <f>VLOOKUP(F293,Kategori[],3,FALSE)</f>
        <v>Arabika</v>
      </c>
    </row>
    <row r="294" spans="1:14">
      <c r="A294" s="139" t="s">
        <v>6875</v>
      </c>
      <c r="B294" s="27" t="s">
        <v>6876</v>
      </c>
      <c r="C294" s="27" t="s">
        <v>20</v>
      </c>
      <c r="D294" s="27" t="s">
        <v>1075</v>
      </c>
      <c r="E294" s="27" t="s">
        <v>30</v>
      </c>
      <c r="F294" s="27" t="s">
        <v>1856</v>
      </c>
      <c r="G294" s="27" t="s">
        <v>1857</v>
      </c>
      <c r="H294" s="139" t="s">
        <v>5</v>
      </c>
      <c r="I294" s="1">
        <v>319590000</v>
      </c>
      <c r="J294" s="58">
        <v>0</v>
      </c>
      <c r="K294" t="str">
        <f>VLOOKUP(D294,Group[],3,FALSE)</f>
        <v>Komoditi</v>
      </c>
      <c r="L294" t="str">
        <f>VLOOKUP(D294,Group[],5,FALSE)</f>
        <v>Kopi</v>
      </c>
      <c r="M294" t="str">
        <f>VLOOKUP(D294,Group[],4,FALSE)</f>
        <v>Kopi</v>
      </c>
      <c r="N294" t="str">
        <f>VLOOKUP(F294,Kategori[],3,FALSE)</f>
        <v>Arabika</v>
      </c>
    </row>
    <row r="295" spans="1:14">
      <c r="A295" s="139" t="s">
        <v>6875</v>
      </c>
      <c r="B295" s="27" t="s">
        <v>6876</v>
      </c>
      <c r="C295" s="27" t="s">
        <v>20</v>
      </c>
      <c r="D295" s="27" t="s">
        <v>1075</v>
      </c>
      <c r="E295" s="27" t="s">
        <v>30</v>
      </c>
      <c r="F295" s="27" t="s">
        <v>334</v>
      </c>
      <c r="G295" s="27" t="s">
        <v>335</v>
      </c>
      <c r="H295" s="139" t="s">
        <v>5</v>
      </c>
      <c r="I295" s="1">
        <v>16281147239</v>
      </c>
      <c r="J295" s="58">
        <v>0</v>
      </c>
      <c r="K295" t="str">
        <f>VLOOKUP(D295,Group[],3,FALSE)</f>
        <v>Komoditi</v>
      </c>
      <c r="L295" t="str">
        <f>VLOOKUP(D295,Group[],5,FALSE)</f>
        <v>Kopi</v>
      </c>
      <c r="M295" t="str">
        <f>VLOOKUP(D295,Group[],4,FALSE)</f>
        <v>Kopi</v>
      </c>
      <c r="N295" t="str">
        <f>VLOOKUP(F295,Kategori[],3,FALSE)</f>
        <v>Arabika</v>
      </c>
    </row>
    <row r="296" spans="1:14">
      <c r="A296" s="139" t="s">
        <v>6875</v>
      </c>
      <c r="B296" s="27" t="s">
        <v>6876</v>
      </c>
      <c r="C296" s="27" t="s">
        <v>20</v>
      </c>
      <c r="D296" s="27" t="s">
        <v>1075</v>
      </c>
      <c r="E296" s="27" t="s">
        <v>30</v>
      </c>
      <c r="F296" s="27" t="s">
        <v>336</v>
      </c>
      <c r="G296" s="27" t="s">
        <v>337</v>
      </c>
      <c r="H296" s="139" t="s">
        <v>5</v>
      </c>
      <c r="I296" s="1">
        <v>19817812961</v>
      </c>
      <c r="J296" s="58">
        <v>0</v>
      </c>
      <c r="K296" t="str">
        <f>VLOOKUP(D296,Group[],3,FALSE)</f>
        <v>Komoditi</v>
      </c>
      <c r="L296" t="str">
        <f>VLOOKUP(D296,Group[],5,FALSE)</f>
        <v>Kopi</v>
      </c>
      <c r="M296" t="str">
        <f>VLOOKUP(D296,Group[],4,FALSE)</f>
        <v>Kopi</v>
      </c>
      <c r="N296" t="str">
        <f>VLOOKUP(F296,Kategori[],3,FALSE)</f>
        <v>Arabika</v>
      </c>
    </row>
    <row r="297" spans="1:14">
      <c r="A297" s="139" t="s">
        <v>6875</v>
      </c>
      <c r="B297" s="27" t="s">
        <v>6876</v>
      </c>
      <c r="C297" s="27" t="s">
        <v>20</v>
      </c>
      <c r="D297" s="27" t="s">
        <v>1075</v>
      </c>
      <c r="E297" s="27" t="s">
        <v>30</v>
      </c>
      <c r="F297" s="27" t="s">
        <v>338</v>
      </c>
      <c r="G297" s="27" t="s">
        <v>339</v>
      </c>
      <c r="H297" s="139" t="s">
        <v>5</v>
      </c>
      <c r="I297" s="1">
        <v>3633732782</v>
      </c>
      <c r="J297" s="58">
        <v>0</v>
      </c>
      <c r="K297" t="str">
        <f>VLOOKUP(D297,Group[],3,FALSE)</f>
        <v>Komoditi</v>
      </c>
      <c r="L297" t="str">
        <f>VLOOKUP(D297,Group[],5,FALSE)</f>
        <v>Kopi</v>
      </c>
      <c r="M297" t="str">
        <f>VLOOKUP(D297,Group[],4,FALSE)</f>
        <v>Kopi</v>
      </c>
      <c r="N297" t="str">
        <f>VLOOKUP(F297,Kategori[],3,FALSE)</f>
        <v>Robusta</v>
      </c>
    </row>
    <row r="298" spans="1:14">
      <c r="A298" s="139" t="s">
        <v>6875</v>
      </c>
      <c r="B298" s="27" t="s">
        <v>6876</v>
      </c>
      <c r="C298" s="27" t="s">
        <v>20</v>
      </c>
      <c r="D298" s="27" t="s">
        <v>1075</v>
      </c>
      <c r="E298" s="27" t="s">
        <v>30</v>
      </c>
      <c r="F298" s="27" t="s">
        <v>805</v>
      </c>
      <c r="G298" s="27" t="s">
        <v>806</v>
      </c>
      <c r="H298" s="139" t="s">
        <v>5</v>
      </c>
      <c r="I298" s="1">
        <v>2640055250</v>
      </c>
      <c r="J298" s="58">
        <v>0</v>
      </c>
      <c r="K298" t="str">
        <f>VLOOKUP(D298,Group[],3,FALSE)</f>
        <v>Komoditi</v>
      </c>
      <c r="L298" t="str">
        <f>VLOOKUP(D298,Group[],5,FALSE)</f>
        <v>Kopi</v>
      </c>
      <c r="M298" t="str">
        <f>VLOOKUP(D298,Group[],4,FALSE)</f>
        <v>Kopi</v>
      </c>
      <c r="N298" t="str">
        <f>VLOOKUP(F298,Kategori[],3,FALSE)</f>
        <v>Robusta</v>
      </c>
    </row>
    <row r="299" spans="1:14">
      <c r="A299" s="139" t="s">
        <v>6875</v>
      </c>
      <c r="B299" s="27" t="s">
        <v>6876</v>
      </c>
      <c r="C299" s="27" t="s">
        <v>20</v>
      </c>
      <c r="D299" s="27" t="s">
        <v>1075</v>
      </c>
      <c r="E299" s="27" t="s">
        <v>30</v>
      </c>
      <c r="F299" s="27" t="s">
        <v>2108</v>
      </c>
      <c r="G299" s="27" t="s">
        <v>2109</v>
      </c>
      <c r="H299" s="139" t="s">
        <v>5</v>
      </c>
      <c r="I299" s="1">
        <v>682000</v>
      </c>
      <c r="J299" s="58">
        <v>0</v>
      </c>
      <c r="K299" t="str">
        <f>VLOOKUP(D299,Group[],3,FALSE)</f>
        <v>Komoditi</v>
      </c>
      <c r="L299" t="str">
        <f>VLOOKUP(D299,Group[],5,FALSE)</f>
        <v>Kopi</v>
      </c>
      <c r="M299" t="str">
        <f>VLOOKUP(D299,Group[],4,FALSE)</f>
        <v>Kopi</v>
      </c>
      <c r="N299" t="str">
        <f>VLOOKUP(F299,Kategori[],3,FALSE)</f>
        <v>Robusta</v>
      </c>
    </row>
    <row r="300" spans="1:14">
      <c r="A300" s="139" t="s">
        <v>6875</v>
      </c>
      <c r="B300" s="27" t="s">
        <v>6876</v>
      </c>
      <c r="C300" s="27" t="s">
        <v>20</v>
      </c>
      <c r="D300" s="27" t="s">
        <v>1075</v>
      </c>
      <c r="E300" s="27" t="s">
        <v>30</v>
      </c>
      <c r="F300" s="27" t="s">
        <v>706</v>
      </c>
      <c r="G300" s="27" t="s">
        <v>707</v>
      </c>
      <c r="H300" s="139" t="s">
        <v>5</v>
      </c>
      <c r="I300" s="1">
        <v>3559215000</v>
      </c>
      <c r="J300" s="58">
        <v>0</v>
      </c>
      <c r="K300" t="str">
        <f>VLOOKUP(D300,Group[],3,FALSE)</f>
        <v>Komoditi</v>
      </c>
      <c r="L300" t="str">
        <f>VLOOKUP(D300,Group[],5,FALSE)</f>
        <v>Kopi</v>
      </c>
      <c r="M300" t="str">
        <f>VLOOKUP(D300,Group[],4,FALSE)</f>
        <v>Kopi</v>
      </c>
      <c r="N300" t="str">
        <f>VLOOKUP(F300,Kategori[],3,FALSE)</f>
        <v>Arabika</v>
      </c>
    </row>
    <row r="301" spans="1:14">
      <c r="A301" s="139" t="s">
        <v>6875</v>
      </c>
      <c r="B301" s="27" t="s">
        <v>6876</v>
      </c>
      <c r="C301" s="27" t="s">
        <v>20</v>
      </c>
      <c r="D301" s="27" t="s">
        <v>1075</v>
      </c>
      <c r="E301" s="27" t="s">
        <v>30</v>
      </c>
      <c r="F301" s="27" t="s">
        <v>718</v>
      </c>
      <c r="G301" s="27" t="s">
        <v>719</v>
      </c>
      <c r="H301" s="139" t="s">
        <v>5</v>
      </c>
      <c r="I301" s="1">
        <v>550681000</v>
      </c>
      <c r="J301" s="58">
        <v>0</v>
      </c>
      <c r="K301" t="str">
        <f>VLOOKUP(D301,Group[],3,FALSE)</f>
        <v>Komoditi</v>
      </c>
      <c r="L301" t="str">
        <f>VLOOKUP(D301,Group[],5,FALSE)</f>
        <v>Kopi</v>
      </c>
      <c r="M301" t="str">
        <f>VLOOKUP(D301,Group[],4,FALSE)</f>
        <v>Kopi</v>
      </c>
      <c r="N301" t="str">
        <f>VLOOKUP(F301,Kategori[],3,FALSE)</f>
        <v>Robusta</v>
      </c>
    </row>
    <row r="302" spans="1:14">
      <c r="A302" s="139" t="s">
        <v>6875</v>
      </c>
      <c r="B302" s="27" t="s">
        <v>6876</v>
      </c>
      <c r="C302" s="27" t="s">
        <v>20</v>
      </c>
      <c r="D302" s="27" t="s">
        <v>1075</v>
      </c>
      <c r="E302" s="27" t="s">
        <v>30</v>
      </c>
      <c r="F302" s="27" t="s">
        <v>722</v>
      </c>
      <c r="G302" s="27" t="s">
        <v>723</v>
      </c>
      <c r="H302" s="139" t="s">
        <v>5</v>
      </c>
      <c r="I302" s="1">
        <v>3817852000</v>
      </c>
      <c r="J302" s="58">
        <v>0</v>
      </c>
      <c r="K302" t="str">
        <f>VLOOKUP(D302,Group[],3,FALSE)</f>
        <v>Komoditi</v>
      </c>
      <c r="L302" t="str">
        <f>VLOOKUP(D302,Group[],5,FALSE)</f>
        <v>Kopi</v>
      </c>
      <c r="M302" t="str">
        <f>VLOOKUP(D302,Group[],4,FALSE)</f>
        <v>Kopi</v>
      </c>
      <c r="N302" t="str">
        <f>VLOOKUP(F302,Kategori[],3,FALSE)</f>
        <v>Robusta</v>
      </c>
    </row>
    <row r="303" spans="1:14">
      <c r="A303" s="139" t="s">
        <v>6875</v>
      </c>
      <c r="B303" s="27" t="s">
        <v>6876</v>
      </c>
      <c r="C303" s="27" t="s">
        <v>20</v>
      </c>
      <c r="D303" s="27" t="s">
        <v>1075</v>
      </c>
      <c r="E303" s="27" t="s">
        <v>30</v>
      </c>
      <c r="F303" s="27" t="s">
        <v>732</v>
      </c>
      <c r="G303" s="27" t="s">
        <v>733</v>
      </c>
      <c r="H303" s="139" t="s">
        <v>5</v>
      </c>
      <c r="I303" s="1">
        <v>1730025000</v>
      </c>
      <c r="J303" s="58">
        <v>0</v>
      </c>
      <c r="K303" t="str">
        <f>VLOOKUP(D303,Group[],3,FALSE)</f>
        <v>Komoditi</v>
      </c>
      <c r="L303" t="str">
        <f>VLOOKUP(D303,Group[],5,FALSE)</f>
        <v>Kopi</v>
      </c>
      <c r="M303" t="str">
        <f>VLOOKUP(D303,Group[],4,FALSE)</f>
        <v>Kopi</v>
      </c>
      <c r="N303" t="str">
        <f>VLOOKUP(F303,Kategori[],3,FALSE)</f>
        <v>Arabika</v>
      </c>
    </row>
    <row r="304" spans="1:14">
      <c r="A304" s="139" t="s">
        <v>6875</v>
      </c>
      <c r="B304" s="27" t="s">
        <v>6876</v>
      </c>
      <c r="C304" s="27" t="s">
        <v>20</v>
      </c>
      <c r="D304" s="27" t="s">
        <v>1078</v>
      </c>
      <c r="E304" s="27" t="s">
        <v>41</v>
      </c>
      <c r="F304" s="27" t="s">
        <v>783</v>
      </c>
      <c r="G304" s="27" t="s">
        <v>784</v>
      </c>
      <c r="H304" s="139" t="s">
        <v>5</v>
      </c>
      <c r="I304" s="1">
        <v>105760000</v>
      </c>
      <c r="J304" s="58">
        <v>0</v>
      </c>
      <c r="K304" t="str">
        <f>VLOOKUP(D304,Group[],3,FALSE)</f>
        <v>Komoditi</v>
      </c>
      <c r="L304" t="str">
        <f>VLOOKUP(D304,Group[],5,FALSE)</f>
        <v>Kakao</v>
      </c>
      <c r="M304" t="str">
        <f>VLOOKUP(D304,Group[],4,FALSE)</f>
        <v>Kakao</v>
      </c>
      <c r="N304" t="str">
        <f>VLOOKUP(F304,Kategori[],3,FALSE)</f>
        <v>Edel</v>
      </c>
    </row>
    <row r="305" spans="1:14">
      <c r="A305" s="139" t="s">
        <v>6875</v>
      </c>
      <c r="B305" s="27" t="s">
        <v>6876</v>
      </c>
      <c r="C305" s="27" t="s">
        <v>20</v>
      </c>
      <c r="D305" s="27" t="s">
        <v>1078</v>
      </c>
      <c r="E305" s="27" t="s">
        <v>41</v>
      </c>
      <c r="F305" s="27" t="s">
        <v>785</v>
      </c>
      <c r="G305" s="27" t="s">
        <v>786</v>
      </c>
      <c r="H305" s="139" t="s">
        <v>5</v>
      </c>
      <c r="I305" s="1">
        <v>861745000</v>
      </c>
      <c r="J305" s="58">
        <v>0</v>
      </c>
      <c r="K305" t="str">
        <f>VLOOKUP(D305,Group[],3,FALSE)</f>
        <v>Komoditi</v>
      </c>
      <c r="L305" t="str">
        <f>VLOOKUP(D305,Group[],5,FALSE)</f>
        <v>Kakao</v>
      </c>
      <c r="M305" t="str">
        <f>VLOOKUP(D305,Group[],4,FALSE)</f>
        <v>Kakao</v>
      </c>
      <c r="N305" t="str">
        <f>VLOOKUP(F305,Kategori[],3,FALSE)</f>
        <v>Edel</v>
      </c>
    </row>
    <row r="306" spans="1:14">
      <c r="A306" s="139" t="s">
        <v>6875</v>
      </c>
      <c r="B306" s="27" t="s">
        <v>6876</v>
      </c>
      <c r="C306" s="27" t="s">
        <v>20</v>
      </c>
      <c r="D306" s="27" t="s">
        <v>1078</v>
      </c>
      <c r="E306" s="27" t="s">
        <v>41</v>
      </c>
      <c r="F306" s="27" t="s">
        <v>787</v>
      </c>
      <c r="G306" s="27" t="s">
        <v>788</v>
      </c>
      <c r="H306" s="139" t="s">
        <v>5</v>
      </c>
      <c r="I306" s="1">
        <v>2656250</v>
      </c>
      <c r="J306" s="58">
        <v>0</v>
      </c>
      <c r="K306" t="str">
        <f>VLOOKUP(D306,Group[],3,FALSE)</f>
        <v>Komoditi</v>
      </c>
      <c r="L306" t="str">
        <f>VLOOKUP(D306,Group[],5,FALSE)</f>
        <v>Kakao</v>
      </c>
      <c r="M306" t="str">
        <f>VLOOKUP(D306,Group[],4,FALSE)</f>
        <v>Kakao</v>
      </c>
      <c r="N306" t="str">
        <f>VLOOKUP(F306,Kategori[],3,FALSE)</f>
        <v>Edel</v>
      </c>
    </row>
    <row r="307" spans="1:14">
      <c r="A307" s="139" t="s">
        <v>6875</v>
      </c>
      <c r="B307" s="27" t="s">
        <v>6876</v>
      </c>
      <c r="C307" s="27" t="s">
        <v>20</v>
      </c>
      <c r="D307" s="27" t="s">
        <v>1078</v>
      </c>
      <c r="E307" s="27" t="s">
        <v>41</v>
      </c>
      <c r="F307" s="27" t="s">
        <v>789</v>
      </c>
      <c r="G307" s="27" t="s">
        <v>790</v>
      </c>
      <c r="H307" s="139" t="s">
        <v>5</v>
      </c>
      <c r="I307" s="1">
        <v>4750000</v>
      </c>
      <c r="J307" s="58">
        <v>0</v>
      </c>
      <c r="K307" t="str">
        <f>VLOOKUP(D307,Group[],3,FALSE)</f>
        <v>Komoditi</v>
      </c>
      <c r="L307" t="str">
        <f>VLOOKUP(D307,Group[],5,FALSE)</f>
        <v>Kakao</v>
      </c>
      <c r="M307" t="str">
        <f>VLOOKUP(D307,Group[],4,FALSE)</f>
        <v>Kakao</v>
      </c>
      <c r="N307" t="str">
        <f>VLOOKUP(F307,Kategori[],3,FALSE)</f>
        <v>Edel</v>
      </c>
    </row>
    <row r="308" spans="1:14">
      <c r="A308" s="139" t="s">
        <v>6875</v>
      </c>
      <c r="B308" s="27" t="s">
        <v>6876</v>
      </c>
      <c r="C308" s="27" t="s">
        <v>20</v>
      </c>
      <c r="D308" s="27" t="s">
        <v>1078</v>
      </c>
      <c r="E308" s="27" t="s">
        <v>41</v>
      </c>
      <c r="F308" s="27" t="s">
        <v>791</v>
      </c>
      <c r="G308" s="27" t="s">
        <v>792</v>
      </c>
      <c r="H308" s="139" t="s">
        <v>5</v>
      </c>
      <c r="I308" s="1">
        <v>725000</v>
      </c>
      <c r="J308" s="58">
        <v>0</v>
      </c>
      <c r="K308" t="str">
        <f>VLOOKUP(D308,Group[],3,FALSE)</f>
        <v>Komoditi</v>
      </c>
      <c r="L308" t="str">
        <f>VLOOKUP(D308,Group[],5,FALSE)</f>
        <v>Kakao</v>
      </c>
      <c r="M308" t="str">
        <f>VLOOKUP(D308,Group[],4,FALSE)</f>
        <v>Kakao</v>
      </c>
      <c r="N308" t="str">
        <f>VLOOKUP(F308,Kategori[],3,FALSE)</f>
        <v>Edel</v>
      </c>
    </row>
    <row r="309" spans="1:14">
      <c r="A309" s="139" t="s">
        <v>6875</v>
      </c>
      <c r="B309" s="27" t="s">
        <v>6876</v>
      </c>
      <c r="C309" s="27" t="s">
        <v>20</v>
      </c>
      <c r="D309" s="27" t="s">
        <v>1078</v>
      </c>
      <c r="E309" s="27" t="s">
        <v>41</v>
      </c>
      <c r="F309" s="27" t="s">
        <v>795</v>
      </c>
      <c r="G309" s="27" t="s">
        <v>796</v>
      </c>
      <c r="H309" s="139" t="s">
        <v>5</v>
      </c>
      <c r="I309" s="1">
        <v>691869000</v>
      </c>
      <c r="J309" s="58">
        <v>0</v>
      </c>
      <c r="K309" t="str">
        <f>VLOOKUP(D309,Group[],3,FALSE)</f>
        <v>Komoditi</v>
      </c>
      <c r="L309" t="str">
        <f>VLOOKUP(D309,Group[],5,FALSE)</f>
        <v>Kakao</v>
      </c>
      <c r="M309" t="str">
        <f>VLOOKUP(D309,Group[],4,FALSE)</f>
        <v>Kakao</v>
      </c>
      <c r="N309" t="str">
        <f>VLOOKUP(F309,Kategori[],3,FALSE)</f>
        <v>Bulk</v>
      </c>
    </row>
    <row r="310" spans="1:14">
      <c r="A310" s="139" t="s">
        <v>6875</v>
      </c>
      <c r="B310" s="27" t="s">
        <v>6876</v>
      </c>
      <c r="C310" s="27" t="s">
        <v>20</v>
      </c>
      <c r="D310" s="27" t="s">
        <v>1078</v>
      </c>
      <c r="E310" s="27" t="s">
        <v>41</v>
      </c>
      <c r="F310" s="27" t="s">
        <v>797</v>
      </c>
      <c r="G310" s="27" t="s">
        <v>798</v>
      </c>
      <c r="H310" s="139" t="s">
        <v>5</v>
      </c>
      <c r="I310" s="1">
        <v>7531250</v>
      </c>
      <c r="J310" s="58">
        <v>0</v>
      </c>
      <c r="K310" t="str">
        <f>VLOOKUP(D310,Group[],3,FALSE)</f>
        <v>Komoditi</v>
      </c>
      <c r="L310" t="str">
        <f>VLOOKUP(D310,Group[],5,FALSE)</f>
        <v>Kakao</v>
      </c>
      <c r="M310" t="str">
        <f>VLOOKUP(D310,Group[],4,FALSE)</f>
        <v>Kakao</v>
      </c>
      <c r="N310" t="str">
        <f>VLOOKUP(F310,Kategori[],3,FALSE)</f>
        <v>Bulk</v>
      </c>
    </row>
    <row r="311" spans="1:14">
      <c r="A311" s="139" t="s">
        <v>6875</v>
      </c>
      <c r="B311" s="27" t="s">
        <v>6876</v>
      </c>
      <c r="C311" s="27" t="s">
        <v>20</v>
      </c>
      <c r="D311" s="27" t="s">
        <v>1078</v>
      </c>
      <c r="E311" s="27" t="s">
        <v>41</v>
      </c>
      <c r="F311" s="27" t="s">
        <v>799</v>
      </c>
      <c r="G311" s="27" t="s">
        <v>800</v>
      </c>
      <c r="H311" s="139" t="s">
        <v>5</v>
      </c>
      <c r="I311" s="1">
        <v>1450000</v>
      </c>
      <c r="J311" s="58">
        <v>0</v>
      </c>
      <c r="K311" t="str">
        <f>VLOOKUP(D311,Group[],3,FALSE)</f>
        <v>Komoditi</v>
      </c>
      <c r="L311" t="str">
        <f>VLOOKUP(D311,Group[],5,FALSE)</f>
        <v>Kakao</v>
      </c>
      <c r="M311" t="str">
        <f>VLOOKUP(D311,Group[],4,FALSE)</f>
        <v>Kakao</v>
      </c>
      <c r="N311" t="str">
        <f>VLOOKUP(F311,Kategori[],3,FALSE)</f>
        <v>Bulk</v>
      </c>
    </row>
    <row r="312" spans="1:14">
      <c r="A312" s="139" t="s">
        <v>6875</v>
      </c>
      <c r="B312" s="27" t="s">
        <v>6876</v>
      </c>
      <c r="C312" s="27" t="s">
        <v>20</v>
      </c>
      <c r="D312" s="27" t="s">
        <v>1064</v>
      </c>
      <c r="E312" s="27" t="s">
        <v>33</v>
      </c>
      <c r="F312" s="27" t="s">
        <v>931</v>
      </c>
      <c r="G312" s="27" t="s">
        <v>932</v>
      </c>
      <c r="H312" s="139" t="s">
        <v>5</v>
      </c>
      <c r="I312" s="1">
        <v>25919860214</v>
      </c>
      <c r="J312" s="58">
        <v>0</v>
      </c>
      <c r="K312" t="str">
        <f>VLOOKUP(D312,Group[],3,FALSE)</f>
        <v>Komoditi</v>
      </c>
      <c r="L312" t="str">
        <f>VLOOKUP(D312,Group[],5,FALSE)</f>
        <v>Tebu</v>
      </c>
      <c r="M312" t="str">
        <f>VLOOKUP(D312,Group[],4,FALSE)</f>
        <v>Tebu</v>
      </c>
      <c r="N312" t="str">
        <f>VLOOKUP(F312,Kategori[],3,FALSE)</f>
        <v>Optimalisasi Aset</v>
      </c>
    </row>
    <row r="313" spans="1:14">
      <c r="A313" s="139" t="s">
        <v>6875</v>
      </c>
      <c r="B313" s="27" t="s">
        <v>6876</v>
      </c>
      <c r="C313" s="27" t="s">
        <v>20</v>
      </c>
      <c r="D313" s="27" t="s">
        <v>6877</v>
      </c>
      <c r="E313" s="27" t="s">
        <v>6878</v>
      </c>
      <c r="F313" s="27" t="s">
        <v>363</v>
      </c>
      <c r="G313" s="27" t="s">
        <v>364</v>
      </c>
      <c r="H313" s="139" t="s">
        <v>5</v>
      </c>
      <c r="I313" s="1">
        <v>158635096349</v>
      </c>
      <c r="J313" s="58">
        <v>0</v>
      </c>
      <c r="K313" t="str">
        <f>VLOOKUP(D313,Group[],3,FALSE)</f>
        <v>Komoditi</v>
      </c>
      <c r="L313" t="str">
        <f>VLOOKUP(D313,Group[],5,FALSE)</f>
        <v>Tebu</v>
      </c>
      <c r="M313" t="str">
        <f>VLOOKUP(D313,Group[],4,FALSE)</f>
        <v>Tebu</v>
      </c>
      <c r="N313" t="str">
        <f>VLOOKUP(F313,Kategori[],3,FALSE)</f>
        <v>Gula</v>
      </c>
    </row>
    <row r="314" spans="1:14">
      <c r="A314" s="139" t="s">
        <v>6875</v>
      </c>
      <c r="B314" s="27" t="s">
        <v>6876</v>
      </c>
      <c r="C314" s="27" t="s">
        <v>20</v>
      </c>
      <c r="D314" s="27" t="s">
        <v>6879</v>
      </c>
      <c r="E314" s="27" t="s">
        <v>6880</v>
      </c>
      <c r="F314" s="27" t="s">
        <v>365</v>
      </c>
      <c r="G314" s="27" t="s">
        <v>366</v>
      </c>
      <c r="H314" s="139" t="s">
        <v>5</v>
      </c>
      <c r="I314" s="1">
        <v>42670287979</v>
      </c>
      <c r="J314" s="58">
        <v>0</v>
      </c>
      <c r="K314" t="str">
        <f>VLOOKUP(D314,Group[],3,FALSE)</f>
        <v>Komoditi</v>
      </c>
      <c r="L314" t="str">
        <f>VLOOKUP(D314,Group[],5,FALSE)</f>
        <v>Tebu</v>
      </c>
      <c r="M314" t="str">
        <f>VLOOKUP(D314,Group[],4,FALSE)</f>
        <v>Tebu</v>
      </c>
      <c r="N314" t="str">
        <f>VLOOKUP(F314,Kategori[],3,FALSE)</f>
        <v>Tetes</v>
      </c>
    </row>
    <row r="315" spans="1:14">
      <c r="A315" s="139" t="s">
        <v>6875</v>
      </c>
      <c r="B315" s="27" t="s">
        <v>6876</v>
      </c>
      <c r="C315" s="27" t="s">
        <v>20</v>
      </c>
      <c r="D315" s="27" t="s">
        <v>1072</v>
      </c>
      <c r="E315" s="27" t="s">
        <v>27</v>
      </c>
      <c r="F315" s="27" t="s">
        <v>774</v>
      </c>
      <c r="G315" s="27" t="s">
        <v>11</v>
      </c>
      <c r="H315" s="139" t="s">
        <v>5</v>
      </c>
      <c r="I315" s="1">
        <v>9070920256</v>
      </c>
      <c r="J315" s="58">
        <v>0</v>
      </c>
      <c r="K315" t="str">
        <f>VLOOKUP(D315,Group[],3,FALSE)</f>
        <v>Non Komoditi</v>
      </c>
      <c r="L315">
        <f>VLOOKUP(D315,Group[],5,FALSE)</f>
        <v>0</v>
      </c>
      <c r="M315" t="str">
        <f>VLOOKUP(D315,Group[],4,FALSE)</f>
        <v>Hortikultura</v>
      </c>
      <c r="N315" t="str">
        <f>VLOOKUP(F315,Kategori[],3,FALSE)</f>
        <v>Optimalisasi Aset</v>
      </c>
    </row>
    <row r="316" spans="1:14">
      <c r="A316" s="139" t="s">
        <v>6875</v>
      </c>
      <c r="B316" s="27" t="s">
        <v>6876</v>
      </c>
      <c r="C316" s="27" t="s">
        <v>20</v>
      </c>
      <c r="D316" s="27" t="s">
        <v>1072</v>
      </c>
      <c r="E316" s="27" t="s">
        <v>27</v>
      </c>
      <c r="F316" s="27" t="s">
        <v>903</v>
      </c>
      <c r="G316" s="27" t="s">
        <v>904</v>
      </c>
      <c r="H316" s="139" t="s">
        <v>5</v>
      </c>
      <c r="I316" s="1">
        <v>24206604</v>
      </c>
      <c r="J316" s="58">
        <v>0</v>
      </c>
      <c r="K316" t="str">
        <f>VLOOKUP(D316,Group[],3,FALSE)</f>
        <v>Non Komoditi</v>
      </c>
      <c r="L316">
        <f>VLOOKUP(D316,Group[],5,FALSE)</f>
        <v>0</v>
      </c>
      <c r="M316" t="str">
        <f>VLOOKUP(D316,Group[],4,FALSE)</f>
        <v>Hortikultura</v>
      </c>
      <c r="N316" t="str">
        <f>VLOOKUP(F316,Kategori[],3,FALSE)</f>
        <v>Hortikultura</v>
      </c>
    </row>
    <row r="317" spans="1:14">
      <c r="A317" s="139" t="s">
        <v>6875</v>
      </c>
      <c r="B317" s="27" t="s">
        <v>6876</v>
      </c>
      <c r="C317" s="27" t="s">
        <v>20</v>
      </c>
      <c r="D317" s="27" t="s">
        <v>1072</v>
      </c>
      <c r="E317" s="27" t="s">
        <v>27</v>
      </c>
      <c r="F317" s="27" t="s">
        <v>2006</v>
      </c>
      <c r="G317" s="27" t="s">
        <v>2007</v>
      </c>
      <c r="H317" s="139" t="s">
        <v>5</v>
      </c>
      <c r="I317" s="1">
        <v>57056697</v>
      </c>
      <c r="J317" s="58">
        <v>0</v>
      </c>
      <c r="K317" t="str">
        <f>VLOOKUP(D317,Group[],3,FALSE)</f>
        <v>Non Komoditi</v>
      </c>
      <c r="L317">
        <f>VLOOKUP(D317,Group[],5,FALSE)</f>
        <v>0</v>
      </c>
      <c r="M317" t="str">
        <f>VLOOKUP(D317,Group[],4,FALSE)</f>
        <v>Hortikultura</v>
      </c>
      <c r="N317" t="str">
        <f>VLOOKUP(F317,Kategori[],3,FALSE)</f>
        <v>Hortikultura</v>
      </c>
    </row>
    <row r="318" spans="1:14">
      <c r="A318" s="139" t="s">
        <v>6875</v>
      </c>
      <c r="B318" s="27" t="s">
        <v>6876</v>
      </c>
      <c r="C318" s="27" t="s">
        <v>20</v>
      </c>
      <c r="D318" s="27" t="s">
        <v>1072</v>
      </c>
      <c r="E318" s="27" t="s">
        <v>27</v>
      </c>
      <c r="F318" s="27" t="s">
        <v>905</v>
      </c>
      <c r="G318" s="27" t="s">
        <v>906</v>
      </c>
      <c r="H318" s="139" t="s">
        <v>5</v>
      </c>
      <c r="I318" s="1">
        <v>168375000</v>
      </c>
      <c r="J318" s="58">
        <v>0</v>
      </c>
      <c r="K318" t="str">
        <f>VLOOKUP(D318,Group[],3,FALSE)</f>
        <v>Non Komoditi</v>
      </c>
      <c r="L318">
        <f>VLOOKUP(D318,Group[],5,FALSE)</f>
        <v>0</v>
      </c>
      <c r="M318" t="str">
        <f>VLOOKUP(D318,Group[],4,FALSE)</f>
        <v>Hortikultura</v>
      </c>
      <c r="N318" t="str">
        <f>VLOOKUP(F318,Kategori[],3,FALSE)</f>
        <v>Hortikultura</v>
      </c>
    </row>
    <row r="319" spans="1:14">
      <c r="A319" s="139" t="s">
        <v>6875</v>
      </c>
      <c r="B319" s="27" t="s">
        <v>6876</v>
      </c>
      <c r="C319" s="27" t="s">
        <v>20</v>
      </c>
      <c r="D319" s="27" t="s">
        <v>1072</v>
      </c>
      <c r="E319" s="27" t="s">
        <v>27</v>
      </c>
      <c r="F319" s="27" t="s">
        <v>907</v>
      </c>
      <c r="G319" s="27" t="s">
        <v>908</v>
      </c>
      <c r="H319" s="139" t="s">
        <v>5</v>
      </c>
      <c r="I319" s="1">
        <v>6530000</v>
      </c>
      <c r="J319" s="58">
        <v>0</v>
      </c>
      <c r="K319" t="str">
        <f>VLOOKUP(D319,Group[],3,FALSE)</f>
        <v>Non Komoditi</v>
      </c>
      <c r="L319">
        <f>VLOOKUP(D319,Group[],5,FALSE)</f>
        <v>0</v>
      </c>
      <c r="M319" t="str">
        <f>VLOOKUP(D319,Group[],4,FALSE)</f>
        <v>Hortikultura</v>
      </c>
      <c r="N319" t="str">
        <f>VLOOKUP(F319,Kategori[],3,FALSE)</f>
        <v>Hortikultura</v>
      </c>
    </row>
    <row r="320" spans="1:14">
      <c r="A320" s="139" t="s">
        <v>6875</v>
      </c>
      <c r="B320" s="27" t="s">
        <v>6876</v>
      </c>
      <c r="C320" s="27" t="s">
        <v>20</v>
      </c>
      <c r="D320" s="27" t="s">
        <v>1072</v>
      </c>
      <c r="E320" s="27" t="s">
        <v>27</v>
      </c>
      <c r="F320" s="27" t="s">
        <v>909</v>
      </c>
      <c r="G320" s="27" t="s">
        <v>910</v>
      </c>
      <c r="H320" s="139" t="s">
        <v>5</v>
      </c>
      <c r="I320" s="1">
        <v>10020000</v>
      </c>
      <c r="J320" s="58">
        <v>0</v>
      </c>
      <c r="K320" t="str">
        <f>VLOOKUP(D320,Group[],3,FALSE)</f>
        <v>Non Komoditi</v>
      </c>
      <c r="L320">
        <f>VLOOKUP(D320,Group[],5,FALSE)</f>
        <v>0</v>
      </c>
      <c r="M320" t="str">
        <f>VLOOKUP(D320,Group[],4,FALSE)</f>
        <v>Hortikultura</v>
      </c>
      <c r="N320" t="str">
        <f>VLOOKUP(F320,Kategori[],3,FALSE)</f>
        <v>Hortikultura</v>
      </c>
    </row>
    <row r="321" spans="1:14">
      <c r="A321" s="139" t="s">
        <v>6875</v>
      </c>
      <c r="B321" s="27" t="s">
        <v>6876</v>
      </c>
      <c r="C321" s="27" t="s">
        <v>20</v>
      </c>
      <c r="D321" s="27" t="s">
        <v>1072</v>
      </c>
      <c r="E321" s="27" t="s">
        <v>27</v>
      </c>
      <c r="F321" s="27" t="s">
        <v>911</v>
      </c>
      <c r="G321" s="27" t="s">
        <v>912</v>
      </c>
      <c r="H321" s="139" t="s">
        <v>5</v>
      </c>
      <c r="I321" s="1">
        <v>8629000</v>
      </c>
      <c r="J321" s="58">
        <v>0</v>
      </c>
      <c r="K321" t="str">
        <f>VLOOKUP(D321,Group[],3,FALSE)</f>
        <v>Non Komoditi</v>
      </c>
      <c r="L321">
        <f>VLOOKUP(D321,Group[],5,FALSE)</f>
        <v>0</v>
      </c>
      <c r="M321" t="str">
        <f>VLOOKUP(D321,Group[],4,FALSE)</f>
        <v>Hortikultura</v>
      </c>
      <c r="N321" t="str">
        <f>VLOOKUP(F321,Kategori[],3,FALSE)</f>
        <v>Hortikultura</v>
      </c>
    </row>
    <row r="322" spans="1:14">
      <c r="A322" s="139" t="s">
        <v>6875</v>
      </c>
      <c r="B322" s="27" t="s">
        <v>6876</v>
      </c>
      <c r="C322" s="27" t="s">
        <v>20</v>
      </c>
      <c r="D322" s="27" t="s">
        <v>1072</v>
      </c>
      <c r="E322" s="27" t="s">
        <v>27</v>
      </c>
      <c r="F322" s="27" t="s">
        <v>913</v>
      </c>
      <c r="G322" s="27" t="s">
        <v>914</v>
      </c>
      <c r="H322" s="139" t="s">
        <v>5</v>
      </c>
      <c r="I322" s="1">
        <v>129000</v>
      </c>
      <c r="J322" s="58">
        <v>0</v>
      </c>
      <c r="K322" t="str">
        <f>VLOOKUP(D322,Group[],3,FALSE)</f>
        <v>Non Komoditi</v>
      </c>
      <c r="L322">
        <f>VLOOKUP(D322,Group[],5,FALSE)</f>
        <v>0</v>
      </c>
      <c r="M322" t="str">
        <f>VLOOKUP(D322,Group[],4,FALSE)</f>
        <v>Hortikultura</v>
      </c>
      <c r="N322" t="str">
        <f>VLOOKUP(F322,Kategori[],3,FALSE)</f>
        <v>Hortikultura</v>
      </c>
    </row>
    <row r="323" spans="1:14">
      <c r="A323" s="139" t="s">
        <v>6875</v>
      </c>
      <c r="B323" s="27" t="s">
        <v>6876</v>
      </c>
      <c r="C323" s="27" t="s">
        <v>20</v>
      </c>
      <c r="D323" s="27" t="s">
        <v>1072</v>
      </c>
      <c r="E323" s="27" t="s">
        <v>27</v>
      </c>
      <c r="F323" s="27" t="s">
        <v>915</v>
      </c>
      <c r="G323" s="27" t="s">
        <v>916</v>
      </c>
      <c r="H323" s="139" t="s">
        <v>5</v>
      </c>
      <c r="I323" s="1">
        <v>3601602600</v>
      </c>
      <c r="J323" s="58">
        <v>0</v>
      </c>
      <c r="K323" t="str">
        <f>VLOOKUP(D323,Group[],3,FALSE)</f>
        <v>Non Komoditi</v>
      </c>
      <c r="L323">
        <f>VLOOKUP(D323,Group[],5,FALSE)</f>
        <v>0</v>
      </c>
      <c r="M323" t="str">
        <f>VLOOKUP(D323,Group[],4,FALSE)</f>
        <v>Hortikultura</v>
      </c>
      <c r="N323" t="str">
        <f>VLOOKUP(F323,Kategori[],3,FALSE)</f>
        <v>Hortikultura</v>
      </c>
    </row>
    <row r="324" spans="1:14">
      <c r="A324" s="139" t="s">
        <v>6875</v>
      </c>
      <c r="B324" s="27" t="s">
        <v>6876</v>
      </c>
      <c r="C324" s="27" t="s">
        <v>20</v>
      </c>
      <c r="D324" s="27" t="s">
        <v>1072</v>
      </c>
      <c r="E324" s="27" t="s">
        <v>27</v>
      </c>
      <c r="F324" s="27" t="s">
        <v>917</v>
      </c>
      <c r="G324" s="27" t="s">
        <v>918</v>
      </c>
      <c r="H324" s="139" t="s">
        <v>5</v>
      </c>
      <c r="I324" s="1">
        <v>3124709558</v>
      </c>
      <c r="J324" s="58">
        <v>0</v>
      </c>
      <c r="K324" t="str">
        <f>VLOOKUP(D324,Group[],3,FALSE)</f>
        <v>Non Komoditi</v>
      </c>
      <c r="L324">
        <f>VLOOKUP(D324,Group[],5,FALSE)</f>
        <v>0</v>
      </c>
      <c r="M324" t="str">
        <f>VLOOKUP(D324,Group[],4,FALSE)</f>
        <v>Hortikultura</v>
      </c>
      <c r="N324" t="str">
        <f>VLOOKUP(F324,Kategori[],3,FALSE)</f>
        <v>Hortikultura</v>
      </c>
    </row>
    <row r="325" spans="1:14">
      <c r="A325" s="139" t="s">
        <v>6875</v>
      </c>
      <c r="B325" s="27" t="s">
        <v>6876</v>
      </c>
      <c r="C325" s="27" t="s">
        <v>20</v>
      </c>
      <c r="D325" s="27" t="s">
        <v>1072</v>
      </c>
      <c r="E325" s="27" t="s">
        <v>27</v>
      </c>
      <c r="F325" s="27" t="s">
        <v>919</v>
      </c>
      <c r="G325" s="27" t="s">
        <v>920</v>
      </c>
      <c r="H325" s="139" t="s">
        <v>5</v>
      </c>
      <c r="I325" s="1">
        <v>5000000</v>
      </c>
      <c r="J325" s="58">
        <v>0</v>
      </c>
      <c r="K325" t="str">
        <f>VLOOKUP(D325,Group[],3,FALSE)</f>
        <v>Non Komoditi</v>
      </c>
      <c r="L325">
        <f>VLOOKUP(D325,Group[],5,FALSE)</f>
        <v>0</v>
      </c>
      <c r="M325" t="str">
        <f>VLOOKUP(D325,Group[],4,FALSE)</f>
        <v>Hortikultura</v>
      </c>
      <c r="N325" t="str">
        <f>VLOOKUP(F325,Kategori[],3,FALSE)</f>
        <v>Hortikultura</v>
      </c>
    </row>
    <row r="326" spans="1:14">
      <c r="A326" s="139" t="s">
        <v>6875</v>
      </c>
      <c r="B326" s="27" t="s">
        <v>6876</v>
      </c>
      <c r="C326" s="27" t="s">
        <v>20</v>
      </c>
      <c r="D326" s="27" t="s">
        <v>1072</v>
      </c>
      <c r="E326" s="27" t="s">
        <v>27</v>
      </c>
      <c r="F326" s="27" t="s">
        <v>2034</v>
      </c>
      <c r="G326" s="27" t="s">
        <v>2035</v>
      </c>
      <c r="H326" s="139" t="s">
        <v>5</v>
      </c>
      <c r="I326" s="1">
        <v>50945946</v>
      </c>
      <c r="J326" s="58">
        <v>0</v>
      </c>
      <c r="K326" t="str">
        <f>VLOOKUP(D326,Group[],3,FALSE)</f>
        <v>Non Komoditi</v>
      </c>
      <c r="L326">
        <f>VLOOKUP(D326,Group[],5,FALSE)</f>
        <v>0</v>
      </c>
      <c r="M326" t="str">
        <f>VLOOKUP(D326,Group[],4,FALSE)</f>
        <v>Hortikultura</v>
      </c>
      <c r="N326" t="str">
        <f>VLOOKUP(F326,Kategori[],3,FALSE)</f>
        <v>Hortikultura</v>
      </c>
    </row>
    <row r="327" spans="1:14">
      <c r="A327" s="139" t="s">
        <v>6875</v>
      </c>
      <c r="B327" s="27" t="s">
        <v>6876</v>
      </c>
      <c r="C327" s="27" t="s">
        <v>20</v>
      </c>
      <c r="D327" s="27" t="s">
        <v>1072</v>
      </c>
      <c r="E327" s="27" t="s">
        <v>27</v>
      </c>
      <c r="F327" s="27" t="s">
        <v>923</v>
      </c>
      <c r="G327" s="27" t="s">
        <v>924</v>
      </c>
      <c r="H327" s="139" t="s">
        <v>5</v>
      </c>
      <c r="I327" s="1">
        <v>139881600</v>
      </c>
      <c r="J327" s="58">
        <v>0</v>
      </c>
      <c r="K327" t="str">
        <f>VLOOKUP(D327,Group[],3,FALSE)</f>
        <v>Non Komoditi</v>
      </c>
      <c r="L327">
        <f>VLOOKUP(D327,Group[],5,FALSE)</f>
        <v>0</v>
      </c>
      <c r="M327" t="str">
        <f>VLOOKUP(D327,Group[],4,FALSE)</f>
        <v>Hortikultura</v>
      </c>
      <c r="N327" t="str">
        <f>VLOOKUP(F327,Kategori[],3,FALSE)</f>
        <v>Hortikultura</v>
      </c>
    </row>
    <row r="328" spans="1:14">
      <c r="A328" s="139" t="s">
        <v>6875</v>
      </c>
      <c r="B328" s="27" t="s">
        <v>6876</v>
      </c>
      <c r="C328" s="27" t="s">
        <v>20</v>
      </c>
      <c r="D328" s="27" t="s">
        <v>1072</v>
      </c>
      <c r="E328" s="27" t="s">
        <v>27</v>
      </c>
      <c r="F328" s="27" t="s">
        <v>925</v>
      </c>
      <c r="G328" s="27" t="s">
        <v>926</v>
      </c>
      <c r="H328" s="139" t="s">
        <v>5</v>
      </c>
      <c r="I328" s="1">
        <v>179072700</v>
      </c>
      <c r="J328" s="58">
        <v>0</v>
      </c>
      <c r="K328" t="str">
        <f>VLOOKUP(D328,Group[],3,FALSE)</f>
        <v>Non Komoditi</v>
      </c>
      <c r="L328">
        <f>VLOOKUP(D328,Group[],5,FALSE)</f>
        <v>0</v>
      </c>
      <c r="M328" t="str">
        <f>VLOOKUP(D328,Group[],4,FALSE)</f>
        <v>Hortikultura</v>
      </c>
      <c r="N328" t="str">
        <f>VLOOKUP(F328,Kategori[],3,FALSE)</f>
        <v>Hortikultura</v>
      </c>
    </row>
    <row r="329" spans="1:14">
      <c r="A329" s="139" t="s">
        <v>6875</v>
      </c>
      <c r="B329" s="27" t="s">
        <v>6876</v>
      </c>
      <c r="C329" s="27" t="s">
        <v>20</v>
      </c>
      <c r="D329" s="27" t="s">
        <v>1072</v>
      </c>
      <c r="E329" s="27" t="s">
        <v>27</v>
      </c>
      <c r="F329" s="27" t="s">
        <v>927</v>
      </c>
      <c r="G329" s="27" t="s">
        <v>928</v>
      </c>
      <c r="H329" s="139" t="s">
        <v>5</v>
      </c>
      <c r="I329" s="1">
        <v>336949050</v>
      </c>
      <c r="J329" s="58">
        <v>0</v>
      </c>
      <c r="K329" t="str">
        <f>VLOOKUP(D329,Group[],3,FALSE)</f>
        <v>Non Komoditi</v>
      </c>
      <c r="L329">
        <f>VLOOKUP(D329,Group[],5,FALSE)</f>
        <v>0</v>
      </c>
      <c r="M329" t="str">
        <f>VLOOKUP(D329,Group[],4,FALSE)</f>
        <v>Hortikultura</v>
      </c>
      <c r="N329" t="str">
        <f>VLOOKUP(F329,Kategori[],3,FALSE)</f>
        <v>Hortikultura</v>
      </c>
    </row>
    <row r="330" spans="1:14">
      <c r="A330" s="139" t="s">
        <v>6875</v>
      </c>
      <c r="B330" s="27" t="s">
        <v>6876</v>
      </c>
      <c r="C330" s="27" t="s">
        <v>20</v>
      </c>
      <c r="D330" s="27" t="s">
        <v>1072</v>
      </c>
      <c r="E330" s="27" t="s">
        <v>27</v>
      </c>
      <c r="F330" s="27" t="s">
        <v>929</v>
      </c>
      <c r="G330" s="27" t="s">
        <v>930</v>
      </c>
      <c r="H330" s="139" t="s">
        <v>5</v>
      </c>
      <c r="I330" s="1">
        <v>43773800</v>
      </c>
      <c r="J330" s="58">
        <v>0</v>
      </c>
      <c r="K330" t="str">
        <f>VLOOKUP(D330,Group[],3,FALSE)</f>
        <v>Non Komoditi</v>
      </c>
      <c r="L330">
        <f>VLOOKUP(D330,Group[],5,FALSE)</f>
        <v>0</v>
      </c>
      <c r="M330" t="str">
        <f>VLOOKUP(D330,Group[],4,FALSE)</f>
        <v>Hortikultura</v>
      </c>
      <c r="N330" t="str">
        <f>VLOOKUP(F330,Kategori[],3,FALSE)</f>
        <v>Hortikultura</v>
      </c>
    </row>
    <row r="331" spans="1:14">
      <c r="A331" s="139" t="s">
        <v>6875</v>
      </c>
      <c r="B331" s="27" t="s">
        <v>6876</v>
      </c>
      <c r="C331" s="27" t="s">
        <v>20</v>
      </c>
      <c r="D331" s="27" t="s">
        <v>1072</v>
      </c>
      <c r="E331" s="27" t="s">
        <v>27</v>
      </c>
      <c r="F331" s="27" t="s">
        <v>2068</v>
      </c>
      <c r="G331" s="27" t="s">
        <v>2069</v>
      </c>
      <c r="H331" s="139" t="s">
        <v>5</v>
      </c>
      <c r="I331" s="1">
        <v>43028784</v>
      </c>
      <c r="J331" s="58">
        <v>0</v>
      </c>
      <c r="K331" t="str">
        <f>VLOOKUP(D331,Group[],3,FALSE)</f>
        <v>Non Komoditi</v>
      </c>
      <c r="L331">
        <f>VLOOKUP(D331,Group[],5,FALSE)</f>
        <v>0</v>
      </c>
      <c r="M331" t="str">
        <f>VLOOKUP(D331,Group[],4,FALSE)</f>
        <v>Hortikultura</v>
      </c>
      <c r="N331" t="str">
        <f>VLOOKUP(F331,Kategori[],3,FALSE)</f>
        <v>Hortikultura</v>
      </c>
    </row>
    <row r="332" spans="1:14">
      <c r="A332" s="139" t="s">
        <v>6875</v>
      </c>
      <c r="B332" s="27" t="s">
        <v>6876</v>
      </c>
      <c r="C332" s="27" t="s">
        <v>20</v>
      </c>
      <c r="D332" s="27" t="s">
        <v>1072</v>
      </c>
      <c r="E332" s="27" t="s">
        <v>27</v>
      </c>
      <c r="F332" s="27" t="s">
        <v>933</v>
      </c>
      <c r="G332" s="27" t="s">
        <v>934</v>
      </c>
      <c r="H332" s="139" t="s">
        <v>5</v>
      </c>
      <c r="I332" s="1">
        <v>20470273</v>
      </c>
      <c r="J332" s="58">
        <v>0</v>
      </c>
      <c r="K332" t="str">
        <f>VLOOKUP(D332,Group[],3,FALSE)</f>
        <v>Non Komoditi</v>
      </c>
      <c r="L332">
        <f>VLOOKUP(D332,Group[],5,FALSE)</f>
        <v>0</v>
      </c>
      <c r="M332" t="str">
        <f>VLOOKUP(D332,Group[],4,FALSE)</f>
        <v>Hortikultura</v>
      </c>
      <c r="N332" t="str">
        <f>VLOOKUP(F332,Kategori[],3,FALSE)</f>
        <v>Kayu</v>
      </c>
    </row>
    <row r="333" spans="1:14">
      <c r="A333" s="139" t="s">
        <v>6875</v>
      </c>
      <c r="B333" s="27" t="s">
        <v>6876</v>
      </c>
      <c r="C333" s="27" t="s">
        <v>20</v>
      </c>
      <c r="D333" s="27" t="s">
        <v>1072</v>
      </c>
      <c r="E333" s="27" t="s">
        <v>27</v>
      </c>
      <c r="F333" s="27" t="s">
        <v>935</v>
      </c>
      <c r="G333" s="27" t="s">
        <v>936</v>
      </c>
      <c r="H333" s="139" t="s">
        <v>5</v>
      </c>
      <c r="I333" s="1">
        <v>29258243</v>
      </c>
      <c r="J333" s="58">
        <v>0</v>
      </c>
      <c r="K333" t="str">
        <f>VLOOKUP(D333,Group[],3,FALSE)</f>
        <v>Non Komoditi</v>
      </c>
      <c r="L333">
        <f>VLOOKUP(D333,Group[],5,FALSE)</f>
        <v>0</v>
      </c>
      <c r="M333" t="str">
        <f>VLOOKUP(D333,Group[],4,FALSE)</f>
        <v>Hortikultura</v>
      </c>
      <c r="N333" t="str">
        <f>VLOOKUP(F333,Kategori[],3,FALSE)</f>
        <v>Kayu</v>
      </c>
    </row>
    <row r="334" spans="1:14">
      <c r="A334" s="139" t="s">
        <v>6875</v>
      </c>
      <c r="B334" s="27" t="s">
        <v>6876</v>
      </c>
      <c r="C334" s="27" t="s">
        <v>20</v>
      </c>
      <c r="D334" s="27" t="s">
        <v>1072</v>
      </c>
      <c r="E334" s="27" t="s">
        <v>27</v>
      </c>
      <c r="F334" s="27" t="s">
        <v>2116</v>
      </c>
      <c r="G334" s="27" t="s">
        <v>2117</v>
      </c>
      <c r="H334" s="139" t="s">
        <v>5</v>
      </c>
      <c r="I334" s="1">
        <v>1157838</v>
      </c>
      <c r="J334" s="58">
        <v>0</v>
      </c>
      <c r="K334" t="str">
        <f>VLOOKUP(D334,Group[],3,FALSE)</f>
        <v>Non Komoditi</v>
      </c>
      <c r="L334">
        <f>VLOOKUP(D334,Group[],5,FALSE)</f>
        <v>0</v>
      </c>
      <c r="M334" t="str">
        <f>VLOOKUP(D334,Group[],4,FALSE)</f>
        <v>Hortikultura</v>
      </c>
      <c r="N334" t="str">
        <f>VLOOKUP(F334,Kategori[],3,FALSE)</f>
        <v>Kayu</v>
      </c>
    </row>
    <row r="335" spans="1:14">
      <c r="A335" s="139" t="s">
        <v>6875</v>
      </c>
      <c r="B335" s="27" t="s">
        <v>6876</v>
      </c>
      <c r="C335" s="27" t="s">
        <v>20</v>
      </c>
      <c r="D335" s="27" t="s">
        <v>1072</v>
      </c>
      <c r="E335" s="27" t="s">
        <v>27</v>
      </c>
      <c r="F335" s="27" t="s">
        <v>939</v>
      </c>
      <c r="G335" s="27" t="s">
        <v>940</v>
      </c>
      <c r="H335" s="139" t="s">
        <v>5</v>
      </c>
      <c r="I335" s="1">
        <v>503851368</v>
      </c>
      <c r="J335" s="58">
        <v>0</v>
      </c>
      <c r="K335" t="str">
        <f>VLOOKUP(D335,Group[],3,FALSE)</f>
        <v>Non Komoditi</v>
      </c>
      <c r="L335">
        <f>VLOOKUP(D335,Group[],5,FALSE)</f>
        <v>0</v>
      </c>
      <c r="M335" t="str">
        <f>VLOOKUP(D335,Group[],4,FALSE)</f>
        <v>Hortikultura</v>
      </c>
      <c r="N335" t="str">
        <f>VLOOKUP(F335,Kategori[],3,FALSE)</f>
        <v>Kayu</v>
      </c>
    </row>
    <row r="336" spans="1:14">
      <c r="A336" s="139" t="s">
        <v>6875</v>
      </c>
      <c r="B336" s="27" t="s">
        <v>6876</v>
      </c>
      <c r="C336" s="27" t="s">
        <v>20</v>
      </c>
      <c r="D336" s="27" t="s">
        <v>1072</v>
      </c>
      <c r="E336" s="27" t="s">
        <v>27</v>
      </c>
      <c r="F336" s="27" t="s">
        <v>941</v>
      </c>
      <c r="G336" s="27" t="s">
        <v>942</v>
      </c>
      <c r="H336" s="139" t="s">
        <v>5</v>
      </c>
      <c r="I336" s="1">
        <v>1223500</v>
      </c>
      <c r="J336" s="58">
        <v>0</v>
      </c>
      <c r="K336" t="str">
        <f>VLOOKUP(D336,Group[],3,FALSE)</f>
        <v>Non Komoditi</v>
      </c>
      <c r="L336">
        <f>VLOOKUP(D336,Group[],5,FALSE)</f>
        <v>0</v>
      </c>
      <c r="M336" t="str">
        <f>VLOOKUP(D336,Group[],4,FALSE)</f>
        <v>Hortikultura</v>
      </c>
      <c r="N336" t="str">
        <f>VLOOKUP(F336,Kategori[],3,FALSE)</f>
        <v>Kayu</v>
      </c>
    </row>
    <row r="337" spans="1:14">
      <c r="A337" s="139" t="s">
        <v>6875</v>
      </c>
      <c r="B337" s="27" t="s">
        <v>6876</v>
      </c>
      <c r="C337" s="27" t="s">
        <v>20</v>
      </c>
      <c r="D337" s="27" t="s">
        <v>1072</v>
      </c>
      <c r="E337" s="27" t="s">
        <v>27</v>
      </c>
      <c r="F337" s="27" t="s">
        <v>945</v>
      </c>
      <c r="G337" s="27" t="s">
        <v>946</v>
      </c>
      <c r="H337" s="139" t="s">
        <v>5</v>
      </c>
      <c r="I337" s="1">
        <v>15468000</v>
      </c>
      <c r="J337" s="58">
        <v>0</v>
      </c>
      <c r="K337" t="str">
        <f>VLOOKUP(D337,Group[],3,FALSE)</f>
        <v>Non Komoditi</v>
      </c>
      <c r="L337">
        <f>VLOOKUP(D337,Group[],5,FALSE)</f>
        <v>0</v>
      </c>
      <c r="M337" t="str">
        <f>VLOOKUP(D337,Group[],4,FALSE)</f>
        <v>Hortikultura</v>
      </c>
      <c r="N337" t="str">
        <f>VLOOKUP(F337,Kategori[],3,FALSE)</f>
        <v>Hortikultura</v>
      </c>
    </row>
    <row r="338" spans="1:14">
      <c r="A338" s="139" t="s">
        <v>6875</v>
      </c>
      <c r="B338" s="27" t="s">
        <v>6876</v>
      </c>
      <c r="C338" s="27" t="s">
        <v>20</v>
      </c>
      <c r="D338" s="27" t="s">
        <v>1072</v>
      </c>
      <c r="E338" s="27" t="s">
        <v>27</v>
      </c>
      <c r="F338" s="27" t="s">
        <v>959</v>
      </c>
      <c r="G338" s="27" t="s">
        <v>960</v>
      </c>
      <c r="H338" s="139" t="s">
        <v>5</v>
      </c>
      <c r="I338" s="1">
        <v>517230061</v>
      </c>
      <c r="J338" s="58">
        <v>0</v>
      </c>
      <c r="K338" t="str">
        <f>VLOOKUP(D338,Group[],3,FALSE)</f>
        <v>Non Komoditi</v>
      </c>
      <c r="L338">
        <f>VLOOKUP(D338,Group[],5,FALSE)</f>
        <v>0</v>
      </c>
      <c r="M338" t="str">
        <f>VLOOKUP(D338,Group[],4,FALSE)</f>
        <v>Hortikultura</v>
      </c>
      <c r="N338" t="str">
        <f>VLOOKUP(F338,Kategori[],3,FALSE)</f>
        <v>Hortikultura</v>
      </c>
    </row>
    <row r="339" spans="1:14">
      <c r="A339" s="139" t="s">
        <v>6875</v>
      </c>
      <c r="B339" s="27" t="s">
        <v>6876</v>
      </c>
      <c r="C339" s="27" t="s">
        <v>20</v>
      </c>
      <c r="D339" s="27" t="s">
        <v>1072</v>
      </c>
      <c r="E339" s="27" t="s">
        <v>27</v>
      </c>
      <c r="F339" s="27" t="s">
        <v>961</v>
      </c>
      <c r="G339" s="27" t="s">
        <v>962</v>
      </c>
      <c r="H339" s="139" t="s">
        <v>5</v>
      </c>
      <c r="I339" s="1">
        <v>473710</v>
      </c>
      <c r="J339" s="58">
        <v>0</v>
      </c>
      <c r="K339" t="str">
        <f>VLOOKUP(D339,Group[],3,FALSE)</f>
        <v>Non Komoditi</v>
      </c>
      <c r="L339">
        <f>VLOOKUP(D339,Group[],5,FALSE)</f>
        <v>0</v>
      </c>
      <c r="M339" t="str">
        <f>VLOOKUP(D339,Group[],4,FALSE)</f>
        <v>Hortikultura</v>
      </c>
      <c r="N339" t="str">
        <f>VLOOKUP(F339,Kategori[],3,FALSE)</f>
        <v>Hortikultura</v>
      </c>
    </row>
    <row r="340" spans="1:14">
      <c r="A340" s="139" t="s">
        <v>6875</v>
      </c>
      <c r="B340" s="27" t="s">
        <v>6876</v>
      </c>
      <c r="C340" s="27" t="s">
        <v>20</v>
      </c>
      <c r="D340" s="27" t="s">
        <v>1072</v>
      </c>
      <c r="E340" s="27" t="s">
        <v>27</v>
      </c>
      <c r="F340" s="27" t="s">
        <v>2194</v>
      </c>
      <c r="G340" s="27" t="s">
        <v>2195</v>
      </c>
      <c r="H340" s="139" t="s">
        <v>5</v>
      </c>
      <c r="I340" s="1">
        <v>4007206</v>
      </c>
      <c r="J340" s="58">
        <v>0</v>
      </c>
      <c r="K340" t="str">
        <f>VLOOKUP(D340,Group[],3,FALSE)</f>
        <v>Non Komoditi</v>
      </c>
      <c r="L340">
        <f>VLOOKUP(D340,Group[],5,FALSE)</f>
        <v>0</v>
      </c>
      <c r="M340" t="str">
        <f>VLOOKUP(D340,Group[],4,FALSE)</f>
        <v>Hortikultura</v>
      </c>
      <c r="N340" t="str">
        <f>VLOOKUP(F340,Kategori[],3,FALSE)</f>
        <v>Hortikultura</v>
      </c>
    </row>
    <row r="341" spans="1:14">
      <c r="A341" s="139" t="s">
        <v>6875</v>
      </c>
      <c r="B341" s="27" t="s">
        <v>6876</v>
      </c>
      <c r="C341" s="27" t="s">
        <v>20</v>
      </c>
      <c r="D341" s="27" t="s">
        <v>1072</v>
      </c>
      <c r="E341" s="27" t="s">
        <v>27</v>
      </c>
      <c r="F341" s="27" t="s">
        <v>987</v>
      </c>
      <c r="G341" s="27" t="s">
        <v>988</v>
      </c>
      <c r="H341" s="139" t="s">
        <v>5</v>
      </c>
      <c r="I341" s="1">
        <v>60000</v>
      </c>
      <c r="J341" s="58">
        <v>0</v>
      </c>
      <c r="K341" t="str">
        <f>VLOOKUP(D341,Group[],3,FALSE)</f>
        <v>Non Komoditi</v>
      </c>
      <c r="L341">
        <f>VLOOKUP(D341,Group[],5,FALSE)</f>
        <v>0</v>
      </c>
      <c r="M341" t="str">
        <f>VLOOKUP(D341,Group[],4,FALSE)</f>
        <v>Hortikultura</v>
      </c>
      <c r="N341" t="str">
        <f>VLOOKUP(F341,Kategori[],3,FALSE)</f>
        <v>Hortikultura</v>
      </c>
    </row>
    <row r="342" spans="1:14">
      <c r="A342" s="139" t="s">
        <v>6875</v>
      </c>
      <c r="B342" s="27" t="s">
        <v>6876</v>
      </c>
      <c r="C342" s="27" t="s">
        <v>20</v>
      </c>
      <c r="D342" s="27" t="s">
        <v>1072</v>
      </c>
      <c r="E342" s="27" t="s">
        <v>27</v>
      </c>
      <c r="F342" s="27" t="s">
        <v>3070</v>
      </c>
      <c r="G342" s="27" t="s">
        <v>3071</v>
      </c>
      <c r="H342" s="139" t="s">
        <v>5</v>
      </c>
      <c r="I342" s="1">
        <v>4968250</v>
      </c>
      <c r="J342" s="58">
        <v>0</v>
      </c>
      <c r="K342" t="str">
        <f>VLOOKUP(D342,Group[],3,FALSE)</f>
        <v>Non Komoditi</v>
      </c>
      <c r="L342">
        <f>VLOOKUP(D342,Group[],5,FALSE)</f>
        <v>0</v>
      </c>
      <c r="M342" t="str">
        <f>VLOOKUP(D342,Group[],4,FALSE)</f>
        <v>Hortikultura</v>
      </c>
      <c r="N342" t="str">
        <f>VLOOKUP(F342,Kategori[],3,FALSE)</f>
        <v>Kayu</v>
      </c>
    </row>
    <row r="343" spans="1:14">
      <c r="A343" s="139" t="s">
        <v>6875</v>
      </c>
      <c r="B343" s="27" t="s">
        <v>6876</v>
      </c>
      <c r="C343" s="27" t="s">
        <v>20</v>
      </c>
      <c r="D343" s="27" t="s">
        <v>1072</v>
      </c>
      <c r="E343" s="27" t="s">
        <v>27</v>
      </c>
      <c r="F343" s="27" t="s">
        <v>3072</v>
      </c>
      <c r="G343" s="27" t="s">
        <v>3073</v>
      </c>
      <c r="H343" s="139" t="s">
        <v>5</v>
      </c>
      <c r="I343" s="1">
        <v>14986350</v>
      </c>
      <c r="J343" s="58">
        <v>0</v>
      </c>
      <c r="K343" t="str">
        <f>VLOOKUP(D343,Group[],3,FALSE)</f>
        <v>Non Komoditi</v>
      </c>
      <c r="L343">
        <f>VLOOKUP(D343,Group[],5,FALSE)</f>
        <v>0</v>
      </c>
      <c r="M343" t="str">
        <f>VLOOKUP(D343,Group[],4,FALSE)</f>
        <v>Hortikultura</v>
      </c>
      <c r="N343" t="str">
        <f>VLOOKUP(F343,Kategori[],3,FALSE)</f>
        <v>Kayu</v>
      </c>
    </row>
    <row r="344" spans="1:14">
      <c r="A344" s="139" t="s">
        <v>6875</v>
      </c>
      <c r="B344" s="27" t="s">
        <v>6876</v>
      </c>
      <c r="C344" s="27" t="s">
        <v>20</v>
      </c>
      <c r="D344" s="27" t="s">
        <v>1072</v>
      </c>
      <c r="E344" s="27" t="s">
        <v>27</v>
      </c>
      <c r="F344" s="27" t="s">
        <v>3074</v>
      </c>
      <c r="G344" s="27" t="s">
        <v>3075</v>
      </c>
      <c r="H344" s="139" t="s">
        <v>5</v>
      </c>
      <c r="I344" s="1">
        <v>29762750</v>
      </c>
      <c r="J344" s="58">
        <v>0</v>
      </c>
      <c r="K344" t="str">
        <f>VLOOKUP(D344,Group[],3,FALSE)</f>
        <v>Non Komoditi</v>
      </c>
      <c r="L344">
        <f>VLOOKUP(D344,Group[],5,FALSE)</f>
        <v>0</v>
      </c>
      <c r="M344" t="str">
        <f>VLOOKUP(D344,Group[],4,FALSE)</f>
        <v>Hortikultura</v>
      </c>
      <c r="N344" t="str">
        <f>VLOOKUP(F344,Kategori[],3,FALSE)</f>
        <v>Kayu</v>
      </c>
    </row>
    <row r="345" spans="1:14">
      <c r="A345" s="139" t="s">
        <v>6875</v>
      </c>
      <c r="B345" s="27" t="s">
        <v>6876</v>
      </c>
      <c r="C345" s="27" t="s">
        <v>20</v>
      </c>
      <c r="D345" s="27" t="s">
        <v>1072</v>
      </c>
      <c r="E345" s="27" t="s">
        <v>27</v>
      </c>
      <c r="F345" s="27" t="s">
        <v>3076</v>
      </c>
      <c r="G345" s="27" t="s">
        <v>3077</v>
      </c>
      <c r="H345" s="139" t="s">
        <v>5</v>
      </c>
      <c r="I345" s="1">
        <v>15017800</v>
      </c>
      <c r="J345" s="58">
        <v>0</v>
      </c>
      <c r="K345" t="str">
        <f>VLOOKUP(D345,Group[],3,FALSE)</f>
        <v>Non Komoditi</v>
      </c>
      <c r="L345">
        <f>VLOOKUP(D345,Group[],5,FALSE)</f>
        <v>0</v>
      </c>
      <c r="M345" t="str">
        <f>VLOOKUP(D345,Group[],4,FALSE)</f>
        <v>Hortikultura</v>
      </c>
      <c r="N345" t="str">
        <f>VLOOKUP(F345,Kategori[],3,FALSE)</f>
        <v>Kayu</v>
      </c>
    </row>
    <row r="346" spans="1:14">
      <c r="A346" s="139" t="s">
        <v>6875</v>
      </c>
      <c r="B346" s="27" t="s">
        <v>6876</v>
      </c>
      <c r="C346" s="27" t="s">
        <v>20</v>
      </c>
      <c r="D346" s="27" t="s">
        <v>1072</v>
      </c>
      <c r="E346" s="27" t="s">
        <v>27</v>
      </c>
      <c r="F346" s="27" t="s">
        <v>3078</v>
      </c>
      <c r="G346" s="27" t="s">
        <v>3079</v>
      </c>
      <c r="H346" s="139" t="s">
        <v>5</v>
      </c>
      <c r="I346" s="1">
        <v>3459600</v>
      </c>
      <c r="J346" s="58">
        <v>0</v>
      </c>
      <c r="K346" t="str">
        <f>VLOOKUP(D346,Group[],3,FALSE)</f>
        <v>Non Komoditi</v>
      </c>
      <c r="L346">
        <f>VLOOKUP(D346,Group[],5,FALSE)</f>
        <v>0</v>
      </c>
      <c r="M346" t="str">
        <f>VLOOKUP(D346,Group[],4,FALSE)</f>
        <v>Hortikultura</v>
      </c>
      <c r="N346" t="str">
        <f>VLOOKUP(F346,Kategori[],3,FALSE)</f>
        <v>Kayu</v>
      </c>
    </row>
    <row r="347" spans="1:14">
      <c r="A347" s="139" t="s">
        <v>6875</v>
      </c>
      <c r="B347" s="27" t="s">
        <v>6876</v>
      </c>
      <c r="C347" s="27" t="s">
        <v>20</v>
      </c>
      <c r="D347" s="27" t="s">
        <v>1072</v>
      </c>
      <c r="E347" s="27" t="s">
        <v>27</v>
      </c>
      <c r="F347" s="27" t="s">
        <v>1005</v>
      </c>
      <c r="G347" s="27" t="s">
        <v>1006</v>
      </c>
      <c r="H347" s="139" t="s">
        <v>5</v>
      </c>
      <c r="I347" s="1">
        <v>180000</v>
      </c>
      <c r="J347" s="58">
        <v>0</v>
      </c>
      <c r="K347" t="str">
        <f>VLOOKUP(D347,Group[],3,FALSE)</f>
        <v>Non Komoditi</v>
      </c>
      <c r="L347">
        <f>VLOOKUP(D347,Group[],5,FALSE)</f>
        <v>0</v>
      </c>
      <c r="M347" t="str">
        <f>VLOOKUP(D347,Group[],4,FALSE)</f>
        <v>Hortikultura</v>
      </c>
      <c r="N347" t="str">
        <f>VLOOKUP(F347,Kategori[],3,FALSE)</f>
        <v>Arabika</v>
      </c>
    </row>
    <row r="348" spans="1:14">
      <c r="A348" s="139" t="s">
        <v>6875</v>
      </c>
      <c r="B348" s="27" t="s">
        <v>6876</v>
      </c>
      <c r="C348" s="27" t="s">
        <v>20</v>
      </c>
      <c r="D348" s="27" t="s">
        <v>1072</v>
      </c>
      <c r="E348" s="27" t="s">
        <v>27</v>
      </c>
      <c r="F348" s="27" t="s">
        <v>1007</v>
      </c>
      <c r="G348" s="27" t="s">
        <v>1008</v>
      </c>
      <c r="H348" s="139" t="s">
        <v>5</v>
      </c>
      <c r="I348" s="1">
        <v>19398000</v>
      </c>
      <c r="J348" s="58">
        <v>0</v>
      </c>
      <c r="K348" t="str">
        <f>VLOOKUP(D348,Group[],3,FALSE)</f>
        <v>Non Komoditi</v>
      </c>
      <c r="L348">
        <f>VLOOKUP(D348,Group[],5,FALSE)</f>
        <v>0</v>
      </c>
      <c r="M348" t="str">
        <f>VLOOKUP(D348,Group[],4,FALSE)</f>
        <v>Hortikultura</v>
      </c>
      <c r="N348" t="str">
        <f>VLOOKUP(F348,Kategori[],3,FALSE)</f>
        <v>Arabika</v>
      </c>
    </row>
    <row r="349" spans="1:14">
      <c r="A349" s="139" t="s">
        <v>6875</v>
      </c>
      <c r="B349" s="27" t="s">
        <v>6876</v>
      </c>
      <c r="C349" s="27" t="s">
        <v>20</v>
      </c>
      <c r="D349" s="27" t="s">
        <v>1072</v>
      </c>
      <c r="E349" s="27" t="s">
        <v>27</v>
      </c>
      <c r="F349" s="27" t="s">
        <v>342</v>
      </c>
      <c r="G349" s="27" t="s">
        <v>343</v>
      </c>
      <c r="H349" s="139" t="s">
        <v>5</v>
      </c>
      <c r="I349" s="1">
        <v>998456551</v>
      </c>
      <c r="J349" s="58">
        <v>0</v>
      </c>
      <c r="K349" t="str">
        <f>VLOOKUP(D349,Group[],3,FALSE)</f>
        <v>Non Komoditi</v>
      </c>
      <c r="L349">
        <f>VLOOKUP(D349,Group[],5,FALSE)</f>
        <v>0</v>
      </c>
      <c r="M349" t="str">
        <f>VLOOKUP(D349,Group[],4,FALSE)</f>
        <v>Hortikultura</v>
      </c>
      <c r="N349" t="str">
        <f>VLOOKUP(F349,Kategori[],3,FALSE)</f>
        <v>Robusta</v>
      </c>
    </row>
    <row r="350" spans="1:14">
      <c r="A350" s="139" t="s">
        <v>6875</v>
      </c>
      <c r="B350" s="27" t="s">
        <v>6876</v>
      </c>
      <c r="C350" s="27" t="s">
        <v>20</v>
      </c>
      <c r="D350" s="27" t="s">
        <v>1072</v>
      </c>
      <c r="E350" s="27" t="s">
        <v>27</v>
      </c>
      <c r="F350" s="27" t="s">
        <v>1009</v>
      </c>
      <c r="G350" s="27" t="s">
        <v>1010</v>
      </c>
      <c r="H350" s="139" t="s">
        <v>5</v>
      </c>
      <c r="I350" s="1">
        <v>2520000</v>
      </c>
      <c r="J350" s="58">
        <v>0</v>
      </c>
      <c r="K350" t="str">
        <f>VLOOKUP(D350,Group[],3,FALSE)</f>
        <v>Non Komoditi</v>
      </c>
      <c r="L350">
        <f>VLOOKUP(D350,Group[],5,FALSE)</f>
        <v>0</v>
      </c>
      <c r="M350" t="str">
        <f>VLOOKUP(D350,Group[],4,FALSE)</f>
        <v>Hortikultura</v>
      </c>
      <c r="N350" t="str">
        <f>VLOOKUP(F350,Kategori[],3,FALSE)</f>
        <v>Arabika</v>
      </c>
    </row>
    <row r="351" spans="1:14">
      <c r="A351" s="139" t="s">
        <v>6875</v>
      </c>
      <c r="B351" s="27" t="s">
        <v>6876</v>
      </c>
      <c r="C351" s="27" t="s">
        <v>20</v>
      </c>
      <c r="D351" s="27" t="s">
        <v>1072</v>
      </c>
      <c r="E351" s="27" t="s">
        <v>27</v>
      </c>
      <c r="F351" s="27" t="s">
        <v>344</v>
      </c>
      <c r="G351" s="27" t="s">
        <v>345</v>
      </c>
      <c r="H351" s="139" t="s">
        <v>5</v>
      </c>
      <c r="I351" s="1">
        <v>122160361</v>
      </c>
      <c r="J351" s="58">
        <v>0</v>
      </c>
      <c r="K351" t="str">
        <f>VLOOKUP(D351,Group[],3,FALSE)</f>
        <v>Non Komoditi</v>
      </c>
      <c r="L351">
        <f>VLOOKUP(D351,Group[],5,FALSE)</f>
        <v>0</v>
      </c>
      <c r="M351" t="str">
        <f>VLOOKUP(D351,Group[],4,FALSE)</f>
        <v>Hortikultura</v>
      </c>
      <c r="N351" t="str">
        <f>VLOOKUP(F351,Kategori[],3,FALSE)</f>
        <v>Robusta</v>
      </c>
    </row>
    <row r="352" spans="1:14">
      <c r="A352" s="139" t="s">
        <v>6875</v>
      </c>
      <c r="B352" s="27" t="s">
        <v>6876</v>
      </c>
      <c r="C352" s="27" t="s">
        <v>20</v>
      </c>
      <c r="D352" s="27" t="s">
        <v>1072</v>
      </c>
      <c r="E352" s="27" t="s">
        <v>27</v>
      </c>
      <c r="F352" s="27" t="s">
        <v>1011</v>
      </c>
      <c r="G352" s="27" t="s">
        <v>1012</v>
      </c>
      <c r="H352" s="139" t="s">
        <v>5</v>
      </c>
      <c r="I352" s="1">
        <v>3658000</v>
      </c>
      <c r="J352" s="58">
        <v>0</v>
      </c>
      <c r="K352" t="str">
        <f>VLOOKUP(D352,Group[],3,FALSE)</f>
        <v>Non Komoditi</v>
      </c>
      <c r="L352">
        <f>VLOOKUP(D352,Group[],5,FALSE)</f>
        <v>0</v>
      </c>
      <c r="M352" t="str">
        <f>VLOOKUP(D352,Group[],4,FALSE)</f>
        <v>Hortikultura</v>
      </c>
      <c r="N352" t="str">
        <f>VLOOKUP(F352,Kategori[],3,FALSE)</f>
        <v>Arabika</v>
      </c>
    </row>
    <row r="353" spans="1:14">
      <c r="A353" s="139" t="s">
        <v>6875</v>
      </c>
      <c r="B353" s="27" t="s">
        <v>6876</v>
      </c>
      <c r="C353" s="27" t="s">
        <v>20</v>
      </c>
      <c r="D353" s="27" t="s">
        <v>1072</v>
      </c>
      <c r="E353" s="27" t="s">
        <v>27</v>
      </c>
      <c r="F353" s="27" t="s">
        <v>1013</v>
      </c>
      <c r="G353" s="27" t="s">
        <v>1014</v>
      </c>
      <c r="H353" s="139" t="s">
        <v>5</v>
      </c>
      <c r="I353" s="1">
        <v>61248000</v>
      </c>
      <c r="J353" s="58">
        <v>0</v>
      </c>
      <c r="K353" t="str">
        <f>VLOOKUP(D353,Group[],3,FALSE)</f>
        <v>Non Komoditi</v>
      </c>
      <c r="L353">
        <f>VLOOKUP(D353,Group[],5,FALSE)</f>
        <v>0</v>
      </c>
      <c r="M353" t="str">
        <f>VLOOKUP(D353,Group[],4,FALSE)</f>
        <v>Hortikultura</v>
      </c>
      <c r="N353" t="str">
        <f>VLOOKUP(F353,Kategori[],3,FALSE)</f>
        <v>Arabika</v>
      </c>
    </row>
    <row r="354" spans="1:14">
      <c r="A354" s="139" t="s">
        <v>6875</v>
      </c>
      <c r="B354" s="27" t="s">
        <v>6876</v>
      </c>
      <c r="C354" s="27" t="s">
        <v>20</v>
      </c>
      <c r="D354" s="27" t="s">
        <v>1072</v>
      </c>
      <c r="E354" s="27" t="s">
        <v>27</v>
      </c>
      <c r="F354" s="27" t="s">
        <v>1015</v>
      </c>
      <c r="G354" s="27" t="s">
        <v>1016</v>
      </c>
      <c r="H354" s="139" t="s">
        <v>5</v>
      </c>
      <c r="I354" s="1">
        <v>112868000</v>
      </c>
      <c r="J354" s="58">
        <v>0</v>
      </c>
      <c r="K354" t="str">
        <f>VLOOKUP(D354,Group[],3,FALSE)</f>
        <v>Non Komoditi</v>
      </c>
      <c r="L354">
        <f>VLOOKUP(D354,Group[],5,FALSE)</f>
        <v>0</v>
      </c>
      <c r="M354" t="str">
        <f>VLOOKUP(D354,Group[],4,FALSE)</f>
        <v>Hortikultura</v>
      </c>
      <c r="N354" t="str">
        <f>VLOOKUP(F354,Kategori[],3,FALSE)</f>
        <v>Robusta</v>
      </c>
    </row>
    <row r="355" spans="1:14">
      <c r="A355" s="139" t="s">
        <v>6875</v>
      </c>
      <c r="B355" s="27" t="s">
        <v>6876</v>
      </c>
      <c r="C355" s="27" t="s">
        <v>20</v>
      </c>
      <c r="D355" s="27" t="s">
        <v>1072</v>
      </c>
      <c r="E355" s="27" t="s">
        <v>27</v>
      </c>
      <c r="F355" s="27" t="s">
        <v>1017</v>
      </c>
      <c r="G355" s="27" t="s">
        <v>1018</v>
      </c>
      <c r="H355" s="139" t="s">
        <v>5</v>
      </c>
      <c r="I355" s="1">
        <v>34358000</v>
      </c>
      <c r="J355" s="58">
        <v>0</v>
      </c>
      <c r="K355" t="str">
        <f>VLOOKUP(D355,Group[],3,FALSE)</f>
        <v>Non Komoditi</v>
      </c>
      <c r="L355">
        <f>VLOOKUP(D355,Group[],5,FALSE)</f>
        <v>0</v>
      </c>
      <c r="M355" t="str">
        <f>VLOOKUP(D355,Group[],4,FALSE)</f>
        <v>Hortikultura</v>
      </c>
      <c r="N355" t="str">
        <f>VLOOKUP(F355,Kategori[],3,FALSE)</f>
        <v>Arabika</v>
      </c>
    </row>
    <row r="356" spans="1:14">
      <c r="A356" s="139" t="s">
        <v>6875</v>
      </c>
      <c r="B356" s="27" t="s">
        <v>6876</v>
      </c>
      <c r="C356" s="27" t="s">
        <v>20</v>
      </c>
      <c r="D356" s="27" t="s">
        <v>1072</v>
      </c>
      <c r="E356" s="27" t="s">
        <v>27</v>
      </c>
      <c r="F356" s="27" t="s">
        <v>346</v>
      </c>
      <c r="G356" s="27" t="s">
        <v>347</v>
      </c>
      <c r="H356" s="139" t="s">
        <v>5</v>
      </c>
      <c r="I356" s="1">
        <v>266806001</v>
      </c>
      <c r="J356" s="58">
        <v>0</v>
      </c>
      <c r="K356" t="str">
        <f>VLOOKUP(D356,Group[],3,FALSE)</f>
        <v>Non Komoditi</v>
      </c>
      <c r="L356">
        <f>VLOOKUP(D356,Group[],5,FALSE)</f>
        <v>0</v>
      </c>
      <c r="M356" t="str">
        <f>VLOOKUP(D356,Group[],4,FALSE)</f>
        <v>Hortikultura</v>
      </c>
      <c r="N356" t="str">
        <f>VLOOKUP(F356,Kategori[],3,FALSE)</f>
        <v>Robusta</v>
      </c>
    </row>
    <row r="357" spans="1:14">
      <c r="A357" s="139" t="s">
        <v>6875</v>
      </c>
      <c r="B357" s="27" t="s">
        <v>6876</v>
      </c>
      <c r="C357" s="27" t="s">
        <v>20</v>
      </c>
      <c r="D357" s="27" t="s">
        <v>1072</v>
      </c>
      <c r="E357" s="27" t="s">
        <v>27</v>
      </c>
      <c r="F357" s="27" t="s">
        <v>1019</v>
      </c>
      <c r="G357" s="27" t="s">
        <v>1020</v>
      </c>
      <c r="H357" s="139" t="s">
        <v>5</v>
      </c>
      <c r="I357" s="1">
        <v>2273798</v>
      </c>
      <c r="J357" s="58">
        <v>0</v>
      </c>
      <c r="K357" t="str">
        <f>VLOOKUP(D357,Group[],3,FALSE)</f>
        <v>Non Komoditi</v>
      </c>
      <c r="L357">
        <f>VLOOKUP(D357,Group[],5,FALSE)</f>
        <v>0</v>
      </c>
      <c r="M357" t="str">
        <f>VLOOKUP(D357,Group[],4,FALSE)</f>
        <v>Hortikultura</v>
      </c>
      <c r="N357" t="str">
        <f>VLOOKUP(F357,Kategori[],3,FALSE)</f>
        <v>Arabika</v>
      </c>
    </row>
    <row r="358" spans="1:14">
      <c r="A358" s="139" t="s">
        <v>6875</v>
      </c>
      <c r="B358" s="27" t="s">
        <v>6876</v>
      </c>
      <c r="C358" s="27" t="s">
        <v>20</v>
      </c>
      <c r="D358" s="27" t="s">
        <v>1072</v>
      </c>
      <c r="E358" s="27" t="s">
        <v>27</v>
      </c>
      <c r="F358" s="27" t="s">
        <v>1021</v>
      </c>
      <c r="G358" s="27" t="s">
        <v>1022</v>
      </c>
      <c r="H358" s="139" t="s">
        <v>5</v>
      </c>
      <c r="I358" s="1">
        <v>120268500</v>
      </c>
      <c r="J358" s="58">
        <v>0</v>
      </c>
      <c r="K358" t="str">
        <f>VLOOKUP(D358,Group[],3,FALSE)</f>
        <v>Non Komoditi</v>
      </c>
      <c r="L358">
        <f>VLOOKUP(D358,Group[],5,FALSE)</f>
        <v>0</v>
      </c>
      <c r="M358" t="str">
        <f>VLOOKUP(D358,Group[],4,FALSE)</f>
        <v>Hortikultura</v>
      </c>
      <c r="N358" t="str">
        <f>VLOOKUP(F358,Kategori[],3,FALSE)</f>
        <v>Robusta</v>
      </c>
    </row>
    <row r="359" spans="1:14">
      <c r="A359" s="139" t="s">
        <v>6875</v>
      </c>
      <c r="B359" s="27" t="s">
        <v>6876</v>
      </c>
      <c r="C359" s="27" t="s">
        <v>20</v>
      </c>
      <c r="D359" s="27" t="s">
        <v>1072</v>
      </c>
      <c r="E359" s="27" t="s">
        <v>27</v>
      </c>
      <c r="F359" s="27" t="s">
        <v>1023</v>
      </c>
      <c r="G359" s="27" t="s">
        <v>1024</v>
      </c>
      <c r="H359" s="139" t="s">
        <v>5</v>
      </c>
      <c r="I359" s="1">
        <v>22533000</v>
      </c>
      <c r="J359" s="58">
        <v>0</v>
      </c>
      <c r="K359" t="str">
        <f>VLOOKUP(D359,Group[],3,FALSE)</f>
        <v>Non Komoditi</v>
      </c>
      <c r="L359">
        <f>VLOOKUP(D359,Group[],5,FALSE)</f>
        <v>0</v>
      </c>
      <c r="M359" t="str">
        <f>VLOOKUP(D359,Group[],4,FALSE)</f>
        <v>Hortikultura</v>
      </c>
      <c r="N359" t="str">
        <f>VLOOKUP(F359,Kategori[],3,FALSE)</f>
        <v>Robusta</v>
      </c>
    </row>
    <row r="360" spans="1:14">
      <c r="A360" s="139" t="s">
        <v>6875</v>
      </c>
      <c r="B360" s="27" t="s">
        <v>6876</v>
      </c>
      <c r="C360" s="27" t="s">
        <v>20</v>
      </c>
      <c r="D360" s="27" t="s">
        <v>1072</v>
      </c>
      <c r="E360" s="27" t="s">
        <v>27</v>
      </c>
      <c r="F360" s="27" t="s">
        <v>3293</v>
      </c>
      <c r="G360" s="27" t="s">
        <v>3294</v>
      </c>
      <c r="H360" s="139" t="s">
        <v>5</v>
      </c>
      <c r="I360" s="1">
        <v>359854850</v>
      </c>
      <c r="J360" s="58">
        <v>0</v>
      </c>
      <c r="K360" t="str">
        <f>VLOOKUP(D360,Group[],3,FALSE)</f>
        <v>Non Komoditi</v>
      </c>
      <c r="L360">
        <f>VLOOKUP(D360,Group[],5,FALSE)</f>
        <v>0</v>
      </c>
      <c r="M360" t="str">
        <f>VLOOKUP(D360,Group[],4,FALSE)</f>
        <v>Hortikultura</v>
      </c>
      <c r="N360" t="str">
        <f>VLOOKUP(F360,Kategori[],3,FALSE)</f>
        <v>Hortikultura</v>
      </c>
    </row>
    <row r="361" spans="1:14">
      <c r="A361" s="139" t="s">
        <v>6875</v>
      </c>
      <c r="B361" s="27" t="s">
        <v>6876</v>
      </c>
      <c r="C361" s="27" t="s">
        <v>20</v>
      </c>
      <c r="D361" s="27" t="s">
        <v>1072</v>
      </c>
      <c r="E361" s="27" t="s">
        <v>27</v>
      </c>
      <c r="F361" s="27" t="s">
        <v>6883</v>
      </c>
      <c r="G361" s="27" t="s">
        <v>6884</v>
      </c>
      <c r="H361" s="139" t="s">
        <v>5</v>
      </c>
      <c r="I361" s="1">
        <v>7840000</v>
      </c>
      <c r="J361" s="58">
        <v>0</v>
      </c>
      <c r="K361" t="str">
        <f>VLOOKUP(D361,Group[],3,FALSE)</f>
        <v>Non Komoditi</v>
      </c>
      <c r="L361">
        <f>VLOOKUP(D361,Group[],5,FALSE)</f>
        <v>0</v>
      </c>
      <c r="M361" t="str">
        <f>VLOOKUP(D361,Group[],4,FALSE)</f>
        <v>Hortikultura</v>
      </c>
      <c r="N361" t="str">
        <f>VLOOKUP(F361,Kategori[],3,FALSE)</f>
        <v>Karet Lainnya</v>
      </c>
    </row>
    <row r="362" spans="1:14">
      <c r="A362" s="139" t="s">
        <v>6875</v>
      </c>
      <c r="B362" s="27" t="s">
        <v>6876</v>
      </c>
      <c r="C362" s="27" t="s">
        <v>20</v>
      </c>
      <c r="D362" s="27" t="s">
        <v>1072</v>
      </c>
      <c r="E362" s="27" t="s">
        <v>27</v>
      </c>
      <c r="F362" s="27" t="s">
        <v>1029</v>
      </c>
      <c r="G362" s="27" t="s">
        <v>1030</v>
      </c>
      <c r="H362" s="139" t="s">
        <v>5</v>
      </c>
      <c r="I362" s="1">
        <v>882533412</v>
      </c>
      <c r="J362" s="58">
        <v>0</v>
      </c>
      <c r="K362" t="str">
        <f>VLOOKUP(D362,Group[],3,FALSE)</f>
        <v>Non Komoditi</v>
      </c>
      <c r="L362">
        <f>VLOOKUP(D362,Group[],5,FALSE)</f>
        <v>0</v>
      </c>
      <c r="M362" t="str">
        <f>VLOOKUP(D362,Group[],4,FALSE)</f>
        <v>Hortikultura</v>
      </c>
      <c r="N362" t="str">
        <f>VLOOKUP(F362,Kategori[],3,FALSE)</f>
        <v>Hortikultura</v>
      </c>
    </row>
    <row r="363" spans="1:14">
      <c r="A363" s="139" t="s">
        <v>6875</v>
      </c>
      <c r="B363" s="27" t="s">
        <v>6876</v>
      </c>
      <c r="C363" s="27" t="s">
        <v>20</v>
      </c>
      <c r="D363" s="27" t="s">
        <v>1072</v>
      </c>
      <c r="E363" s="27" t="s">
        <v>27</v>
      </c>
      <c r="F363" s="27" t="s">
        <v>1031</v>
      </c>
      <c r="G363" s="27" t="s">
        <v>1032</v>
      </c>
      <c r="H363" s="139" t="s">
        <v>5</v>
      </c>
      <c r="I363" s="1">
        <v>742732031</v>
      </c>
      <c r="J363" s="58">
        <v>0</v>
      </c>
      <c r="K363" t="str">
        <f>VLOOKUP(D363,Group[],3,FALSE)</f>
        <v>Non Komoditi</v>
      </c>
      <c r="L363">
        <f>VLOOKUP(D363,Group[],5,FALSE)</f>
        <v>0</v>
      </c>
      <c r="M363" t="str">
        <f>VLOOKUP(D363,Group[],4,FALSE)</f>
        <v>Hortikultura</v>
      </c>
      <c r="N363" t="str">
        <f>VLOOKUP(F363,Kategori[],3,FALSE)</f>
        <v>Hortikultura</v>
      </c>
    </row>
    <row r="364" spans="1:14">
      <c r="A364" s="139" t="s">
        <v>6875</v>
      </c>
      <c r="B364" s="27" t="s">
        <v>6876</v>
      </c>
      <c r="C364" s="27" t="s">
        <v>20</v>
      </c>
      <c r="D364" s="27" t="s">
        <v>1072</v>
      </c>
      <c r="E364" s="27" t="s">
        <v>27</v>
      </c>
      <c r="F364" s="27" t="s">
        <v>6885</v>
      </c>
      <c r="G364" s="27" t="s">
        <v>6886</v>
      </c>
      <c r="H364" s="139" t="s">
        <v>5</v>
      </c>
      <c r="I364" s="1">
        <v>3418423</v>
      </c>
      <c r="J364" s="58">
        <v>0</v>
      </c>
      <c r="K364" t="str">
        <f>VLOOKUP(D364,Group[],3,FALSE)</f>
        <v>Non Komoditi</v>
      </c>
      <c r="L364">
        <f>VLOOKUP(D364,Group[],5,FALSE)</f>
        <v>0</v>
      </c>
      <c r="M364" t="str">
        <f>VLOOKUP(D364,Group[],4,FALSE)</f>
        <v>Hortikultura</v>
      </c>
      <c r="N364" t="str">
        <f>VLOOKUP(F364,Kategori[],3,FALSE)</f>
        <v>Hortikultura</v>
      </c>
    </row>
    <row r="365" spans="1:14">
      <c r="A365" s="139" t="s">
        <v>6875</v>
      </c>
      <c r="B365" s="27" t="s">
        <v>6876</v>
      </c>
      <c r="C365" s="27" t="s">
        <v>20</v>
      </c>
      <c r="D365" s="27" t="s">
        <v>1079</v>
      </c>
      <c r="E365" s="27" t="s">
        <v>39</v>
      </c>
      <c r="F365" s="27" t="s">
        <v>807</v>
      </c>
      <c r="G365" s="27" t="s">
        <v>808</v>
      </c>
      <c r="H365" s="139" t="s">
        <v>5</v>
      </c>
      <c r="I365" s="1">
        <v>2336739400</v>
      </c>
      <c r="J365" s="58">
        <v>0</v>
      </c>
      <c r="K365" t="str">
        <f>VLOOKUP(D365,Group[],3,FALSE)</f>
        <v>Non Komoditi</v>
      </c>
      <c r="L365">
        <f>VLOOKUP(D365,Group[],5,FALSE)</f>
        <v>0</v>
      </c>
      <c r="M365" t="str">
        <f>VLOOKUP(D365,Group[],4,FALSE)</f>
        <v>Kayu</v>
      </c>
      <c r="N365" t="str">
        <f>VLOOKUP(F365,Kategori[],3,FALSE)</f>
        <v>Kayu</v>
      </c>
    </row>
    <row r="366" spans="1:14">
      <c r="A366" s="139" t="s">
        <v>6875</v>
      </c>
      <c r="B366" s="27" t="s">
        <v>6876</v>
      </c>
      <c r="C366" s="27" t="s">
        <v>20</v>
      </c>
      <c r="D366" s="27" t="s">
        <v>1079</v>
      </c>
      <c r="E366" s="27" t="s">
        <v>39</v>
      </c>
      <c r="F366" s="27" t="s">
        <v>809</v>
      </c>
      <c r="G366" s="27" t="s">
        <v>810</v>
      </c>
      <c r="H366" s="139" t="s">
        <v>5</v>
      </c>
      <c r="I366" s="1">
        <v>8561663110</v>
      </c>
      <c r="J366" s="58">
        <v>0</v>
      </c>
      <c r="K366" t="str">
        <f>VLOOKUP(D366,Group[],3,FALSE)</f>
        <v>Non Komoditi</v>
      </c>
      <c r="L366">
        <f>VLOOKUP(D366,Group[],5,FALSE)</f>
        <v>0</v>
      </c>
      <c r="M366" t="str">
        <f>VLOOKUP(D366,Group[],4,FALSE)</f>
        <v>Kayu</v>
      </c>
      <c r="N366" t="str">
        <f>VLOOKUP(F366,Kategori[],3,FALSE)</f>
        <v>Kayu</v>
      </c>
    </row>
    <row r="367" spans="1:14">
      <c r="A367" s="139" t="s">
        <v>6875</v>
      </c>
      <c r="B367" s="27" t="s">
        <v>6876</v>
      </c>
      <c r="C367" s="27" t="s">
        <v>20</v>
      </c>
      <c r="D367" s="27" t="s">
        <v>1079</v>
      </c>
      <c r="E367" s="27" t="s">
        <v>39</v>
      </c>
      <c r="F367" s="27" t="s">
        <v>811</v>
      </c>
      <c r="G367" s="27" t="s">
        <v>812</v>
      </c>
      <c r="H367" s="139" t="s">
        <v>5</v>
      </c>
      <c r="I367" s="1">
        <v>14870895550</v>
      </c>
      <c r="J367" s="58">
        <v>0</v>
      </c>
      <c r="K367" t="str">
        <f>VLOOKUP(D367,Group[],3,FALSE)</f>
        <v>Non Komoditi</v>
      </c>
      <c r="L367">
        <f>VLOOKUP(D367,Group[],5,FALSE)</f>
        <v>0</v>
      </c>
      <c r="M367" t="str">
        <f>VLOOKUP(D367,Group[],4,FALSE)</f>
        <v>Kayu</v>
      </c>
      <c r="N367" t="str">
        <f>VLOOKUP(F367,Kategori[],3,FALSE)</f>
        <v>Kayu</v>
      </c>
    </row>
    <row r="368" spans="1:14">
      <c r="A368" s="139" t="s">
        <v>6875</v>
      </c>
      <c r="B368" s="27" t="s">
        <v>6876</v>
      </c>
      <c r="C368" s="27" t="s">
        <v>20</v>
      </c>
      <c r="D368" s="27" t="s">
        <v>1079</v>
      </c>
      <c r="E368" s="27" t="s">
        <v>39</v>
      </c>
      <c r="F368" s="27" t="s">
        <v>813</v>
      </c>
      <c r="G368" s="27" t="s">
        <v>814</v>
      </c>
      <c r="H368" s="139" t="s">
        <v>5</v>
      </c>
      <c r="I368" s="1">
        <v>11404692200</v>
      </c>
      <c r="J368" s="58">
        <v>0</v>
      </c>
      <c r="K368" t="str">
        <f>VLOOKUP(D368,Group[],3,FALSE)</f>
        <v>Non Komoditi</v>
      </c>
      <c r="L368">
        <f>VLOOKUP(D368,Group[],5,FALSE)</f>
        <v>0</v>
      </c>
      <c r="M368" t="str">
        <f>VLOOKUP(D368,Group[],4,FALSE)</f>
        <v>Kayu</v>
      </c>
      <c r="N368" t="str">
        <f>VLOOKUP(F368,Kategori[],3,FALSE)</f>
        <v>Kayu</v>
      </c>
    </row>
    <row r="369" spans="1:14">
      <c r="A369" s="139" t="s">
        <v>6875</v>
      </c>
      <c r="B369" s="27" t="s">
        <v>6876</v>
      </c>
      <c r="C369" s="27" t="s">
        <v>20</v>
      </c>
      <c r="D369" s="27" t="s">
        <v>1079</v>
      </c>
      <c r="E369" s="27" t="s">
        <v>39</v>
      </c>
      <c r="F369" s="27" t="s">
        <v>815</v>
      </c>
      <c r="G369" s="27" t="s">
        <v>816</v>
      </c>
      <c r="H369" s="139" t="s">
        <v>5</v>
      </c>
      <c r="I369" s="1">
        <v>8130100420</v>
      </c>
      <c r="J369" s="58">
        <v>0</v>
      </c>
      <c r="K369" t="str">
        <f>VLOOKUP(D369,Group[],3,FALSE)</f>
        <v>Non Komoditi</v>
      </c>
      <c r="L369">
        <f>VLOOKUP(D369,Group[],5,FALSE)</f>
        <v>0</v>
      </c>
      <c r="M369" t="str">
        <f>VLOOKUP(D369,Group[],4,FALSE)</f>
        <v>Kayu</v>
      </c>
      <c r="N369" t="str">
        <f>VLOOKUP(F369,Kategori[],3,FALSE)</f>
        <v>Kayu</v>
      </c>
    </row>
    <row r="370" spans="1:14">
      <c r="A370" s="139" t="s">
        <v>6875</v>
      </c>
      <c r="B370" s="27" t="s">
        <v>6876</v>
      </c>
      <c r="C370" s="27" t="s">
        <v>20</v>
      </c>
      <c r="D370" s="27" t="s">
        <v>1079</v>
      </c>
      <c r="E370" s="27" t="s">
        <v>39</v>
      </c>
      <c r="F370" s="27" t="s">
        <v>817</v>
      </c>
      <c r="G370" s="27" t="s">
        <v>818</v>
      </c>
      <c r="H370" s="139" t="s">
        <v>5</v>
      </c>
      <c r="I370" s="1">
        <v>1470462150</v>
      </c>
      <c r="J370" s="58">
        <v>0</v>
      </c>
      <c r="K370" t="str">
        <f>VLOOKUP(D370,Group[],3,FALSE)</f>
        <v>Non Komoditi</v>
      </c>
      <c r="L370">
        <f>VLOOKUP(D370,Group[],5,FALSE)</f>
        <v>0</v>
      </c>
      <c r="M370" t="str">
        <f>VLOOKUP(D370,Group[],4,FALSE)</f>
        <v>Kayu</v>
      </c>
      <c r="N370" t="str">
        <f>VLOOKUP(F370,Kategori[],3,FALSE)</f>
        <v>Kayu</v>
      </c>
    </row>
    <row r="371" spans="1:14">
      <c r="A371" s="139" t="s">
        <v>6875</v>
      </c>
      <c r="B371" s="27" t="s">
        <v>6876</v>
      </c>
      <c r="C371" s="27" t="s">
        <v>20</v>
      </c>
      <c r="D371" s="27" t="s">
        <v>1079</v>
      </c>
      <c r="E371" s="27" t="s">
        <v>39</v>
      </c>
      <c r="F371" s="27" t="s">
        <v>819</v>
      </c>
      <c r="G371" s="27" t="s">
        <v>820</v>
      </c>
      <c r="H371" s="139" t="s">
        <v>5</v>
      </c>
      <c r="I371" s="1">
        <v>22181050</v>
      </c>
      <c r="J371" s="58">
        <v>0</v>
      </c>
      <c r="K371" t="str">
        <f>VLOOKUP(D371,Group[],3,FALSE)</f>
        <v>Non Komoditi</v>
      </c>
      <c r="L371">
        <f>VLOOKUP(D371,Group[],5,FALSE)</f>
        <v>0</v>
      </c>
      <c r="M371" t="str">
        <f>VLOOKUP(D371,Group[],4,FALSE)</f>
        <v>Kayu</v>
      </c>
      <c r="N371" t="str">
        <f>VLOOKUP(F371,Kategori[],3,FALSE)</f>
        <v>Kayu</v>
      </c>
    </row>
    <row r="372" spans="1:14">
      <c r="A372" s="139" t="s">
        <v>6875</v>
      </c>
      <c r="B372" s="27" t="s">
        <v>6876</v>
      </c>
      <c r="C372" s="27" t="s">
        <v>20</v>
      </c>
      <c r="D372" s="27" t="s">
        <v>1079</v>
      </c>
      <c r="E372" s="27" t="s">
        <v>39</v>
      </c>
      <c r="F372" s="27" t="s">
        <v>821</v>
      </c>
      <c r="G372" s="27" t="s">
        <v>822</v>
      </c>
      <c r="H372" s="139" t="s">
        <v>5</v>
      </c>
      <c r="I372" s="1">
        <v>2992005629</v>
      </c>
      <c r="J372" s="58">
        <v>0</v>
      </c>
      <c r="K372" t="str">
        <f>VLOOKUP(D372,Group[],3,FALSE)</f>
        <v>Non Komoditi</v>
      </c>
      <c r="L372">
        <f>VLOOKUP(D372,Group[],5,FALSE)</f>
        <v>0</v>
      </c>
      <c r="M372" t="str">
        <f>VLOOKUP(D372,Group[],4,FALSE)</f>
        <v>Kayu</v>
      </c>
      <c r="N372" t="str">
        <f>VLOOKUP(F372,Kategori[],3,FALSE)</f>
        <v>Kayu</v>
      </c>
    </row>
    <row r="373" spans="1:14">
      <c r="A373" s="139" t="s">
        <v>6875</v>
      </c>
      <c r="B373" s="27" t="s">
        <v>6876</v>
      </c>
      <c r="C373" s="27" t="s">
        <v>20</v>
      </c>
      <c r="D373" s="27" t="s">
        <v>1079</v>
      </c>
      <c r="E373" s="27" t="s">
        <v>39</v>
      </c>
      <c r="F373" s="27" t="s">
        <v>823</v>
      </c>
      <c r="G373" s="27" t="s">
        <v>824</v>
      </c>
      <c r="H373" s="139" t="s">
        <v>5</v>
      </c>
      <c r="I373" s="1">
        <v>1137692000</v>
      </c>
      <c r="J373" s="58">
        <v>0</v>
      </c>
      <c r="K373" t="str">
        <f>VLOOKUP(D373,Group[],3,FALSE)</f>
        <v>Non Komoditi</v>
      </c>
      <c r="L373">
        <f>VLOOKUP(D373,Group[],5,FALSE)</f>
        <v>0</v>
      </c>
      <c r="M373" t="str">
        <f>VLOOKUP(D373,Group[],4,FALSE)</f>
        <v>Kayu</v>
      </c>
      <c r="N373" t="str">
        <f>VLOOKUP(F373,Kategori[],3,FALSE)</f>
        <v>Kayu</v>
      </c>
    </row>
    <row r="374" spans="1:14">
      <c r="A374" s="139" t="s">
        <v>6875</v>
      </c>
      <c r="B374" s="27" t="s">
        <v>6876</v>
      </c>
      <c r="C374" s="27" t="s">
        <v>20</v>
      </c>
      <c r="D374" s="27" t="s">
        <v>1079</v>
      </c>
      <c r="E374" s="27" t="s">
        <v>39</v>
      </c>
      <c r="F374" s="27" t="s">
        <v>825</v>
      </c>
      <c r="G374" s="27" t="s">
        <v>826</v>
      </c>
      <c r="H374" s="139" t="s">
        <v>5</v>
      </c>
      <c r="I374" s="1">
        <v>4775292850</v>
      </c>
      <c r="J374" s="58">
        <v>0</v>
      </c>
      <c r="K374" t="str">
        <f>VLOOKUP(D374,Group[],3,FALSE)</f>
        <v>Non Komoditi</v>
      </c>
      <c r="L374">
        <f>VLOOKUP(D374,Group[],5,FALSE)</f>
        <v>0</v>
      </c>
      <c r="M374" t="str">
        <f>VLOOKUP(D374,Group[],4,FALSE)</f>
        <v>Kayu</v>
      </c>
      <c r="N374" t="str">
        <f>VLOOKUP(F374,Kategori[],3,FALSE)</f>
        <v>Kayu</v>
      </c>
    </row>
    <row r="375" spans="1:14">
      <c r="A375" s="139" t="s">
        <v>6875</v>
      </c>
      <c r="B375" s="27" t="s">
        <v>6876</v>
      </c>
      <c r="C375" s="27" t="s">
        <v>20</v>
      </c>
      <c r="D375" s="27" t="s">
        <v>1079</v>
      </c>
      <c r="E375" s="27" t="s">
        <v>39</v>
      </c>
      <c r="F375" s="27" t="s">
        <v>827</v>
      </c>
      <c r="G375" s="27" t="s">
        <v>828</v>
      </c>
      <c r="H375" s="139" t="s">
        <v>5</v>
      </c>
      <c r="I375" s="1">
        <v>6910668900</v>
      </c>
      <c r="J375" s="58">
        <v>0</v>
      </c>
      <c r="K375" t="str">
        <f>VLOOKUP(D375,Group[],3,FALSE)</f>
        <v>Non Komoditi</v>
      </c>
      <c r="L375">
        <f>VLOOKUP(D375,Group[],5,FALSE)</f>
        <v>0</v>
      </c>
      <c r="M375" t="str">
        <f>VLOOKUP(D375,Group[],4,FALSE)</f>
        <v>Kayu</v>
      </c>
      <c r="N375" t="str">
        <f>VLOOKUP(F375,Kategori[],3,FALSE)</f>
        <v>Kayu</v>
      </c>
    </row>
    <row r="376" spans="1:14">
      <c r="A376" s="139" t="s">
        <v>6875</v>
      </c>
      <c r="B376" s="27" t="s">
        <v>6876</v>
      </c>
      <c r="C376" s="27" t="s">
        <v>20</v>
      </c>
      <c r="D376" s="27" t="s">
        <v>1079</v>
      </c>
      <c r="E376" s="27" t="s">
        <v>39</v>
      </c>
      <c r="F376" s="27" t="s">
        <v>829</v>
      </c>
      <c r="G376" s="27" t="s">
        <v>830</v>
      </c>
      <c r="H376" s="139" t="s">
        <v>5</v>
      </c>
      <c r="I376" s="1">
        <v>5729867650</v>
      </c>
      <c r="J376" s="58">
        <v>0</v>
      </c>
      <c r="K376" t="str">
        <f>VLOOKUP(D376,Group[],3,FALSE)</f>
        <v>Non Komoditi</v>
      </c>
      <c r="L376">
        <f>VLOOKUP(D376,Group[],5,FALSE)</f>
        <v>0</v>
      </c>
      <c r="M376" t="str">
        <f>VLOOKUP(D376,Group[],4,FALSE)</f>
        <v>Kayu</v>
      </c>
      <c r="N376" t="str">
        <f>VLOOKUP(F376,Kategori[],3,FALSE)</f>
        <v>Kayu</v>
      </c>
    </row>
    <row r="377" spans="1:14">
      <c r="A377" s="139" t="s">
        <v>6875</v>
      </c>
      <c r="B377" s="27" t="s">
        <v>6876</v>
      </c>
      <c r="C377" s="27" t="s">
        <v>20</v>
      </c>
      <c r="D377" s="27" t="s">
        <v>1079</v>
      </c>
      <c r="E377" s="27" t="s">
        <v>39</v>
      </c>
      <c r="F377" s="27" t="s">
        <v>831</v>
      </c>
      <c r="G377" s="27" t="s">
        <v>832</v>
      </c>
      <c r="H377" s="139" t="s">
        <v>5</v>
      </c>
      <c r="I377" s="1">
        <v>3376549550</v>
      </c>
      <c r="J377" s="58">
        <v>0</v>
      </c>
      <c r="K377" t="str">
        <f>VLOOKUP(D377,Group[],3,FALSE)</f>
        <v>Non Komoditi</v>
      </c>
      <c r="L377">
        <f>VLOOKUP(D377,Group[],5,FALSE)</f>
        <v>0</v>
      </c>
      <c r="M377" t="str">
        <f>VLOOKUP(D377,Group[],4,FALSE)</f>
        <v>Kayu</v>
      </c>
      <c r="N377" t="str">
        <f>VLOOKUP(F377,Kategori[],3,FALSE)</f>
        <v>Kayu</v>
      </c>
    </row>
    <row r="378" spans="1:14">
      <c r="A378" s="139" t="s">
        <v>6875</v>
      </c>
      <c r="B378" s="27" t="s">
        <v>6876</v>
      </c>
      <c r="C378" s="27" t="s">
        <v>20</v>
      </c>
      <c r="D378" s="27" t="s">
        <v>1079</v>
      </c>
      <c r="E378" s="27" t="s">
        <v>39</v>
      </c>
      <c r="F378" s="27" t="s">
        <v>833</v>
      </c>
      <c r="G378" s="27" t="s">
        <v>834</v>
      </c>
      <c r="H378" s="139" t="s">
        <v>5</v>
      </c>
      <c r="I378" s="1">
        <v>211276300</v>
      </c>
      <c r="J378" s="58">
        <v>0</v>
      </c>
      <c r="K378" t="str">
        <f>VLOOKUP(D378,Group[],3,FALSE)</f>
        <v>Non Komoditi</v>
      </c>
      <c r="L378">
        <f>VLOOKUP(D378,Group[],5,FALSE)</f>
        <v>0</v>
      </c>
      <c r="M378" t="str">
        <f>VLOOKUP(D378,Group[],4,FALSE)</f>
        <v>Kayu</v>
      </c>
      <c r="N378" t="str">
        <f>VLOOKUP(F378,Kategori[],3,FALSE)</f>
        <v>Kayu</v>
      </c>
    </row>
    <row r="379" spans="1:14">
      <c r="A379" s="139" t="s">
        <v>6875</v>
      </c>
      <c r="B379" s="27" t="s">
        <v>6876</v>
      </c>
      <c r="C379" s="27" t="s">
        <v>20</v>
      </c>
      <c r="D379" s="27" t="s">
        <v>1079</v>
      </c>
      <c r="E379" s="27" t="s">
        <v>39</v>
      </c>
      <c r="F379" s="27" t="s">
        <v>837</v>
      </c>
      <c r="G379" s="27" t="s">
        <v>838</v>
      </c>
      <c r="H379" s="139" t="s">
        <v>5</v>
      </c>
      <c r="I379" s="1">
        <v>382672649</v>
      </c>
      <c r="J379" s="58">
        <v>0</v>
      </c>
      <c r="K379" t="str">
        <f>VLOOKUP(D379,Group[],3,FALSE)</f>
        <v>Non Komoditi</v>
      </c>
      <c r="L379">
        <f>VLOOKUP(D379,Group[],5,FALSE)</f>
        <v>0</v>
      </c>
      <c r="M379" t="str">
        <f>VLOOKUP(D379,Group[],4,FALSE)</f>
        <v>Kayu</v>
      </c>
      <c r="N379" t="str">
        <f>VLOOKUP(F379,Kategori[],3,FALSE)</f>
        <v>Kayu</v>
      </c>
    </row>
    <row r="380" spans="1:14">
      <c r="A380" s="139" t="s">
        <v>6875</v>
      </c>
      <c r="B380" s="27" t="s">
        <v>6876</v>
      </c>
      <c r="C380" s="27" t="s">
        <v>20</v>
      </c>
      <c r="D380" s="27" t="s">
        <v>1079</v>
      </c>
      <c r="E380" s="27" t="s">
        <v>39</v>
      </c>
      <c r="F380" s="27" t="s">
        <v>839</v>
      </c>
      <c r="G380" s="27" t="s">
        <v>840</v>
      </c>
      <c r="H380" s="139" t="s">
        <v>5</v>
      </c>
      <c r="I380" s="1">
        <v>13605050</v>
      </c>
      <c r="J380" s="58">
        <v>0</v>
      </c>
      <c r="K380" t="str">
        <f>VLOOKUP(D380,Group[],3,FALSE)</f>
        <v>Non Komoditi</v>
      </c>
      <c r="L380">
        <f>VLOOKUP(D380,Group[],5,FALSE)</f>
        <v>0</v>
      </c>
      <c r="M380" t="str">
        <f>VLOOKUP(D380,Group[],4,FALSE)</f>
        <v>Kayu</v>
      </c>
      <c r="N380" t="str">
        <f>VLOOKUP(F380,Kategori[],3,FALSE)</f>
        <v>Kayu</v>
      </c>
    </row>
    <row r="381" spans="1:14">
      <c r="A381" s="139" t="s">
        <v>6875</v>
      </c>
      <c r="B381" s="27" t="s">
        <v>6876</v>
      </c>
      <c r="C381" s="27" t="s">
        <v>20</v>
      </c>
      <c r="D381" s="27" t="s">
        <v>1079</v>
      </c>
      <c r="E381" s="27" t="s">
        <v>39</v>
      </c>
      <c r="F381" s="27" t="s">
        <v>841</v>
      </c>
      <c r="G381" s="27" t="s">
        <v>842</v>
      </c>
      <c r="H381" s="139" t="s">
        <v>5</v>
      </c>
      <c r="I381" s="1">
        <v>71164800</v>
      </c>
      <c r="J381" s="58">
        <v>0</v>
      </c>
      <c r="K381" t="str">
        <f>VLOOKUP(D381,Group[],3,FALSE)</f>
        <v>Non Komoditi</v>
      </c>
      <c r="L381">
        <f>VLOOKUP(D381,Group[],5,FALSE)</f>
        <v>0</v>
      </c>
      <c r="M381" t="str">
        <f>VLOOKUP(D381,Group[],4,FALSE)</f>
        <v>Kayu</v>
      </c>
      <c r="N381" t="str">
        <f>VLOOKUP(F381,Kategori[],3,FALSE)</f>
        <v>Kayu</v>
      </c>
    </row>
    <row r="382" spans="1:14">
      <c r="A382" s="139" t="s">
        <v>6875</v>
      </c>
      <c r="B382" s="27" t="s">
        <v>6876</v>
      </c>
      <c r="C382" s="27" t="s">
        <v>20</v>
      </c>
      <c r="D382" s="27" t="s">
        <v>1079</v>
      </c>
      <c r="E382" s="27" t="s">
        <v>39</v>
      </c>
      <c r="F382" s="27" t="s">
        <v>843</v>
      </c>
      <c r="G382" s="27" t="s">
        <v>844</v>
      </c>
      <c r="H382" s="139" t="s">
        <v>5</v>
      </c>
      <c r="I382" s="1">
        <v>242392550</v>
      </c>
      <c r="J382" s="58">
        <v>0</v>
      </c>
      <c r="K382" t="str">
        <f>VLOOKUP(D382,Group[],3,FALSE)</f>
        <v>Non Komoditi</v>
      </c>
      <c r="L382">
        <f>VLOOKUP(D382,Group[],5,FALSE)</f>
        <v>0</v>
      </c>
      <c r="M382" t="str">
        <f>VLOOKUP(D382,Group[],4,FALSE)</f>
        <v>Kayu</v>
      </c>
      <c r="N382" t="str">
        <f>VLOOKUP(F382,Kategori[],3,FALSE)</f>
        <v>Kayu</v>
      </c>
    </row>
    <row r="383" spans="1:14">
      <c r="A383" s="139" t="s">
        <v>6875</v>
      </c>
      <c r="B383" s="27" t="s">
        <v>6876</v>
      </c>
      <c r="C383" s="27" t="s">
        <v>20</v>
      </c>
      <c r="D383" s="27" t="s">
        <v>1079</v>
      </c>
      <c r="E383" s="27" t="s">
        <v>39</v>
      </c>
      <c r="F383" s="27" t="s">
        <v>845</v>
      </c>
      <c r="G383" s="27" t="s">
        <v>846</v>
      </c>
      <c r="H383" s="139" t="s">
        <v>5</v>
      </c>
      <c r="I383" s="1">
        <v>249020200</v>
      </c>
      <c r="J383" s="58">
        <v>0</v>
      </c>
      <c r="K383" t="str">
        <f>VLOOKUP(D383,Group[],3,FALSE)</f>
        <v>Non Komoditi</v>
      </c>
      <c r="L383">
        <f>VLOOKUP(D383,Group[],5,FALSE)</f>
        <v>0</v>
      </c>
      <c r="M383" t="str">
        <f>VLOOKUP(D383,Group[],4,FALSE)</f>
        <v>Kayu</v>
      </c>
      <c r="N383" t="str">
        <f>VLOOKUP(F383,Kategori[],3,FALSE)</f>
        <v>Kayu</v>
      </c>
    </row>
    <row r="384" spans="1:14">
      <c r="A384" s="139" t="s">
        <v>6875</v>
      </c>
      <c r="B384" s="27" t="s">
        <v>6876</v>
      </c>
      <c r="C384" s="27" t="s">
        <v>20</v>
      </c>
      <c r="D384" s="27" t="s">
        <v>1079</v>
      </c>
      <c r="E384" s="27" t="s">
        <v>39</v>
      </c>
      <c r="F384" s="27" t="s">
        <v>847</v>
      </c>
      <c r="G384" s="27" t="s">
        <v>848</v>
      </c>
      <c r="H384" s="139" t="s">
        <v>5</v>
      </c>
      <c r="I384" s="1">
        <v>241780800</v>
      </c>
      <c r="J384" s="58">
        <v>0</v>
      </c>
      <c r="K384" t="str">
        <f>VLOOKUP(D384,Group[],3,FALSE)</f>
        <v>Non Komoditi</v>
      </c>
      <c r="L384">
        <f>VLOOKUP(D384,Group[],5,FALSE)</f>
        <v>0</v>
      </c>
      <c r="M384" t="str">
        <f>VLOOKUP(D384,Group[],4,FALSE)</f>
        <v>Kayu</v>
      </c>
      <c r="N384" t="str">
        <f>VLOOKUP(F384,Kategori[],3,FALSE)</f>
        <v>Kayu</v>
      </c>
    </row>
    <row r="385" spans="1:14">
      <c r="A385" s="139" t="s">
        <v>6875</v>
      </c>
      <c r="B385" s="27" t="s">
        <v>6876</v>
      </c>
      <c r="C385" s="27" t="s">
        <v>20</v>
      </c>
      <c r="D385" s="27" t="s">
        <v>1079</v>
      </c>
      <c r="E385" s="27" t="s">
        <v>39</v>
      </c>
      <c r="F385" s="27" t="s">
        <v>849</v>
      </c>
      <c r="G385" s="27" t="s">
        <v>850</v>
      </c>
      <c r="H385" s="139" t="s">
        <v>5</v>
      </c>
      <c r="I385" s="1">
        <v>35140890</v>
      </c>
      <c r="J385" s="58">
        <v>0</v>
      </c>
      <c r="K385" t="str">
        <f>VLOOKUP(D385,Group[],3,FALSE)</f>
        <v>Non Komoditi</v>
      </c>
      <c r="L385">
        <f>VLOOKUP(D385,Group[],5,FALSE)</f>
        <v>0</v>
      </c>
      <c r="M385" t="str">
        <f>VLOOKUP(D385,Group[],4,FALSE)</f>
        <v>Kayu</v>
      </c>
      <c r="N385" t="str">
        <f>VLOOKUP(F385,Kategori[],3,FALSE)</f>
        <v>Kayu</v>
      </c>
    </row>
    <row r="386" spans="1:14">
      <c r="A386" s="139" t="s">
        <v>6875</v>
      </c>
      <c r="B386" s="27" t="s">
        <v>6876</v>
      </c>
      <c r="C386" s="27" t="s">
        <v>20</v>
      </c>
      <c r="D386" s="27" t="s">
        <v>1079</v>
      </c>
      <c r="E386" s="27" t="s">
        <v>39</v>
      </c>
      <c r="F386" s="27" t="s">
        <v>1893</v>
      </c>
      <c r="G386" s="27" t="s">
        <v>1894</v>
      </c>
      <c r="H386" s="139" t="s">
        <v>5</v>
      </c>
      <c r="I386" s="1">
        <v>6294100</v>
      </c>
      <c r="J386" s="58">
        <v>0</v>
      </c>
      <c r="K386" t="str">
        <f>VLOOKUP(D386,Group[],3,FALSE)</f>
        <v>Non Komoditi</v>
      </c>
      <c r="L386">
        <f>VLOOKUP(D386,Group[],5,FALSE)</f>
        <v>0</v>
      </c>
      <c r="M386" t="str">
        <f>VLOOKUP(D386,Group[],4,FALSE)</f>
        <v>Kayu</v>
      </c>
      <c r="N386" t="str">
        <f>VLOOKUP(F386,Kategori[],3,FALSE)</f>
        <v>Kayu</v>
      </c>
    </row>
    <row r="387" spans="1:14">
      <c r="A387" s="139" t="s">
        <v>6875</v>
      </c>
      <c r="B387" s="27" t="s">
        <v>6876</v>
      </c>
      <c r="C387" s="27" t="s">
        <v>20</v>
      </c>
      <c r="D387" s="27" t="s">
        <v>1079</v>
      </c>
      <c r="E387" s="27" t="s">
        <v>39</v>
      </c>
      <c r="F387" s="27" t="s">
        <v>1895</v>
      </c>
      <c r="G387" s="27" t="s">
        <v>1896</v>
      </c>
      <c r="H387" s="139" t="s">
        <v>5</v>
      </c>
      <c r="I387" s="1">
        <v>4294290</v>
      </c>
      <c r="J387" s="58">
        <v>0</v>
      </c>
      <c r="K387" t="str">
        <f>VLOOKUP(D387,Group[],3,FALSE)</f>
        <v>Non Komoditi</v>
      </c>
      <c r="L387">
        <f>VLOOKUP(D387,Group[],5,FALSE)</f>
        <v>0</v>
      </c>
      <c r="M387" t="str">
        <f>VLOOKUP(D387,Group[],4,FALSE)</f>
        <v>Kayu</v>
      </c>
      <c r="N387" t="str">
        <f>VLOOKUP(F387,Kategori[],3,FALSE)</f>
        <v>Kayu</v>
      </c>
    </row>
    <row r="388" spans="1:14">
      <c r="A388" s="139" t="s">
        <v>6875</v>
      </c>
      <c r="B388" s="27" t="s">
        <v>6876</v>
      </c>
      <c r="C388" s="27" t="s">
        <v>20</v>
      </c>
      <c r="D388" s="27" t="s">
        <v>1079</v>
      </c>
      <c r="E388" s="27" t="s">
        <v>39</v>
      </c>
      <c r="F388" s="27" t="s">
        <v>851</v>
      </c>
      <c r="G388" s="27" t="s">
        <v>852</v>
      </c>
      <c r="H388" s="139" t="s">
        <v>5</v>
      </c>
      <c r="I388" s="1">
        <v>123149547</v>
      </c>
      <c r="J388" s="58">
        <v>0</v>
      </c>
      <c r="K388" t="str">
        <f>VLOOKUP(D388,Group[],3,FALSE)</f>
        <v>Non Komoditi</v>
      </c>
      <c r="L388">
        <f>VLOOKUP(D388,Group[],5,FALSE)</f>
        <v>0</v>
      </c>
      <c r="M388" t="str">
        <f>VLOOKUP(D388,Group[],4,FALSE)</f>
        <v>Kayu</v>
      </c>
      <c r="N388" t="str">
        <f>VLOOKUP(F388,Kategori[],3,FALSE)</f>
        <v>Kayu</v>
      </c>
    </row>
    <row r="389" spans="1:14">
      <c r="A389" s="139" t="s">
        <v>6875</v>
      </c>
      <c r="B389" s="27" t="s">
        <v>6876</v>
      </c>
      <c r="C389" s="27" t="s">
        <v>20</v>
      </c>
      <c r="D389" s="27" t="s">
        <v>1079</v>
      </c>
      <c r="E389" s="27" t="s">
        <v>39</v>
      </c>
      <c r="F389" s="27" t="s">
        <v>853</v>
      </c>
      <c r="G389" s="27" t="s">
        <v>854</v>
      </c>
      <c r="H389" s="139" t="s">
        <v>5</v>
      </c>
      <c r="I389" s="1">
        <v>517524500</v>
      </c>
      <c r="J389" s="58">
        <v>0</v>
      </c>
      <c r="K389" t="str">
        <f>VLOOKUP(D389,Group[],3,FALSE)</f>
        <v>Non Komoditi</v>
      </c>
      <c r="L389">
        <f>VLOOKUP(D389,Group[],5,FALSE)</f>
        <v>0</v>
      </c>
      <c r="M389" t="str">
        <f>VLOOKUP(D389,Group[],4,FALSE)</f>
        <v>Kayu</v>
      </c>
      <c r="N389" t="str">
        <f>VLOOKUP(F389,Kategori[],3,FALSE)</f>
        <v>Kayu</v>
      </c>
    </row>
    <row r="390" spans="1:14">
      <c r="A390" s="139" t="s">
        <v>6875</v>
      </c>
      <c r="B390" s="27" t="s">
        <v>6876</v>
      </c>
      <c r="C390" s="27" t="s">
        <v>20</v>
      </c>
      <c r="D390" s="27" t="s">
        <v>1079</v>
      </c>
      <c r="E390" s="27" t="s">
        <v>39</v>
      </c>
      <c r="F390" s="27" t="s">
        <v>855</v>
      </c>
      <c r="G390" s="27" t="s">
        <v>856</v>
      </c>
      <c r="H390" s="139" t="s">
        <v>5</v>
      </c>
      <c r="I390" s="1">
        <v>2989397500</v>
      </c>
      <c r="J390" s="58">
        <v>0</v>
      </c>
      <c r="K390" t="str">
        <f>VLOOKUP(D390,Group[],3,FALSE)</f>
        <v>Non Komoditi</v>
      </c>
      <c r="L390">
        <f>VLOOKUP(D390,Group[],5,FALSE)</f>
        <v>0</v>
      </c>
      <c r="M390" t="str">
        <f>VLOOKUP(D390,Group[],4,FALSE)</f>
        <v>Kayu</v>
      </c>
      <c r="N390" t="str">
        <f>VLOOKUP(F390,Kategori[],3,FALSE)</f>
        <v>Kayu</v>
      </c>
    </row>
    <row r="391" spans="1:14">
      <c r="A391" s="139" t="s">
        <v>6875</v>
      </c>
      <c r="B391" s="27" t="s">
        <v>6876</v>
      </c>
      <c r="C391" s="27" t="s">
        <v>20</v>
      </c>
      <c r="D391" s="27" t="s">
        <v>1079</v>
      </c>
      <c r="E391" s="27" t="s">
        <v>39</v>
      </c>
      <c r="F391" s="27" t="s">
        <v>857</v>
      </c>
      <c r="G391" s="27" t="s">
        <v>858</v>
      </c>
      <c r="H391" s="139" t="s">
        <v>5</v>
      </c>
      <c r="I391" s="1">
        <v>4475463100</v>
      </c>
      <c r="J391" s="58">
        <v>0</v>
      </c>
      <c r="K391" t="str">
        <f>VLOOKUP(D391,Group[],3,FALSE)</f>
        <v>Non Komoditi</v>
      </c>
      <c r="L391">
        <f>VLOOKUP(D391,Group[],5,FALSE)</f>
        <v>0</v>
      </c>
      <c r="M391" t="str">
        <f>VLOOKUP(D391,Group[],4,FALSE)</f>
        <v>Kayu</v>
      </c>
      <c r="N391" t="str">
        <f>VLOOKUP(F391,Kategori[],3,FALSE)</f>
        <v>Kayu</v>
      </c>
    </row>
    <row r="392" spans="1:14">
      <c r="A392" s="139" t="s">
        <v>6875</v>
      </c>
      <c r="B392" s="27" t="s">
        <v>6876</v>
      </c>
      <c r="C392" s="27" t="s">
        <v>20</v>
      </c>
      <c r="D392" s="27" t="s">
        <v>1079</v>
      </c>
      <c r="E392" s="27" t="s">
        <v>39</v>
      </c>
      <c r="F392" s="27" t="s">
        <v>859</v>
      </c>
      <c r="G392" s="27" t="s">
        <v>860</v>
      </c>
      <c r="H392" s="139" t="s">
        <v>5</v>
      </c>
      <c r="I392" s="1">
        <v>3221306125</v>
      </c>
      <c r="J392" s="58">
        <v>0</v>
      </c>
      <c r="K392" t="str">
        <f>VLOOKUP(D392,Group[],3,FALSE)</f>
        <v>Non Komoditi</v>
      </c>
      <c r="L392">
        <f>VLOOKUP(D392,Group[],5,FALSE)</f>
        <v>0</v>
      </c>
      <c r="M392" t="str">
        <f>VLOOKUP(D392,Group[],4,FALSE)</f>
        <v>Kayu</v>
      </c>
      <c r="N392" t="str">
        <f>VLOOKUP(F392,Kategori[],3,FALSE)</f>
        <v>Kayu</v>
      </c>
    </row>
    <row r="393" spans="1:14">
      <c r="A393" s="139" t="s">
        <v>6875</v>
      </c>
      <c r="B393" s="27" t="s">
        <v>6876</v>
      </c>
      <c r="C393" s="27" t="s">
        <v>20</v>
      </c>
      <c r="D393" s="27" t="s">
        <v>1079</v>
      </c>
      <c r="E393" s="27" t="s">
        <v>39</v>
      </c>
      <c r="F393" s="27" t="s">
        <v>861</v>
      </c>
      <c r="G393" s="27" t="s">
        <v>862</v>
      </c>
      <c r="H393" s="139" t="s">
        <v>5</v>
      </c>
      <c r="I393" s="1">
        <v>1683416950</v>
      </c>
      <c r="J393" s="58">
        <v>0</v>
      </c>
      <c r="K393" t="str">
        <f>VLOOKUP(D393,Group[],3,FALSE)</f>
        <v>Non Komoditi</v>
      </c>
      <c r="L393">
        <f>VLOOKUP(D393,Group[],5,FALSE)</f>
        <v>0</v>
      </c>
      <c r="M393" t="str">
        <f>VLOOKUP(D393,Group[],4,FALSE)</f>
        <v>Kayu</v>
      </c>
      <c r="N393" t="str">
        <f>VLOOKUP(F393,Kategori[],3,FALSE)</f>
        <v>Kayu</v>
      </c>
    </row>
    <row r="394" spans="1:14">
      <c r="A394" s="139" t="s">
        <v>6875</v>
      </c>
      <c r="B394" s="27" t="s">
        <v>6876</v>
      </c>
      <c r="C394" s="27" t="s">
        <v>20</v>
      </c>
      <c r="D394" s="27" t="s">
        <v>1079</v>
      </c>
      <c r="E394" s="27" t="s">
        <v>39</v>
      </c>
      <c r="F394" s="27" t="s">
        <v>863</v>
      </c>
      <c r="G394" s="27" t="s">
        <v>864</v>
      </c>
      <c r="H394" s="139" t="s">
        <v>5</v>
      </c>
      <c r="I394" s="1">
        <v>107336000</v>
      </c>
      <c r="J394" s="58">
        <v>0</v>
      </c>
      <c r="K394" t="str">
        <f>VLOOKUP(D394,Group[],3,FALSE)</f>
        <v>Non Komoditi</v>
      </c>
      <c r="L394">
        <f>VLOOKUP(D394,Group[],5,FALSE)</f>
        <v>0</v>
      </c>
      <c r="M394" t="str">
        <f>VLOOKUP(D394,Group[],4,FALSE)</f>
        <v>Kayu</v>
      </c>
      <c r="N394" t="str">
        <f>VLOOKUP(F394,Kategori[],3,FALSE)</f>
        <v>Kayu</v>
      </c>
    </row>
    <row r="395" spans="1:14">
      <c r="A395" s="139" t="s">
        <v>6875</v>
      </c>
      <c r="B395" s="27" t="s">
        <v>6876</v>
      </c>
      <c r="C395" s="27" t="s">
        <v>20</v>
      </c>
      <c r="D395" s="27" t="s">
        <v>1079</v>
      </c>
      <c r="E395" s="27" t="s">
        <v>39</v>
      </c>
      <c r="F395" s="27" t="s">
        <v>1901</v>
      </c>
      <c r="G395" s="27" t="s">
        <v>1902</v>
      </c>
      <c r="H395" s="139" t="s">
        <v>5</v>
      </c>
      <c r="I395" s="1">
        <v>16272750</v>
      </c>
      <c r="J395" s="58">
        <v>0</v>
      </c>
      <c r="K395" t="str">
        <f>VLOOKUP(D395,Group[],3,FALSE)</f>
        <v>Non Komoditi</v>
      </c>
      <c r="L395">
        <f>VLOOKUP(D395,Group[],5,FALSE)</f>
        <v>0</v>
      </c>
      <c r="M395" t="str">
        <f>VLOOKUP(D395,Group[],4,FALSE)</f>
        <v>Kayu</v>
      </c>
      <c r="N395" t="str">
        <f>VLOOKUP(F395,Kategori[],3,FALSE)</f>
        <v>Kayu</v>
      </c>
    </row>
    <row r="396" spans="1:14">
      <c r="A396" s="139" t="s">
        <v>6875</v>
      </c>
      <c r="B396" s="27" t="s">
        <v>6876</v>
      </c>
      <c r="C396" s="27" t="s">
        <v>20</v>
      </c>
      <c r="D396" s="27" t="s">
        <v>1079</v>
      </c>
      <c r="E396" s="27" t="s">
        <v>39</v>
      </c>
      <c r="F396" s="27" t="s">
        <v>865</v>
      </c>
      <c r="G396" s="27" t="s">
        <v>866</v>
      </c>
      <c r="H396" s="139" t="s">
        <v>5</v>
      </c>
      <c r="I396" s="1">
        <v>47716485</v>
      </c>
      <c r="J396" s="58">
        <v>0</v>
      </c>
      <c r="K396" t="str">
        <f>VLOOKUP(D396,Group[],3,FALSE)</f>
        <v>Non Komoditi</v>
      </c>
      <c r="L396">
        <f>VLOOKUP(D396,Group[],5,FALSE)</f>
        <v>0</v>
      </c>
      <c r="M396" t="str">
        <f>VLOOKUP(D396,Group[],4,FALSE)</f>
        <v>Kayu</v>
      </c>
      <c r="N396" t="str">
        <f>VLOOKUP(F396,Kategori[],3,FALSE)</f>
        <v>Kayu</v>
      </c>
    </row>
    <row r="397" spans="1:14">
      <c r="A397" s="139" t="s">
        <v>6875</v>
      </c>
      <c r="B397" s="27" t="s">
        <v>6876</v>
      </c>
      <c r="C397" s="27" t="s">
        <v>20</v>
      </c>
      <c r="D397" s="27" t="s">
        <v>1079</v>
      </c>
      <c r="E397" s="27" t="s">
        <v>39</v>
      </c>
      <c r="F397" s="27" t="s">
        <v>877</v>
      </c>
      <c r="G397" s="27" t="s">
        <v>878</v>
      </c>
      <c r="H397" s="139" t="s">
        <v>5</v>
      </c>
      <c r="I397" s="1">
        <v>22641250</v>
      </c>
      <c r="J397" s="58">
        <v>0</v>
      </c>
      <c r="K397" t="str">
        <f>VLOOKUP(D397,Group[],3,FALSE)</f>
        <v>Non Komoditi</v>
      </c>
      <c r="L397">
        <f>VLOOKUP(D397,Group[],5,FALSE)</f>
        <v>0</v>
      </c>
      <c r="M397" t="str">
        <f>VLOOKUP(D397,Group[],4,FALSE)</f>
        <v>Kayu</v>
      </c>
      <c r="N397" t="str">
        <f>VLOOKUP(F397,Kategori[],3,FALSE)</f>
        <v>Kayu</v>
      </c>
    </row>
    <row r="398" spans="1:14">
      <c r="A398" s="139" t="s">
        <v>6875</v>
      </c>
      <c r="B398" s="27" t="s">
        <v>6876</v>
      </c>
      <c r="C398" s="27" t="s">
        <v>20</v>
      </c>
      <c r="D398" s="27" t="s">
        <v>1079</v>
      </c>
      <c r="E398" s="27" t="s">
        <v>39</v>
      </c>
      <c r="F398" s="27" t="s">
        <v>879</v>
      </c>
      <c r="G398" s="27" t="s">
        <v>880</v>
      </c>
      <c r="H398" s="139" t="s">
        <v>5</v>
      </c>
      <c r="I398" s="1">
        <v>41733500</v>
      </c>
      <c r="J398" s="58">
        <v>0</v>
      </c>
      <c r="K398" t="str">
        <f>VLOOKUP(D398,Group[],3,FALSE)</f>
        <v>Non Komoditi</v>
      </c>
      <c r="L398">
        <f>VLOOKUP(D398,Group[],5,FALSE)</f>
        <v>0</v>
      </c>
      <c r="M398" t="str">
        <f>VLOOKUP(D398,Group[],4,FALSE)</f>
        <v>Kayu</v>
      </c>
      <c r="N398" t="str">
        <f>VLOOKUP(F398,Kategori[],3,FALSE)</f>
        <v>Kayu</v>
      </c>
    </row>
    <row r="399" spans="1:14">
      <c r="A399" s="139" t="s">
        <v>6875</v>
      </c>
      <c r="B399" s="27" t="s">
        <v>6876</v>
      </c>
      <c r="C399" s="27" t="s">
        <v>20</v>
      </c>
      <c r="D399" s="27" t="s">
        <v>1079</v>
      </c>
      <c r="E399" s="27" t="s">
        <v>39</v>
      </c>
      <c r="F399" s="27" t="s">
        <v>881</v>
      </c>
      <c r="G399" s="27" t="s">
        <v>882</v>
      </c>
      <c r="H399" s="139" t="s">
        <v>5</v>
      </c>
      <c r="I399" s="1">
        <v>100778450</v>
      </c>
      <c r="J399" s="58">
        <v>0</v>
      </c>
      <c r="K399" t="str">
        <f>VLOOKUP(D399,Group[],3,FALSE)</f>
        <v>Non Komoditi</v>
      </c>
      <c r="L399">
        <f>VLOOKUP(D399,Group[],5,FALSE)</f>
        <v>0</v>
      </c>
      <c r="M399" t="str">
        <f>VLOOKUP(D399,Group[],4,FALSE)</f>
        <v>Kayu</v>
      </c>
      <c r="N399" t="str">
        <f>VLOOKUP(F399,Kategori[],3,FALSE)</f>
        <v>Kayu</v>
      </c>
    </row>
    <row r="400" spans="1:14">
      <c r="A400" s="139" t="s">
        <v>6875</v>
      </c>
      <c r="B400" s="27" t="s">
        <v>6876</v>
      </c>
      <c r="C400" s="27" t="s">
        <v>20</v>
      </c>
      <c r="D400" s="27" t="s">
        <v>1079</v>
      </c>
      <c r="E400" s="27" t="s">
        <v>39</v>
      </c>
      <c r="F400" s="27" t="s">
        <v>883</v>
      </c>
      <c r="G400" s="27" t="s">
        <v>884</v>
      </c>
      <c r="H400" s="139" t="s">
        <v>5</v>
      </c>
      <c r="I400" s="1">
        <v>61488700</v>
      </c>
      <c r="J400" s="58">
        <v>0</v>
      </c>
      <c r="K400" t="str">
        <f>VLOOKUP(D400,Group[],3,FALSE)</f>
        <v>Non Komoditi</v>
      </c>
      <c r="L400">
        <f>VLOOKUP(D400,Group[],5,FALSE)</f>
        <v>0</v>
      </c>
      <c r="M400" t="str">
        <f>VLOOKUP(D400,Group[],4,FALSE)</f>
        <v>Kayu</v>
      </c>
      <c r="N400" t="str">
        <f>VLOOKUP(F400,Kategori[],3,FALSE)</f>
        <v>Kayu</v>
      </c>
    </row>
    <row r="401" spans="1:14">
      <c r="A401" s="139" t="s">
        <v>6875</v>
      </c>
      <c r="B401" s="27" t="s">
        <v>6876</v>
      </c>
      <c r="C401" s="27" t="s">
        <v>20</v>
      </c>
      <c r="D401" s="27" t="s">
        <v>1079</v>
      </c>
      <c r="E401" s="27" t="s">
        <v>39</v>
      </c>
      <c r="F401" s="27" t="s">
        <v>885</v>
      </c>
      <c r="G401" s="27" t="s">
        <v>886</v>
      </c>
      <c r="H401" s="139" t="s">
        <v>5</v>
      </c>
      <c r="I401" s="1">
        <v>25682700</v>
      </c>
      <c r="J401" s="58">
        <v>0</v>
      </c>
      <c r="K401" t="str">
        <f>VLOOKUP(D401,Group[],3,FALSE)</f>
        <v>Non Komoditi</v>
      </c>
      <c r="L401">
        <f>VLOOKUP(D401,Group[],5,FALSE)</f>
        <v>0</v>
      </c>
      <c r="M401" t="str">
        <f>VLOOKUP(D401,Group[],4,FALSE)</f>
        <v>Kayu</v>
      </c>
      <c r="N401" t="str">
        <f>VLOOKUP(F401,Kategori[],3,FALSE)</f>
        <v>Kayu</v>
      </c>
    </row>
    <row r="402" spans="1:14">
      <c r="A402" s="139" t="s">
        <v>6875</v>
      </c>
      <c r="B402" s="27" t="s">
        <v>6876</v>
      </c>
      <c r="C402" s="27" t="s">
        <v>20</v>
      </c>
      <c r="D402" s="27" t="s">
        <v>1079</v>
      </c>
      <c r="E402" s="27" t="s">
        <v>39</v>
      </c>
      <c r="F402" s="27" t="s">
        <v>887</v>
      </c>
      <c r="G402" s="27" t="s">
        <v>888</v>
      </c>
      <c r="H402" s="139" t="s">
        <v>5</v>
      </c>
      <c r="I402" s="1">
        <v>1786650</v>
      </c>
      <c r="J402" s="58">
        <v>0</v>
      </c>
      <c r="K402" t="str">
        <f>VLOOKUP(D402,Group[],3,FALSE)</f>
        <v>Non Komoditi</v>
      </c>
      <c r="L402">
        <f>VLOOKUP(D402,Group[],5,FALSE)</f>
        <v>0</v>
      </c>
      <c r="M402" t="str">
        <f>VLOOKUP(D402,Group[],4,FALSE)</f>
        <v>Kayu</v>
      </c>
      <c r="N402" t="str">
        <f>VLOOKUP(F402,Kategori[],3,FALSE)</f>
        <v>Kayu</v>
      </c>
    </row>
    <row r="403" spans="1:14">
      <c r="A403" s="139" t="s">
        <v>6875</v>
      </c>
      <c r="B403" s="27" t="s">
        <v>6876</v>
      </c>
      <c r="C403" s="27" t="s">
        <v>20</v>
      </c>
      <c r="D403" s="27" t="s">
        <v>1079</v>
      </c>
      <c r="E403" s="27" t="s">
        <v>39</v>
      </c>
      <c r="F403" s="27" t="s">
        <v>889</v>
      </c>
      <c r="G403" s="27" t="s">
        <v>890</v>
      </c>
      <c r="H403" s="139" t="s">
        <v>5</v>
      </c>
      <c r="I403" s="1">
        <v>12502793</v>
      </c>
      <c r="J403" s="58">
        <v>0</v>
      </c>
      <c r="K403" t="str">
        <f>VLOOKUP(D403,Group[],3,FALSE)</f>
        <v>Non Komoditi</v>
      </c>
      <c r="L403">
        <f>VLOOKUP(D403,Group[],5,FALSE)</f>
        <v>0</v>
      </c>
      <c r="M403" t="str">
        <f>VLOOKUP(D403,Group[],4,FALSE)</f>
        <v>Kayu</v>
      </c>
      <c r="N403" t="str">
        <f>VLOOKUP(F403,Kategori[],3,FALSE)</f>
        <v>Kayu</v>
      </c>
    </row>
    <row r="404" spans="1:14">
      <c r="A404" s="139" t="s">
        <v>6875</v>
      </c>
      <c r="B404" s="27" t="s">
        <v>6876</v>
      </c>
      <c r="C404" s="27" t="s">
        <v>20</v>
      </c>
      <c r="D404" s="27" t="s">
        <v>1079</v>
      </c>
      <c r="E404" s="27" t="s">
        <v>39</v>
      </c>
      <c r="F404" s="27" t="s">
        <v>1975</v>
      </c>
      <c r="G404" s="27" t="s">
        <v>1976</v>
      </c>
      <c r="H404" s="139" t="s">
        <v>5</v>
      </c>
      <c r="I404" s="1">
        <v>15200</v>
      </c>
      <c r="J404" s="58">
        <v>0</v>
      </c>
      <c r="K404" t="str">
        <f>VLOOKUP(D404,Group[],3,FALSE)</f>
        <v>Non Komoditi</v>
      </c>
      <c r="L404">
        <f>VLOOKUP(D404,Group[],5,FALSE)</f>
        <v>0</v>
      </c>
      <c r="M404" t="str">
        <f>VLOOKUP(D404,Group[],4,FALSE)</f>
        <v>Kayu</v>
      </c>
      <c r="N404" t="str">
        <f>VLOOKUP(F404,Kategori[],3,FALSE)</f>
        <v>Kayu</v>
      </c>
    </row>
    <row r="405" spans="1:14">
      <c r="A405" s="139" t="s">
        <v>6875</v>
      </c>
      <c r="B405" s="27" t="s">
        <v>6876</v>
      </c>
      <c r="C405" s="27" t="s">
        <v>20</v>
      </c>
      <c r="D405" s="27" t="s">
        <v>1079</v>
      </c>
      <c r="E405" s="27" t="s">
        <v>39</v>
      </c>
      <c r="F405" s="27" t="s">
        <v>1979</v>
      </c>
      <c r="G405" s="27" t="s">
        <v>1980</v>
      </c>
      <c r="H405" s="139" t="s">
        <v>5</v>
      </c>
      <c r="I405" s="1">
        <v>67000</v>
      </c>
      <c r="J405" s="58">
        <v>0</v>
      </c>
      <c r="K405" t="str">
        <f>VLOOKUP(D405,Group[],3,FALSE)</f>
        <v>Non Komoditi</v>
      </c>
      <c r="L405">
        <f>VLOOKUP(D405,Group[],5,FALSE)</f>
        <v>0</v>
      </c>
      <c r="M405" t="str">
        <f>VLOOKUP(D405,Group[],4,FALSE)</f>
        <v>Kayu</v>
      </c>
      <c r="N405" t="str">
        <f>VLOOKUP(F405,Kategori[],3,FALSE)</f>
        <v>Kayu</v>
      </c>
    </row>
    <row r="406" spans="1:14">
      <c r="A406" s="139" t="s">
        <v>6875</v>
      </c>
      <c r="B406" s="27" t="s">
        <v>6876</v>
      </c>
      <c r="C406" s="27" t="s">
        <v>20</v>
      </c>
      <c r="D406" s="27" t="s">
        <v>1079</v>
      </c>
      <c r="E406" s="27" t="s">
        <v>39</v>
      </c>
      <c r="F406" s="27" t="s">
        <v>1981</v>
      </c>
      <c r="G406" s="27" t="s">
        <v>1982</v>
      </c>
      <c r="H406" s="139" t="s">
        <v>5</v>
      </c>
      <c r="I406" s="1">
        <v>270100</v>
      </c>
      <c r="J406" s="58">
        <v>0</v>
      </c>
      <c r="K406" t="str">
        <f>VLOOKUP(D406,Group[],3,FALSE)</f>
        <v>Non Komoditi</v>
      </c>
      <c r="L406">
        <f>VLOOKUP(D406,Group[],5,FALSE)</f>
        <v>0</v>
      </c>
      <c r="M406" t="str">
        <f>VLOOKUP(D406,Group[],4,FALSE)</f>
        <v>Kayu</v>
      </c>
      <c r="N406" t="str">
        <f>VLOOKUP(F406,Kategori[],3,FALSE)</f>
        <v>Kayu</v>
      </c>
    </row>
    <row r="407" spans="1:14">
      <c r="A407" s="139" t="s">
        <v>6875</v>
      </c>
      <c r="B407" s="27" t="s">
        <v>6876</v>
      </c>
      <c r="C407" s="27" t="s">
        <v>20</v>
      </c>
      <c r="D407" s="27" t="s">
        <v>1079</v>
      </c>
      <c r="E407" s="27" t="s">
        <v>39</v>
      </c>
      <c r="F407" s="27" t="s">
        <v>1983</v>
      </c>
      <c r="G407" s="27" t="s">
        <v>1984</v>
      </c>
      <c r="H407" s="139" t="s">
        <v>5</v>
      </c>
      <c r="I407" s="1">
        <v>226250</v>
      </c>
      <c r="J407" s="58">
        <v>0</v>
      </c>
      <c r="K407" t="str">
        <f>VLOOKUP(D407,Group[],3,FALSE)</f>
        <v>Non Komoditi</v>
      </c>
      <c r="L407">
        <f>VLOOKUP(D407,Group[],5,FALSE)</f>
        <v>0</v>
      </c>
      <c r="M407" t="str">
        <f>VLOOKUP(D407,Group[],4,FALSE)</f>
        <v>Kayu</v>
      </c>
      <c r="N407" t="str">
        <f>VLOOKUP(F407,Kategori[],3,FALSE)</f>
        <v>Kayu</v>
      </c>
    </row>
    <row r="408" spans="1:14">
      <c r="A408" s="139" t="s">
        <v>6875</v>
      </c>
      <c r="B408" s="27" t="s">
        <v>6876</v>
      </c>
      <c r="C408" s="27" t="s">
        <v>20</v>
      </c>
      <c r="D408" s="27" t="s">
        <v>1079</v>
      </c>
      <c r="E408" s="27" t="s">
        <v>39</v>
      </c>
      <c r="F408" s="27" t="s">
        <v>1985</v>
      </c>
      <c r="G408" s="27" t="s">
        <v>1986</v>
      </c>
      <c r="H408" s="139" t="s">
        <v>5</v>
      </c>
      <c r="I408" s="1">
        <v>321100</v>
      </c>
      <c r="J408" s="58">
        <v>0</v>
      </c>
      <c r="K408" t="str">
        <f>VLOOKUP(D408,Group[],3,FALSE)</f>
        <v>Non Komoditi</v>
      </c>
      <c r="L408">
        <f>VLOOKUP(D408,Group[],5,FALSE)</f>
        <v>0</v>
      </c>
      <c r="M408" t="str">
        <f>VLOOKUP(D408,Group[],4,FALSE)</f>
        <v>Kayu</v>
      </c>
      <c r="N408" t="str">
        <f>VLOOKUP(F408,Kategori[],3,FALSE)</f>
        <v>Kayu</v>
      </c>
    </row>
    <row r="409" spans="1:14">
      <c r="A409" s="139" t="s">
        <v>6875</v>
      </c>
      <c r="B409" s="27" t="s">
        <v>6876</v>
      </c>
      <c r="C409" s="27" t="s">
        <v>20</v>
      </c>
      <c r="D409" s="27" t="s">
        <v>1079</v>
      </c>
      <c r="E409" s="27" t="s">
        <v>39</v>
      </c>
      <c r="F409" s="27" t="s">
        <v>891</v>
      </c>
      <c r="G409" s="27" t="s">
        <v>892</v>
      </c>
      <c r="H409" s="139" t="s">
        <v>5</v>
      </c>
      <c r="I409" s="1">
        <v>33536600</v>
      </c>
      <c r="J409" s="58">
        <v>0</v>
      </c>
      <c r="K409" t="str">
        <f>VLOOKUP(D409,Group[],3,FALSE)</f>
        <v>Non Komoditi</v>
      </c>
      <c r="L409">
        <f>VLOOKUP(D409,Group[],5,FALSE)</f>
        <v>0</v>
      </c>
      <c r="M409" t="str">
        <f>VLOOKUP(D409,Group[],4,FALSE)</f>
        <v>Kayu</v>
      </c>
      <c r="N409" t="str">
        <f>VLOOKUP(F409,Kategori[],3,FALSE)</f>
        <v>Kayu</v>
      </c>
    </row>
    <row r="410" spans="1:14">
      <c r="A410" s="139" t="s">
        <v>6875</v>
      </c>
      <c r="B410" s="27" t="s">
        <v>6876</v>
      </c>
      <c r="C410" s="27" t="s">
        <v>20</v>
      </c>
      <c r="D410" s="27" t="s">
        <v>1079</v>
      </c>
      <c r="E410" s="27" t="s">
        <v>39</v>
      </c>
      <c r="F410" s="27" t="s">
        <v>893</v>
      </c>
      <c r="G410" s="27" t="s">
        <v>894</v>
      </c>
      <c r="H410" s="139" t="s">
        <v>5</v>
      </c>
      <c r="I410" s="1">
        <v>702540700</v>
      </c>
      <c r="J410" s="58">
        <v>0</v>
      </c>
      <c r="K410" t="str">
        <f>VLOOKUP(D410,Group[],3,FALSE)</f>
        <v>Non Komoditi</v>
      </c>
      <c r="L410">
        <f>VLOOKUP(D410,Group[],5,FALSE)</f>
        <v>0</v>
      </c>
      <c r="M410" t="str">
        <f>VLOOKUP(D410,Group[],4,FALSE)</f>
        <v>Kayu</v>
      </c>
      <c r="N410" t="str">
        <f>VLOOKUP(F410,Kategori[],3,FALSE)</f>
        <v>Kayu</v>
      </c>
    </row>
    <row r="411" spans="1:14">
      <c r="A411" s="139" t="s">
        <v>6875</v>
      </c>
      <c r="B411" s="27" t="s">
        <v>6876</v>
      </c>
      <c r="C411" s="27" t="s">
        <v>20</v>
      </c>
      <c r="D411" s="27" t="s">
        <v>1079</v>
      </c>
      <c r="E411" s="27" t="s">
        <v>39</v>
      </c>
      <c r="F411" s="27" t="s">
        <v>895</v>
      </c>
      <c r="G411" s="27" t="s">
        <v>896</v>
      </c>
      <c r="H411" s="139" t="s">
        <v>5</v>
      </c>
      <c r="I411" s="1">
        <v>697731750</v>
      </c>
      <c r="J411" s="58">
        <v>0</v>
      </c>
      <c r="K411" t="str">
        <f>VLOOKUP(D411,Group[],3,FALSE)</f>
        <v>Non Komoditi</v>
      </c>
      <c r="L411">
        <f>VLOOKUP(D411,Group[],5,FALSE)</f>
        <v>0</v>
      </c>
      <c r="M411" t="str">
        <f>VLOOKUP(D411,Group[],4,FALSE)</f>
        <v>Kayu</v>
      </c>
      <c r="N411" t="str">
        <f>VLOOKUP(F411,Kategori[],3,FALSE)</f>
        <v>Kayu</v>
      </c>
    </row>
    <row r="412" spans="1:14">
      <c r="A412" s="139" t="s">
        <v>6875</v>
      </c>
      <c r="B412" s="27" t="s">
        <v>6876</v>
      </c>
      <c r="C412" s="27" t="s">
        <v>20</v>
      </c>
      <c r="D412" s="27" t="s">
        <v>1079</v>
      </c>
      <c r="E412" s="27" t="s">
        <v>39</v>
      </c>
      <c r="F412" s="27" t="s">
        <v>897</v>
      </c>
      <c r="G412" s="27" t="s">
        <v>898</v>
      </c>
      <c r="H412" s="139" t="s">
        <v>5</v>
      </c>
      <c r="I412" s="1">
        <v>472617900</v>
      </c>
      <c r="J412" s="58">
        <v>0</v>
      </c>
      <c r="K412" t="str">
        <f>VLOOKUP(D412,Group[],3,FALSE)</f>
        <v>Non Komoditi</v>
      </c>
      <c r="L412">
        <f>VLOOKUP(D412,Group[],5,FALSE)</f>
        <v>0</v>
      </c>
      <c r="M412" t="str">
        <f>VLOOKUP(D412,Group[],4,FALSE)</f>
        <v>Kayu</v>
      </c>
      <c r="N412" t="str">
        <f>VLOOKUP(F412,Kategori[],3,FALSE)</f>
        <v>Kayu</v>
      </c>
    </row>
    <row r="413" spans="1:14">
      <c r="A413" s="139" t="s">
        <v>6875</v>
      </c>
      <c r="B413" s="27" t="s">
        <v>6876</v>
      </c>
      <c r="C413" s="27" t="s">
        <v>20</v>
      </c>
      <c r="D413" s="27" t="s">
        <v>1079</v>
      </c>
      <c r="E413" s="27" t="s">
        <v>39</v>
      </c>
      <c r="F413" s="27" t="s">
        <v>899</v>
      </c>
      <c r="G413" s="27" t="s">
        <v>900</v>
      </c>
      <c r="H413" s="139" t="s">
        <v>5</v>
      </c>
      <c r="I413" s="1">
        <v>275443350</v>
      </c>
      <c r="J413" s="58">
        <v>0</v>
      </c>
      <c r="K413" t="str">
        <f>VLOOKUP(D413,Group[],3,FALSE)</f>
        <v>Non Komoditi</v>
      </c>
      <c r="L413">
        <f>VLOOKUP(D413,Group[],5,FALSE)</f>
        <v>0</v>
      </c>
      <c r="M413" t="str">
        <f>VLOOKUP(D413,Group[],4,FALSE)</f>
        <v>Kayu</v>
      </c>
      <c r="N413" t="str">
        <f>VLOOKUP(F413,Kategori[],3,FALSE)</f>
        <v>Kayu</v>
      </c>
    </row>
    <row r="414" spans="1:14">
      <c r="A414" s="139" t="s">
        <v>6875</v>
      </c>
      <c r="B414" s="27" t="s">
        <v>6876</v>
      </c>
      <c r="C414" s="27" t="s">
        <v>20</v>
      </c>
      <c r="D414" s="27" t="s">
        <v>1079</v>
      </c>
      <c r="E414" s="27" t="s">
        <v>39</v>
      </c>
      <c r="F414" s="27" t="s">
        <v>1993</v>
      </c>
      <c r="G414" s="27" t="s">
        <v>1994</v>
      </c>
      <c r="H414" s="139" t="s">
        <v>5</v>
      </c>
      <c r="I414" s="1">
        <v>17737250</v>
      </c>
      <c r="J414" s="58">
        <v>0</v>
      </c>
      <c r="K414" t="str">
        <f>VLOOKUP(D414,Group[],3,FALSE)</f>
        <v>Non Komoditi</v>
      </c>
      <c r="L414">
        <f>VLOOKUP(D414,Group[],5,FALSE)</f>
        <v>0</v>
      </c>
      <c r="M414" t="str">
        <f>VLOOKUP(D414,Group[],4,FALSE)</f>
        <v>Kayu</v>
      </c>
      <c r="N414" t="str">
        <f>VLOOKUP(F414,Kategori[],3,FALSE)</f>
        <v>Kayu</v>
      </c>
    </row>
    <row r="415" spans="1:14">
      <c r="A415" s="139" t="s">
        <v>6875</v>
      </c>
      <c r="B415" s="27" t="s">
        <v>6876</v>
      </c>
      <c r="C415" s="27" t="s">
        <v>20</v>
      </c>
      <c r="D415" s="27" t="s">
        <v>1079</v>
      </c>
      <c r="E415" s="27" t="s">
        <v>39</v>
      </c>
      <c r="F415" s="27" t="s">
        <v>943</v>
      </c>
      <c r="G415" s="27" t="s">
        <v>944</v>
      </c>
      <c r="H415" s="139" t="s">
        <v>5</v>
      </c>
      <c r="I415" s="1">
        <v>767983123</v>
      </c>
      <c r="J415" s="58">
        <v>0</v>
      </c>
      <c r="K415" t="str">
        <f>VLOOKUP(D415,Group[],3,FALSE)</f>
        <v>Non Komoditi</v>
      </c>
      <c r="L415">
        <f>VLOOKUP(D415,Group[],5,FALSE)</f>
        <v>0</v>
      </c>
      <c r="M415" t="str">
        <f>VLOOKUP(D415,Group[],4,FALSE)</f>
        <v>Kayu</v>
      </c>
      <c r="N415" t="str">
        <f>VLOOKUP(F415,Kategori[],3,FALSE)</f>
        <v>Kayu</v>
      </c>
    </row>
    <row r="416" spans="1:14">
      <c r="A416" s="139" t="s">
        <v>6875</v>
      </c>
      <c r="B416" s="27" t="s">
        <v>6876</v>
      </c>
      <c r="C416" s="27" t="s">
        <v>20</v>
      </c>
      <c r="D416" s="27" t="s">
        <v>1079</v>
      </c>
      <c r="E416" s="27" t="s">
        <v>39</v>
      </c>
      <c r="F416" s="27" t="s">
        <v>947</v>
      </c>
      <c r="G416" s="27" t="s">
        <v>948</v>
      </c>
      <c r="H416" s="139" t="s">
        <v>5</v>
      </c>
      <c r="I416" s="1">
        <v>810000</v>
      </c>
      <c r="J416" s="58">
        <v>0</v>
      </c>
      <c r="K416" t="str">
        <f>VLOOKUP(D416,Group[],3,FALSE)</f>
        <v>Non Komoditi</v>
      </c>
      <c r="L416">
        <f>VLOOKUP(D416,Group[],5,FALSE)</f>
        <v>0</v>
      </c>
      <c r="M416" t="str">
        <f>VLOOKUP(D416,Group[],4,FALSE)</f>
        <v>Kayu</v>
      </c>
      <c r="N416" t="str">
        <f>VLOOKUP(F416,Kategori[],3,FALSE)</f>
        <v>Kayu</v>
      </c>
    </row>
    <row r="417" spans="1:14">
      <c r="A417" s="139" t="s">
        <v>6875</v>
      </c>
      <c r="B417" s="27" t="s">
        <v>6876</v>
      </c>
      <c r="C417" s="27" t="s">
        <v>20</v>
      </c>
      <c r="D417" s="27" t="s">
        <v>1079</v>
      </c>
      <c r="E417" s="27" t="s">
        <v>39</v>
      </c>
      <c r="F417" s="27" t="s">
        <v>949</v>
      </c>
      <c r="G417" s="27" t="s">
        <v>950</v>
      </c>
      <c r="H417" s="139" t="s">
        <v>5</v>
      </c>
      <c r="I417" s="1">
        <v>3067350</v>
      </c>
      <c r="J417" s="58">
        <v>0</v>
      </c>
      <c r="K417" t="str">
        <f>VLOOKUP(D417,Group[],3,FALSE)</f>
        <v>Non Komoditi</v>
      </c>
      <c r="L417">
        <f>VLOOKUP(D417,Group[],5,FALSE)</f>
        <v>0</v>
      </c>
      <c r="M417" t="str">
        <f>VLOOKUP(D417,Group[],4,FALSE)</f>
        <v>Kayu</v>
      </c>
      <c r="N417" t="str">
        <f>VLOOKUP(F417,Kategori[],3,FALSE)</f>
        <v>Kayu</v>
      </c>
    </row>
    <row r="418" spans="1:14">
      <c r="A418" s="139" t="s">
        <v>6875</v>
      </c>
      <c r="B418" s="27" t="s">
        <v>6876</v>
      </c>
      <c r="C418" s="27" t="s">
        <v>20</v>
      </c>
      <c r="D418" s="27" t="s">
        <v>1079</v>
      </c>
      <c r="E418" s="27" t="s">
        <v>39</v>
      </c>
      <c r="F418" s="27" t="s">
        <v>951</v>
      </c>
      <c r="G418" s="27" t="s">
        <v>952</v>
      </c>
      <c r="H418" s="139" t="s">
        <v>5</v>
      </c>
      <c r="I418" s="1">
        <v>4243050</v>
      </c>
      <c r="J418" s="58">
        <v>0</v>
      </c>
      <c r="K418" t="str">
        <f>VLOOKUP(D418,Group[],3,FALSE)</f>
        <v>Non Komoditi</v>
      </c>
      <c r="L418">
        <f>VLOOKUP(D418,Group[],5,FALSE)</f>
        <v>0</v>
      </c>
      <c r="M418" t="str">
        <f>VLOOKUP(D418,Group[],4,FALSE)</f>
        <v>Kayu</v>
      </c>
      <c r="N418" t="str">
        <f>VLOOKUP(F418,Kategori[],3,FALSE)</f>
        <v>Kayu</v>
      </c>
    </row>
    <row r="419" spans="1:14">
      <c r="A419" s="139" t="s">
        <v>6875</v>
      </c>
      <c r="B419" s="27" t="s">
        <v>6876</v>
      </c>
      <c r="C419" s="27" t="s">
        <v>20</v>
      </c>
      <c r="D419" s="27" t="s">
        <v>1079</v>
      </c>
      <c r="E419" s="27" t="s">
        <v>39</v>
      </c>
      <c r="F419" s="27" t="s">
        <v>953</v>
      </c>
      <c r="G419" s="27" t="s">
        <v>954</v>
      </c>
      <c r="H419" s="139" t="s">
        <v>5</v>
      </c>
      <c r="I419" s="1">
        <v>5432000</v>
      </c>
      <c r="J419" s="58">
        <v>0</v>
      </c>
      <c r="K419" t="str">
        <f>VLOOKUP(D419,Group[],3,FALSE)</f>
        <v>Non Komoditi</v>
      </c>
      <c r="L419">
        <f>VLOOKUP(D419,Group[],5,FALSE)</f>
        <v>0</v>
      </c>
      <c r="M419" t="str">
        <f>VLOOKUP(D419,Group[],4,FALSE)</f>
        <v>Kayu</v>
      </c>
      <c r="N419" t="str">
        <f>VLOOKUP(F419,Kategori[],3,FALSE)</f>
        <v>Kayu</v>
      </c>
    </row>
    <row r="420" spans="1:14">
      <c r="A420" s="139" t="s">
        <v>6875</v>
      </c>
      <c r="B420" s="27" t="s">
        <v>6876</v>
      </c>
      <c r="C420" s="27" t="s">
        <v>20</v>
      </c>
      <c r="D420" s="27" t="s">
        <v>1079</v>
      </c>
      <c r="E420" s="27" t="s">
        <v>39</v>
      </c>
      <c r="F420" s="27" t="s">
        <v>955</v>
      </c>
      <c r="G420" s="27" t="s">
        <v>956</v>
      </c>
      <c r="H420" s="139" t="s">
        <v>5</v>
      </c>
      <c r="I420" s="1">
        <v>14269350</v>
      </c>
      <c r="J420" s="58">
        <v>0</v>
      </c>
      <c r="K420" t="str">
        <f>VLOOKUP(D420,Group[],3,FALSE)</f>
        <v>Non Komoditi</v>
      </c>
      <c r="L420">
        <f>VLOOKUP(D420,Group[],5,FALSE)</f>
        <v>0</v>
      </c>
      <c r="M420" t="str">
        <f>VLOOKUP(D420,Group[],4,FALSE)</f>
        <v>Kayu</v>
      </c>
      <c r="N420" t="str">
        <f>VLOOKUP(F420,Kategori[],3,FALSE)</f>
        <v>Kayu</v>
      </c>
    </row>
    <row r="421" spans="1:14">
      <c r="A421" s="139" t="s">
        <v>6875</v>
      </c>
      <c r="B421" s="27" t="s">
        <v>6876</v>
      </c>
      <c r="C421" s="27" t="s">
        <v>20</v>
      </c>
      <c r="D421" s="27" t="s">
        <v>1079</v>
      </c>
      <c r="E421" s="27" t="s">
        <v>39</v>
      </c>
      <c r="F421" s="27" t="s">
        <v>957</v>
      </c>
      <c r="G421" s="27" t="s">
        <v>958</v>
      </c>
      <c r="H421" s="139" t="s">
        <v>5</v>
      </c>
      <c r="I421" s="1">
        <v>2343950</v>
      </c>
      <c r="J421" s="58">
        <v>0</v>
      </c>
      <c r="K421" t="str">
        <f>VLOOKUP(D421,Group[],3,FALSE)</f>
        <v>Non Komoditi</v>
      </c>
      <c r="L421">
        <f>VLOOKUP(D421,Group[],5,FALSE)</f>
        <v>0</v>
      </c>
      <c r="M421" t="str">
        <f>VLOOKUP(D421,Group[],4,FALSE)</f>
        <v>Kayu</v>
      </c>
      <c r="N421" t="str">
        <f>VLOOKUP(F421,Kategori[],3,FALSE)</f>
        <v>Kayu</v>
      </c>
    </row>
    <row r="422" spans="1:14">
      <c r="A422" s="139" t="s">
        <v>6875</v>
      </c>
      <c r="B422" s="27" t="s">
        <v>6876</v>
      </c>
      <c r="C422" s="27" t="s">
        <v>20</v>
      </c>
      <c r="D422" s="27" t="s">
        <v>1079</v>
      </c>
      <c r="E422" s="27" t="s">
        <v>39</v>
      </c>
      <c r="F422" s="27" t="s">
        <v>963</v>
      </c>
      <c r="G422" s="27" t="s">
        <v>964</v>
      </c>
      <c r="H422" s="139" t="s">
        <v>5</v>
      </c>
      <c r="I422" s="1">
        <v>1287650</v>
      </c>
      <c r="J422" s="58">
        <v>0</v>
      </c>
      <c r="K422" t="str">
        <f>VLOOKUP(D422,Group[],3,FALSE)</f>
        <v>Non Komoditi</v>
      </c>
      <c r="L422">
        <f>VLOOKUP(D422,Group[],5,FALSE)</f>
        <v>0</v>
      </c>
      <c r="M422" t="str">
        <f>VLOOKUP(D422,Group[],4,FALSE)</f>
        <v>Kayu</v>
      </c>
      <c r="N422" t="str">
        <f>VLOOKUP(F422,Kategori[],3,FALSE)</f>
        <v>Kayu</v>
      </c>
    </row>
    <row r="423" spans="1:14">
      <c r="A423" s="139" t="s">
        <v>6875</v>
      </c>
      <c r="B423" s="27" t="s">
        <v>6876</v>
      </c>
      <c r="C423" s="27" t="s">
        <v>20</v>
      </c>
      <c r="D423" s="27" t="s">
        <v>1079</v>
      </c>
      <c r="E423" s="27" t="s">
        <v>39</v>
      </c>
      <c r="F423" s="27" t="s">
        <v>965</v>
      </c>
      <c r="G423" s="27" t="s">
        <v>966</v>
      </c>
      <c r="H423" s="139" t="s">
        <v>5</v>
      </c>
      <c r="I423" s="1">
        <v>7347450</v>
      </c>
      <c r="J423" s="58">
        <v>0</v>
      </c>
      <c r="K423" t="str">
        <f>VLOOKUP(D423,Group[],3,FALSE)</f>
        <v>Non Komoditi</v>
      </c>
      <c r="L423">
        <f>VLOOKUP(D423,Group[],5,FALSE)</f>
        <v>0</v>
      </c>
      <c r="M423" t="str">
        <f>VLOOKUP(D423,Group[],4,FALSE)</f>
        <v>Kayu</v>
      </c>
      <c r="N423" t="str">
        <f>VLOOKUP(F423,Kategori[],3,FALSE)</f>
        <v>Kayu</v>
      </c>
    </row>
    <row r="424" spans="1:14">
      <c r="A424" s="139" t="s">
        <v>6875</v>
      </c>
      <c r="B424" s="27" t="s">
        <v>6876</v>
      </c>
      <c r="C424" s="27" t="s">
        <v>20</v>
      </c>
      <c r="D424" s="27" t="s">
        <v>1079</v>
      </c>
      <c r="E424" s="27" t="s">
        <v>39</v>
      </c>
      <c r="F424" s="27" t="s">
        <v>967</v>
      </c>
      <c r="G424" s="27" t="s">
        <v>968</v>
      </c>
      <c r="H424" s="139" t="s">
        <v>5</v>
      </c>
      <c r="I424" s="1">
        <v>18993150</v>
      </c>
      <c r="J424" s="58">
        <v>0</v>
      </c>
      <c r="K424" t="str">
        <f>VLOOKUP(D424,Group[],3,FALSE)</f>
        <v>Non Komoditi</v>
      </c>
      <c r="L424">
        <f>VLOOKUP(D424,Group[],5,FALSE)</f>
        <v>0</v>
      </c>
      <c r="M424" t="str">
        <f>VLOOKUP(D424,Group[],4,FALSE)</f>
        <v>Kayu</v>
      </c>
      <c r="N424" t="str">
        <f>VLOOKUP(F424,Kategori[],3,FALSE)</f>
        <v>Kayu</v>
      </c>
    </row>
    <row r="425" spans="1:14">
      <c r="A425" s="139" t="s">
        <v>6875</v>
      </c>
      <c r="B425" s="27" t="s">
        <v>6876</v>
      </c>
      <c r="C425" s="27" t="s">
        <v>20</v>
      </c>
      <c r="D425" s="27" t="s">
        <v>1079</v>
      </c>
      <c r="E425" s="27" t="s">
        <v>39</v>
      </c>
      <c r="F425" s="27" t="s">
        <v>969</v>
      </c>
      <c r="G425" s="27" t="s">
        <v>970</v>
      </c>
      <c r="H425" s="139" t="s">
        <v>5</v>
      </c>
      <c r="I425" s="1">
        <v>29094940</v>
      </c>
      <c r="J425" s="58">
        <v>0</v>
      </c>
      <c r="K425" t="str">
        <f>VLOOKUP(D425,Group[],3,FALSE)</f>
        <v>Non Komoditi</v>
      </c>
      <c r="L425">
        <f>VLOOKUP(D425,Group[],5,FALSE)</f>
        <v>0</v>
      </c>
      <c r="M425" t="str">
        <f>VLOOKUP(D425,Group[],4,FALSE)</f>
        <v>Kayu</v>
      </c>
      <c r="N425" t="str">
        <f>VLOOKUP(F425,Kategori[],3,FALSE)</f>
        <v>Kayu</v>
      </c>
    </row>
    <row r="426" spans="1:14">
      <c r="A426" s="139" t="s">
        <v>6875</v>
      </c>
      <c r="B426" s="27" t="s">
        <v>6876</v>
      </c>
      <c r="C426" s="27" t="s">
        <v>20</v>
      </c>
      <c r="D426" s="27" t="s">
        <v>1079</v>
      </c>
      <c r="E426" s="27" t="s">
        <v>39</v>
      </c>
      <c r="F426" s="27" t="s">
        <v>971</v>
      </c>
      <c r="G426" s="27" t="s">
        <v>972</v>
      </c>
      <c r="H426" s="139" t="s">
        <v>5</v>
      </c>
      <c r="I426" s="1">
        <v>53199820</v>
      </c>
      <c r="J426" s="58">
        <v>0</v>
      </c>
      <c r="K426" t="str">
        <f>VLOOKUP(D426,Group[],3,FALSE)</f>
        <v>Non Komoditi</v>
      </c>
      <c r="L426">
        <f>VLOOKUP(D426,Group[],5,FALSE)</f>
        <v>0</v>
      </c>
      <c r="M426" t="str">
        <f>VLOOKUP(D426,Group[],4,FALSE)</f>
        <v>Kayu</v>
      </c>
      <c r="N426" t="str">
        <f>VLOOKUP(F426,Kategori[],3,FALSE)</f>
        <v>Kayu</v>
      </c>
    </row>
    <row r="427" spans="1:14">
      <c r="A427" s="139" t="s">
        <v>6875</v>
      </c>
      <c r="B427" s="27" t="s">
        <v>6876</v>
      </c>
      <c r="C427" s="27" t="s">
        <v>20</v>
      </c>
      <c r="D427" s="27" t="s">
        <v>1079</v>
      </c>
      <c r="E427" s="27" t="s">
        <v>39</v>
      </c>
      <c r="F427" s="27" t="s">
        <v>973</v>
      </c>
      <c r="G427" s="27" t="s">
        <v>974</v>
      </c>
      <c r="H427" s="139" t="s">
        <v>5</v>
      </c>
      <c r="I427" s="1">
        <v>99855100</v>
      </c>
      <c r="J427" s="58">
        <v>0</v>
      </c>
      <c r="K427" t="str">
        <f>VLOOKUP(D427,Group[],3,FALSE)</f>
        <v>Non Komoditi</v>
      </c>
      <c r="L427">
        <f>VLOOKUP(D427,Group[],5,FALSE)</f>
        <v>0</v>
      </c>
      <c r="M427" t="str">
        <f>VLOOKUP(D427,Group[],4,FALSE)</f>
        <v>Kayu</v>
      </c>
      <c r="N427" t="str">
        <f>VLOOKUP(F427,Kategori[],3,FALSE)</f>
        <v>Kayu</v>
      </c>
    </row>
    <row r="428" spans="1:14">
      <c r="A428" s="139" t="s">
        <v>6875</v>
      </c>
      <c r="B428" s="27" t="s">
        <v>6876</v>
      </c>
      <c r="C428" s="27" t="s">
        <v>20</v>
      </c>
      <c r="D428" s="27" t="s">
        <v>1079</v>
      </c>
      <c r="E428" s="27" t="s">
        <v>39</v>
      </c>
      <c r="F428" s="27" t="s">
        <v>2162</v>
      </c>
      <c r="G428" s="27" t="s">
        <v>2163</v>
      </c>
      <c r="H428" s="139" t="s">
        <v>5</v>
      </c>
      <c r="I428" s="1">
        <v>3271450</v>
      </c>
      <c r="J428" s="58">
        <v>0</v>
      </c>
      <c r="K428" t="str">
        <f>VLOOKUP(D428,Group[],3,FALSE)</f>
        <v>Non Komoditi</v>
      </c>
      <c r="L428">
        <f>VLOOKUP(D428,Group[],5,FALSE)</f>
        <v>0</v>
      </c>
      <c r="M428" t="str">
        <f>VLOOKUP(D428,Group[],4,FALSE)</f>
        <v>Kayu</v>
      </c>
      <c r="N428" t="str">
        <f>VLOOKUP(F428,Kategori[],3,FALSE)</f>
        <v>Kayu</v>
      </c>
    </row>
    <row r="429" spans="1:14">
      <c r="A429" s="139" t="s">
        <v>6875</v>
      </c>
      <c r="B429" s="27" t="s">
        <v>6876</v>
      </c>
      <c r="C429" s="27" t="s">
        <v>20</v>
      </c>
      <c r="D429" s="27" t="s">
        <v>1079</v>
      </c>
      <c r="E429" s="27" t="s">
        <v>39</v>
      </c>
      <c r="F429" s="27" t="s">
        <v>2164</v>
      </c>
      <c r="G429" s="27" t="s">
        <v>2165</v>
      </c>
      <c r="H429" s="139" t="s">
        <v>5</v>
      </c>
      <c r="I429" s="1">
        <v>9581700</v>
      </c>
      <c r="J429" s="58">
        <v>0</v>
      </c>
      <c r="K429" t="str">
        <f>VLOOKUP(D429,Group[],3,FALSE)</f>
        <v>Non Komoditi</v>
      </c>
      <c r="L429">
        <f>VLOOKUP(D429,Group[],5,FALSE)</f>
        <v>0</v>
      </c>
      <c r="M429" t="str">
        <f>VLOOKUP(D429,Group[],4,FALSE)</f>
        <v>Kayu</v>
      </c>
      <c r="N429" t="str">
        <f>VLOOKUP(F429,Kategori[],3,FALSE)</f>
        <v>Kayu</v>
      </c>
    </row>
    <row r="430" spans="1:14">
      <c r="A430" s="139" t="s">
        <v>6875</v>
      </c>
      <c r="B430" s="27" t="s">
        <v>6876</v>
      </c>
      <c r="C430" s="27" t="s">
        <v>20</v>
      </c>
      <c r="D430" s="27" t="s">
        <v>1079</v>
      </c>
      <c r="E430" s="27" t="s">
        <v>39</v>
      </c>
      <c r="F430" s="27" t="s">
        <v>2166</v>
      </c>
      <c r="G430" s="27" t="s">
        <v>2167</v>
      </c>
      <c r="H430" s="139" t="s">
        <v>5</v>
      </c>
      <c r="I430" s="1">
        <v>11966500</v>
      </c>
      <c r="J430" s="58">
        <v>0</v>
      </c>
      <c r="K430" t="str">
        <f>VLOOKUP(D430,Group[],3,FALSE)</f>
        <v>Non Komoditi</v>
      </c>
      <c r="L430">
        <f>VLOOKUP(D430,Group[],5,FALSE)</f>
        <v>0</v>
      </c>
      <c r="M430" t="str">
        <f>VLOOKUP(D430,Group[],4,FALSE)</f>
        <v>Kayu</v>
      </c>
      <c r="N430" t="str">
        <f>VLOOKUP(F430,Kategori[],3,FALSE)</f>
        <v>Kayu</v>
      </c>
    </row>
    <row r="431" spans="1:14">
      <c r="A431" s="139" t="s">
        <v>6875</v>
      </c>
      <c r="B431" s="27" t="s">
        <v>6876</v>
      </c>
      <c r="C431" s="27" t="s">
        <v>20</v>
      </c>
      <c r="D431" s="27" t="s">
        <v>1079</v>
      </c>
      <c r="E431" s="27" t="s">
        <v>39</v>
      </c>
      <c r="F431" s="27" t="s">
        <v>2168</v>
      </c>
      <c r="G431" s="27" t="s">
        <v>2169</v>
      </c>
      <c r="H431" s="139" t="s">
        <v>5</v>
      </c>
      <c r="I431" s="1">
        <v>18580700</v>
      </c>
      <c r="J431" s="58">
        <v>0</v>
      </c>
      <c r="K431" t="str">
        <f>VLOOKUP(D431,Group[],3,FALSE)</f>
        <v>Non Komoditi</v>
      </c>
      <c r="L431">
        <f>VLOOKUP(D431,Group[],5,FALSE)</f>
        <v>0</v>
      </c>
      <c r="M431" t="str">
        <f>VLOOKUP(D431,Group[],4,FALSE)</f>
        <v>Kayu</v>
      </c>
      <c r="N431" t="str">
        <f>VLOOKUP(F431,Kategori[],3,FALSE)</f>
        <v>Kayu</v>
      </c>
    </row>
    <row r="432" spans="1:14">
      <c r="A432" s="139" t="s">
        <v>6875</v>
      </c>
      <c r="B432" s="27" t="s">
        <v>6876</v>
      </c>
      <c r="C432" s="27" t="s">
        <v>20</v>
      </c>
      <c r="D432" s="27" t="s">
        <v>1079</v>
      </c>
      <c r="E432" s="27" t="s">
        <v>39</v>
      </c>
      <c r="F432" s="27" t="s">
        <v>2170</v>
      </c>
      <c r="G432" s="27" t="s">
        <v>2171</v>
      </c>
      <c r="H432" s="139" t="s">
        <v>5</v>
      </c>
      <c r="I432" s="1">
        <v>37215200</v>
      </c>
      <c r="J432" s="58">
        <v>0</v>
      </c>
      <c r="K432" t="str">
        <f>VLOOKUP(D432,Group[],3,FALSE)</f>
        <v>Non Komoditi</v>
      </c>
      <c r="L432">
        <f>VLOOKUP(D432,Group[],5,FALSE)</f>
        <v>0</v>
      </c>
      <c r="M432" t="str">
        <f>VLOOKUP(D432,Group[],4,FALSE)</f>
        <v>Kayu</v>
      </c>
      <c r="N432" t="str">
        <f>VLOOKUP(F432,Kategori[],3,FALSE)</f>
        <v>Kayu</v>
      </c>
    </row>
    <row r="433" spans="1:14">
      <c r="A433" s="139" t="s">
        <v>6875</v>
      </c>
      <c r="B433" s="27" t="s">
        <v>6876</v>
      </c>
      <c r="C433" s="27" t="s">
        <v>20</v>
      </c>
      <c r="D433" s="27" t="s">
        <v>1079</v>
      </c>
      <c r="E433" s="27" t="s">
        <v>39</v>
      </c>
      <c r="F433" s="27" t="s">
        <v>2172</v>
      </c>
      <c r="G433" s="27" t="s">
        <v>2173</v>
      </c>
      <c r="H433" s="139" t="s">
        <v>5</v>
      </c>
      <c r="I433" s="1">
        <v>30687600</v>
      </c>
      <c r="J433" s="58">
        <v>0</v>
      </c>
      <c r="K433" t="str">
        <f>VLOOKUP(D433,Group[],3,FALSE)</f>
        <v>Non Komoditi</v>
      </c>
      <c r="L433">
        <f>VLOOKUP(D433,Group[],5,FALSE)</f>
        <v>0</v>
      </c>
      <c r="M433" t="str">
        <f>VLOOKUP(D433,Group[],4,FALSE)</f>
        <v>Kayu</v>
      </c>
      <c r="N433" t="str">
        <f>VLOOKUP(F433,Kategori[],3,FALSE)</f>
        <v>Kayu</v>
      </c>
    </row>
    <row r="434" spans="1:14">
      <c r="A434" s="139" t="s">
        <v>6875</v>
      </c>
      <c r="B434" s="27" t="s">
        <v>6876</v>
      </c>
      <c r="C434" s="27" t="s">
        <v>20</v>
      </c>
      <c r="D434" s="27" t="s">
        <v>1079</v>
      </c>
      <c r="E434" s="27" t="s">
        <v>39</v>
      </c>
      <c r="F434" s="27" t="s">
        <v>2309</v>
      </c>
      <c r="G434" s="27" t="s">
        <v>2310</v>
      </c>
      <c r="H434" s="139" t="s">
        <v>5</v>
      </c>
      <c r="I434" s="1">
        <v>274750</v>
      </c>
      <c r="J434" s="58">
        <v>0</v>
      </c>
      <c r="K434" t="str">
        <f>VLOOKUP(D434,Group[],3,FALSE)</f>
        <v>Non Komoditi</v>
      </c>
      <c r="L434">
        <f>VLOOKUP(D434,Group[],5,FALSE)</f>
        <v>0</v>
      </c>
      <c r="M434" t="str">
        <f>VLOOKUP(D434,Group[],4,FALSE)</f>
        <v>Kayu</v>
      </c>
      <c r="N434" t="str">
        <f>VLOOKUP(F434,Kategori[],3,FALSE)</f>
        <v>Kayu</v>
      </c>
    </row>
    <row r="435" spans="1:14">
      <c r="A435" s="139" t="s">
        <v>6875</v>
      </c>
      <c r="B435" s="27" t="s">
        <v>6876</v>
      </c>
      <c r="C435" s="27" t="s">
        <v>20</v>
      </c>
      <c r="D435" s="27" t="s">
        <v>1079</v>
      </c>
      <c r="E435" s="27" t="s">
        <v>39</v>
      </c>
      <c r="F435" s="27" t="s">
        <v>2311</v>
      </c>
      <c r="G435" s="27" t="s">
        <v>2312</v>
      </c>
      <c r="H435" s="139" t="s">
        <v>5</v>
      </c>
      <c r="I435" s="1">
        <v>3023700</v>
      </c>
      <c r="J435" s="58">
        <v>0</v>
      </c>
      <c r="K435" t="str">
        <f>VLOOKUP(D435,Group[],3,FALSE)</f>
        <v>Non Komoditi</v>
      </c>
      <c r="L435">
        <f>VLOOKUP(D435,Group[],5,FALSE)</f>
        <v>0</v>
      </c>
      <c r="M435" t="str">
        <f>VLOOKUP(D435,Group[],4,FALSE)</f>
        <v>Kayu</v>
      </c>
      <c r="N435" t="str">
        <f>VLOOKUP(F435,Kategori[],3,FALSE)</f>
        <v>Kayu</v>
      </c>
    </row>
    <row r="436" spans="1:14">
      <c r="A436" s="139" t="s">
        <v>6875</v>
      </c>
      <c r="B436" s="27" t="s">
        <v>6876</v>
      </c>
      <c r="C436" s="27" t="s">
        <v>20</v>
      </c>
      <c r="D436" s="27" t="s">
        <v>1079</v>
      </c>
      <c r="E436" s="27" t="s">
        <v>39</v>
      </c>
      <c r="F436" s="27" t="s">
        <v>2313</v>
      </c>
      <c r="G436" s="27" t="s">
        <v>2314</v>
      </c>
      <c r="H436" s="139" t="s">
        <v>5</v>
      </c>
      <c r="I436" s="1">
        <v>6821200</v>
      </c>
      <c r="J436" s="58">
        <v>0</v>
      </c>
      <c r="K436" t="str">
        <f>VLOOKUP(D436,Group[],3,FALSE)</f>
        <v>Non Komoditi</v>
      </c>
      <c r="L436">
        <f>VLOOKUP(D436,Group[],5,FALSE)</f>
        <v>0</v>
      </c>
      <c r="M436" t="str">
        <f>VLOOKUP(D436,Group[],4,FALSE)</f>
        <v>Kayu</v>
      </c>
      <c r="N436" t="str">
        <f>VLOOKUP(F436,Kategori[],3,FALSE)</f>
        <v>Kayu</v>
      </c>
    </row>
    <row r="437" spans="1:14">
      <c r="A437" s="139" t="s">
        <v>6875</v>
      </c>
      <c r="B437" s="27" t="s">
        <v>6876</v>
      </c>
      <c r="C437" s="27" t="s">
        <v>20</v>
      </c>
      <c r="D437" s="27" t="s">
        <v>1079</v>
      </c>
      <c r="E437" s="27" t="s">
        <v>39</v>
      </c>
      <c r="F437" s="27" t="s">
        <v>2315</v>
      </c>
      <c r="G437" s="27" t="s">
        <v>2316</v>
      </c>
      <c r="H437" s="139" t="s">
        <v>5</v>
      </c>
      <c r="I437" s="1">
        <v>3364200</v>
      </c>
      <c r="J437" s="58">
        <v>0</v>
      </c>
      <c r="K437" t="str">
        <f>VLOOKUP(D437,Group[],3,FALSE)</f>
        <v>Non Komoditi</v>
      </c>
      <c r="L437">
        <f>VLOOKUP(D437,Group[],5,FALSE)</f>
        <v>0</v>
      </c>
      <c r="M437" t="str">
        <f>VLOOKUP(D437,Group[],4,FALSE)</f>
        <v>Kayu</v>
      </c>
      <c r="N437" t="str">
        <f>VLOOKUP(F437,Kategori[],3,FALSE)</f>
        <v>Kayu</v>
      </c>
    </row>
    <row r="438" spans="1:14">
      <c r="A438" s="139" t="s">
        <v>6875</v>
      </c>
      <c r="B438" s="27" t="s">
        <v>6876</v>
      </c>
      <c r="C438" s="27" t="s">
        <v>20</v>
      </c>
      <c r="D438" s="27" t="s">
        <v>1079</v>
      </c>
      <c r="E438" s="27" t="s">
        <v>39</v>
      </c>
      <c r="F438" s="27" t="s">
        <v>2317</v>
      </c>
      <c r="G438" s="27" t="s">
        <v>2318</v>
      </c>
      <c r="H438" s="139" t="s">
        <v>5</v>
      </c>
      <c r="I438" s="1">
        <v>805200</v>
      </c>
      <c r="J438" s="58">
        <v>0</v>
      </c>
      <c r="K438" t="str">
        <f>VLOOKUP(D438,Group[],3,FALSE)</f>
        <v>Non Komoditi</v>
      </c>
      <c r="L438">
        <f>VLOOKUP(D438,Group[],5,FALSE)</f>
        <v>0</v>
      </c>
      <c r="M438" t="str">
        <f>VLOOKUP(D438,Group[],4,FALSE)</f>
        <v>Kayu</v>
      </c>
      <c r="N438" t="str">
        <f>VLOOKUP(F438,Kategori[],3,FALSE)</f>
        <v>Kayu</v>
      </c>
    </row>
    <row r="439" spans="1:14">
      <c r="A439" s="139" t="s">
        <v>6875</v>
      </c>
      <c r="B439" s="27" t="s">
        <v>6876</v>
      </c>
      <c r="C439" s="27" t="s">
        <v>20</v>
      </c>
      <c r="D439" s="27" t="s">
        <v>1079</v>
      </c>
      <c r="E439" s="27" t="s">
        <v>39</v>
      </c>
      <c r="F439" s="27" t="s">
        <v>989</v>
      </c>
      <c r="G439" s="27" t="s">
        <v>990</v>
      </c>
      <c r="H439" s="139" t="s">
        <v>5</v>
      </c>
      <c r="I439" s="1">
        <v>60800</v>
      </c>
      <c r="J439" s="58">
        <v>0</v>
      </c>
      <c r="K439" t="str">
        <f>VLOOKUP(D439,Group[],3,FALSE)</f>
        <v>Non Komoditi</v>
      </c>
      <c r="L439">
        <f>VLOOKUP(D439,Group[],5,FALSE)</f>
        <v>0</v>
      </c>
      <c r="M439" t="str">
        <f>VLOOKUP(D439,Group[],4,FALSE)</f>
        <v>Kayu</v>
      </c>
      <c r="N439" t="str">
        <f>VLOOKUP(F439,Kategori[],3,FALSE)</f>
        <v>Kayu</v>
      </c>
    </row>
    <row r="440" spans="1:14">
      <c r="A440" s="139" t="s">
        <v>6875</v>
      </c>
      <c r="B440" s="27" t="s">
        <v>6876</v>
      </c>
      <c r="C440" s="27" t="s">
        <v>20</v>
      </c>
      <c r="D440" s="27" t="s">
        <v>1079</v>
      </c>
      <c r="E440" s="27" t="s">
        <v>39</v>
      </c>
      <c r="F440" s="27" t="s">
        <v>991</v>
      </c>
      <c r="G440" s="27" t="s">
        <v>992</v>
      </c>
      <c r="H440" s="139" t="s">
        <v>5</v>
      </c>
      <c r="I440" s="1">
        <v>224200</v>
      </c>
      <c r="J440" s="58">
        <v>0</v>
      </c>
      <c r="K440" t="str">
        <f>VLOOKUP(D440,Group[],3,FALSE)</f>
        <v>Non Komoditi</v>
      </c>
      <c r="L440">
        <f>VLOOKUP(D440,Group[],5,FALSE)</f>
        <v>0</v>
      </c>
      <c r="M440" t="str">
        <f>VLOOKUP(D440,Group[],4,FALSE)</f>
        <v>Kayu</v>
      </c>
      <c r="N440" t="str">
        <f>VLOOKUP(F440,Kategori[],3,FALSE)</f>
        <v>Kayu</v>
      </c>
    </row>
    <row r="441" spans="1:14">
      <c r="A441" s="139" t="s">
        <v>6875</v>
      </c>
      <c r="B441" s="27" t="s">
        <v>6876</v>
      </c>
      <c r="C441" s="27" t="s">
        <v>20</v>
      </c>
      <c r="D441" s="27" t="s">
        <v>1079</v>
      </c>
      <c r="E441" s="27" t="s">
        <v>39</v>
      </c>
      <c r="F441" s="27" t="s">
        <v>993</v>
      </c>
      <c r="G441" s="27" t="s">
        <v>994</v>
      </c>
      <c r="H441" s="139" t="s">
        <v>5</v>
      </c>
      <c r="I441" s="1">
        <v>415400</v>
      </c>
      <c r="J441" s="58">
        <v>0</v>
      </c>
      <c r="K441" t="str">
        <f>VLOOKUP(D441,Group[],3,FALSE)</f>
        <v>Non Komoditi</v>
      </c>
      <c r="L441">
        <f>VLOOKUP(D441,Group[],5,FALSE)</f>
        <v>0</v>
      </c>
      <c r="M441" t="str">
        <f>VLOOKUP(D441,Group[],4,FALSE)</f>
        <v>Kayu</v>
      </c>
      <c r="N441" t="str">
        <f>VLOOKUP(F441,Kategori[],3,FALSE)</f>
        <v>Kayu</v>
      </c>
    </row>
    <row r="442" spans="1:14">
      <c r="A442" s="139" t="s">
        <v>6875</v>
      </c>
      <c r="B442" s="27" t="s">
        <v>6876</v>
      </c>
      <c r="C442" s="27" t="s">
        <v>20</v>
      </c>
      <c r="D442" s="27" t="s">
        <v>1079</v>
      </c>
      <c r="E442" s="27" t="s">
        <v>39</v>
      </c>
      <c r="F442" s="27" t="s">
        <v>995</v>
      </c>
      <c r="G442" s="27" t="s">
        <v>996</v>
      </c>
      <c r="H442" s="139" t="s">
        <v>5</v>
      </c>
      <c r="I442" s="1">
        <v>1014700</v>
      </c>
      <c r="J442" s="58">
        <v>0</v>
      </c>
      <c r="K442" t="str">
        <f>VLOOKUP(D442,Group[],3,FALSE)</f>
        <v>Non Komoditi</v>
      </c>
      <c r="L442">
        <f>VLOOKUP(D442,Group[],5,FALSE)</f>
        <v>0</v>
      </c>
      <c r="M442" t="str">
        <f>VLOOKUP(D442,Group[],4,FALSE)</f>
        <v>Kayu</v>
      </c>
      <c r="N442" t="str">
        <f>VLOOKUP(F442,Kategori[],3,FALSE)</f>
        <v>Kayu</v>
      </c>
    </row>
    <row r="443" spans="1:14">
      <c r="A443" s="139" t="s">
        <v>6875</v>
      </c>
      <c r="B443" s="27" t="s">
        <v>6876</v>
      </c>
      <c r="C443" s="27" t="s">
        <v>20</v>
      </c>
      <c r="D443" s="27" t="s">
        <v>1079</v>
      </c>
      <c r="E443" s="27" t="s">
        <v>39</v>
      </c>
      <c r="F443" s="27" t="s">
        <v>997</v>
      </c>
      <c r="G443" s="27" t="s">
        <v>998</v>
      </c>
      <c r="H443" s="139" t="s">
        <v>5</v>
      </c>
      <c r="I443" s="1">
        <v>2199150</v>
      </c>
      <c r="J443" s="58">
        <v>0</v>
      </c>
      <c r="K443" t="str">
        <f>VLOOKUP(D443,Group[],3,FALSE)</f>
        <v>Non Komoditi</v>
      </c>
      <c r="L443">
        <f>VLOOKUP(D443,Group[],5,FALSE)</f>
        <v>0</v>
      </c>
      <c r="M443" t="str">
        <f>VLOOKUP(D443,Group[],4,FALSE)</f>
        <v>Kayu</v>
      </c>
      <c r="N443" t="str">
        <f>VLOOKUP(F443,Kategori[],3,FALSE)</f>
        <v>Kayu</v>
      </c>
    </row>
    <row r="444" spans="1:14">
      <c r="A444" s="139" t="s">
        <v>6875</v>
      </c>
      <c r="B444" s="27" t="s">
        <v>6876</v>
      </c>
      <c r="C444" s="27" t="s">
        <v>20</v>
      </c>
      <c r="D444" s="27" t="s">
        <v>1079</v>
      </c>
      <c r="E444" s="27" t="s">
        <v>39</v>
      </c>
      <c r="F444" s="27" t="s">
        <v>999</v>
      </c>
      <c r="G444" s="27" t="s">
        <v>1000</v>
      </c>
      <c r="H444" s="139" t="s">
        <v>5</v>
      </c>
      <c r="I444" s="1">
        <v>864500</v>
      </c>
      <c r="J444" s="58">
        <v>0</v>
      </c>
      <c r="K444" t="str">
        <f>VLOOKUP(D444,Group[],3,FALSE)</f>
        <v>Non Komoditi</v>
      </c>
      <c r="L444">
        <f>VLOOKUP(D444,Group[],5,FALSE)</f>
        <v>0</v>
      </c>
      <c r="M444" t="str">
        <f>VLOOKUP(D444,Group[],4,FALSE)</f>
        <v>Kayu</v>
      </c>
      <c r="N444" t="str">
        <f>VLOOKUP(F444,Kategori[],3,FALSE)</f>
        <v>Kayu</v>
      </c>
    </row>
    <row r="445" spans="1:14">
      <c r="A445" s="139" t="s">
        <v>6875</v>
      </c>
      <c r="B445" s="27" t="s">
        <v>6876</v>
      </c>
      <c r="C445" s="27" t="s">
        <v>20</v>
      </c>
      <c r="D445" s="27" t="s">
        <v>1073</v>
      </c>
      <c r="E445" s="27" t="s">
        <v>26</v>
      </c>
      <c r="F445" s="27" t="s">
        <v>6</v>
      </c>
      <c r="G445" s="27" t="s">
        <v>6</v>
      </c>
      <c r="H445" s="139" t="s">
        <v>5</v>
      </c>
      <c r="I445" s="1">
        <v>19133071628</v>
      </c>
      <c r="J445" s="58">
        <v>0</v>
      </c>
      <c r="K445" t="str">
        <f>VLOOKUP(D445,Group[],3,FALSE)</f>
        <v>Non Komoditi</v>
      </c>
      <c r="L445">
        <f>VLOOKUP(D445,Group[],5,FALSE)</f>
        <v>0</v>
      </c>
      <c r="M445" t="str">
        <f>VLOOKUP(D445,Group[],4,FALSE)</f>
        <v>Agrowisata</v>
      </c>
      <c r="N445" t="str">
        <f>VLOOKUP(F445,Kategori[],3,FALSE)</f>
        <v>Lainnya</v>
      </c>
    </row>
    <row r="446" spans="1:14">
      <c r="A446" s="139" t="s">
        <v>6875</v>
      </c>
      <c r="B446" s="27" t="s">
        <v>6876</v>
      </c>
      <c r="C446" s="27" t="s">
        <v>21</v>
      </c>
      <c r="D446" s="27" t="s">
        <v>1061</v>
      </c>
      <c r="E446" s="27" t="s">
        <v>35</v>
      </c>
      <c r="F446" s="27" t="s">
        <v>50</v>
      </c>
      <c r="G446" s="27" t="s">
        <v>8</v>
      </c>
      <c r="H446" s="139" t="s">
        <v>5</v>
      </c>
      <c r="I446" s="1">
        <v>1132081338650</v>
      </c>
      <c r="J446" s="58">
        <v>0</v>
      </c>
      <c r="K446" t="str">
        <f>VLOOKUP(D446,Group[],3,FALSE)</f>
        <v>Komoditi</v>
      </c>
      <c r="L446" t="str">
        <f>VLOOKUP(D446,Group[],5,FALSE)</f>
        <v>Kelapa Sawit</v>
      </c>
      <c r="M446" t="str">
        <f>VLOOKUP(D446,Group[],4,FALSE)</f>
        <v>Kelapa Sawit</v>
      </c>
      <c r="N446" t="str">
        <f>VLOOKUP(F446,Kategori[],3,FALSE)</f>
        <v>Minyak Sawit</v>
      </c>
    </row>
    <row r="447" spans="1:14">
      <c r="A447" s="139" t="s">
        <v>6875</v>
      </c>
      <c r="B447" s="27" t="s">
        <v>6876</v>
      </c>
      <c r="C447" s="27" t="s">
        <v>21</v>
      </c>
      <c r="D447" s="27" t="s">
        <v>1061</v>
      </c>
      <c r="E447" s="27" t="s">
        <v>35</v>
      </c>
      <c r="F447" s="27" t="s">
        <v>51</v>
      </c>
      <c r="G447" s="27" t="s">
        <v>9</v>
      </c>
      <c r="H447" s="139" t="s">
        <v>5</v>
      </c>
      <c r="I447" s="1">
        <v>113335855080</v>
      </c>
      <c r="J447" s="58">
        <v>0</v>
      </c>
      <c r="K447" t="str">
        <f>VLOOKUP(D447,Group[],3,FALSE)</f>
        <v>Komoditi</v>
      </c>
      <c r="L447" t="str">
        <f>VLOOKUP(D447,Group[],5,FALSE)</f>
        <v>Kelapa Sawit</v>
      </c>
      <c r="M447" t="str">
        <f>VLOOKUP(D447,Group[],4,FALSE)</f>
        <v>Kelapa Sawit</v>
      </c>
      <c r="N447" t="str">
        <f>VLOOKUP(F447,Kategori[],3,FALSE)</f>
        <v>Kernel</v>
      </c>
    </row>
    <row r="448" spans="1:14">
      <c r="A448" s="139" t="s">
        <v>6875</v>
      </c>
      <c r="B448" s="27" t="s">
        <v>6876</v>
      </c>
      <c r="C448" s="27" t="s">
        <v>21</v>
      </c>
      <c r="D448" s="27" t="s">
        <v>1061</v>
      </c>
      <c r="E448" s="27" t="s">
        <v>35</v>
      </c>
      <c r="F448" s="27" t="s">
        <v>348</v>
      </c>
      <c r="G448" s="27" t="s">
        <v>349</v>
      </c>
      <c r="H448" s="139" t="s">
        <v>5</v>
      </c>
      <c r="I448" s="1">
        <v>0</v>
      </c>
      <c r="J448" s="58">
        <v>0</v>
      </c>
      <c r="K448" t="str">
        <f>VLOOKUP(D448,Group[],3,FALSE)</f>
        <v>Komoditi</v>
      </c>
      <c r="L448" t="str">
        <f>VLOOKUP(D448,Group[],5,FALSE)</f>
        <v>Kelapa Sawit</v>
      </c>
      <c r="M448" t="str">
        <f>VLOOKUP(D448,Group[],4,FALSE)</f>
        <v>Kelapa Sawit</v>
      </c>
      <c r="N448" t="str">
        <f>VLOOKUP(F448,Kategori[],3,FALSE)</f>
        <v>Karet Lainnya</v>
      </c>
    </row>
    <row r="449" spans="1:14">
      <c r="A449" s="139" t="s">
        <v>6875</v>
      </c>
      <c r="B449" s="27" t="s">
        <v>6876</v>
      </c>
      <c r="C449" s="27" t="s">
        <v>21</v>
      </c>
      <c r="D449" s="27" t="s">
        <v>1061</v>
      </c>
      <c r="E449" s="27" t="s">
        <v>35</v>
      </c>
      <c r="F449" s="27" t="s">
        <v>6</v>
      </c>
      <c r="G449" s="27" t="s">
        <v>6</v>
      </c>
      <c r="H449" s="139" t="s">
        <v>5</v>
      </c>
      <c r="I449" s="1">
        <v>0</v>
      </c>
      <c r="J449" s="58">
        <v>0</v>
      </c>
      <c r="K449" t="str">
        <f>VLOOKUP(D449,Group[],3,FALSE)</f>
        <v>Komoditi</v>
      </c>
      <c r="L449" t="str">
        <f>VLOOKUP(D449,Group[],5,FALSE)</f>
        <v>Kelapa Sawit</v>
      </c>
      <c r="M449" t="str">
        <f>VLOOKUP(D449,Group[],4,FALSE)</f>
        <v>Kelapa Sawit</v>
      </c>
      <c r="N449" t="str">
        <f>VLOOKUP(F449,Kategori[],3,FALSE)</f>
        <v>Lainnya</v>
      </c>
    </row>
    <row r="450" spans="1:14">
      <c r="A450" s="139" t="s">
        <v>6875</v>
      </c>
      <c r="B450" s="27" t="s">
        <v>6876</v>
      </c>
      <c r="C450" s="27" t="s">
        <v>21</v>
      </c>
      <c r="D450" s="27" t="s">
        <v>1066</v>
      </c>
      <c r="E450" s="27" t="s">
        <v>28</v>
      </c>
      <c r="F450" s="27" t="s">
        <v>348</v>
      </c>
      <c r="G450" s="27" t="s">
        <v>349</v>
      </c>
      <c r="H450" s="139" t="s">
        <v>5</v>
      </c>
      <c r="I450" s="1">
        <v>10460121362</v>
      </c>
      <c r="J450" s="58">
        <v>0</v>
      </c>
      <c r="K450" t="str">
        <f>VLOOKUP(D450,Group[],3,FALSE)</f>
        <v>Komoditi</v>
      </c>
      <c r="L450" t="str">
        <f>VLOOKUP(D450,Group[],5,FALSE)</f>
        <v>Karet</v>
      </c>
      <c r="M450" t="str">
        <f>VLOOKUP(D450,Group[],4,FALSE)</f>
        <v>Karet</v>
      </c>
      <c r="N450" t="str">
        <f>VLOOKUP(F450,Kategori[],3,FALSE)</f>
        <v>Karet Lainnya</v>
      </c>
    </row>
    <row r="451" spans="1:14">
      <c r="A451" s="139" t="s">
        <v>6875</v>
      </c>
      <c r="B451" s="27" t="s">
        <v>6876</v>
      </c>
      <c r="C451" s="27" t="s">
        <v>21</v>
      </c>
      <c r="D451" s="27" t="s">
        <v>1062</v>
      </c>
      <c r="E451" s="27" t="s">
        <v>45</v>
      </c>
      <c r="F451" s="27" t="s">
        <v>50</v>
      </c>
      <c r="G451" s="27" t="s">
        <v>8</v>
      </c>
      <c r="H451" s="139" t="s">
        <v>5</v>
      </c>
      <c r="I451" s="1">
        <v>860803860</v>
      </c>
      <c r="J451" s="58">
        <v>0</v>
      </c>
      <c r="K451" t="str">
        <f>VLOOKUP(D451,Group[],3,FALSE)</f>
        <v>Komoditi</v>
      </c>
      <c r="L451" t="str">
        <f>VLOOKUP(D451,Group[],5,FALSE)</f>
        <v>Kelapa Sawit</v>
      </c>
      <c r="M451" t="str">
        <f>VLOOKUP(D451,Group[],4,FALSE)</f>
        <v>Kelapa Sawit</v>
      </c>
      <c r="N451" t="str">
        <f>VLOOKUP(F451,Kategori[],3,FALSE)</f>
        <v>Minyak Sawit</v>
      </c>
    </row>
    <row r="452" spans="1:14">
      <c r="A452" s="139" t="s">
        <v>6875</v>
      </c>
      <c r="B452" s="27" t="s">
        <v>6876</v>
      </c>
      <c r="C452" s="27" t="s">
        <v>21</v>
      </c>
      <c r="D452" s="27" t="s">
        <v>1062</v>
      </c>
      <c r="E452" s="27" t="s">
        <v>45</v>
      </c>
      <c r="F452" s="27" t="s">
        <v>51</v>
      </c>
      <c r="G452" s="27" t="s">
        <v>9</v>
      </c>
      <c r="H452" s="139" t="s">
        <v>5</v>
      </c>
      <c r="I452" s="1">
        <v>1880085320</v>
      </c>
      <c r="J452" s="58">
        <v>0</v>
      </c>
      <c r="K452" t="str">
        <f>VLOOKUP(D452,Group[],3,FALSE)</f>
        <v>Komoditi</v>
      </c>
      <c r="L452" t="str">
        <f>VLOOKUP(D452,Group[],5,FALSE)</f>
        <v>Kelapa Sawit</v>
      </c>
      <c r="M452" t="str">
        <f>VLOOKUP(D452,Group[],4,FALSE)</f>
        <v>Kelapa Sawit</v>
      </c>
      <c r="N452" t="str">
        <f>VLOOKUP(F452,Kategori[],3,FALSE)</f>
        <v>Kernel</v>
      </c>
    </row>
    <row r="453" spans="1:14">
      <c r="A453" s="139" t="s">
        <v>6875</v>
      </c>
      <c r="B453" s="27" t="s">
        <v>6876</v>
      </c>
      <c r="C453" s="27" t="s">
        <v>21</v>
      </c>
      <c r="D453" s="27" t="s">
        <v>1062</v>
      </c>
      <c r="E453" s="27" t="s">
        <v>45</v>
      </c>
      <c r="F453" s="27" t="s">
        <v>6</v>
      </c>
      <c r="G453" s="27" t="s">
        <v>6</v>
      </c>
      <c r="H453" s="139" t="s">
        <v>5</v>
      </c>
      <c r="I453" s="1">
        <v>0</v>
      </c>
      <c r="J453" s="58">
        <v>0</v>
      </c>
      <c r="K453" t="str">
        <f>VLOOKUP(D453,Group[],3,FALSE)</f>
        <v>Komoditi</v>
      </c>
      <c r="L453" t="str">
        <f>VLOOKUP(D453,Group[],5,FALSE)</f>
        <v>Kelapa Sawit</v>
      </c>
      <c r="M453" t="str">
        <f>VLOOKUP(D453,Group[],4,FALSE)</f>
        <v>Kelapa Sawit</v>
      </c>
      <c r="N453" t="str">
        <f>VLOOKUP(F453,Kategori[],3,FALSE)</f>
        <v>Lainnya</v>
      </c>
    </row>
    <row r="454" spans="1:14">
      <c r="A454" s="139" t="s">
        <v>6875</v>
      </c>
      <c r="B454" s="27" t="s">
        <v>6876</v>
      </c>
      <c r="C454" s="27" t="s">
        <v>22</v>
      </c>
      <c r="D454" s="27" t="s">
        <v>1061</v>
      </c>
      <c r="E454" s="27" t="s">
        <v>35</v>
      </c>
      <c r="F454" s="27" t="s">
        <v>50</v>
      </c>
      <c r="G454" s="27" t="s">
        <v>8</v>
      </c>
      <c r="H454" s="139" t="s">
        <v>5</v>
      </c>
      <c r="I454" s="1">
        <v>1270849643209</v>
      </c>
      <c r="J454" s="58">
        <v>0</v>
      </c>
      <c r="K454" t="str">
        <f>VLOOKUP(D454,Group[],3,FALSE)</f>
        <v>Komoditi</v>
      </c>
      <c r="L454" t="str">
        <f>VLOOKUP(D454,Group[],5,FALSE)</f>
        <v>Kelapa Sawit</v>
      </c>
      <c r="M454" t="str">
        <f>VLOOKUP(D454,Group[],4,FALSE)</f>
        <v>Kelapa Sawit</v>
      </c>
      <c r="N454" t="str">
        <f>VLOOKUP(F454,Kategori[],3,FALSE)</f>
        <v>Minyak Sawit</v>
      </c>
    </row>
    <row r="455" spans="1:14">
      <c r="A455" s="139" t="s">
        <v>6875</v>
      </c>
      <c r="B455" s="27" t="s">
        <v>6876</v>
      </c>
      <c r="C455" s="27" t="s">
        <v>22</v>
      </c>
      <c r="D455" s="27" t="s">
        <v>1061</v>
      </c>
      <c r="E455" s="27" t="s">
        <v>35</v>
      </c>
      <c r="F455" s="27" t="s">
        <v>51</v>
      </c>
      <c r="G455" s="27" t="s">
        <v>9</v>
      </c>
      <c r="H455" s="139" t="s">
        <v>5</v>
      </c>
      <c r="I455" s="1">
        <v>11607999000</v>
      </c>
      <c r="J455" s="58">
        <v>0</v>
      </c>
      <c r="K455" t="str">
        <f>VLOOKUP(D455,Group[],3,FALSE)</f>
        <v>Komoditi</v>
      </c>
      <c r="L455" t="str">
        <f>VLOOKUP(D455,Group[],5,FALSE)</f>
        <v>Kelapa Sawit</v>
      </c>
      <c r="M455" t="str">
        <f>VLOOKUP(D455,Group[],4,FALSE)</f>
        <v>Kelapa Sawit</v>
      </c>
      <c r="N455" t="str">
        <f>VLOOKUP(F455,Kategori[],3,FALSE)</f>
        <v>Kernel</v>
      </c>
    </row>
    <row r="456" spans="1:14">
      <c r="A456" s="139" t="s">
        <v>6875</v>
      </c>
      <c r="B456" s="27" t="s">
        <v>6876</v>
      </c>
      <c r="C456" s="27" t="s">
        <v>22</v>
      </c>
      <c r="D456" s="27" t="s">
        <v>1061</v>
      </c>
      <c r="E456" s="27" t="s">
        <v>35</v>
      </c>
      <c r="F456" s="27" t="s">
        <v>1033</v>
      </c>
      <c r="G456" s="27" t="s">
        <v>1034</v>
      </c>
      <c r="H456" s="139" t="s">
        <v>5</v>
      </c>
      <c r="I456" s="1">
        <v>117664267750</v>
      </c>
      <c r="J456" s="58">
        <v>0</v>
      </c>
      <c r="K456" t="str">
        <f>VLOOKUP(D456,Group[],3,FALSE)</f>
        <v>Komoditi</v>
      </c>
      <c r="L456" t="str">
        <f>VLOOKUP(D456,Group[],5,FALSE)</f>
        <v>Kelapa Sawit</v>
      </c>
      <c r="M456" t="str">
        <f>VLOOKUP(D456,Group[],4,FALSE)</f>
        <v>Kelapa Sawit</v>
      </c>
      <c r="N456" t="str">
        <f>VLOOKUP(F456,Kategori[],3,FALSE)</f>
        <v>PKO</v>
      </c>
    </row>
    <row r="457" spans="1:14">
      <c r="A457" s="139" t="s">
        <v>6875</v>
      </c>
      <c r="B457" s="27" t="s">
        <v>6876</v>
      </c>
      <c r="C457" s="27" t="s">
        <v>22</v>
      </c>
      <c r="D457" s="27" t="s">
        <v>1061</v>
      </c>
      <c r="E457" s="27" t="s">
        <v>35</v>
      </c>
      <c r="F457" s="27" t="s">
        <v>1035</v>
      </c>
      <c r="G457" s="27" t="s">
        <v>1036</v>
      </c>
      <c r="H457" s="139" t="s">
        <v>5</v>
      </c>
      <c r="I457" s="1">
        <v>23943206727</v>
      </c>
      <c r="J457" s="58">
        <v>0</v>
      </c>
      <c r="K457" t="str">
        <f>VLOOKUP(D457,Group[],3,FALSE)</f>
        <v>Komoditi</v>
      </c>
      <c r="L457" t="str">
        <f>VLOOKUP(D457,Group[],5,FALSE)</f>
        <v>Kelapa Sawit</v>
      </c>
      <c r="M457" t="str">
        <f>VLOOKUP(D457,Group[],4,FALSE)</f>
        <v>Kelapa Sawit</v>
      </c>
      <c r="N457" t="str">
        <f>VLOOKUP(F457,Kategori[],3,FALSE)</f>
        <v>PKM</v>
      </c>
    </row>
    <row r="458" spans="1:14">
      <c r="A458" s="139" t="s">
        <v>6875</v>
      </c>
      <c r="B458" s="27" t="s">
        <v>6876</v>
      </c>
      <c r="C458" s="27" t="s">
        <v>22</v>
      </c>
      <c r="D458" s="27" t="s">
        <v>1061</v>
      </c>
      <c r="E458" s="27" t="s">
        <v>35</v>
      </c>
      <c r="F458" s="27" t="s">
        <v>359</v>
      </c>
      <c r="G458" s="27" t="s">
        <v>360</v>
      </c>
      <c r="H458" s="139" t="s">
        <v>5</v>
      </c>
      <c r="I458" s="1">
        <v>34812404820</v>
      </c>
      <c r="J458" s="58">
        <v>0</v>
      </c>
      <c r="K458" t="str">
        <f>VLOOKUP(D458,Group[],3,FALSE)</f>
        <v>Komoditi</v>
      </c>
      <c r="L458" t="str">
        <f>VLOOKUP(D458,Group[],5,FALSE)</f>
        <v>Kelapa Sawit</v>
      </c>
      <c r="M458" t="str">
        <f>VLOOKUP(D458,Group[],4,FALSE)</f>
        <v>Kelapa Sawit</v>
      </c>
      <c r="N458" t="str">
        <f>VLOOKUP(F458,Kategori[],3,FALSE)</f>
        <v>TBS</v>
      </c>
    </row>
    <row r="459" spans="1:14">
      <c r="A459" s="139" t="s">
        <v>6875</v>
      </c>
      <c r="B459" s="27" t="s">
        <v>6876</v>
      </c>
      <c r="C459" s="27" t="s">
        <v>22</v>
      </c>
      <c r="D459" s="27" t="s">
        <v>1066</v>
      </c>
      <c r="E459" s="27" t="s">
        <v>28</v>
      </c>
      <c r="F459" s="27" t="s">
        <v>350</v>
      </c>
      <c r="G459" s="27" t="s">
        <v>99</v>
      </c>
      <c r="H459" s="139" t="s">
        <v>5</v>
      </c>
      <c r="I459" s="1">
        <v>167061544525</v>
      </c>
      <c r="J459" s="58">
        <v>0</v>
      </c>
      <c r="K459" t="str">
        <f>VLOOKUP(D459,Group[],3,FALSE)</f>
        <v>Komoditi</v>
      </c>
      <c r="L459" t="str">
        <f>VLOOKUP(D459,Group[],5,FALSE)</f>
        <v>Karet</v>
      </c>
      <c r="M459" t="str">
        <f>VLOOKUP(D459,Group[],4,FALSE)</f>
        <v>Karet</v>
      </c>
      <c r="N459" t="str">
        <f>VLOOKUP(F459,Kategori[],3,FALSE)</f>
        <v>RSS-I</v>
      </c>
    </row>
    <row r="460" spans="1:14">
      <c r="A460" s="139" t="s">
        <v>6875</v>
      </c>
      <c r="B460" s="27" t="s">
        <v>6876</v>
      </c>
      <c r="C460" s="27" t="s">
        <v>22</v>
      </c>
      <c r="D460" s="27" t="s">
        <v>1066</v>
      </c>
      <c r="E460" s="27" t="s">
        <v>28</v>
      </c>
      <c r="F460" s="27" t="s">
        <v>2576</v>
      </c>
      <c r="G460" s="27" t="s">
        <v>745</v>
      </c>
      <c r="H460" s="139" t="s">
        <v>5</v>
      </c>
      <c r="I460" s="1">
        <v>388087200</v>
      </c>
      <c r="J460" s="58">
        <v>0</v>
      </c>
      <c r="K460" t="str">
        <f>VLOOKUP(D460,Group[],3,FALSE)</f>
        <v>Komoditi</v>
      </c>
      <c r="L460" t="str">
        <f>VLOOKUP(D460,Group[],5,FALSE)</f>
        <v>Karet</v>
      </c>
      <c r="M460" t="str">
        <f>VLOOKUP(D460,Group[],4,FALSE)</f>
        <v>Karet</v>
      </c>
      <c r="N460" t="str">
        <f>VLOOKUP(F460,Kategori[],3,FALSE)</f>
        <v>RSS-III</v>
      </c>
    </row>
    <row r="461" spans="1:14">
      <c r="A461" s="139" t="s">
        <v>6875</v>
      </c>
      <c r="B461" s="27" t="s">
        <v>6876</v>
      </c>
      <c r="C461" s="27" t="s">
        <v>22</v>
      </c>
      <c r="D461" s="27" t="s">
        <v>1066</v>
      </c>
      <c r="E461" s="27" t="s">
        <v>28</v>
      </c>
      <c r="F461" s="27" t="s">
        <v>1037</v>
      </c>
      <c r="G461" s="27" t="s">
        <v>1038</v>
      </c>
      <c r="H461" s="139" t="s">
        <v>5</v>
      </c>
      <c r="I461" s="1">
        <v>739065000</v>
      </c>
      <c r="J461" s="58">
        <v>0</v>
      </c>
      <c r="K461" t="str">
        <f>VLOOKUP(D461,Group[],3,FALSE)</f>
        <v>Komoditi</v>
      </c>
      <c r="L461" t="str">
        <f>VLOOKUP(D461,Group[],5,FALSE)</f>
        <v>Karet</v>
      </c>
      <c r="M461" t="str">
        <f>VLOOKUP(D461,Group[],4,FALSE)</f>
        <v>Karet</v>
      </c>
      <c r="N461" t="str">
        <f>VLOOKUP(F461,Kategori[],3,FALSE)</f>
        <v>Karet Lainnya</v>
      </c>
    </row>
    <row r="462" spans="1:14">
      <c r="A462" s="139" t="s">
        <v>6875</v>
      </c>
      <c r="B462" s="27" t="s">
        <v>6876</v>
      </c>
      <c r="C462" s="27" t="s">
        <v>22</v>
      </c>
      <c r="D462" s="27" t="s">
        <v>1066</v>
      </c>
      <c r="E462" s="27" t="s">
        <v>28</v>
      </c>
      <c r="F462" s="27" t="s">
        <v>351</v>
      </c>
      <c r="G462" s="27" t="s">
        <v>352</v>
      </c>
      <c r="H462" s="139" t="s">
        <v>5</v>
      </c>
      <c r="I462" s="1">
        <v>40243909471</v>
      </c>
      <c r="J462" s="58">
        <v>0</v>
      </c>
      <c r="K462" t="str">
        <f>VLOOKUP(D462,Group[],3,FALSE)</f>
        <v>Komoditi</v>
      </c>
      <c r="L462" t="str">
        <f>VLOOKUP(D462,Group[],5,FALSE)</f>
        <v>Karet</v>
      </c>
      <c r="M462" t="str">
        <f>VLOOKUP(D462,Group[],4,FALSE)</f>
        <v>Karet</v>
      </c>
      <c r="N462" t="str">
        <f>VLOOKUP(F462,Kategori[],3,FALSE)</f>
        <v>RSS-I</v>
      </c>
    </row>
    <row r="463" spans="1:14">
      <c r="A463" s="139" t="s">
        <v>6875</v>
      </c>
      <c r="B463" s="27" t="s">
        <v>6876</v>
      </c>
      <c r="C463" s="27" t="s">
        <v>22</v>
      </c>
      <c r="D463" s="27" t="s">
        <v>1066</v>
      </c>
      <c r="E463" s="27" t="s">
        <v>28</v>
      </c>
      <c r="F463" s="27" t="s">
        <v>1039</v>
      </c>
      <c r="G463" s="27" t="s">
        <v>1040</v>
      </c>
      <c r="H463" s="139" t="s">
        <v>5</v>
      </c>
      <c r="I463" s="1">
        <v>2459520000</v>
      </c>
      <c r="J463" s="58">
        <v>0</v>
      </c>
      <c r="K463" t="str">
        <f>VLOOKUP(D463,Group[],3,FALSE)</f>
        <v>Komoditi</v>
      </c>
      <c r="L463" t="str">
        <f>VLOOKUP(D463,Group[],5,FALSE)</f>
        <v>Karet</v>
      </c>
      <c r="M463" t="str">
        <f>VLOOKUP(D463,Group[],4,FALSE)</f>
        <v>Karet</v>
      </c>
      <c r="N463" t="str">
        <f>VLOOKUP(F463,Kategori[],3,FALSE)</f>
        <v>Karet Lainnya</v>
      </c>
    </row>
    <row r="464" spans="1:14">
      <c r="A464" s="139" t="s">
        <v>6875</v>
      </c>
      <c r="B464" s="27" t="s">
        <v>6876</v>
      </c>
      <c r="C464" s="27" t="s">
        <v>22</v>
      </c>
      <c r="D464" s="27" t="s">
        <v>1066</v>
      </c>
      <c r="E464" s="27" t="s">
        <v>28</v>
      </c>
      <c r="F464" s="27" t="s">
        <v>353</v>
      </c>
      <c r="G464" s="27" t="s">
        <v>354</v>
      </c>
      <c r="H464" s="139" t="s">
        <v>5</v>
      </c>
      <c r="I464" s="1">
        <v>65851846472</v>
      </c>
      <c r="J464" s="58">
        <v>0</v>
      </c>
      <c r="K464" t="str">
        <f>VLOOKUP(D464,Group[],3,FALSE)</f>
        <v>Komoditi</v>
      </c>
      <c r="L464" t="str">
        <f>VLOOKUP(D464,Group[],5,FALSE)</f>
        <v>Karet</v>
      </c>
      <c r="M464" t="str">
        <f>VLOOKUP(D464,Group[],4,FALSE)</f>
        <v>Karet</v>
      </c>
      <c r="N464" t="str">
        <f>VLOOKUP(F464,Kategori[],3,FALSE)</f>
        <v>Karet Lainnya</v>
      </c>
    </row>
    <row r="465" spans="1:14">
      <c r="A465" s="139" t="s">
        <v>6875</v>
      </c>
      <c r="B465" s="27" t="s">
        <v>6876</v>
      </c>
      <c r="C465" s="27" t="s">
        <v>22</v>
      </c>
      <c r="D465" s="27" t="s">
        <v>1066</v>
      </c>
      <c r="E465" s="27" t="s">
        <v>28</v>
      </c>
      <c r="F465" s="27" t="s">
        <v>355</v>
      </c>
      <c r="G465" s="27" t="s">
        <v>356</v>
      </c>
      <c r="H465" s="139" t="s">
        <v>5</v>
      </c>
      <c r="I465" s="1">
        <v>771360411175</v>
      </c>
      <c r="J465" s="58">
        <v>0</v>
      </c>
      <c r="K465" t="str">
        <f>VLOOKUP(D465,Group[],3,FALSE)</f>
        <v>Komoditi</v>
      </c>
      <c r="L465" t="str">
        <f>VLOOKUP(D465,Group[],5,FALSE)</f>
        <v>Karet</v>
      </c>
      <c r="M465" t="str">
        <f>VLOOKUP(D465,Group[],4,FALSE)</f>
        <v>Karet</v>
      </c>
      <c r="N465" t="str">
        <f>VLOOKUP(F465,Kategori[],3,FALSE)</f>
        <v>SIR 20</v>
      </c>
    </row>
    <row r="466" spans="1:14">
      <c r="A466" s="139" t="s">
        <v>6875</v>
      </c>
      <c r="B466" s="27" t="s">
        <v>6876</v>
      </c>
      <c r="C466" s="27" t="s">
        <v>22</v>
      </c>
      <c r="D466" s="27" t="s">
        <v>1067</v>
      </c>
      <c r="E466" s="27" t="s">
        <v>36</v>
      </c>
      <c r="F466" s="27" t="s">
        <v>698</v>
      </c>
      <c r="G466" s="27" t="s">
        <v>14</v>
      </c>
      <c r="H466" s="139" t="s">
        <v>5</v>
      </c>
      <c r="I466" s="1">
        <v>7998200000</v>
      </c>
      <c r="J466" s="58">
        <v>0</v>
      </c>
      <c r="K466" t="str">
        <f>VLOOKUP(D466,Group[],3,FALSE)</f>
        <v>Komoditi</v>
      </c>
      <c r="L466" t="str">
        <f>VLOOKUP(D466,Group[],5,FALSE)</f>
        <v>Teh</v>
      </c>
      <c r="M466" t="str">
        <f>VLOOKUP(D466,Group[],4,FALSE)</f>
        <v>Teh</v>
      </c>
      <c r="N466" t="str">
        <f>VLOOKUP(F466,Kategori[],3,FALSE)</f>
        <v>Teh Lainnya</v>
      </c>
    </row>
    <row r="467" spans="1:14">
      <c r="A467" s="139" t="s">
        <v>6875</v>
      </c>
      <c r="B467" s="27" t="s">
        <v>6876</v>
      </c>
      <c r="C467" s="27" t="s">
        <v>22</v>
      </c>
      <c r="D467" s="27" t="s">
        <v>1067</v>
      </c>
      <c r="E467" s="27" t="s">
        <v>36</v>
      </c>
      <c r="F467" s="27" t="s">
        <v>2354</v>
      </c>
      <c r="G467" s="27" t="s">
        <v>2355</v>
      </c>
      <c r="H467" s="139" t="s">
        <v>5</v>
      </c>
      <c r="I467" s="1">
        <v>708235000</v>
      </c>
      <c r="J467" s="58">
        <v>0</v>
      </c>
      <c r="K467" t="str">
        <f>VLOOKUP(D467,Group[],3,FALSE)</f>
        <v>Komoditi</v>
      </c>
      <c r="L467" t="str">
        <f>VLOOKUP(D467,Group[],5,FALSE)</f>
        <v>Teh</v>
      </c>
      <c r="M467" t="str">
        <f>VLOOKUP(D467,Group[],4,FALSE)</f>
        <v>Teh</v>
      </c>
      <c r="N467" t="str">
        <f>VLOOKUP(F467,Kategori[],3,FALSE)</f>
        <v>Ortodhoks</v>
      </c>
    </row>
    <row r="468" spans="1:14">
      <c r="A468" s="139" t="s">
        <v>6875</v>
      </c>
      <c r="B468" s="27" t="s">
        <v>6876</v>
      </c>
      <c r="C468" s="27" t="s">
        <v>22</v>
      </c>
      <c r="D468" s="27" t="s">
        <v>1067</v>
      </c>
      <c r="E468" s="27" t="s">
        <v>36</v>
      </c>
      <c r="F468" s="27" t="s">
        <v>2641</v>
      </c>
      <c r="G468" s="27" t="s">
        <v>2642</v>
      </c>
      <c r="H468" s="139" t="s">
        <v>5</v>
      </c>
      <c r="I468" s="1">
        <v>22000000</v>
      </c>
      <c r="J468" s="58">
        <v>0</v>
      </c>
      <c r="K468" t="str">
        <f>VLOOKUP(D468,Group[],3,FALSE)</f>
        <v>Komoditi</v>
      </c>
      <c r="L468" t="str">
        <f>VLOOKUP(D468,Group[],5,FALSE)</f>
        <v>Teh</v>
      </c>
      <c r="M468" t="str">
        <f>VLOOKUP(D468,Group[],4,FALSE)</f>
        <v>Teh</v>
      </c>
      <c r="N468" t="str">
        <f>VLOOKUP(F468,Kategori[],3,FALSE)</f>
        <v>Teh Lainnya</v>
      </c>
    </row>
    <row r="469" spans="1:14">
      <c r="A469" s="139" t="s">
        <v>6875</v>
      </c>
      <c r="B469" s="27" t="s">
        <v>6876</v>
      </c>
      <c r="C469" s="27" t="s">
        <v>22</v>
      </c>
      <c r="D469" s="27" t="s">
        <v>1067</v>
      </c>
      <c r="E469" s="27" t="s">
        <v>36</v>
      </c>
      <c r="F469" s="27" t="s">
        <v>380</v>
      </c>
      <c r="G469" s="27" t="s">
        <v>381</v>
      </c>
      <c r="H469" s="139" t="s">
        <v>5</v>
      </c>
      <c r="I469" s="1">
        <v>451956000</v>
      </c>
      <c r="J469" s="58">
        <v>0</v>
      </c>
      <c r="K469" t="str">
        <f>VLOOKUP(D469,Group[],3,FALSE)</f>
        <v>Komoditi</v>
      </c>
      <c r="L469" t="str">
        <f>VLOOKUP(D469,Group[],5,FALSE)</f>
        <v>Teh</v>
      </c>
      <c r="M469" t="str">
        <f>VLOOKUP(D469,Group[],4,FALSE)</f>
        <v>Teh</v>
      </c>
      <c r="N469" t="str">
        <f>VLOOKUP(F469,Kategori[],3,FALSE)</f>
        <v>Ortodhoks</v>
      </c>
    </row>
    <row r="470" spans="1:14">
      <c r="A470" s="139" t="s">
        <v>6875</v>
      </c>
      <c r="B470" s="27" t="s">
        <v>6876</v>
      </c>
      <c r="C470" s="27" t="s">
        <v>22</v>
      </c>
      <c r="D470" s="27" t="s">
        <v>1067</v>
      </c>
      <c r="E470" s="27" t="s">
        <v>36</v>
      </c>
      <c r="F470" s="27" t="s">
        <v>382</v>
      </c>
      <c r="G470" s="27" t="s">
        <v>383</v>
      </c>
      <c r="H470" s="139" t="s">
        <v>5</v>
      </c>
      <c r="I470" s="1">
        <v>1541090250</v>
      </c>
      <c r="J470" s="58">
        <v>0</v>
      </c>
      <c r="K470" t="str">
        <f>VLOOKUP(D470,Group[],3,FALSE)</f>
        <v>Komoditi</v>
      </c>
      <c r="L470" t="str">
        <f>VLOOKUP(D470,Group[],5,FALSE)</f>
        <v>Teh</v>
      </c>
      <c r="M470" t="str">
        <f>VLOOKUP(D470,Group[],4,FALSE)</f>
        <v>Teh</v>
      </c>
      <c r="N470" t="str">
        <f>VLOOKUP(F470,Kategori[],3,FALSE)</f>
        <v>Ortodhoks</v>
      </c>
    </row>
    <row r="471" spans="1:14">
      <c r="A471" s="139" t="s">
        <v>6875</v>
      </c>
      <c r="B471" s="27" t="s">
        <v>6876</v>
      </c>
      <c r="C471" s="27" t="s">
        <v>22</v>
      </c>
      <c r="D471" s="27" t="s">
        <v>1067</v>
      </c>
      <c r="E471" s="27" t="s">
        <v>36</v>
      </c>
      <c r="F471" s="27" t="s">
        <v>62</v>
      </c>
      <c r="G471" s="27" t="s">
        <v>63</v>
      </c>
      <c r="H471" s="139" t="s">
        <v>5</v>
      </c>
      <c r="I471" s="1">
        <v>2924735420</v>
      </c>
      <c r="J471" s="58">
        <v>0</v>
      </c>
      <c r="K471" t="str">
        <f>VLOOKUP(D471,Group[],3,FALSE)</f>
        <v>Komoditi</v>
      </c>
      <c r="L471" t="str">
        <f>VLOOKUP(D471,Group[],5,FALSE)</f>
        <v>Teh</v>
      </c>
      <c r="M471" t="str">
        <f>VLOOKUP(D471,Group[],4,FALSE)</f>
        <v>Teh</v>
      </c>
      <c r="N471" t="str">
        <f>VLOOKUP(F471,Kategori[],3,FALSE)</f>
        <v>Ortodhoks</v>
      </c>
    </row>
    <row r="472" spans="1:14">
      <c r="A472" s="139" t="s">
        <v>6875</v>
      </c>
      <c r="B472" s="27" t="s">
        <v>6876</v>
      </c>
      <c r="C472" s="27" t="s">
        <v>22</v>
      </c>
      <c r="D472" s="27" t="s">
        <v>1067</v>
      </c>
      <c r="E472" s="27" t="s">
        <v>36</v>
      </c>
      <c r="F472" s="27" t="s">
        <v>64</v>
      </c>
      <c r="G472" s="27" t="s">
        <v>65</v>
      </c>
      <c r="H472" s="139" t="s">
        <v>5</v>
      </c>
      <c r="I472" s="1">
        <v>4434901155</v>
      </c>
      <c r="J472" s="58">
        <v>0</v>
      </c>
      <c r="K472" t="str">
        <f>VLOOKUP(D472,Group[],3,FALSE)</f>
        <v>Komoditi</v>
      </c>
      <c r="L472" t="str">
        <f>VLOOKUP(D472,Group[],5,FALSE)</f>
        <v>Teh</v>
      </c>
      <c r="M472" t="str">
        <f>VLOOKUP(D472,Group[],4,FALSE)</f>
        <v>Teh</v>
      </c>
      <c r="N472" t="str">
        <f>VLOOKUP(F472,Kategori[],3,FALSE)</f>
        <v>Ortodhoks</v>
      </c>
    </row>
    <row r="473" spans="1:14">
      <c r="A473" s="139" t="s">
        <v>6875</v>
      </c>
      <c r="B473" s="27" t="s">
        <v>6876</v>
      </c>
      <c r="C473" s="27" t="s">
        <v>22</v>
      </c>
      <c r="D473" s="27" t="s">
        <v>1067</v>
      </c>
      <c r="E473" s="27" t="s">
        <v>36</v>
      </c>
      <c r="F473" s="27" t="s">
        <v>66</v>
      </c>
      <c r="G473" s="27" t="s">
        <v>67</v>
      </c>
      <c r="H473" s="139" t="s">
        <v>5</v>
      </c>
      <c r="I473" s="1">
        <v>5658957018</v>
      </c>
      <c r="J473" s="58">
        <v>0</v>
      </c>
      <c r="K473" t="str">
        <f>VLOOKUP(D473,Group[],3,FALSE)</f>
        <v>Komoditi</v>
      </c>
      <c r="L473" t="str">
        <f>VLOOKUP(D473,Group[],5,FALSE)</f>
        <v>Teh</v>
      </c>
      <c r="M473" t="str">
        <f>VLOOKUP(D473,Group[],4,FALSE)</f>
        <v>Teh</v>
      </c>
      <c r="N473" t="str">
        <f>VLOOKUP(F473,Kategori[],3,FALSE)</f>
        <v>Ortodhoks</v>
      </c>
    </row>
    <row r="474" spans="1:14">
      <c r="A474" s="139" t="s">
        <v>6875</v>
      </c>
      <c r="B474" s="27" t="s">
        <v>6876</v>
      </c>
      <c r="C474" s="27" t="s">
        <v>22</v>
      </c>
      <c r="D474" s="27" t="s">
        <v>1067</v>
      </c>
      <c r="E474" s="27" t="s">
        <v>36</v>
      </c>
      <c r="F474" s="27" t="s">
        <v>68</v>
      </c>
      <c r="G474" s="27" t="s">
        <v>69</v>
      </c>
      <c r="H474" s="139" t="s">
        <v>5</v>
      </c>
      <c r="I474" s="1">
        <v>4369477929</v>
      </c>
      <c r="J474" s="58">
        <v>0</v>
      </c>
      <c r="K474" t="str">
        <f>VLOOKUP(D474,Group[],3,FALSE)</f>
        <v>Komoditi</v>
      </c>
      <c r="L474" t="str">
        <f>VLOOKUP(D474,Group[],5,FALSE)</f>
        <v>Teh</v>
      </c>
      <c r="M474" t="str">
        <f>VLOOKUP(D474,Group[],4,FALSE)</f>
        <v>Teh</v>
      </c>
      <c r="N474" t="str">
        <f>VLOOKUP(F474,Kategori[],3,FALSE)</f>
        <v>Ortodhoks</v>
      </c>
    </row>
    <row r="475" spans="1:14">
      <c r="A475" s="139" t="s">
        <v>6875</v>
      </c>
      <c r="B475" s="27" t="s">
        <v>6876</v>
      </c>
      <c r="C475" s="27" t="s">
        <v>22</v>
      </c>
      <c r="D475" s="27" t="s">
        <v>1067</v>
      </c>
      <c r="E475" s="27" t="s">
        <v>36</v>
      </c>
      <c r="F475" s="27" t="s">
        <v>70</v>
      </c>
      <c r="G475" s="27" t="s">
        <v>71</v>
      </c>
      <c r="H475" s="139" t="s">
        <v>5</v>
      </c>
      <c r="I475" s="1">
        <v>3440460296</v>
      </c>
      <c r="J475" s="58">
        <v>0</v>
      </c>
      <c r="K475" t="str">
        <f>VLOOKUP(D475,Group[],3,FALSE)</f>
        <v>Komoditi</v>
      </c>
      <c r="L475" t="str">
        <f>VLOOKUP(D475,Group[],5,FALSE)</f>
        <v>Teh</v>
      </c>
      <c r="M475" t="str">
        <f>VLOOKUP(D475,Group[],4,FALSE)</f>
        <v>Teh</v>
      </c>
      <c r="N475" t="str">
        <f>VLOOKUP(F475,Kategori[],3,FALSE)</f>
        <v>Ortodhoks</v>
      </c>
    </row>
    <row r="476" spans="1:14">
      <c r="A476" s="139" t="s">
        <v>6875</v>
      </c>
      <c r="B476" s="27" t="s">
        <v>6876</v>
      </c>
      <c r="C476" s="27" t="s">
        <v>22</v>
      </c>
      <c r="D476" s="27" t="s">
        <v>1067</v>
      </c>
      <c r="E476" s="27" t="s">
        <v>36</v>
      </c>
      <c r="F476" s="27" t="s">
        <v>72</v>
      </c>
      <c r="G476" s="27" t="s">
        <v>73</v>
      </c>
      <c r="H476" s="139" t="s">
        <v>5</v>
      </c>
      <c r="I476" s="1">
        <v>1951628351</v>
      </c>
      <c r="J476" s="58">
        <v>0</v>
      </c>
      <c r="K476" t="str">
        <f>VLOOKUP(D476,Group[],3,FALSE)</f>
        <v>Komoditi</v>
      </c>
      <c r="L476" t="str">
        <f>VLOOKUP(D476,Group[],5,FALSE)</f>
        <v>Teh</v>
      </c>
      <c r="M476" t="str">
        <f>VLOOKUP(D476,Group[],4,FALSE)</f>
        <v>Teh</v>
      </c>
      <c r="N476" t="str">
        <f>VLOOKUP(F476,Kategori[],3,FALSE)</f>
        <v>Ortodhoks</v>
      </c>
    </row>
    <row r="477" spans="1:14">
      <c r="A477" s="139" t="s">
        <v>6875</v>
      </c>
      <c r="B477" s="27" t="s">
        <v>6876</v>
      </c>
      <c r="C477" s="27" t="s">
        <v>22</v>
      </c>
      <c r="D477" s="27" t="s">
        <v>1067</v>
      </c>
      <c r="E477" s="27" t="s">
        <v>36</v>
      </c>
      <c r="F477" s="27" t="s">
        <v>74</v>
      </c>
      <c r="G477" s="27" t="s">
        <v>75</v>
      </c>
      <c r="H477" s="139" t="s">
        <v>5</v>
      </c>
      <c r="I477" s="1">
        <v>1388976219</v>
      </c>
      <c r="J477" s="58">
        <v>0</v>
      </c>
      <c r="K477" t="str">
        <f>VLOOKUP(D477,Group[],3,FALSE)</f>
        <v>Komoditi</v>
      </c>
      <c r="L477" t="str">
        <f>VLOOKUP(D477,Group[],5,FALSE)</f>
        <v>Teh</v>
      </c>
      <c r="M477" t="str">
        <f>VLOOKUP(D477,Group[],4,FALSE)</f>
        <v>Teh</v>
      </c>
      <c r="N477" t="str">
        <f>VLOOKUP(F477,Kategori[],3,FALSE)</f>
        <v>Ortodhoks</v>
      </c>
    </row>
    <row r="478" spans="1:14">
      <c r="A478" s="139" t="s">
        <v>6875</v>
      </c>
      <c r="B478" s="27" t="s">
        <v>6876</v>
      </c>
      <c r="C478" s="27" t="s">
        <v>22</v>
      </c>
      <c r="D478" s="27" t="s">
        <v>1067</v>
      </c>
      <c r="E478" s="27" t="s">
        <v>36</v>
      </c>
      <c r="F478" s="27" t="s">
        <v>76</v>
      </c>
      <c r="G478" s="27" t="s">
        <v>77</v>
      </c>
      <c r="H478" s="139" t="s">
        <v>5</v>
      </c>
      <c r="I478" s="1">
        <v>3262618463</v>
      </c>
      <c r="J478" s="58">
        <v>0</v>
      </c>
      <c r="K478" t="str">
        <f>VLOOKUP(D478,Group[],3,FALSE)</f>
        <v>Komoditi</v>
      </c>
      <c r="L478" t="str">
        <f>VLOOKUP(D478,Group[],5,FALSE)</f>
        <v>Teh</v>
      </c>
      <c r="M478" t="str">
        <f>VLOOKUP(D478,Group[],4,FALSE)</f>
        <v>Teh</v>
      </c>
      <c r="N478" t="str">
        <f>VLOOKUP(F478,Kategori[],3,FALSE)</f>
        <v>Ortodhoks</v>
      </c>
    </row>
    <row r="479" spans="1:14">
      <c r="A479" s="139" t="s">
        <v>6875</v>
      </c>
      <c r="B479" s="27" t="s">
        <v>6876</v>
      </c>
      <c r="C479" s="27" t="s">
        <v>22</v>
      </c>
      <c r="D479" s="27" t="s">
        <v>1067</v>
      </c>
      <c r="E479" s="27" t="s">
        <v>36</v>
      </c>
      <c r="F479" s="27" t="s">
        <v>357</v>
      </c>
      <c r="G479" s="27" t="s">
        <v>358</v>
      </c>
      <c r="H479" s="139" t="s">
        <v>5</v>
      </c>
      <c r="I479" s="1">
        <v>669002433</v>
      </c>
      <c r="J479" s="58">
        <v>0</v>
      </c>
      <c r="K479" t="str">
        <f>VLOOKUP(D479,Group[],3,FALSE)</f>
        <v>Komoditi</v>
      </c>
      <c r="L479" t="str">
        <f>VLOOKUP(D479,Group[],5,FALSE)</f>
        <v>Teh</v>
      </c>
      <c r="M479" t="str">
        <f>VLOOKUP(D479,Group[],4,FALSE)</f>
        <v>Teh</v>
      </c>
      <c r="N479" t="str">
        <f>VLOOKUP(F479,Kategori[],3,FALSE)</f>
        <v>CTC</v>
      </c>
    </row>
    <row r="480" spans="1:14">
      <c r="A480" s="139" t="s">
        <v>6875</v>
      </c>
      <c r="B480" s="27" t="s">
        <v>6876</v>
      </c>
      <c r="C480" s="27" t="s">
        <v>22</v>
      </c>
      <c r="D480" s="27" t="s">
        <v>1067</v>
      </c>
      <c r="E480" s="27" t="s">
        <v>36</v>
      </c>
      <c r="F480" s="27" t="s">
        <v>394</v>
      </c>
      <c r="G480" s="27" t="s">
        <v>395</v>
      </c>
      <c r="H480" s="139" t="s">
        <v>5</v>
      </c>
      <c r="I480" s="1">
        <v>534985121</v>
      </c>
      <c r="J480" s="58">
        <v>0</v>
      </c>
      <c r="K480" t="str">
        <f>VLOOKUP(D480,Group[],3,FALSE)</f>
        <v>Komoditi</v>
      </c>
      <c r="L480" t="str">
        <f>VLOOKUP(D480,Group[],5,FALSE)</f>
        <v>Teh</v>
      </c>
      <c r="M480" t="str">
        <f>VLOOKUP(D480,Group[],4,FALSE)</f>
        <v>Teh</v>
      </c>
      <c r="N480" t="str">
        <f>VLOOKUP(F480,Kategori[],3,FALSE)</f>
        <v>CTC</v>
      </c>
    </row>
    <row r="481" spans="1:14">
      <c r="A481" s="139" t="s">
        <v>6875</v>
      </c>
      <c r="B481" s="27" t="s">
        <v>6876</v>
      </c>
      <c r="C481" s="27" t="s">
        <v>22</v>
      </c>
      <c r="D481" s="27" t="s">
        <v>1067</v>
      </c>
      <c r="E481" s="27" t="s">
        <v>36</v>
      </c>
      <c r="F481" s="27" t="s">
        <v>80</v>
      </c>
      <c r="G481" s="27" t="s">
        <v>81</v>
      </c>
      <c r="H481" s="139" t="s">
        <v>5</v>
      </c>
      <c r="I481" s="1">
        <v>460226940</v>
      </c>
      <c r="J481" s="58">
        <v>0</v>
      </c>
      <c r="K481" t="str">
        <f>VLOOKUP(D481,Group[],3,FALSE)</f>
        <v>Komoditi</v>
      </c>
      <c r="L481" t="str">
        <f>VLOOKUP(D481,Group[],5,FALSE)</f>
        <v>Teh</v>
      </c>
      <c r="M481" t="str">
        <f>VLOOKUP(D481,Group[],4,FALSE)</f>
        <v>Teh</v>
      </c>
      <c r="N481" t="str">
        <f>VLOOKUP(F481,Kategori[],3,FALSE)</f>
        <v>CTC</v>
      </c>
    </row>
    <row r="482" spans="1:14">
      <c r="A482" s="139" t="s">
        <v>6875</v>
      </c>
      <c r="B482" s="27" t="s">
        <v>6876</v>
      </c>
      <c r="C482" s="27" t="s">
        <v>22</v>
      </c>
      <c r="D482" s="27" t="s">
        <v>1067</v>
      </c>
      <c r="E482" s="27" t="s">
        <v>36</v>
      </c>
      <c r="F482" s="27" t="s">
        <v>82</v>
      </c>
      <c r="G482" s="27" t="s">
        <v>83</v>
      </c>
      <c r="H482" s="139" t="s">
        <v>5</v>
      </c>
      <c r="I482" s="1">
        <v>714118354</v>
      </c>
      <c r="J482" s="58">
        <v>0</v>
      </c>
      <c r="K482" t="str">
        <f>VLOOKUP(D482,Group[],3,FALSE)</f>
        <v>Komoditi</v>
      </c>
      <c r="L482" t="str">
        <f>VLOOKUP(D482,Group[],5,FALSE)</f>
        <v>Teh</v>
      </c>
      <c r="M482" t="str">
        <f>VLOOKUP(D482,Group[],4,FALSE)</f>
        <v>Teh</v>
      </c>
      <c r="N482" t="str">
        <f>VLOOKUP(F482,Kategori[],3,FALSE)</f>
        <v>CTC</v>
      </c>
    </row>
    <row r="483" spans="1:14">
      <c r="A483" s="139" t="s">
        <v>6875</v>
      </c>
      <c r="B483" s="27" t="s">
        <v>6876</v>
      </c>
      <c r="C483" s="27" t="s">
        <v>22</v>
      </c>
      <c r="D483" s="27" t="s">
        <v>1067</v>
      </c>
      <c r="E483" s="27" t="s">
        <v>36</v>
      </c>
      <c r="F483" s="27" t="s">
        <v>84</v>
      </c>
      <c r="G483" s="27" t="s">
        <v>85</v>
      </c>
      <c r="H483" s="139" t="s">
        <v>5</v>
      </c>
      <c r="I483" s="1">
        <v>92020784</v>
      </c>
      <c r="J483" s="58">
        <v>0</v>
      </c>
      <c r="K483" t="str">
        <f>VLOOKUP(D483,Group[],3,FALSE)</f>
        <v>Komoditi</v>
      </c>
      <c r="L483" t="str">
        <f>VLOOKUP(D483,Group[],5,FALSE)</f>
        <v>Teh</v>
      </c>
      <c r="M483" t="str">
        <f>VLOOKUP(D483,Group[],4,FALSE)</f>
        <v>Teh</v>
      </c>
      <c r="N483" t="str">
        <f>VLOOKUP(F483,Kategori[],3,FALSE)</f>
        <v>CTC</v>
      </c>
    </row>
    <row r="484" spans="1:14">
      <c r="A484" s="139" t="s">
        <v>6875</v>
      </c>
      <c r="B484" s="27" t="s">
        <v>6876</v>
      </c>
      <c r="C484" s="27" t="s">
        <v>22</v>
      </c>
      <c r="D484" s="27" t="s">
        <v>1067</v>
      </c>
      <c r="E484" s="27" t="s">
        <v>36</v>
      </c>
      <c r="F484" s="27" t="s">
        <v>86</v>
      </c>
      <c r="G484" s="27" t="s">
        <v>87</v>
      </c>
      <c r="H484" s="139" t="s">
        <v>5</v>
      </c>
      <c r="I484" s="1">
        <v>151347111</v>
      </c>
      <c r="J484" s="58">
        <v>0</v>
      </c>
      <c r="K484" t="str">
        <f>VLOOKUP(D484,Group[],3,FALSE)</f>
        <v>Komoditi</v>
      </c>
      <c r="L484" t="str">
        <f>VLOOKUP(D484,Group[],5,FALSE)</f>
        <v>Teh</v>
      </c>
      <c r="M484" t="str">
        <f>VLOOKUP(D484,Group[],4,FALSE)</f>
        <v>Teh</v>
      </c>
      <c r="N484" t="str">
        <f>VLOOKUP(F484,Kategori[],3,FALSE)</f>
        <v>CTC</v>
      </c>
    </row>
    <row r="485" spans="1:14">
      <c r="A485" s="139" t="s">
        <v>6875</v>
      </c>
      <c r="B485" s="27" t="s">
        <v>6876</v>
      </c>
      <c r="C485" s="27" t="s">
        <v>22</v>
      </c>
      <c r="D485" s="27" t="s">
        <v>1067</v>
      </c>
      <c r="E485" s="27" t="s">
        <v>36</v>
      </c>
      <c r="F485" s="27" t="s">
        <v>88</v>
      </c>
      <c r="G485" s="27" t="s">
        <v>89</v>
      </c>
      <c r="H485" s="139" t="s">
        <v>5</v>
      </c>
      <c r="I485" s="1">
        <v>174471111</v>
      </c>
      <c r="J485" s="58">
        <v>0</v>
      </c>
      <c r="K485" t="str">
        <f>VLOOKUP(D485,Group[],3,FALSE)</f>
        <v>Komoditi</v>
      </c>
      <c r="L485" t="str">
        <f>VLOOKUP(D485,Group[],5,FALSE)</f>
        <v>Teh</v>
      </c>
      <c r="M485" t="str">
        <f>VLOOKUP(D485,Group[],4,FALSE)</f>
        <v>Teh</v>
      </c>
      <c r="N485" t="str">
        <f>VLOOKUP(F485,Kategori[],3,FALSE)</f>
        <v>CTC</v>
      </c>
    </row>
    <row r="486" spans="1:14">
      <c r="A486" s="139" t="s">
        <v>6875</v>
      </c>
      <c r="B486" s="27" t="s">
        <v>6876</v>
      </c>
      <c r="C486" s="27" t="s">
        <v>22</v>
      </c>
      <c r="D486" s="27" t="s">
        <v>1067</v>
      </c>
      <c r="E486" s="27" t="s">
        <v>36</v>
      </c>
      <c r="F486" s="27" t="s">
        <v>3147</v>
      </c>
      <c r="G486" s="27" t="s">
        <v>3148</v>
      </c>
      <c r="H486" s="139" t="s">
        <v>5</v>
      </c>
      <c r="I486" s="1">
        <v>48553316</v>
      </c>
      <c r="J486" s="58">
        <v>0</v>
      </c>
      <c r="K486" t="str">
        <f>VLOOKUP(D486,Group[],3,FALSE)</f>
        <v>Komoditi</v>
      </c>
      <c r="L486" t="str">
        <f>VLOOKUP(D486,Group[],5,FALSE)</f>
        <v>Teh</v>
      </c>
      <c r="M486" t="str">
        <f>VLOOKUP(D486,Group[],4,FALSE)</f>
        <v>Teh</v>
      </c>
      <c r="N486" t="str">
        <f>VLOOKUP(F486,Kategori[],3,FALSE)</f>
        <v>Ortodhoks</v>
      </c>
    </row>
    <row r="487" spans="1:14">
      <c r="A487" s="139" t="s">
        <v>6875</v>
      </c>
      <c r="B487" s="27" t="s">
        <v>6876</v>
      </c>
      <c r="C487" s="27" t="s">
        <v>22</v>
      </c>
      <c r="D487" s="27" t="s">
        <v>1071</v>
      </c>
      <c r="E487" s="27" t="s">
        <v>42</v>
      </c>
      <c r="F487" s="27" t="s">
        <v>1041</v>
      </c>
      <c r="G487" s="27" t="s">
        <v>1042</v>
      </c>
      <c r="H487" s="139" t="s">
        <v>5</v>
      </c>
      <c r="I487" s="1">
        <v>27295960200</v>
      </c>
      <c r="J487" s="58">
        <v>0</v>
      </c>
      <c r="K487" t="str">
        <f>VLOOKUP(D487,Group[],3,FALSE)</f>
        <v>Non Komoditi</v>
      </c>
      <c r="L487">
        <f>VLOOKUP(D487,Group[],5,FALSE)</f>
        <v>0</v>
      </c>
      <c r="M487" t="str">
        <f>VLOOKUP(D487,Group[],4,FALSE)</f>
        <v>Hilir Lainnya</v>
      </c>
      <c r="N487" t="str">
        <f>VLOOKUP(F487,Kategori[],3,FALSE)</f>
        <v>Hilir Lainya</v>
      </c>
    </row>
    <row r="488" spans="1:14">
      <c r="A488" s="139" t="s">
        <v>6875</v>
      </c>
      <c r="B488" s="27" t="s">
        <v>6876</v>
      </c>
      <c r="C488" s="27" t="s">
        <v>22</v>
      </c>
      <c r="D488" s="27" t="s">
        <v>1062</v>
      </c>
      <c r="E488" s="27" t="s">
        <v>45</v>
      </c>
      <c r="F488" s="27" t="s">
        <v>50</v>
      </c>
      <c r="G488" s="27" t="s">
        <v>8</v>
      </c>
      <c r="H488" s="139" t="s">
        <v>5</v>
      </c>
      <c r="I488" s="1">
        <v>687547359</v>
      </c>
      <c r="J488" s="58">
        <v>0</v>
      </c>
      <c r="K488" t="str">
        <f>VLOOKUP(D488,Group[],3,FALSE)</f>
        <v>Komoditi</v>
      </c>
      <c r="L488" t="str">
        <f>VLOOKUP(D488,Group[],5,FALSE)</f>
        <v>Kelapa Sawit</v>
      </c>
      <c r="M488" t="str">
        <f>VLOOKUP(D488,Group[],4,FALSE)</f>
        <v>Kelapa Sawit</v>
      </c>
      <c r="N488" t="str">
        <f>VLOOKUP(F488,Kategori[],3,FALSE)</f>
        <v>Minyak Sawit</v>
      </c>
    </row>
    <row r="489" spans="1:14">
      <c r="A489" s="139" t="s">
        <v>6875</v>
      </c>
      <c r="B489" s="27" t="s">
        <v>6876</v>
      </c>
      <c r="C489" s="27" t="s">
        <v>22</v>
      </c>
      <c r="D489" s="27" t="s">
        <v>1062</v>
      </c>
      <c r="E489" s="27" t="s">
        <v>45</v>
      </c>
      <c r="F489" s="27" t="s">
        <v>1033</v>
      </c>
      <c r="G489" s="27" t="s">
        <v>1034</v>
      </c>
      <c r="H489" s="139" t="s">
        <v>5</v>
      </c>
      <c r="I489" s="1">
        <v>3543800000</v>
      </c>
      <c r="J489" s="58">
        <v>0</v>
      </c>
      <c r="K489" t="str">
        <f>VLOOKUP(D489,Group[],3,FALSE)</f>
        <v>Komoditi</v>
      </c>
      <c r="L489" t="str">
        <f>VLOOKUP(D489,Group[],5,FALSE)</f>
        <v>Kelapa Sawit</v>
      </c>
      <c r="M489" t="str">
        <f>VLOOKUP(D489,Group[],4,FALSE)</f>
        <v>Kelapa Sawit</v>
      </c>
      <c r="N489" t="str">
        <f>VLOOKUP(F489,Kategori[],3,FALSE)</f>
        <v>PKO</v>
      </c>
    </row>
    <row r="490" spans="1:14">
      <c r="A490" s="139" t="s">
        <v>6875</v>
      </c>
      <c r="B490" s="27" t="s">
        <v>6876</v>
      </c>
      <c r="C490" s="27" t="s">
        <v>23</v>
      </c>
      <c r="D490" s="27" t="s">
        <v>1061</v>
      </c>
      <c r="E490" s="27" t="s">
        <v>35</v>
      </c>
      <c r="F490" s="27" t="s">
        <v>642</v>
      </c>
      <c r="G490" s="27" t="s">
        <v>643</v>
      </c>
      <c r="H490" s="139" t="s">
        <v>5</v>
      </c>
      <c r="I490" s="1">
        <v>78977572410</v>
      </c>
      <c r="J490" s="58">
        <v>0</v>
      </c>
      <c r="K490" t="str">
        <f>VLOOKUP(D490,Group[],3,FALSE)</f>
        <v>Komoditi</v>
      </c>
      <c r="L490" t="str">
        <f>VLOOKUP(D490,Group[],5,FALSE)</f>
        <v>Kelapa Sawit</v>
      </c>
      <c r="M490" t="str">
        <f>VLOOKUP(D490,Group[],4,FALSE)</f>
        <v>Kelapa Sawit</v>
      </c>
      <c r="N490" t="str">
        <f>VLOOKUP(F490,Kategori[],3,FALSE)</f>
        <v>Gula</v>
      </c>
    </row>
    <row r="491" spans="1:14">
      <c r="A491" s="139" t="s">
        <v>6875</v>
      </c>
      <c r="B491" s="27" t="s">
        <v>6876</v>
      </c>
      <c r="C491" s="27" t="s">
        <v>23</v>
      </c>
      <c r="D491" s="27" t="s">
        <v>1061</v>
      </c>
      <c r="E491" s="27" t="s">
        <v>35</v>
      </c>
      <c r="F491" s="27" t="s">
        <v>51</v>
      </c>
      <c r="G491" s="27" t="s">
        <v>9</v>
      </c>
      <c r="H491" s="139" t="s">
        <v>5</v>
      </c>
      <c r="I491" s="1">
        <v>8756457000</v>
      </c>
      <c r="J491" s="58">
        <v>0</v>
      </c>
      <c r="K491" t="str">
        <f>VLOOKUP(D491,Group[],3,FALSE)</f>
        <v>Komoditi</v>
      </c>
      <c r="L491" t="str">
        <f>VLOOKUP(D491,Group[],5,FALSE)</f>
        <v>Kelapa Sawit</v>
      </c>
      <c r="M491" t="str">
        <f>VLOOKUP(D491,Group[],4,FALSE)</f>
        <v>Kelapa Sawit</v>
      </c>
      <c r="N491" t="str">
        <f>VLOOKUP(F491,Kategori[],3,FALSE)</f>
        <v>Kernel</v>
      </c>
    </row>
    <row r="492" spans="1:14">
      <c r="A492" s="139" t="s">
        <v>6875</v>
      </c>
      <c r="B492" s="27" t="s">
        <v>6876</v>
      </c>
      <c r="C492" s="27" t="s">
        <v>23</v>
      </c>
      <c r="D492" s="27" t="s">
        <v>1061</v>
      </c>
      <c r="E492" s="27" t="s">
        <v>35</v>
      </c>
      <c r="F492" s="27" t="s">
        <v>359</v>
      </c>
      <c r="G492" s="27" t="s">
        <v>360</v>
      </c>
      <c r="H492" s="139" t="s">
        <v>5</v>
      </c>
      <c r="I492" s="1">
        <v>14123707425</v>
      </c>
      <c r="J492" s="58">
        <v>0</v>
      </c>
      <c r="K492" t="str">
        <f>VLOOKUP(D492,Group[],3,FALSE)</f>
        <v>Komoditi</v>
      </c>
      <c r="L492" t="str">
        <f>VLOOKUP(D492,Group[],5,FALSE)</f>
        <v>Kelapa Sawit</v>
      </c>
      <c r="M492" t="str">
        <f>VLOOKUP(D492,Group[],4,FALSE)</f>
        <v>Kelapa Sawit</v>
      </c>
      <c r="N492" t="str">
        <f>VLOOKUP(F492,Kategori[],3,FALSE)</f>
        <v>TBS</v>
      </c>
    </row>
    <row r="493" spans="1:14">
      <c r="A493" s="139" t="s">
        <v>6875</v>
      </c>
      <c r="B493" s="27" t="s">
        <v>6876</v>
      </c>
      <c r="C493" s="27" t="s">
        <v>23</v>
      </c>
      <c r="D493" s="27" t="s">
        <v>1066</v>
      </c>
      <c r="E493" s="27" t="s">
        <v>28</v>
      </c>
      <c r="F493" s="27" t="s">
        <v>640</v>
      </c>
      <c r="G493" s="27" t="s">
        <v>641</v>
      </c>
      <c r="H493" s="139" t="s">
        <v>5</v>
      </c>
      <c r="I493" s="1">
        <v>17713490960</v>
      </c>
      <c r="J493" s="58">
        <v>0</v>
      </c>
      <c r="K493" t="str">
        <f>VLOOKUP(D493,Group[],3,FALSE)</f>
        <v>Komoditi</v>
      </c>
      <c r="L493" t="str">
        <f>VLOOKUP(D493,Group[],5,FALSE)</f>
        <v>Karet</v>
      </c>
      <c r="M493" t="str">
        <f>VLOOKUP(D493,Group[],4,FALSE)</f>
        <v>Karet</v>
      </c>
      <c r="N493" t="str">
        <f>VLOOKUP(F493,Kategori[],3,FALSE)</f>
        <v>Karet Lainnya</v>
      </c>
    </row>
    <row r="494" spans="1:14">
      <c r="A494" s="139" t="s">
        <v>6875</v>
      </c>
      <c r="B494" s="27" t="s">
        <v>6876</v>
      </c>
      <c r="C494" s="27" t="s">
        <v>23</v>
      </c>
      <c r="D494" s="27" t="s">
        <v>1071</v>
      </c>
      <c r="E494" s="27" t="s">
        <v>42</v>
      </c>
      <c r="F494" s="27" t="s">
        <v>642</v>
      </c>
      <c r="G494" s="27" t="s">
        <v>643</v>
      </c>
      <c r="H494" s="139" t="s">
        <v>5</v>
      </c>
      <c r="I494" s="1">
        <v>63781500</v>
      </c>
      <c r="J494" s="58">
        <v>0</v>
      </c>
      <c r="K494" t="str">
        <f>VLOOKUP(D494,Group[],3,FALSE)</f>
        <v>Non Komoditi</v>
      </c>
      <c r="L494">
        <f>VLOOKUP(D494,Group[],5,FALSE)</f>
        <v>0</v>
      </c>
      <c r="M494" t="str">
        <f>VLOOKUP(D494,Group[],4,FALSE)</f>
        <v>Hilir Lainnya</v>
      </c>
      <c r="N494" t="str">
        <f>VLOOKUP(F494,Kategori[],3,FALSE)</f>
        <v>Gula</v>
      </c>
    </row>
    <row r="495" spans="1:14">
      <c r="A495" s="139" t="s">
        <v>6875</v>
      </c>
      <c r="B495" s="27" t="s">
        <v>6876</v>
      </c>
      <c r="C495" s="27" t="s">
        <v>23</v>
      </c>
      <c r="D495" s="27" t="s">
        <v>1071</v>
      </c>
      <c r="E495" s="27" t="s">
        <v>42</v>
      </c>
      <c r="F495" s="27" t="s">
        <v>3243</v>
      </c>
      <c r="G495" s="27" t="s">
        <v>3244</v>
      </c>
      <c r="H495" s="139" t="s">
        <v>5</v>
      </c>
      <c r="I495" s="1">
        <v>1086896300</v>
      </c>
      <c r="J495" s="58">
        <v>0</v>
      </c>
      <c r="K495" t="str">
        <f>VLOOKUP(D495,Group[],3,FALSE)</f>
        <v>Non Komoditi</v>
      </c>
      <c r="L495">
        <f>VLOOKUP(D495,Group[],5,FALSE)</f>
        <v>0</v>
      </c>
      <c r="M495" t="str">
        <f>VLOOKUP(D495,Group[],4,FALSE)</f>
        <v>Hilir Lainnya</v>
      </c>
      <c r="N495" t="str">
        <f>VLOOKUP(F495,Kategori[],3,FALSE)</f>
        <v>Hilir Lainya</v>
      </c>
    </row>
    <row r="496" spans="1:14">
      <c r="A496" s="139" t="s">
        <v>6875</v>
      </c>
      <c r="B496" s="27" t="s">
        <v>6876</v>
      </c>
      <c r="C496" s="27" t="s">
        <v>23</v>
      </c>
      <c r="D496" s="27" t="s">
        <v>6877</v>
      </c>
      <c r="E496" s="27" t="s">
        <v>6878</v>
      </c>
      <c r="F496" s="27" t="s">
        <v>642</v>
      </c>
      <c r="G496" s="27" t="s">
        <v>643</v>
      </c>
      <c r="H496" s="139" t="s">
        <v>5</v>
      </c>
      <c r="I496" s="1">
        <v>44679355050</v>
      </c>
      <c r="J496" s="58">
        <v>0</v>
      </c>
      <c r="K496" t="str">
        <f>VLOOKUP(D496,Group[],3,FALSE)</f>
        <v>Komoditi</v>
      </c>
      <c r="L496" t="str">
        <f>VLOOKUP(D496,Group[],5,FALSE)</f>
        <v>Tebu</v>
      </c>
      <c r="M496" t="str">
        <f>VLOOKUP(D496,Group[],4,FALSE)</f>
        <v>Tebu</v>
      </c>
      <c r="N496" t="str">
        <f>VLOOKUP(F496,Kategori[],3,FALSE)</f>
        <v>Gula</v>
      </c>
    </row>
    <row r="497" spans="1:14">
      <c r="A497" s="139" t="s">
        <v>6875</v>
      </c>
      <c r="B497" s="27" t="s">
        <v>6876</v>
      </c>
      <c r="C497" s="27" t="s">
        <v>23</v>
      </c>
      <c r="D497" s="27" t="s">
        <v>6877</v>
      </c>
      <c r="E497" s="27" t="s">
        <v>6878</v>
      </c>
      <c r="F497" s="27" t="s">
        <v>3243</v>
      </c>
      <c r="G497" s="27" t="s">
        <v>3244</v>
      </c>
      <c r="H497" s="139" t="s">
        <v>5</v>
      </c>
      <c r="I497" s="1">
        <v>28291208950</v>
      </c>
      <c r="J497" s="58">
        <v>0</v>
      </c>
      <c r="K497" t="str">
        <f>VLOOKUP(D497,Group[],3,FALSE)</f>
        <v>Komoditi</v>
      </c>
      <c r="L497" t="str">
        <f>VLOOKUP(D497,Group[],5,FALSE)</f>
        <v>Tebu</v>
      </c>
      <c r="M497" t="str">
        <f>VLOOKUP(D497,Group[],4,FALSE)</f>
        <v>Tebu</v>
      </c>
      <c r="N497" t="str">
        <f>VLOOKUP(F497,Kategori[],3,FALSE)</f>
        <v>Hilir Lainya</v>
      </c>
    </row>
    <row r="498" spans="1:14">
      <c r="A498" s="139" t="s">
        <v>6875</v>
      </c>
      <c r="B498" s="27" t="s">
        <v>6876</v>
      </c>
      <c r="C498" s="27" t="s">
        <v>23</v>
      </c>
      <c r="D498" s="27" t="s">
        <v>6877</v>
      </c>
      <c r="E498" s="27" t="s">
        <v>6878</v>
      </c>
      <c r="F498" s="27" t="s">
        <v>367</v>
      </c>
      <c r="G498" s="27" t="s">
        <v>368</v>
      </c>
      <c r="H498" s="139" t="s">
        <v>5</v>
      </c>
      <c r="I498" s="1">
        <v>76805813000</v>
      </c>
      <c r="J498" s="58">
        <v>0</v>
      </c>
      <c r="K498" t="str">
        <f>VLOOKUP(D498,Group[],3,FALSE)</f>
        <v>Komoditi</v>
      </c>
      <c r="L498" t="str">
        <f>VLOOKUP(D498,Group[],5,FALSE)</f>
        <v>Tebu</v>
      </c>
      <c r="M498" t="str">
        <f>VLOOKUP(D498,Group[],4,FALSE)</f>
        <v>Tebu</v>
      </c>
      <c r="N498" t="str">
        <f>VLOOKUP(F498,Kategori[],3,FALSE)</f>
        <v>Gula</v>
      </c>
    </row>
    <row r="499" spans="1:14">
      <c r="A499" s="139" t="s">
        <v>6875</v>
      </c>
      <c r="B499" s="27" t="s">
        <v>6876</v>
      </c>
      <c r="C499" s="27" t="s">
        <v>23</v>
      </c>
      <c r="D499" s="27" t="s">
        <v>6879</v>
      </c>
      <c r="E499" s="27" t="s">
        <v>6880</v>
      </c>
      <c r="F499" s="27" t="s">
        <v>3243</v>
      </c>
      <c r="G499" s="27" t="s">
        <v>3244</v>
      </c>
      <c r="H499" s="139" t="s">
        <v>5</v>
      </c>
      <c r="I499" s="1">
        <v>2408795000</v>
      </c>
      <c r="J499" s="58">
        <v>0</v>
      </c>
      <c r="K499" t="str">
        <f>VLOOKUP(D499,Group[],3,FALSE)</f>
        <v>Komoditi</v>
      </c>
      <c r="L499" t="str">
        <f>VLOOKUP(D499,Group[],5,FALSE)</f>
        <v>Tebu</v>
      </c>
      <c r="M499" t="str">
        <f>VLOOKUP(D499,Group[],4,FALSE)</f>
        <v>Tebu</v>
      </c>
      <c r="N499" t="str">
        <f>VLOOKUP(F499,Kategori[],3,FALSE)</f>
        <v>Hilir Lainya</v>
      </c>
    </row>
    <row r="500" spans="1:14">
      <c r="A500" s="139" t="s">
        <v>6875</v>
      </c>
      <c r="B500" s="27" t="s">
        <v>6876</v>
      </c>
      <c r="C500" s="27" t="s">
        <v>23</v>
      </c>
      <c r="D500" s="27" t="s">
        <v>6879</v>
      </c>
      <c r="E500" s="27" t="s">
        <v>6880</v>
      </c>
      <c r="F500" s="27" t="s">
        <v>367</v>
      </c>
      <c r="G500" s="27" t="s">
        <v>368</v>
      </c>
      <c r="H500" s="139" t="s">
        <v>5</v>
      </c>
      <c r="I500" s="1">
        <v>7747205000</v>
      </c>
      <c r="J500" s="58">
        <v>0</v>
      </c>
      <c r="K500" t="str">
        <f>VLOOKUP(D500,Group[],3,FALSE)</f>
        <v>Komoditi</v>
      </c>
      <c r="L500" t="str">
        <f>VLOOKUP(D500,Group[],5,FALSE)</f>
        <v>Tebu</v>
      </c>
      <c r="M500" t="str">
        <f>VLOOKUP(D500,Group[],4,FALSE)</f>
        <v>Tebu</v>
      </c>
      <c r="N500" t="str">
        <f>VLOOKUP(F500,Kategori[],3,FALSE)</f>
        <v>Gula</v>
      </c>
    </row>
    <row r="501" spans="1:14">
      <c r="A501" s="139" t="s">
        <v>6875</v>
      </c>
      <c r="B501" s="27" t="s">
        <v>6876</v>
      </c>
      <c r="C501" s="27" t="s">
        <v>23</v>
      </c>
      <c r="D501" s="27" t="s">
        <v>1072</v>
      </c>
      <c r="E501" s="27" t="s">
        <v>27</v>
      </c>
      <c r="F501" s="27" t="s">
        <v>359</v>
      </c>
      <c r="G501" s="27" t="s">
        <v>360</v>
      </c>
      <c r="H501" s="139" t="s">
        <v>5</v>
      </c>
      <c r="I501" s="1">
        <v>155485250</v>
      </c>
      <c r="J501" s="58">
        <v>0</v>
      </c>
      <c r="K501" t="str">
        <f>VLOOKUP(D501,Group[],3,FALSE)</f>
        <v>Non Komoditi</v>
      </c>
      <c r="L501">
        <f>VLOOKUP(D501,Group[],5,FALSE)</f>
        <v>0</v>
      </c>
      <c r="M501" t="str">
        <f>VLOOKUP(D501,Group[],4,FALSE)</f>
        <v>Hortikultura</v>
      </c>
      <c r="N501" t="str">
        <f>VLOOKUP(F501,Kategori[],3,FALSE)</f>
        <v>TBS</v>
      </c>
    </row>
    <row r="502" spans="1:14">
      <c r="A502" s="139" t="s">
        <v>6875</v>
      </c>
      <c r="B502" s="27" t="s">
        <v>6876</v>
      </c>
      <c r="C502" s="27" t="s">
        <v>23</v>
      </c>
      <c r="D502" s="27" t="s">
        <v>1072</v>
      </c>
      <c r="E502" s="27" t="s">
        <v>27</v>
      </c>
      <c r="F502" s="27" t="s">
        <v>640</v>
      </c>
      <c r="G502" s="27" t="s">
        <v>641</v>
      </c>
      <c r="H502" s="139" t="s">
        <v>5</v>
      </c>
      <c r="I502" s="1">
        <v>137611773</v>
      </c>
      <c r="J502" s="58">
        <v>0</v>
      </c>
      <c r="K502" t="str">
        <f>VLOOKUP(D502,Group[],3,FALSE)</f>
        <v>Non Komoditi</v>
      </c>
      <c r="L502">
        <f>VLOOKUP(D502,Group[],5,FALSE)</f>
        <v>0</v>
      </c>
      <c r="M502" t="str">
        <f>VLOOKUP(D502,Group[],4,FALSE)</f>
        <v>Hortikultura</v>
      </c>
      <c r="N502" t="str">
        <f>VLOOKUP(F502,Kategori[],3,FALSE)</f>
        <v>Karet Lainnya</v>
      </c>
    </row>
    <row r="503" spans="1:14">
      <c r="A503" s="139" t="s">
        <v>6875</v>
      </c>
      <c r="B503" s="27" t="s">
        <v>6876</v>
      </c>
      <c r="C503" s="27" t="s">
        <v>23</v>
      </c>
      <c r="D503" s="27" t="s">
        <v>1072</v>
      </c>
      <c r="E503" s="27" t="s">
        <v>27</v>
      </c>
      <c r="F503" s="27" t="s">
        <v>1057</v>
      </c>
      <c r="G503" s="27" t="s">
        <v>1058</v>
      </c>
      <c r="H503" s="139" t="s">
        <v>5</v>
      </c>
      <c r="I503" s="1">
        <v>1414883287</v>
      </c>
      <c r="J503" s="58">
        <v>0</v>
      </c>
      <c r="K503" t="str">
        <f>VLOOKUP(D503,Group[],3,FALSE)</f>
        <v>Non Komoditi</v>
      </c>
      <c r="L503">
        <f>VLOOKUP(D503,Group[],5,FALSE)</f>
        <v>0</v>
      </c>
      <c r="M503" t="str">
        <f>VLOOKUP(D503,Group[],4,FALSE)</f>
        <v>Hortikultura</v>
      </c>
      <c r="N503" t="str">
        <f>VLOOKUP(F503,Kategori[],3,FALSE)</f>
        <v>Hortikultura</v>
      </c>
    </row>
    <row r="504" spans="1:14">
      <c r="A504" s="139" t="s">
        <v>6875</v>
      </c>
      <c r="B504" s="27" t="s">
        <v>6876</v>
      </c>
      <c r="C504" s="27" t="s">
        <v>23</v>
      </c>
      <c r="D504" s="27" t="s">
        <v>1080</v>
      </c>
      <c r="E504" s="27" t="s">
        <v>6871</v>
      </c>
      <c r="F504" s="27" t="s">
        <v>1047</v>
      </c>
      <c r="G504" s="27" t="s">
        <v>1048</v>
      </c>
      <c r="H504" s="139" t="s">
        <v>5</v>
      </c>
      <c r="I504" s="1">
        <v>1162500000</v>
      </c>
      <c r="J504" s="58">
        <v>0</v>
      </c>
      <c r="K504" t="str">
        <f>VLOOKUP(D504,Group[],3,FALSE)</f>
        <v>Non Komoditi</v>
      </c>
      <c r="L504">
        <f>VLOOKUP(D504,Group[],5,FALSE)</f>
        <v>0</v>
      </c>
      <c r="M504" t="str">
        <f>VLOOKUP(D504,Group[],4,FALSE)</f>
        <v>Lainnya</v>
      </c>
      <c r="N504" t="str">
        <f>VLOOKUP(F504,Kategori[],3,FALSE)</f>
        <v>Lainnya</v>
      </c>
    </row>
    <row r="505" spans="1:14">
      <c r="A505" s="139" t="s">
        <v>6875</v>
      </c>
      <c r="B505" s="27" t="s">
        <v>6876</v>
      </c>
      <c r="C505" s="27" t="s">
        <v>23</v>
      </c>
      <c r="D505" s="27" t="s">
        <v>1080</v>
      </c>
      <c r="E505" s="27" t="s">
        <v>6871</v>
      </c>
      <c r="F505" s="27" t="s">
        <v>2705</v>
      </c>
      <c r="G505" s="27" t="s">
        <v>2706</v>
      </c>
      <c r="H505" s="139" t="s">
        <v>5</v>
      </c>
      <c r="I505" s="1">
        <v>257500000</v>
      </c>
      <c r="J505" s="58">
        <v>0</v>
      </c>
      <c r="K505" t="str">
        <f>VLOOKUP(D505,Group[],3,FALSE)</f>
        <v>Non Komoditi</v>
      </c>
      <c r="L505">
        <f>VLOOKUP(D505,Group[],5,FALSE)</f>
        <v>0</v>
      </c>
      <c r="M505" t="str">
        <f>VLOOKUP(D505,Group[],4,FALSE)</f>
        <v>Lainnya</v>
      </c>
      <c r="N505" t="str">
        <f>VLOOKUP(F505,Kategori[],3,FALSE)</f>
        <v>Lainnya</v>
      </c>
    </row>
    <row r="506" spans="1:14">
      <c r="A506" s="139" t="s">
        <v>6875</v>
      </c>
      <c r="B506" s="27" t="s">
        <v>6876</v>
      </c>
      <c r="C506" s="27" t="s">
        <v>23</v>
      </c>
      <c r="D506" s="27" t="s">
        <v>1080</v>
      </c>
      <c r="E506" s="27" t="s">
        <v>6871</v>
      </c>
      <c r="F506" s="27" t="s">
        <v>1053</v>
      </c>
      <c r="G506" s="27" t="s">
        <v>1054</v>
      </c>
      <c r="H506" s="139" t="s">
        <v>5</v>
      </c>
      <c r="I506" s="1">
        <v>1333000000</v>
      </c>
      <c r="J506" s="58">
        <v>0</v>
      </c>
      <c r="K506" t="str">
        <f>VLOOKUP(D506,Group[],3,FALSE)</f>
        <v>Non Komoditi</v>
      </c>
      <c r="L506">
        <f>VLOOKUP(D506,Group[],5,FALSE)</f>
        <v>0</v>
      </c>
      <c r="M506" t="str">
        <f>VLOOKUP(D506,Group[],4,FALSE)</f>
        <v>Lainnya</v>
      </c>
      <c r="N506" t="str">
        <f>VLOOKUP(F506,Kategori[],3,FALSE)</f>
        <v>Lainnya</v>
      </c>
    </row>
    <row r="507" spans="1:14">
      <c r="A507" s="139" t="s">
        <v>6875</v>
      </c>
      <c r="B507" s="27" t="s">
        <v>6876</v>
      </c>
      <c r="C507" s="27" t="s">
        <v>23</v>
      </c>
      <c r="D507" s="27" t="s">
        <v>1080</v>
      </c>
      <c r="E507" s="27" t="s">
        <v>6871</v>
      </c>
      <c r="F507" s="27" t="s">
        <v>2742</v>
      </c>
      <c r="G507" s="27" t="s">
        <v>2743</v>
      </c>
      <c r="H507" s="139" t="s">
        <v>5</v>
      </c>
      <c r="I507" s="1">
        <v>58500000</v>
      </c>
      <c r="J507" s="58">
        <v>0</v>
      </c>
      <c r="K507" t="str">
        <f>VLOOKUP(D507,Group[],3,FALSE)</f>
        <v>Non Komoditi</v>
      </c>
      <c r="L507">
        <f>VLOOKUP(D507,Group[],5,FALSE)</f>
        <v>0</v>
      </c>
      <c r="M507" t="str">
        <f>VLOOKUP(D507,Group[],4,FALSE)</f>
        <v>Lainnya</v>
      </c>
      <c r="N507" t="str">
        <f>VLOOKUP(F507,Kategori[],3,FALSE)</f>
        <v>Lainnya</v>
      </c>
    </row>
    <row r="508" spans="1:14">
      <c r="A508" s="139" t="s">
        <v>6875</v>
      </c>
      <c r="B508" s="27" t="s">
        <v>6876</v>
      </c>
      <c r="C508" s="27" t="s">
        <v>23</v>
      </c>
      <c r="D508" s="27" t="s">
        <v>1080</v>
      </c>
      <c r="E508" s="27" t="s">
        <v>6871</v>
      </c>
      <c r="F508" s="27" t="s">
        <v>2746</v>
      </c>
      <c r="G508" s="27" t="s">
        <v>2747</v>
      </c>
      <c r="H508" s="139" t="s">
        <v>5</v>
      </c>
      <c r="I508" s="1">
        <v>75000000</v>
      </c>
      <c r="J508" s="58">
        <v>0</v>
      </c>
      <c r="K508" t="str">
        <f>VLOOKUP(D508,Group[],3,FALSE)</f>
        <v>Non Komoditi</v>
      </c>
      <c r="L508">
        <f>VLOOKUP(D508,Group[],5,FALSE)</f>
        <v>0</v>
      </c>
      <c r="M508" t="str">
        <f>VLOOKUP(D508,Group[],4,FALSE)</f>
        <v>Lainnya</v>
      </c>
      <c r="N508" t="str">
        <f>VLOOKUP(F508,Kategori[],3,FALSE)</f>
        <v>Lainnya</v>
      </c>
    </row>
    <row r="509" spans="1:14">
      <c r="A509" s="139" t="s">
        <v>6875</v>
      </c>
      <c r="B509" s="27" t="s">
        <v>6876</v>
      </c>
      <c r="C509" s="27" t="s">
        <v>23</v>
      </c>
      <c r="D509" s="27" t="s">
        <v>1080</v>
      </c>
      <c r="E509" s="27" t="s">
        <v>6871</v>
      </c>
      <c r="F509" s="27" t="s">
        <v>2750</v>
      </c>
      <c r="G509" s="27" t="s">
        <v>2751</v>
      </c>
      <c r="H509" s="139" t="s">
        <v>5</v>
      </c>
      <c r="I509" s="1">
        <v>154040000</v>
      </c>
      <c r="J509" s="58">
        <v>0</v>
      </c>
      <c r="K509" t="str">
        <f>VLOOKUP(D509,Group[],3,FALSE)</f>
        <v>Non Komoditi</v>
      </c>
      <c r="L509">
        <f>VLOOKUP(D509,Group[],5,FALSE)</f>
        <v>0</v>
      </c>
      <c r="M509" t="str">
        <f>VLOOKUP(D509,Group[],4,FALSE)</f>
        <v>Lainnya</v>
      </c>
      <c r="N509" t="str">
        <f>VLOOKUP(F509,Kategori[],3,FALSE)</f>
        <v>Lainnya</v>
      </c>
    </row>
    <row r="510" spans="1:14">
      <c r="A510" s="139" t="s">
        <v>6875</v>
      </c>
      <c r="B510" s="27" t="s">
        <v>6876</v>
      </c>
      <c r="C510" s="27" t="s">
        <v>23</v>
      </c>
      <c r="D510" s="27" t="s">
        <v>1080</v>
      </c>
      <c r="E510" s="27" t="s">
        <v>6871</v>
      </c>
      <c r="F510" s="27" t="s">
        <v>367</v>
      </c>
      <c r="G510" s="27" t="s">
        <v>368</v>
      </c>
      <c r="H510" s="139" t="s">
        <v>5</v>
      </c>
      <c r="I510" s="1">
        <v>287500000</v>
      </c>
      <c r="J510" s="58">
        <v>0</v>
      </c>
      <c r="K510" t="str">
        <f>VLOOKUP(D510,Group[],3,FALSE)</f>
        <v>Non Komoditi</v>
      </c>
      <c r="L510">
        <f>VLOOKUP(D510,Group[],5,FALSE)</f>
        <v>0</v>
      </c>
      <c r="M510" t="str">
        <f>VLOOKUP(D510,Group[],4,FALSE)</f>
        <v>Lainnya</v>
      </c>
      <c r="N510" t="str">
        <f>VLOOKUP(F510,Kategori[],3,FALSE)</f>
        <v>Gula</v>
      </c>
    </row>
    <row r="511" spans="1:14">
      <c r="A511" s="139" t="s">
        <v>6875</v>
      </c>
      <c r="B511" s="27" t="s">
        <v>6887</v>
      </c>
      <c r="C511" s="27" t="s">
        <v>17</v>
      </c>
      <c r="D511" s="27" t="s">
        <v>1061</v>
      </c>
      <c r="E511" s="27" t="s">
        <v>35</v>
      </c>
      <c r="F511" s="27" t="s">
        <v>50</v>
      </c>
      <c r="G511" s="27" t="s">
        <v>8</v>
      </c>
      <c r="H511" s="139" t="s">
        <v>5</v>
      </c>
      <c r="I511" s="1">
        <v>107169650760</v>
      </c>
      <c r="J511" s="58">
        <v>9599040</v>
      </c>
      <c r="K511" t="str">
        <f>VLOOKUP(D511,Group[],3,FALSE)</f>
        <v>Komoditi</v>
      </c>
      <c r="L511" t="str">
        <f>VLOOKUP(D511,Group[],5,FALSE)</f>
        <v>Kelapa Sawit</v>
      </c>
      <c r="M511" t="str">
        <f>VLOOKUP(D511,Group[],4,FALSE)</f>
        <v>Kelapa Sawit</v>
      </c>
      <c r="N511" t="str">
        <f>VLOOKUP(F511,Kategori[],3,FALSE)</f>
        <v>Minyak Sawit</v>
      </c>
    </row>
    <row r="512" spans="1:14">
      <c r="A512" s="139" t="s">
        <v>6875</v>
      </c>
      <c r="B512" s="27" t="s">
        <v>6887</v>
      </c>
      <c r="C512" s="27" t="s">
        <v>17</v>
      </c>
      <c r="D512" s="27" t="s">
        <v>1061</v>
      </c>
      <c r="E512" s="27" t="s">
        <v>35</v>
      </c>
      <c r="F512" s="27" t="s">
        <v>51</v>
      </c>
      <c r="G512" s="27" t="s">
        <v>9</v>
      </c>
      <c r="H512" s="139" t="s">
        <v>5</v>
      </c>
      <c r="I512" s="1">
        <v>10411771100</v>
      </c>
      <c r="J512" s="58">
        <v>1945620</v>
      </c>
      <c r="K512" t="str">
        <f>VLOOKUP(D512,Group[],3,FALSE)</f>
        <v>Komoditi</v>
      </c>
      <c r="L512" t="str">
        <f>VLOOKUP(D512,Group[],5,FALSE)</f>
        <v>Kelapa Sawit</v>
      </c>
      <c r="M512" t="str">
        <f>VLOOKUP(D512,Group[],4,FALSE)</f>
        <v>Kelapa Sawit</v>
      </c>
      <c r="N512" t="str">
        <f>VLOOKUP(F512,Kategori[],3,FALSE)</f>
        <v>Kernel</v>
      </c>
    </row>
    <row r="513" spans="1:14">
      <c r="A513" s="139" t="s">
        <v>6875</v>
      </c>
      <c r="B513" s="27" t="s">
        <v>6887</v>
      </c>
      <c r="C513" s="27" t="s">
        <v>17</v>
      </c>
      <c r="D513" s="27" t="s">
        <v>1064</v>
      </c>
      <c r="E513" s="27" t="s">
        <v>33</v>
      </c>
      <c r="F513" s="27" t="s">
        <v>367</v>
      </c>
      <c r="G513" s="27" t="s">
        <v>368</v>
      </c>
      <c r="H513" s="139" t="s">
        <v>5</v>
      </c>
      <c r="I513" s="1">
        <v>843863829</v>
      </c>
      <c r="J513" s="58">
        <v>667870</v>
      </c>
      <c r="K513" t="str">
        <f>VLOOKUP(D513,Group[],3,FALSE)</f>
        <v>Komoditi</v>
      </c>
      <c r="L513" t="str">
        <f>VLOOKUP(D513,Group[],5,FALSE)</f>
        <v>Tebu</v>
      </c>
      <c r="M513" t="str">
        <f>VLOOKUP(D513,Group[],4,FALSE)</f>
        <v>Tebu</v>
      </c>
      <c r="N513" t="str">
        <f>VLOOKUP(F513,Kategori[],3,FALSE)</f>
        <v>Gula</v>
      </c>
    </row>
    <row r="514" spans="1:14">
      <c r="A514" s="139" t="s">
        <v>6875</v>
      </c>
      <c r="B514" s="27" t="s">
        <v>6887</v>
      </c>
      <c r="C514" s="27" t="s">
        <v>17</v>
      </c>
      <c r="D514" s="27" t="s">
        <v>1062</v>
      </c>
      <c r="E514" s="27" t="s">
        <v>45</v>
      </c>
      <c r="F514" s="27" t="s">
        <v>50</v>
      </c>
      <c r="G514" s="27" t="s">
        <v>8</v>
      </c>
      <c r="H514" s="139" t="s">
        <v>5</v>
      </c>
      <c r="I514" s="1">
        <v>272801980</v>
      </c>
      <c r="J514" s="58">
        <v>0</v>
      </c>
      <c r="K514" t="str">
        <f>VLOOKUP(D514,Group[],3,FALSE)</f>
        <v>Komoditi</v>
      </c>
      <c r="L514" t="str">
        <f>VLOOKUP(D514,Group[],5,FALSE)</f>
        <v>Kelapa Sawit</v>
      </c>
      <c r="M514" t="str">
        <f>VLOOKUP(D514,Group[],4,FALSE)</f>
        <v>Kelapa Sawit</v>
      </c>
      <c r="N514" t="str">
        <f>VLOOKUP(F514,Kategori[],3,FALSE)</f>
        <v>Minyak Sawit</v>
      </c>
    </row>
    <row r="515" spans="1:14">
      <c r="A515" s="139" t="s">
        <v>6875</v>
      </c>
      <c r="B515" s="27" t="s">
        <v>6887</v>
      </c>
      <c r="C515" s="27" t="s">
        <v>17</v>
      </c>
      <c r="D515" s="27" t="s">
        <v>1062</v>
      </c>
      <c r="E515" s="27" t="s">
        <v>45</v>
      </c>
      <c r="F515" s="27" t="s">
        <v>51</v>
      </c>
      <c r="G515" s="27" t="s">
        <v>9</v>
      </c>
      <c r="H515" s="139" t="s">
        <v>5</v>
      </c>
      <c r="I515" s="1">
        <v>109572210</v>
      </c>
      <c r="J515" s="58">
        <v>0</v>
      </c>
      <c r="K515" t="str">
        <f>VLOOKUP(D515,Group[],3,FALSE)</f>
        <v>Komoditi</v>
      </c>
      <c r="L515" t="str">
        <f>VLOOKUP(D515,Group[],5,FALSE)</f>
        <v>Kelapa Sawit</v>
      </c>
      <c r="M515" t="str">
        <f>VLOOKUP(D515,Group[],4,FALSE)</f>
        <v>Kelapa Sawit</v>
      </c>
      <c r="N515" t="str">
        <f>VLOOKUP(F515,Kategori[],3,FALSE)</f>
        <v>Kernel</v>
      </c>
    </row>
    <row r="516" spans="1:14">
      <c r="A516" s="139" t="s">
        <v>6875</v>
      </c>
      <c r="B516" s="27" t="s">
        <v>6887</v>
      </c>
      <c r="C516" s="27" t="s">
        <v>18</v>
      </c>
      <c r="D516" s="27" t="s">
        <v>1061</v>
      </c>
      <c r="E516" s="27" t="s">
        <v>35</v>
      </c>
      <c r="F516" s="27" t="s">
        <v>638</v>
      </c>
      <c r="G516" s="27" t="s">
        <v>639</v>
      </c>
      <c r="H516" s="139" t="s">
        <v>5</v>
      </c>
      <c r="I516" s="1">
        <v>0</v>
      </c>
      <c r="J516" s="58">
        <v>0</v>
      </c>
      <c r="K516" t="str">
        <f>VLOOKUP(D516,Group[],3,FALSE)</f>
        <v>Komoditi</v>
      </c>
      <c r="L516" t="str">
        <f>VLOOKUP(D516,Group[],5,FALSE)</f>
        <v>Kelapa Sawit</v>
      </c>
      <c r="M516" t="str">
        <f>VLOOKUP(D516,Group[],4,FALSE)</f>
        <v>Kelapa Sawit</v>
      </c>
      <c r="N516" t="str">
        <f>VLOOKUP(F516,Kategori[],3,FALSE)</f>
        <v>Teh Lainnya</v>
      </c>
    </row>
    <row r="517" spans="1:14">
      <c r="A517" s="139" t="s">
        <v>6875</v>
      </c>
      <c r="B517" s="27" t="s">
        <v>6887</v>
      </c>
      <c r="C517" s="27" t="s">
        <v>18</v>
      </c>
      <c r="D517" s="27" t="s">
        <v>1066</v>
      </c>
      <c r="E517" s="27" t="s">
        <v>28</v>
      </c>
      <c r="F517" s="27" t="s">
        <v>369</v>
      </c>
      <c r="G517" s="27" t="s">
        <v>370</v>
      </c>
      <c r="H517" s="139" t="s">
        <v>5</v>
      </c>
      <c r="I517" s="1">
        <v>457999997</v>
      </c>
      <c r="J517" s="58">
        <v>16440</v>
      </c>
      <c r="K517" t="str">
        <f>VLOOKUP(D517,Group[],3,FALSE)</f>
        <v>Komoditi</v>
      </c>
      <c r="L517" t="str">
        <f>VLOOKUP(D517,Group[],5,FALSE)</f>
        <v>Karet</v>
      </c>
      <c r="M517" t="str">
        <f>VLOOKUP(D517,Group[],4,FALSE)</f>
        <v>Karet</v>
      </c>
      <c r="N517" t="str">
        <f>VLOOKUP(F517,Kategori[],3,FALSE)</f>
        <v>Karet Lainnya</v>
      </c>
    </row>
    <row r="518" spans="1:14">
      <c r="A518" s="139" t="s">
        <v>6875</v>
      </c>
      <c r="B518" s="27" t="s">
        <v>6887</v>
      </c>
      <c r="C518" s="27" t="s">
        <v>18</v>
      </c>
      <c r="D518" s="27" t="s">
        <v>1066</v>
      </c>
      <c r="E518" s="27" t="s">
        <v>28</v>
      </c>
      <c r="F518" s="27" t="s">
        <v>371</v>
      </c>
      <c r="G518" s="27" t="s">
        <v>372</v>
      </c>
      <c r="H518" s="139" t="s">
        <v>5</v>
      </c>
      <c r="I518" s="1">
        <v>21400000</v>
      </c>
      <c r="J518" s="58">
        <v>2854</v>
      </c>
      <c r="K518" t="str">
        <f>VLOOKUP(D518,Group[],3,FALSE)</f>
        <v>Komoditi</v>
      </c>
      <c r="L518" t="str">
        <f>VLOOKUP(D518,Group[],5,FALSE)</f>
        <v>Karet</v>
      </c>
      <c r="M518" t="str">
        <f>VLOOKUP(D518,Group[],4,FALSE)</f>
        <v>Karet</v>
      </c>
      <c r="N518" t="str">
        <f>VLOOKUP(F518,Kategori[],3,FALSE)</f>
        <v>Karet Lainnya</v>
      </c>
    </row>
    <row r="519" spans="1:14">
      <c r="A519" s="139" t="s">
        <v>6875</v>
      </c>
      <c r="B519" s="27" t="s">
        <v>6887</v>
      </c>
      <c r="C519" s="27" t="s">
        <v>18</v>
      </c>
      <c r="D519" s="27" t="s">
        <v>1066</v>
      </c>
      <c r="E519" s="27" t="s">
        <v>28</v>
      </c>
      <c r="F519" s="27" t="s">
        <v>54</v>
      </c>
      <c r="G519" s="27" t="s">
        <v>55</v>
      </c>
      <c r="H519" s="139" t="s">
        <v>5</v>
      </c>
      <c r="I519" s="1">
        <v>490560000</v>
      </c>
      <c r="J519" s="58">
        <v>19200</v>
      </c>
      <c r="K519" t="str">
        <f>VLOOKUP(D519,Group[],3,FALSE)</f>
        <v>Komoditi</v>
      </c>
      <c r="L519" t="str">
        <f>VLOOKUP(D519,Group[],5,FALSE)</f>
        <v>Karet</v>
      </c>
      <c r="M519" t="str">
        <f>VLOOKUP(D519,Group[],4,FALSE)</f>
        <v>Karet</v>
      </c>
      <c r="N519" t="str">
        <f>VLOOKUP(F519,Kategori[],3,FALSE)</f>
        <v>Karet Lainnya</v>
      </c>
    </row>
    <row r="520" spans="1:14">
      <c r="A520" s="139" t="s">
        <v>6875</v>
      </c>
      <c r="B520" s="27" t="s">
        <v>6887</v>
      </c>
      <c r="C520" s="27" t="s">
        <v>18</v>
      </c>
      <c r="D520" s="27" t="s">
        <v>1066</v>
      </c>
      <c r="E520" s="27" t="s">
        <v>28</v>
      </c>
      <c r="F520" s="27" t="s">
        <v>378</v>
      </c>
      <c r="G520" s="27" t="s">
        <v>379</v>
      </c>
      <c r="H520" s="139" t="s">
        <v>5</v>
      </c>
      <c r="I520" s="1">
        <v>2262395520</v>
      </c>
      <c r="J520" s="58">
        <v>100800</v>
      </c>
      <c r="K520" t="str">
        <f>VLOOKUP(D520,Group[],3,FALSE)</f>
        <v>Komoditi</v>
      </c>
      <c r="L520" t="str">
        <f>VLOOKUP(D520,Group[],5,FALSE)</f>
        <v>Karet</v>
      </c>
      <c r="M520" t="str">
        <f>VLOOKUP(D520,Group[],4,FALSE)</f>
        <v>Karet</v>
      </c>
      <c r="N520" t="str">
        <f>VLOOKUP(F520,Kategori[],3,FALSE)</f>
        <v>SIR 10</v>
      </c>
    </row>
    <row r="521" spans="1:14">
      <c r="A521" s="139" t="s">
        <v>6875</v>
      </c>
      <c r="B521" s="27" t="s">
        <v>6887</v>
      </c>
      <c r="C521" s="27" t="s">
        <v>18</v>
      </c>
      <c r="D521" s="27" t="s">
        <v>1066</v>
      </c>
      <c r="E521" s="27" t="s">
        <v>28</v>
      </c>
      <c r="F521" s="27" t="s">
        <v>98</v>
      </c>
      <c r="G521" s="27" t="s">
        <v>99</v>
      </c>
      <c r="H521" s="139" t="s">
        <v>4</v>
      </c>
      <c r="I521" s="1">
        <v>1433832095</v>
      </c>
      <c r="J521" s="58">
        <v>54918</v>
      </c>
      <c r="K521" t="str">
        <f>VLOOKUP(D521,Group[],3,FALSE)</f>
        <v>Komoditi</v>
      </c>
      <c r="L521" t="str">
        <f>VLOOKUP(D521,Group[],5,FALSE)</f>
        <v>Karet</v>
      </c>
      <c r="M521" t="str">
        <f>VLOOKUP(D521,Group[],4,FALSE)</f>
        <v>Karet</v>
      </c>
      <c r="N521" t="str">
        <f>VLOOKUP(F521,Kategori[],3,FALSE)</f>
        <v>RSS-I</v>
      </c>
    </row>
    <row r="522" spans="1:14">
      <c r="A522" s="139" t="s">
        <v>6875</v>
      </c>
      <c r="B522" s="27" t="s">
        <v>6887</v>
      </c>
      <c r="C522" s="27" t="s">
        <v>18</v>
      </c>
      <c r="D522" s="27" t="s">
        <v>1066</v>
      </c>
      <c r="E522" s="27" t="s">
        <v>28</v>
      </c>
      <c r="F522" s="27" t="s">
        <v>98</v>
      </c>
      <c r="G522" s="27" t="s">
        <v>99</v>
      </c>
      <c r="H522" s="139" t="s">
        <v>5</v>
      </c>
      <c r="I522" s="1">
        <v>3841001532</v>
      </c>
      <c r="J522" s="58">
        <v>164754</v>
      </c>
      <c r="K522" t="str">
        <f>VLOOKUP(D522,Group[],3,FALSE)</f>
        <v>Komoditi</v>
      </c>
      <c r="L522" t="str">
        <f>VLOOKUP(D522,Group[],5,FALSE)</f>
        <v>Karet</v>
      </c>
      <c r="M522" t="str">
        <f>VLOOKUP(D522,Group[],4,FALSE)</f>
        <v>Karet</v>
      </c>
      <c r="N522" t="str">
        <f>VLOOKUP(F522,Kategori[],3,FALSE)</f>
        <v>RSS-I</v>
      </c>
    </row>
    <row r="523" spans="1:14">
      <c r="A523" s="139" t="s">
        <v>6875</v>
      </c>
      <c r="B523" s="27" t="s">
        <v>6887</v>
      </c>
      <c r="C523" s="27" t="s">
        <v>18</v>
      </c>
      <c r="D523" s="27" t="s">
        <v>1067</v>
      </c>
      <c r="E523" s="27" t="s">
        <v>36</v>
      </c>
      <c r="F523" s="27" t="s">
        <v>369</v>
      </c>
      <c r="G523" s="27" t="s">
        <v>370</v>
      </c>
      <c r="H523" s="139" t="s">
        <v>5</v>
      </c>
      <c r="I523" s="1">
        <v>0</v>
      </c>
      <c r="J523" s="58">
        <v>0</v>
      </c>
      <c r="K523" t="str">
        <f>VLOOKUP(D523,Group[],3,FALSE)</f>
        <v>Komoditi</v>
      </c>
      <c r="L523" t="str">
        <f>VLOOKUP(D523,Group[],5,FALSE)</f>
        <v>Teh</v>
      </c>
      <c r="M523" t="str">
        <f>VLOOKUP(D523,Group[],4,FALSE)</f>
        <v>Teh</v>
      </c>
      <c r="N523" t="str">
        <f>VLOOKUP(F523,Kategori[],3,FALSE)</f>
        <v>Karet Lainnya</v>
      </c>
    </row>
    <row r="524" spans="1:14">
      <c r="A524" s="139" t="s">
        <v>6875</v>
      </c>
      <c r="B524" s="27" t="s">
        <v>6887</v>
      </c>
      <c r="C524" s="27" t="s">
        <v>18</v>
      </c>
      <c r="D524" s="27" t="s">
        <v>1067</v>
      </c>
      <c r="E524" s="27" t="s">
        <v>36</v>
      </c>
      <c r="F524" s="27" t="s">
        <v>1821</v>
      </c>
      <c r="G524" s="27" t="s">
        <v>1822</v>
      </c>
      <c r="H524" s="139" t="s">
        <v>5</v>
      </c>
      <c r="I524" s="1">
        <v>61525748</v>
      </c>
      <c r="J524" s="58">
        <v>4240</v>
      </c>
      <c r="K524" t="str">
        <f>VLOOKUP(D524,Group[],3,FALSE)</f>
        <v>Komoditi</v>
      </c>
      <c r="L524" t="str">
        <f>VLOOKUP(D524,Group[],5,FALSE)</f>
        <v>Teh</v>
      </c>
      <c r="M524" t="str">
        <f>VLOOKUP(D524,Group[],4,FALSE)</f>
        <v>Teh</v>
      </c>
      <c r="N524" t="str">
        <f>VLOOKUP(F524,Kategori[],3,FALSE)</f>
        <v>CTC</v>
      </c>
    </row>
    <row r="525" spans="1:14">
      <c r="A525" s="139" t="s">
        <v>6875</v>
      </c>
      <c r="B525" s="27" t="s">
        <v>6887</v>
      </c>
      <c r="C525" s="27" t="s">
        <v>18</v>
      </c>
      <c r="D525" s="27" t="s">
        <v>1067</v>
      </c>
      <c r="E525" s="27" t="s">
        <v>36</v>
      </c>
      <c r="F525" s="27" t="s">
        <v>52</v>
      </c>
      <c r="G525" s="27" t="s">
        <v>53</v>
      </c>
      <c r="H525" s="139" t="s">
        <v>5</v>
      </c>
      <c r="I525" s="1">
        <v>48718800</v>
      </c>
      <c r="J525" s="58">
        <v>5200</v>
      </c>
      <c r="K525" t="str">
        <f>VLOOKUP(D525,Group[],3,FALSE)</f>
        <v>Komoditi</v>
      </c>
      <c r="L525" t="str">
        <f>VLOOKUP(D525,Group[],5,FALSE)</f>
        <v>Teh</v>
      </c>
      <c r="M525" t="str">
        <f>VLOOKUP(D525,Group[],4,FALSE)</f>
        <v>Teh</v>
      </c>
      <c r="N525" t="str">
        <f>VLOOKUP(F525,Kategori[],3,FALSE)</f>
        <v>Ortodhoks</v>
      </c>
    </row>
    <row r="526" spans="1:14">
      <c r="A526" s="139" t="s">
        <v>6875</v>
      </c>
      <c r="B526" s="27" t="s">
        <v>6887</v>
      </c>
      <c r="C526" s="27" t="s">
        <v>18</v>
      </c>
      <c r="D526" s="27" t="s">
        <v>1067</v>
      </c>
      <c r="E526" s="27" t="s">
        <v>36</v>
      </c>
      <c r="F526" s="27" t="s">
        <v>2396</v>
      </c>
      <c r="G526" s="27" t="s">
        <v>2340</v>
      </c>
      <c r="H526" s="139" t="s">
        <v>5</v>
      </c>
      <c r="I526" s="1">
        <v>53091000</v>
      </c>
      <c r="J526" s="58">
        <v>4000</v>
      </c>
      <c r="K526" t="str">
        <f>VLOOKUP(D526,Group[],3,FALSE)</f>
        <v>Komoditi</v>
      </c>
      <c r="L526" t="str">
        <f>VLOOKUP(D526,Group[],5,FALSE)</f>
        <v>Teh</v>
      </c>
      <c r="M526" t="str">
        <f>VLOOKUP(D526,Group[],4,FALSE)</f>
        <v>Teh</v>
      </c>
      <c r="N526" t="str">
        <f>VLOOKUP(F526,Kategori[],3,FALSE)</f>
        <v>Ortodhoks</v>
      </c>
    </row>
    <row r="527" spans="1:14">
      <c r="A527" s="139" t="s">
        <v>6875</v>
      </c>
      <c r="B527" s="27" t="s">
        <v>6887</v>
      </c>
      <c r="C527" s="27" t="s">
        <v>18</v>
      </c>
      <c r="D527" s="27" t="s">
        <v>1067</v>
      </c>
      <c r="E527" s="27" t="s">
        <v>36</v>
      </c>
      <c r="F527" s="27" t="s">
        <v>2455</v>
      </c>
      <c r="G527" s="27" t="s">
        <v>2351</v>
      </c>
      <c r="H527" s="139" t="s">
        <v>5</v>
      </c>
      <c r="I527" s="1">
        <v>30917200</v>
      </c>
      <c r="J527" s="58">
        <v>2200</v>
      </c>
      <c r="K527" t="str">
        <f>VLOOKUP(D527,Group[],3,FALSE)</f>
        <v>Komoditi</v>
      </c>
      <c r="L527" t="str">
        <f>VLOOKUP(D527,Group[],5,FALSE)</f>
        <v>Teh</v>
      </c>
      <c r="M527" t="str">
        <f>VLOOKUP(D527,Group[],4,FALSE)</f>
        <v>Teh</v>
      </c>
      <c r="N527" t="str">
        <f>VLOOKUP(F527,Kategori[],3,FALSE)</f>
        <v>Ortodhoks</v>
      </c>
    </row>
    <row r="528" spans="1:14">
      <c r="A528" s="139" t="s">
        <v>6875</v>
      </c>
      <c r="B528" s="27" t="s">
        <v>6887</v>
      </c>
      <c r="C528" s="27" t="s">
        <v>18</v>
      </c>
      <c r="D528" s="27" t="s">
        <v>1067</v>
      </c>
      <c r="E528" s="27" t="s">
        <v>36</v>
      </c>
      <c r="F528" s="27" t="s">
        <v>376</v>
      </c>
      <c r="G528" s="27" t="s">
        <v>377</v>
      </c>
      <c r="H528" s="139" t="s">
        <v>5</v>
      </c>
      <c r="I528" s="1">
        <v>1500000</v>
      </c>
      <c r="J528" s="58">
        <v>1</v>
      </c>
      <c r="K528" t="str">
        <f>VLOOKUP(D528,Group[],3,FALSE)</f>
        <v>Komoditi</v>
      </c>
      <c r="L528" t="str">
        <f>VLOOKUP(D528,Group[],5,FALSE)</f>
        <v>Teh</v>
      </c>
      <c r="M528" t="str">
        <f>VLOOKUP(D528,Group[],4,FALSE)</f>
        <v>Teh</v>
      </c>
      <c r="N528" t="str">
        <f>VLOOKUP(F528,Kategori[],3,FALSE)</f>
        <v>Teh Lainnya</v>
      </c>
    </row>
    <row r="529" spans="1:14">
      <c r="A529" s="139" t="s">
        <v>6875</v>
      </c>
      <c r="B529" s="27" t="s">
        <v>6887</v>
      </c>
      <c r="C529" s="27" t="s">
        <v>18</v>
      </c>
      <c r="D529" s="27" t="s">
        <v>1067</v>
      </c>
      <c r="E529" s="27" t="s">
        <v>36</v>
      </c>
      <c r="F529" s="27" t="s">
        <v>378</v>
      </c>
      <c r="G529" s="27" t="s">
        <v>379</v>
      </c>
      <c r="H529" s="139" t="s">
        <v>5</v>
      </c>
      <c r="I529" s="1">
        <v>0</v>
      </c>
      <c r="J529" s="58">
        <v>0</v>
      </c>
      <c r="K529" t="str">
        <f>VLOOKUP(D529,Group[],3,FALSE)</f>
        <v>Komoditi</v>
      </c>
      <c r="L529" t="str">
        <f>VLOOKUP(D529,Group[],5,FALSE)</f>
        <v>Teh</v>
      </c>
      <c r="M529" t="str">
        <f>VLOOKUP(D529,Group[],4,FALSE)</f>
        <v>Teh</v>
      </c>
      <c r="N529" t="str">
        <f>VLOOKUP(F529,Kategori[],3,FALSE)</f>
        <v>SIR 10</v>
      </c>
    </row>
    <row r="530" spans="1:14">
      <c r="A530" s="139" t="s">
        <v>6875</v>
      </c>
      <c r="B530" s="27" t="s">
        <v>6887</v>
      </c>
      <c r="C530" s="27" t="s">
        <v>18</v>
      </c>
      <c r="D530" s="27" t="s">
        <v>1067</v>
      </c>
      <c r="E530" s="27" t="s">
        <v>36</v>
      </c>
      <c r="F530" s="27" t="s">
        <v>380</v>
      </c>
      <c r="G530" s="27" t="s">
        <v>381</v>
      </c>
      <c r="H530" s="139" t="s">
        <v>5</v>
      </c>
      <c r="I530" s="1">
        <v>516600000</v>
      </c>
      <c r="J530" s="58">
        <v>57400</v>
      </c>
      <c r="K530" t="str">
        <f>VLOOKUP(D530,Group[],3,FALSE)</f>
        <v>Komoditi</v>
      </c>
      <c r="L530" t="str">
        <f>VLOOKUP(D530,Group[],5,FALSE)</f>
        <v>Teh</v>
      </c>
      <c r="M530" t="str">
        <f>VLOOKUP(D530,Group[],4,FALSE)</f>
        <v>Teh</v>
      </c>
      <c r="N530" t="str">
        <f>VLOOKUP(F530,Kategori[],3,FALSE)</f>
        <v>Ortodhoks</v>
      </c>
    </row>
    <row r="531" spans="1:14">
      <c r="A531" s="139" t="s">
        <v>6875</v>
      </c>
      <c r="B531" s="27" t="s">
        <v>6887</v>
      </c>
      <c r="C531" s="27" t="s">
        <v>18</v>
      </c>
      <c r="D531" s="27" t="s">
        <v>1067</v>
      </c>
      <c r="E531" s="27" t="s">
        <v>36</v>
      </c>
      <c r="F531" s="27" t="s">
        <v>382</v>
      </c>
      <c r="G531" s="27" t="s">
        <v>383</v>
      </c>
      <c r="H531" s="139" t="s">
        <v>5</v>
      </c>
      <c r="I531" s="1">
        <v>112000000</v>
      </c>
      <c r="J531" s="58">
        <v>10000</v>
      </c>
      <c r="K531" t="str">
        <f>VLOOKUP(D531,Group[],3,FALSE)</f>
        <v>Komoditi</v>
      </c>
      <c r="L531" t="str">
        <f>VLOOKUP(D531,Group[],5,FALSE)</f>
        <v>Teh</v>
      </c>
      <c r="M531" t="str">
        <f>VLOOKUP(D531,Group[],4,FALSE)</f>
        <v>Teh</v>
      </c>
      <c r="N531" t="str">
        <f>VLOOKUP(F531,Kategori[],3,FALSE)</f>
        <v>Ortodhoks</v>
      </c>
    </row>
    <row r="532" spans="1:14">
      <c r="A532" s="139" t="s">
        <v>6875</v>
      </c>
      <c r="B532" s="27" t="s">
        <v>6887</v>
      </c>
      <c r="C532" s="27" t="s">
        <v>18</v>
      </c>
      <c r="D532" s="27" t="s">
        <v>1067</v>
      </c>
      <c r="E532" s="27" t="s">
        <v>36</v>
      </c>
      <c r="F532" s="27" t="s">
        <v>60</v>
      </c>
      <c r="G532" s="27" t="s">
        <v>61</v>
      </c>
      <c r="H532" s="139" t="s">
        <v>4</v>
      </c>
      <c r="I532" s="1">
        <v>131034456</v>
      </c>
      <c r="J532" s="58">
        <v>3600</v>
      </c>
      <c r="K532" t="str">
        <f>VLOOKUP(D532,Group[],3,FALSE)</f>
        <v>Komoditi</v>
      </c>
      <c r="L532" t="str">
        <f>VLOOKUP(D532,Group[],5,FALSE)</f>
        <v>Teh</v>
      </c>
      <c r="M532" t="str">
        <f>VLOOKUP(D532,Group[],4,FALSE)</f>
        <v>Teh</v>
      </c>
      <c r="N532" t="str">
        <f>VLOOKUP(F532,Kategori[],3,FALSE)</f>
        <v>Ortodhoks</v>
      </c>
    </row>
    <row r="533" spans="1:14">
      <c r="A533" s="139" t="s">
        <v>6875</v>
      </c>
      <c r="B533" s="27" t="s">
        <v>6887</v>
      </c>
      <c r="C533" s="27" t="s">
        <v>18</v>
      </c>
      <c r="D533" s="27" t="s">
        <v>1067</v>
      </c>
      <c r="E533" s="27" t="s">
        <v>36</v>
      </c>
      <c r="F533" s="27" t="s">
        <v>60</v>
      </c>
      <c r="G533" s="27" t="s">
        <v>61</v>
      </c>
      <c r="H533" s="139" t="s">
        <v>5</v>
      </c>
      <c r="I533" s="1">
        <v>121014592</v>
      </c>
      <c r="J533" s="58">
        <v>4560</v>
      </c>
      <c r="K533" t="str">
        <f>VLOOKUP(D533,Group[],3,FALSE)</f>
        <v>Komoditi</v>
      </c>
      <c r="L533" t="str">
        <f>VLOOKUP(D533,Group[],5,FALSE)</f>
        <v>Teh</v>
      </c>
      <c r="M533" t="str">
        <f>VLOOKUP(D533,Group[],4,FALSE)</f>
        <v>Teh</v>
      </c>
      <c r="N533" t="str">
        <f>VLOOKUP(F533,Kategori[],3,FALSE)</f>
        <v>Ortodhoks</v>
      </c>
    </row>
    <row r="534" spans="1:14">
      <c r="A534" s="139" t="s">
        <v>6875</v>
      </c>
      <c r="B534" s="27" t="s">
        <v>6887</v>
      </c>
      <c r="C534" s="27" t="s">
        <v>18</v>
      </c>
      <c r="D534" s="27" t="s">
        <v>1067</v>
      </c>
      <c r="E534" s="27" t="s">
        <v>36</v>
      </c>
      <c r="F534" s="27" t="s">
        <v>62</v>
      </c>
      <c r="G534" s="27" t="s">
        <v>63</v>
      </c>
      <c r="H534" s="139" t="s">
        <v>4</v>
      </c>
      <c r="I534" s="1">
        <v>120713880</v>
      </c>
      <c r="J534" s="58">
        <v>4000</v>
      </c>
      <c r="K534" t="str">
        <f>VLOOKUP(D534,Group[],3,FALSE)</f>
        <v>Komoditi</v>
      </c>
      <c r="L534" t="str">
        <f>VLOOKUP(D534,Group[],5,FALSE)</f>
        <v>Teh</v>
      </c>
      <c r="M534" t="str">
        <f>VLOOKUP(D534,Group[],4,FALSE)</f>
        <v>Teh</v>
      </c>
      <c r="N534" t="str">
        <f>VLOOKUP(F534,Kategori[],3,FALSE)</f>
        <v>Ortodhoks</v>
      </c>
    </row>
    <row r="535" spans="1:14">
      <c r="A535" s="139" t="s">
        <v>6875</v>
      </c>
      <c r="B535" s="27" t="s">
        <v>6887</v>
      </c>
      <c r="C535" s="27" t="s">
        <v>18</v>
      </c>
      <c r="D535" s="27" t="s">
        <v>1067</v>
      </c>
      <c r="E535" s="27" t="s">
        <v>36</v>
      </c>
      <c r="F535" s="27" t="s">
        <v>62</v>
      </c>
      <c r="G535" s="27" t="s">
        <v>63</v>
      </c>
      <c r="H535" s="139" t="s">
        <v>5</v>
      </c>
      <c r="I535" s="1">
        <v>191144000</v>
      </c>
      <c r="J535" s="58">
        <v>6400</v>
      </c>
      <c r="K535" t="str">
        <f>VLOOKUP(D535,Group[],3,FALSE)</f>
        <v>Komoditi</v>
      </c>
      <c r="L535" t="str">
        <f>VLOOKUP(D535,Group[],5,FALSE)</f>
        <v>Teh</v>
      </c>
      <c r="M535" t="str">
        <f>VLOOKUP(D535,Group[],4,FALSE)</f>
        <v>Teh</v>
      </c>
      <c r="N535" t="str">
        <f>VLOOKUP(F535,Kategori[],3,FALSE)</f>
        <v>Ortodhoks</v>
      </c>
    </row>
    <row r="536" spans="1:14">
      <c r="A536" s="139" t="s">
        <v>6875</v>
      </c>
      <c r="B536" s="27" t="s">
        <v>6887</v>
      </c>
      <c r="C536" s="27" t="s">
        <v>18</v>
      </c>
      <c r="D536" s="27" t="s">
        <v>1067</v>
      </c>
      <c r="E536" s="27" t="s">
        <v>36</v>
      </c>
      <c r="F536" s="27" t="s">
        <v>390</v>
      </c>
      <c r="G536" s="27" t="s">
        <v>391</v>
      </c>
      <c r="H536" s="139" t="s">
        <v>5</v>
      </c>
      <c r="I536" s="1">
        <v>8999298</v>
      </c>
      <c r="J536" s="58">
        <v>172</v>
      </c>
      <c r="K536" t="str">
        <f>VLOOKUP(D536,Group[],3,FALSE)</f>
        <v>Komoditi</v>
      </c>
      <c r="L536" t="str">
        <f>VLOOKUP(D536,Group[],5,FALSE)</f>
        <v>Teh</v>
      </c>
      <c r="M536" t="str">
        <f>VLOOKUP(D536,Group[],4,FALSE)</f>
        <v>Teh</v>
      </c>
      <c r="N536" t="str">
        <f>VLOOKUP(F536,Kategori[],3,FALSE)</f>
        <v>Ortodhoks</v>
      </c>
    </row>
    <row r="537" spans="1:14">
      <c r="A537" s="139" t="s">
        <v>6875</v>
      </c>
      <c r="B537" s="27" t="s">
        <v>6887</v>
      </c>
      <c r="C537" s="27" t="s">
        <v>18</v>
      </c>
      <c r="D537" s="27" t="s">
        <v>1067</v>
      </c>
      <c r="E537" s="27" t="s">
        <v>36</v>
      </c>
      <c r="F537" s="27" t="s">
        <v>64</v>
      </c>
      <c r="G537" s="27" t="s">
        <v>65</v>
      </c>
      <c r="H537" s="139" t="s">
        <v>5</v>
      </c>
      <c r="I537" s="1">
        <v>739553468</v>
      </c>
      <c r="J537" s="58">
        <v>40803</v>
      </c>
      <c r="K537" t="str">
        <f>VLOOKUP(D537,Group[],3,FALSE)</f>
        <v>Komoditi</v>
      </c>
      <c r="L537" t="str">
        <f>VLOOKUP(D537,Group[],5,FALSE)</f>
        <v>Teh</v>
      </c>
      <c r="M537" t="str">
        <f>VLOOKUP(D537,Group[],4,FALSE)</f>
        <v>Teh</v>
      </c>
      <c r="N537" t="str">
        <f>VLOOKUP(F537,Kategori[],3,FALSE)</f>
        <v>Ortodhoks</v>
      </c>
    </row>
    <row r="538" spans="1:14">
      <c r="A538" s="139" t="s">
        <v>6875</v>
      </c>
      <c r="B538" s="27" t="s">
        <v>6887</v>
      </c>
      <c r="C538" s="27" t="s">
        <v>18</v>
      </c>
      <c r="D538" s="27" t="s">
        <v>1067</v>
      </c>
      <c r="E538" s="27" t="s">
        <v>36</v>
      </c>
      <c r="F538" s="27" t="s">
        <v>66</v>
      </c>
      <c r="G538" s="27" t="s">
        <v>67</v>
      </c>
      <c r="H538" s="139" t="s">
        <v>4</v>
      </c>
      <c r="I538" s="1">
        <v>2633405544</v>
      </c>
      <c r="J538" s="58">
        <v>110660</v>
      </c>
      <c r="K538" t="str">
        <f>VLOOKUP(D538,Group[],3,FALSE)</f>
        <v>Komoditi</v>
      </c>
      <c r="L538" t="str">
        <f>VLOOKUP(D538,Group[],5,FALSE)</f>
        <v>Teh</v>
      </c>
      <c r="M538" t="str">
        <f>VLOOKUP(D538,Group[],4,FALSE)</f>
        <v>Teh</v>
      </c>
      <c r="N538" t="str">
        <f>VLOOKUP(F538,Kategori[],3,FALSE)</f>
        <v>Ortodhoks</v>
      </c>
    </row>
    <row r="539" spans="1:14">
      <c r="A539" s="139" t="s">
        <v>6875</v>
      </c>
      <c r="B539" s="27" t="s">
        <v>6887</v>
      </c>
      <c r="C539" s="27" t="s">
        <v>18</v>
      </c>
      <c r="D539" s="27" t="s">
        <v>1067</v>
      </c>
      <c r="E539" s="27" t="s">
        <v>36</v>
      </c>
      <c r="F539" s="27" t="s">
        <v>66</v>
      </c>
      <c r="G539" s="27" t="s">
        <v>67</v>
      </c>
      <c r="H539" s="139" t="s">
        <v>5</v>
      </c>
      <c r="I539" s="1">
        <v>3156336086</v>
      </c>
      <c r="J539" s="58">
        <v>175587</v>
      </c>
      <c r="K539" t="str">
        <f>VLOOKUP(D539,Group[],3,FALSE)</f>
        <v>Komoditi</v>
      </c>
      <c r="L539" t="str">
        <f>VLOOKUP(D539,Group[],5,FALSE)</f>
        <v>Teh</v>
      </c>
      <c r="M539" t="str">
        <f>VLOOKUP(D539,Group[],4,FALSE)</f>
        <v>Teh</v>
      </c>
      <c r="N539" t="str">
        <f>VLOOKUP(F539,Kategori[],3,FALSE)</f>
        <v>Ortodhoks</v>
      </c>
    </row>
    <row r="540" spans="1:14">
      <c r="A540" s="139" t="s">
        <v>6875</v>
      </c>
      <c r="B540" s="27" t="s">
        <v>6887</v>
      </c>
      <c r="C540" s="27" t="s">
        <v>18</v>
      </c>
      <c r="D540" s="27" t="s">
        <v>1067</v>
      </c>
      <c r="E540" s="27" t="s">
        <v>36</v>
      </c>
      <c r="F540" s="27" t="s">
        <v>68</v>
      </c>
      <c r="G540" s="27" t="s">
        <v>69</v>
      </c>
      <c r="H540" s="139" t="s">
        <v>4</v>
      </c>
      <c r="I540" s="1">
        <v>906833381</v>
      </c>
      <c r="J540" s="58">
        <v>41416</v>
      </c>
      <c r="K540" t="str">
        <f>VLOOKUP(D540,Group[],3,FALSE)</f>
        <v>Komoditi</v>
      </c>
      <c r="L540" t="str">
        <f>VLOOKUP(D540,Group[],5,FALSE)</f>
        <v>Teh</v>
      </c>
      <c r="M540" t="str">
        <f>VLOOKUP(D540,Group[],4,FALSE)</f>
        <v>Teh</v>
      </c>
      <c r="N540" t="str">
        <f>VLOOKUP(F540,Kategori[],3,FALSE)</f>
        <v>Ortodhoks</v>
      </c>
    </row>
    <row r="541" spans="1:14">
      <c r="A541" s="139" t="s">
        <v>6875</v>
      </c>
      <c r="B541" s="27" t="s">
        <v>6887</v>
      </c>
      <c r="C541" s="27" t="s">
        <v>18</v>
      </c>
      <c r="D541" s="27" t="s">
        <v>1067</v>
      </c>
      <c r="E541" s="27" t="s">
        <v>36</v>
      </c>
      <c r="F541" s="27" t="s">
        <v>68</v>
      </c>
      <c r="G541" s="27" t="s">
        <v>69</v>
      </c>
      <c r="H541" s="139" t="s">
        <v>5</v>
      </c>
      <c r="I541" s="1">
        <v>1129087446</v>
      </c>
      <c r="J541" s="58">
        <v>62965</v>
      </c>
      <c r="K541" t="str">
        <f>VLOOKUP(D541,Group[],3,FALSE)</f>
        <v>Komoditi</v>
      </c>
      <c r="L541" t="str">
        <f>VLOOKUP(D541,Group[],5,FALSE)</f>
        <v>Teh</v>
      </c>
      <c r="M541" t="str">
        <f>VLOOKUP(D541,Group[],4,FALSE)</f>
        <v>Teh</v>
      </c>
      <c r="N541" t="str">
        <f>VLOOKUP(F541,Kategori[],3,FALSE)</f>
        <v>Ortodhoks</v>
      </c>
    </row>
    <row r="542" spans="1:14">
      <c r="A542" s="139" t="s">
        <v>6875</v>
      </c>
      <c r="B542" s="27" t="s">
        <v>6887</v>
      </c>
      <c r="C542" s="27" t="s">
        <v>18</v>
      </c>
      <c r="D542" s="27" t="s">
        <v>1067</v>
      </c>
      <c r="E542" s="27" t="s">
        <v>36</v>
      </c>
      <c r="F542" s="27" t="s">
        <v>70</v>
      </c>
      <c r="G542" s="27" t="s">
        <v>71</v>
      </c>
      <c r="H542" s="139" t="s">
        <v>4</v>
      </c>
      <c r="I542" s="1">
        <v>3141878208</v>
      </c>
      <c r="J542" s="58">
        <v>152000</v>
      </c>
      <c r="K542" t="str">
        <f>VLOOKUP(D542,Group[],3,FALSE)</f>
        <v>Komoditi</v>
      </c>
      <c r="L542" t="str">
        <f>VLOOKUP(D542,Group[],5,FALSE)</f>
        <v>Teh</v>
      </c>
      <c r="M542" t="str">
        <f>VLOOKUP(D542,Group[],4,FALSE)</f>
        <v>Teh</v>
      </c>
      <c r="N542" t="str">
        <f>VLOOKUP(F542,Kategori[],3,FALSE)</f>
        <v>Ortodhoks</v>
      </c>
    </row>
    <row r="543" spans="1:14">
      <c r="A543" s="139" t="s">
        <v>6875</v>
      </c>
      <c r="B543" s="27" t="s">
        <v>6887</v>
      </c>
      <c r="C543" s="27" t="s">
        <v>18</v>
      </c>
      <c r="D543" s="27" t="s">
        <v>1067</v>
      </c>
      <c r="E543" s="27" t="s">
        <v>36</v>
      </c>
      <c r="F543" s="27" t="s">
        <v>70</v>
      </c>
      <c r="G543" s="27" t="s">
        <v>71</v>
      </c>
      <c r="H543" s="139" t="s">
        <v>5</v>
      </c>
      <c r="I543" s="1">
        <v>249260450</v>
      </c>
      <c r="J543" s="58">
        <v>13605</v>
      </c>
      <c r="K543" t="str">
        <f>VLOOKUP(D543,Group[],3,FALSE)</f>
        <v>Komoditi</v>
      </c>
      <c r="L543" t="str">
        <f>VLOOKUP(D543,Group[],5,FALSE)</f>
        <v>Teh</v>
      </c>
      <c r="M543" t="str">
        <f>VLOOKUP(D543,Group[],4,FALSE)</f>
        <v>Teh</v>
      </c>
      <c r="N543" t="str">
        <f>VLOOKUP(F543,Kategori[],3,FALSE)</f>
        <v>Ortodhoks</v>
      </c>
    </row>
    <row r="544" spans="1:14">
      <c r="A544" s="139" t="s">
        <v>6875</v>
      </c>
      <c r="B544" s="27" t="s">
        <v>6887</v>
      </c>
      <c r="C544" s="27" t="s">
        <v>18</v>
      </c>
      <c r="D544" s="27" t="s">
        <v>1067</v>
      </c>
      <c r="E544" s="27" t="s">
        <v>36</v>
      </c>
      <c r="F544" s="27" t="s">
        <v>72</v>
      </c>
      <c r="G544" s="27" t="s">
        <v>73</v>
      </c>
      <c r="H544" s="139" t="s">
        <v>5</v>
      </c>
      <c r="I544" s="1">
        <v>1711168200</v>
      </c>
      <c r="J544" s="58">
        <v>37800</v>
      </c>
      <c r="K544" t="str">
        <f>VLOOKUP(D544,Group[],3,FALSE)</f>
        <v>Komoditi</v>
      </c>
      <c r="L544" t="str">
        <f>VLOOKUP(D544,Group[],5,FALSE)</f>
        <v>Teh</v>
      </c>
      <c r="M544" t="str">
        <f>VLOOKUP(D544,Group[],4,FALSE)</f>
        <v>Teh</v>
      </c>
      <c r="N544" t="str">
        <f>VLOOKUP(F544,Kategori[],3,FALSE)</f>
        <v>Ortodhoks</v>
      </c>
    </row>
    <row r="545" spans="1:14">
      <c r="A545" s="139" t="s">
        <v>6875</v>
      </c>
      <c r="B545" s="27" t="s">
        <v>6887</v>
      </c>
      <c r="C545" s="27" t="s">
        <v>18</v>
      </c>
      <c r="D545" s="27" t="s">
        <v>1067</v>
      </c>
      <c r="E545" s="27" t="s">
        <v>36</v>
      </c>
      <c r="F545" s="27" t="s">
        <v>114</v>
      </c>
      <c r="G545" s="27" t="s">
        <v>115</v>
      </c>
      <c r="H545" s="139" t="s">
        <v>5</v>
      </c>
      <c r="I545" s="1">
        <v>111179600</v>
      </c>
      <c r="J545" s="58">
        <v>8960</v>
      </c>
      <c r="K545" t="str">
        <f>VLOOKUP(D545,Group[],3,FALSE)</f>
        <v>Komoditi</v>
      </c>
      <c r="L545" t="str">
        <f>VLOOKUP(D545,Group[],5,FALSE)</f>
        <v>Teh</v>
      </c>
      <c r="M545" t="str">
        <f>VLOOKUP(D545,Group[],4,FALSE)</f>
        <v>Teh</v>
      </c>
      <c r="N545" t="str">
        <f>VLOOKUP(F545,Kategori[],3,FALSE)</f>
        <v>Ortodhoks</v>
      </c>
    </row>
    <row r="546" spans="1:14">
      <c r="A546" s="139" t="s">
        <v>6875</v>
      </c>
      <c r="B546" s="27" t="s">
        <v>6887</v>
      </c>
      <c r="C546" s="27" t="s">
        <v>18</v>
      </c>
      <c r="D546" s="27" t="s">
        <v>1067</v>
      </c>
      <c r="E546" s="27" t="s">
        <v>36</v>
      </c>
      <c r="F546" s="27" t="s">
        <v>74</v>
      </c>
      <c r="G546" s="27" t="s">
        <v>75</v>
      </c>
      <c r="H546" s="139" t="s">
        <v>4</v>
      </c>
      <c r="I546" s="1">
        <v>340124411</v>
      </c>
      <c r="J546" s="58">
        <v>14880</v>
      </c>
      <c r="K546" t="str">
        <f>VLOOKUP(D546,Group[],3,FALSE)</f>
        <v>Komoditi</v>
      </c>
      <c r="L546" t="str">
        <f>VLOOKUP(D546,Group[],5,FALSE)</f>
        <v>Teh</v>
      </c>
      <c r="M546" t="str">
        <f>VLOOKUP(D546,Group[],4,FALSE)</f>
        <v>Teh</v>
      </c>
      <c r="N546" t="str">
        <f>VLOOKUP(F546,Kategori[],3,FALSE)</f>
        <v>Ortodhoks</v>
      </c>
    </row>
    <row r="547" spans="1:14">
      <c r="A547" s="139" t="s">
        <v>6875</v>
      </c>
      <c r="B547" s="27" t="s">
        <v>6887</v>
      </c>
      <c r="C547" s="27" t="s">
        <v>18</v>
      </c>
      <c r="D547" s="27" t="s">
        <v>1067</v>
      </c>
      <c r="E547" s="27" t="s">
        <v>36</v>
      </c>
      <c r="F547" s="27" t="s">
        <v>74</v>
      </c>
      <c r="G547" s="27" t="s">
        <v>75</v>
      </c>
      <c r="H547" s="139" t="s">
        <v>5</v>
      </c>
      <c r="I547" s="1">
        <v>328774220</v>
      </c>
      <c r="J547" s="58">
        <v>19840</v>
      </c>
      <c r="K547" t="str">
        <f>VLOOKUP(D547,Group[],3,FALSE)</f>
        <v>Komoditi</v>
      </c>
      <c r="L547" t="str">
        <f>VLOOKUP(D547,Group[],5,FALSE)</f>
        <v>Teh</v>
      </c>
      <c r="M547" t="str">
        <f>VLOOKUP(D547,Group[],4,FALSE)</f>
        <v>Teh</v>
      </c>
      <c r="N547" t="str">
        <f>VLOOKUP(F547,Kategori[],3,FALSE)</f>
        <v>Ortodhoks</v>
      </c>
    </row>
    <row r="548" spans="1:14">
      <c r="A548" s="139" t="s">
        <v>6875</v>
      </c>
      <c r="B548" s="27" t="s">
        <v>6887</v>
      </c>
      <c r="C548" s="27" t="s">
        <v>18</v>
      </c>
      <c r="D548" s="27" t="s">
        <v>1067</v>
      </c>
      <c r="E548" s="27" t="s">
        <v>36</v>
      </c>
      <c r="F548" s="27" t="s">
        <v>76</v>
      </c>
      <c r="G548" s="27" t="s">
        <v>77</v>
      </c>
      <c r="H548" s="139" t="s">
        <v>4</v>
      </c>
      <c r="I548" s="1">
        <v>307295151</v>
      </c>
      <c r="J548" s="58">
        <v>19920</v>
      </c>
      <c r="K548" t="str">
        <f>VLOOKUP(D548,Group[],3,FALSE)</f>
        <v>Komoditi</v>
      </c>
      <c r="L548" t="str">
        <f>VLOOKUP(D548,Group[],5,FALSE)</f>
        <v>Teh</v>
      </c>
      <c r="M548" t="str">
        <f>VLOOKUP(D548,Group[],4,FALSE)</f>
        <v>Teh</v>
      </c>
      <c r="N548" t="str">
        <f>VLOOKUP(F548,Kategori[],3,FALSE)</f>
        <v>Ortodhoks</v>
      </c>
    </row>
    <row r="549" spans="1:14">
      <c r="A549" s="139" t="s">
        <v>6875</v>
      </c>
      <c r="B549" s="27" t="s">
        <v>6887</v>
      </c>
      <c r="C549" s="27" t="s">
        <v>18</v>
      </c>
      <c r="D549" s="27" t="s">
        <v>1067</v>
      </c>
      <c r="E549" s="27" t="s">
        <v>36</v>
      </c>
      <c r="F549" s="27" t="s">
        <v>76</v>
      </c>
      <c r="G549" s="27" t="s">
        <v>77</v>
      </c>
      <c r="H549" s="139" t="s">
        <v>5</v>
      </c>
      <c r="I549" s="1">
        <v>2845409679</v>
      </c>
      <c r="J549" s="58">
        <v>193580</v>
      </c>
      <c r="K549" t="str">
        <f>VLOOKUP(D549,Group[],3,FALSE)</f>
        <v>Komoditi</v>
      </c>
      <c r="L549" t="str">
        <f>VLOOKUP(D549,Group[],5,FALSE)</f>
        <v>Teh</v>
      </c>
      <c r="M549" t="str">
        <f>VLOOKUP(D549,Group[],4,FALSE)</f>
        <v>Teh</v>
      </c>
      <c r="N549" t="str">
        <f>VLOOKUP(F549,Kategori[],3,FALSE)</f>
        <v>Ortodhoks</v>
      </c>
    </row>
    <row r="550" spans="1:14">
      <c r="A550" s="139" t="s">
        <v>6875</v>
      </c>
      <c r="B550" s="27" t="s">
        <v>6887</v>
      </c>
      <c r="C550" s="27" t="s">
        <v>18</v>
      </c>
      <c r="D550" s="27" t="s">
        <v>1067</v>
      </c>
      <c r="E550" s="27" t="s">
        <v>36</v>
      </c>
      <c r="F550" s="27" t="s">
        <v>78</v>
      </c>
      <c r="G550" s="27" t="s">
        <v>79</v>
      </c>
      <c r="H550" s="139" t="s">
        <v>4</v>
      </c>
      <c r="I550" s="1">
        <v>178291023</v>
      </c>
      <c r="J550" s="58">
        <v>9100</v>
      </c>
      <c r="K550" t="str">
        <f>VLOOKUP(D550,Group[],3,FALSE)</f>
        <v>Komoditi</v>
      </c>
      <c r="L550" t="str">
        <f>VLOOKUP(D550,Group[],5,FALSE)</f>
        <v>Teh</v>
      </c>
      <c r="M550" t="str">
        <f>VLOOKUP(D550,Group[],4,FALSE)</f>
        <v>Teh</v>
      </c>
      <c r="N550" t="str">
        <f>VLOOKUP(F550,Kategori[],3,FALSE)</f>
        <v>Ortodhoks</v>
      </c>
    </row>
    <row r="551" spans="1:14">
      <c r="A551" s="139" t="s">
        <v>6875</v>
      </c>
      <c r="B551" s="27" t="s">
        <v>6887</v>
      </c>
      <c r="C551" s="27" t="s">
        <v>18</v>
      </c>
      <c r="D551" s="27" t="s">
        <v>1067</v>
      </c>
      <c r="E551" s="27" t="s">
        <v>36</v>
      </c>
      <c r="F551" s="27" t="s">
        <v>78</v>
      </c>
      <c r="G551" s="27" t="s">
        <v>79</v>
      </c>
      <c r="H551" s="139" t="s">
        <v>5</v>
      </c>
      <c r="I551" s="1">
        <v>264775095</v>
      </c>
      <c r="J551" s="58">
        <v>16900</v>
      </c>
      <c r="K551" t="str">
        <f>VLOOKUP(D551,Group[],3,FALSE)</f>
        <v>Komoditi</v>
      </c>
      <c r="L551" t="str">
        <f>VLOOKUP(D551,Group[],5,FALSE)</f>
        <v>Teh</v>
      </c>
      <c r="M551" t="str">
        <f>VLOOKUP(D551,Group[],4,FALSE)</f>
        <v>Teh</v>
      </c>
      <c r="N551" t="str">
        <f>VLOOKUP(F551,Kategori[],3,FALSE)</f>
        <v>Ortodhoks</v>
      </c>
    </row>
    <row r="552" spans="1:14">
      <c r="A552" s="139" t="s">
        <v>6875</v>
      </c>
      <c r="B552" s="27" t="s">
        <v>6887</v>
      </c>
      <c r="C552" s="27" t="s">
        <v>18</v>
      </c>
      <c r="D552" s="27" t="s">
        <v>1067</v>
      </c>
      <c r="E552" s="27" t="s">
        <v>36</v>
      </c>
      <c r="F552" s="27" t="s">
        <v>392</v>
      </c>
      <c r="G552" s="27" t="s">
        <v>393</v>
      </c>
      <c r="H552" s="139" t="s">
        <v>5</v>
      </c>
      <c r="I552" s="1">
        <v>391288300</v>
      </c>
      <c r="J552" s="58">
        <v>26000</v>
      </c>
      <c r="K552" t="str">
        <f>VLOOKUP(D552,Group[],3,FALSE)</f>
        <v>Komoditi</v>
      </c>
      <c r="L552" t="str">
        <f>VLOOKUP(D552,Group[],5,FALSE)</f>
        <v>Teh</v>
      </c>
      <c r="M552" t="str">
        <f>VLOOKUP(D552,Group[],4,FALSE)</f>
        <v>Teh</v>
      </c>
      <c r="N552" t="str">
        <f>VLOOKUP(F552,Kategori[],3,FALSE)</f>
        <v>Ortodhoks</v>
      </c>
    </row>
    <row r="553" spans="1:14">
      <c r="A553" s="139" t="s">
        <v>6875</v>
      </c>
      <c r="B553" s="27" t="s">
        <v>6887</v>
      </c>
      <c r="C553" s="27" t="s">
        <v>18</v>
      </c>
      <c r="D553" s="27" t="s">
        <v>1067</v>
      </c>
      <c r="E553" s="27" t="s">
        <v>36</v>
      </c>
      <c r="F553" s="27" t="s">
        <v>357</v>
      </c>
      <c r="G553" s="27" t="s">
        <v>358</v>
      </c>
      <c r="H553" s="139" t="s">
        <v>5</v>
      </c>
      <c r="I553" s="1">
        <v>17863560</v>
      </c>
      <c r="J553" s="58">
        <v>1040</v>
      </c>
      <c r="K553" t="str">
        <f>VLOOKUP(D553,Group[],3,FALSE)</f>
        <v>Komoditi</v>
      </c>
      <c r="L553" t="str">
        <f>VLOOKUP(D553,Group[],5,FALSE)</f>
        <v>Teh</v>
      </c>
      <c r="M553" t="str">
        <f>VLOOKUP(D553,Group[],4,FALSE)</f>
        <v>Teh</v>
      </c>
      <c r="N553" t="str">
        <f>VLOOKUP(F553,Kategori[],3,FALSE)</f>
        <v>CTC</v>
      </c>
    </row>
    <row r="554" spans="1:14">
      <c r="A554" s="139" t="s">
        <v>6875</v>
      </c>
      <c r="B554" s="27" t="s">
        <v>6887</v>
      </c>
      <c r="C554" s="27" t="s">
        <v>18</v>
      </c>
      <c r="D554" s="27" t="s">
        <v>1067</v>
      </c>
      <c r="E554" s="27" t="s">
        <v>36</v>
      </c>
      <c r="F554" s="27" t="s">
        <v>394</v>
      </c>
      <c r="G554" s="27" t="s">
        <v>395</v>
      </c>
      <c r="H554" s="139" t="s">
        <v>4</v>
      </c>
      <c r="I554" s="1">
        <v>456132600</v>
      </c>
      <c r="J554" s="58">
        <v>19800</v>
      </c>
      <c r="K554" t="str">
        <f>VLOOKUP(D554,Group[],3,FALSE)</f>
        <v>Komoditi</v>
      </c>
      <c r="L554" t="str">
        <f>VLOOKUP(D554,Group[],5,FALSE)</f>
        <v>Teh</v>
      </c>
      <c r="M554" t="str">
        <f>VLOOKUP(D554,Group[],4,FALSE)</f>
        <v>Teh</v>
      </c>
      <c r="N554" t="str">
        <f>VLOOKUP(F554,Kategori[],3,FALSE)</f>
        <v>CTC</v>
      </c>
    </row>
    <row r="555" spans="1:14">
      <c r="A555" s="139" t="s">
        <v>6875</v>
      </c>
      <c r="B555" s="27" t="s">
        <v>6887</v>
      </c>
      <c r="C555" s="27" t="s">
        <v>18</v>
      </c>
      <c r="D555" s="27" t="s">
        <v>1067</v>
      </c>
      <c r="E555" s="27" t="s">
        <v>36</v>
      </c>
      <c r="F555" s="27" t="s">
        <v>394</v>
      </c>
      <c r="G555" s="27" t="s">
        <v>395</v>
      </c>
      <c r="H555" s="139" t="s">
        <v>5</v>
      </c>
      <c r="I555" s="1">
        <v>129507989</v>
      </c>
      <c r="J555" s="58">
        <v>7932</v>
      </c>
      <c r="K555" t="str">
        <f>VLOOKUP(D555,Group[],3,FALSE)</f>
        <v>Komoditi</v>
      </c>
      <c r="L555" t="str">
        <f>VLOOKUP(D555,Group[],5,FALSE)</f>
        <v>Teh</v>
      </c>
      <c r="M555" t="str">
        <f>VLOOKUP(D555,Group[],4,FALSE)</f>
        <v>Teh</v>
      </c>
      <c r="N555" t="str">
        <f>VLOOKUP(F555,Kategori[],3,FALSE)</f>
        <v>CTC</v>
      </c>
    </row>
    <row r="556" spans="1:14">
      <c r="A556" s="139" t="s">
        <v>6875</v>
      </c>
      <c r="B556" s="27" t="s">
        <v>6887</v>
      </c>
      <c r="C556" s="27" t="s">
        <v>18</v>
      </c>
      <c r="D556" s="27" t="s">
        <v>1067</v>
      </c>
      <c r="E556" s="27" t="s">
        <v>36</v>
      </c>
      <c r="F556" s="27" t="s">
        <v>80</v>
      </c>
      <c r="G556" s="27" t="s">
        <v>81</v>
      </c>
      <c r="H556" s="139" t="s">
        <v>5</v>
      </c>
      <c r="I556" s="1">
        <v>30792780</v>
      </c>
      <c r="J556" s="58">
        <v>2320</v>
      </c>
      <c r="K556" t="str">
        <f>VLOOKUP(D556,Group[],3,FALSE)</f>
        <v>Komoditi</v>
      </c>
      <c r="L556" t="str">
        <f>VLOOKUP(D556,Group[],5,FALSE)</f>
        <v>Teh</v>
      </c>
      <c r="M556" t="str">
        <f>VLOOKUP(D556,Group[],4,FALSE)</f>
        <v>Teh</v>
      </c>
      <c r="N556" t="str">
        <f>VLOOKUP(F556,Kategori[],3,FALSE)</f>
        <v>CTC</v>
      </c>
    </row>
    <row r="557" spans="1:14">
      <c r="A557" s="139" t="s">
        <v>6875</v>
      </c>
      <c r="B557" s="27" t="s">
        <v>6887</v>
      </c>
      <c r="C557" s="27" t="s">
        <v>18</v>
      </c>
      <c r="D557" s="27" t="s">
        <v>1067</v>
      </c>
      <c r="E557" s="27" t="s">
        <v>36</v>
      </c>
      <c r="F557" s="27" t="s">
        <v>82</v>
      </c>
      <c r="G557" s="27" t="s">
        <v>83</v>
      </c>
      <c r="H557" s="139" t="s">
        <v>5</v>
      </c>
      <c r="I557" s="1">
        <v>61710480</v>
      </c>
      <c r="J557" s="58">
        <v>2600</v>
      </c>
      <c r="K557" t="str">
        <f>VLOOKUP(D557,Group[],3,FALSE)</f>
        <v>Komoditi</v>
      </c>
      <c r="L557" t="str">
        <f>VLOOKUP(D557,Group[],5,FALSE)</f>
        <v>Teh</v>
      </c>
      <c r="M557" t="str">
        <f>VLOOKUP(D557,Group[],4,FALSE)</f>
        <v>Teh</v>
      </c>
      <c r="N557" t="str">
        <f>VLOOKUP(F557,Kategori[],3,FALSE)</f>
        <v>CTC</v>
      </c>
    </row>
    <row r="558" spans="1:14">
      <c r="A558" s="139" t="s">
        <v>6875</v>
      </c>
      <c r="B558" s="27" t="s">
        <v>6887</v>
      </c>
      <c r="C558" s="27" t="s">
        <v>18</v>
      </c>
      <c r="D558" s="27" t="s">
        <v>1067</v>
      </c>
      <c r="E558" s="27" t="s">
        <v>36</v>
      </c>
      <c r="F558" s="27" t="s">
        <v>84</v>
      </c>
      <c r="G558" s="27" t="s">
        <v>85</v>
      </c>
      <c r="H558" s="139" t="s">
        <v>5</v>
      </c>
      <c r="I558" s="1">
        <v>76907185</v>
      </c>
      <c r="J558" s="58">
        <v>5300</v>
      </c>
      <c r="K558" t="str">
        <f>VLOOKUP(D558,Group[],3,FALSE)</f>
        <v>Komoditi</v>
      </c>
      <c r="L558" t="str">
        <f>VLOOKUP(D558,Group[],5,FALSE)</f>
        <v>Teh</v>
      </c>
      <c r="M558" t="str">
        <f>VLOOKUP(D558,Group[],4,FALSE)</f>
        <v>Teh</v>
      </c>
      <c r="N558" t="str">
        <f>VLOOKUP(F558,Kategori[],3,FALSE)</f>
        <v>CTC</v>
      </c>
    </row>
    <row r="559" spans="1:14">
      <c r="A559" s="139" t="s">
        <v>6875</v>
      </c>
      <c r="B559" s="27" t="s">
        <v>6887</v>
      </c>
      <c r="C559" s="27" t="s">
        <v>18</v>
      </c>
      <c r="D559" s="27" t="s">
        <v>1067</v>
      </c>
      <c r="E559" s="27" t="s">
        <v>36</v>
      </c>
      <c r="F559" s="27" t="s">
        <v>86</v>
      </c>
      <c r="G559" s="27" t="s">
        <v>87</v>
      </c>
      <c r="H559" s="139" t="s">
        <v>4</v>
      </c>
      <c r="I559" s="1">
        <v>190669570</v>
      </c>
      <c r="J559" s="58">
        <v>9100</v>
      </c>
      <c r="K559" t="str">
        <f>VLOOKUP(D559,Group[],3,FALSE)</f>
        <v>Komoditi</v>
      </c>
      <c r="L559" t="str">
        <f>VLOOKUP(D559,Group[],5,FALSE)</f>
        <v>Teh</v>
      </c>
      <c r="M559" t="str">
        <f>VLOOKUP(D559,Group[],4,FALSE)</f>
        <v>Teh</v>
      </c>
      <c r="N559" t="str">
        <f>VLOOKUP(F559,Kategori[],3,FALSE)</f>
        <v>CTC</v>
      </c>
    </row>
    <row r="560" spans="1:14">
      <c r="A560" s="139" t="s">
        <v>6875</v>
      </c>
      <c r="B560" s="27" t="s">
        <v>6887</v>
      </c>
      <c r="C560" s="27" t="s">
        <v>18</v>
      </c>
      <c r="D560" s="27" t="s">
        <v>1067</v>
      </c>
      <c r="E560" s="27" t="s">
        <v>36</v>
      </c>
      <c r="F560" s="27" t="s">
        <v>86</v>
      </c>
      <c r="G560" s="27" t="s">
        <v>87</v>
      </c>
      <c r="H560" s="139" t="s">
        <v>5</v>
      </c>
      <c r="I560" s="1">
        <v>68206320</v>
      </c>
      <c r="J560" s="58">
        <v>3900</v>
      </c>
      <c r="K560" t="str">
        <f>VLOOKUP(D560,Group[],3,FALSE)</f>
        <v>Komoditi</v>
      </c>
      <c r="L560" t="str">
        <f>VLOOKUP(D560,Group[],5,FALSE)</f>
        <v>Teh</v>
      </c>
      <c r="M560" t="str">
        <f>VLOOKUP(D560,Group[],4,FALSE)</f>
        <v>Teh</v>
      </c>
      <c r="N560" t="str">
        <f>VLOOKUP(F560,Kategori[],3,FALSE)</f>
        <v>CTC</v>
      </c>
    </row>
    <row r="561" spans="1:14">
      <c r="A561" s="139" t="s">
        <v>6875</v>
      </c>
      <c r="B561" s="27" t="s">
        <v>6887</v>
      </c>
      <c r="C561" s="27" t="s">
        <v>18</v>
      </c>
      <c r="D561" s="27" t="s">
        <v>1067</v>
      </c>
      <c r="E561" s="27" t="s">
        <v>36</v>
      </c>
      <c r="F561" s="27" t="s">
        <v>88</v>
      </c>
      <c r="G561" s="27" t="s">
        <v>89</v>
      </c>
      <c r="H561" s="139" t="s">
        <v>4</v>
      </c>
      <c r="I561" s="1">
        <v>290235484</v>
      </c>
      <c r="J561" s="58">
        <v>19800</v>
      </c>
      <c r="K561" t="str">
        <f>VLOOKUP(D561,Group[],3,FALSE)</f>
        <v>Komoditi</v>
      </c>
      <c r="L561" t="str">
        <f>VLOOKUP(D561,Group[],5,FALSE)</f>
        <v>Teh</v>
      </c>
      <c r="M561" t="str">
        <f>VLOOKUP(D561,Group[],4,FALSE)</f>
        <v>Teh</v>
      </c>
      <c r="N561" t="str">
        <f>VLOOKUP(F561,Kategori[],3,FALSE)</f>
        <v>CTC</v>
      </c>
    </row>
    <row r="562" spans="1:14">
      <c r="A562" s="139" t="s">
        <v>6875</v>
      </c>
      <c r="B562" s="27" t="s">
        <v>6887</v>
      </c>
      <c r="C562" s="27" t="s">
        <v>18</v>
      </c>
      <c r="D562" s="27" t="s">
        <v>1067</v>
      </c>
      <c r="E562" s="27" t="s">
        <v>36</v>
      </c>
      <c r="F562" s="27" t="s">
        <v>88</v>
      </c>
      <c r="G562" s="27" t="s">
        <v>89</v>
      </c>
      <c r="H562" s="139" t="s">
        <v>5</v>
      </c>
      <c r="I562" s="1">
        <v>313119125</v>
      </c>
      <c r="J562" s="58">
        <v>25300</v>
      </c>
      <c r="K562" t="str">
        <f>VLOOKUP(D562,Group[],3,FALSE)</f>
        <v>Komoditi</v>
      </c>
      <c r="L562" t="str">
        <f>VLOOKUP(D562,Group[],5,FALSE)</f>
        <v>Teh</v>
      </c>
      <c r="M562" t="str">
        <f>VLOOKUP(D562,Group[],4,FALSE)</f>
        <v>Teh</v>
      </c>
      <c r="N562" t="str">
        <f>VLOOKUP(F562,Kategori[],3,FALSE)</f>
        <v>CTC</v>
      </c>
    </row>
    <row r="563" spans="1:14">
      <c r="A563" s="139" t="s">
        <v>6875</v>
      </c>
      <c r="B563" s="27" t="s">
        <v>6887</v>
      </c>
      <c r="C563" s="27" t="s">
        <v>18</v>
      </c>
      <c r="D563" s="27" t="s">
        <v>1067</v>
      </c>
      <c r="E563" s="27" t="s">
        <v>36</v>
      </c>
      <c r="F563" s="27" t="s">
        <v>92</v>
      </c>
      <c r="G563" s="27" t="s">
        <v>93</v>
      </c>
      <c r="H563" s="139" t="s">
        <v>4</v>
      </c>
      <c r="I563" s="1">
        <v>33941180</v>
      </c>
      <c r="J563" s="58">
        <v>2600</v>
      </c>
      <c r="K563" t="str">
        <f>VLOOKUP(D563,Group[],3,FALSE)</f>
        <v>Komoditi</v>
      </c>
      <c r="L563" t="str">
        <f>VLOOKUP(D563,Group[],5,FALSE)</f>
        <v>Teh</v>
      </c>
      <c r="M563" t="str">
        <f>VLOOKUP(D563,Group[],4,FALSE)</f>
        <v>Teh</v>
      </c>
      <c r="N563" t="str">
        <f>VLOOKUP(F563,Kategori[],3,FALSE)</f>
        <v>Ortodhoks</v>
      </c>
    </row>
    <row r="564" spans="1:14">
      <c r="A564" s="139" t="s">
        <v>6875</v>
      </c>
      <c r="B564" s="27" t="s">
        <v>6887</v>
      </c>
      <c r="C564" s="27" t="s">
        <v>18</v>
      </c>
      <c r="D564" s="27" t="s">
        <v>1067</v>
      </c>
      <c r="E564" s="27" t="s">
        <v>36</v>
      </c>
      <c r="F564" s="27" t="s">
        <v>92</v>
      </c>
      <c r="G564" s="27" t="s">
        <v>93</v>
      </c>
      <c r="H564" s="139" t="s">
        <v>5</v>
      </c>
      <c r="I564" s="1">
        <v>668860225</v>
      </c>
      <c r="J564" s="58">
        <v>60500</v>
      </c>
      <c r="K564" t="str">
        <f>VLOOKUP(D564,Group[],3,FALSE)</f>
        <v>Komoditi</v>
      </c>
      <c r="L564" t="str">
        <f>VLOOKUP(D564,Group[],5,FALSE)</f>
        <v>Teh</v>
      </c>
      <c r="M564" t="str">
        <f>VLOOKUP(D564,Group[],4,FALSE)</f>
        <v>Teh</v>
      </c>
      <c r="N564" t="str">
        <f>VLOOKUP(F564,Kategori[],3,FALSE)</f>
        <v>Ortodhoks</v>
      </c>
    </row>
    <row r="565" spans="1:14">
      <c r="A565" s="139" t="s">
        <v>6875</v>
      </c>
      <c r="B565" s="27" t="s">
        <v>6887</v>
      </c>
      <c r="C565" s="27" t="s">
        <v>18</v>
      </c>
      <c r="D565" s="27" t="s">
        <v>1067</v>
      </c>
      <c r="E565" s="27" t="s">
        <v>36</v>
      </c>
      <c r="F565" s="27" t="s">
        <v>3289</v>
      </c>
      <c r="G565" s="27" t="s">
        <v>3290</v>
      </c>
      <c r="H565" s="139" t="s">
        <v>5</v>
      </c>
      <c r="I565" s="1">
        <v>633359866</v>
      </c>
      <c r="J565" s="58">
        <v>19008</v>
      </c>
      <c r="K565" t="str">
        <f>VLOOKUP(D565,Group[],3,FALSE)</f>
        <v>Komoditi</v>
      </c>
      <c r="L565" t="str">
        <f>VLOOKUP(D565,Group[],5,FALSE)</f>
        <v>Teh</v>
      </c>
      <c r="M565" t="str">
        <f>VLOOKUP(D565,Group[],4,FALSE)</f>
        <v>Teh</v>
      </c>
      <c r="N565" t="str">
        <f>VLOOKUP(F565,Kategori[],3,FALSE)</f>
        <v>Ortodhoks</v>
      </c>
    </row>
    <row r="566" spans="1:14">
      <c r="A566" s="139" t="s">
        <v>6875</v>
      </c>
      <c r="B566" s="27" t="s">
        <v>6887</v>
      </c>
      <c r="C566" s="27" t="s">
        <v>18</v>
      </c>
      <c r="D566" s="27" t="s">
        <v>1067</v>
      </c>
      <c r="E566" s="27" t="s">
        <v>36</v>
      </c>
      <c r="F566" s="27" t="s">
        <v>530</v>
      </c>
      <c r="G566" s="27" t="s">
        <v>531</v>
      </c>
      <c r="H566" s="139" t="s">
        <v>5</v>
      </c>
      <c r="I566" s="1">
        <v>0</v>
      </c>
      <c r="J566" s="58">
        <v>0</v>
      </c>
      <c r="K566" t="str">
        <f>VLOOKUP(D566,Group[],3,FALSE)</f>
        <v>Komoditi</v>
      </c>
      <c r="L566" t="str">
        <f>VLOOKUP(D566,Group[],5,FALSE)</f>
        <v>Teh</v>
      </c>
      <c r="M566" t="str">
        <f>VLOOKUP(D566,Group[],4,FALSE)</f>
        <v>Teh</v>
      </c>
      <c r="N566" t="str">
        <f>VLOOKUP(F566,Kategori[],3,FALSE)</f>
        <v>Hilir Lainya</v>
      </c>
    </row>
    <row r="567" spans="1:14">
      <c r="A567" s="139" t="s">
        <v>6875</v>
      </c>
      <c r="B567" s="27" t="s">
        <v>6887</v>
      </c>
      <c r="C567" s="27" t="s">
        <v>18</v>
      </c>
      <c r="D567" s="27" t="s">
        <v>1067</v>
      </c>
      <c r="E567" s="27" t="s">
        <v>36</v>
      </c>
      <c r="F567" s="27" t="s">
        <v>532</v>
      </c>
      <c r="G567" s="27" t="s">
        <v>533</v>
      </c>
      <c r="H567" s="139" t="s">
        <v>5</v>
      </c>
      <c r="I567" s="1">
        <v>0</v>
      </c>
      <c r="J567" s="58">
        <v>0</v>
      </c>
      <c r="K567" t="str">
        <f>VLOOKUP(D567,Group[],3,FALSE)</f>
        <v>Komoditi</v>
      </c>
      <c r="L567" t="str">
        <f>VLOOKUP(D567,Group[],5,FALSE)</f>
        <v>Teh</v>
      </c>
      <c r="M567" t="str">
        <f>VLOOKUP(D567,Group[],4,FALSE)</f>
        <v>Teh</v>
      </c>
      <c r="N567" t="str">
        <f>VLOOKUP(F567,Kategori[],3,FALSE)</f>
        <v>Hilir Lainya</v>
      </c>
    </row>
    <row r="568" spans="1:14">
      <c r="A568" s="139" t="s">
        <v>6875</v>
      </c>
      <c r="B568" s="27" t="s">
        <v>6887</v>
      </c>
      <c r="C568" s="27" t="s">
        <v>18</v>
      </c>
      <c r="D568" s="27" t="s">
        <v>1067</v>
      </c>
      <c r="E568" s="27" t="s">
        <v>36</v>
      </c>
      <c r="F568" s="27" t="s">
        <v>534</v>
      </c>
      <c r="G568" s="27" t="s">
        <v>535</v>
      </c>
      <c r="H568" s="139" t="s">
        <v>5</v>
      </c>
      <c r="I568" s="1">
        <v>0</v>
      </c>
      <c r="J568" s="58">
        <v>0</v>
      </c>
      <c r="K568" t="str">
        <f>VLOOKUP(D568,Group[],3,FALSE)</f>
        <v>Komoditi</v>
      </c>
      <c r="L568" t="str">
        <f>VLOOKUP(D568,Group[],5,FALSE)</f>
        <v>Teh</v>
      </c>
      <c r="M568" t="str">
        <f>VLOOKUP(D568,Group[],4,FALSE)</f>
        <v>Teh</v>
      </c>
      <c r="N568" t="str">
        <f>VLOOKUP(F568,Kategori[],3,FALSE)</f>
        <v>Hilir Lainya</v>
      </c>
    </row>
    <row r="569" spans="1:14">
      <c r="A569" s="139" t="s">
        <v>6875</v>
      </c>
      <c r="B569" s="27" t="s">
        <v>6887</v>
      </c>
      <c r="C569" s="27" t="s">
        <v>18</v>
      </c>
      <c r="D569" s="27" t="s">
        <v>1067</v>
      </c>
      <c r="E569" s="27" t="s">
        <v>36</v>
      </c>
      <c r="F569" s="27" t="s">
        <v>540</v>
      </c>
      <c r="G569" s="27" t="s">
        <v>541</v>
      </c>
      <c r="H569" s="139" t="s">
        <v>5</v>
      </c>
      <c r="I569" s="1">
        <v>0</v>
      </c>
      <c r="J569" s="58">
        <v>0</v>
      </c>
      <c r="K569" t="str">
        <f>VLOOKUP(D569,Group[],3,FALSE)</f>
        <v>Komoditi</v>
      </c>
      <c r="L569" t="str">
        <f>VLOOKUP(D569,Group[],5,FALSE)</f>
        <v>Teh</v>
      </c>
      <c r="M569" t="str">
        <f>VLOOKUP(D569,Group[],4,FALSE)</f>
        <v>Teh</v>
      </c>
      <c r="N569" t="str">
        <f>VLOOKUP(F569,Kategori[],3,FALSE)</f>
        <v>Hilir Lainya</v>
      </c>
    </row>
    <row r="570" spans="1:14">
      <c r="A570" s="139" t="s">
        <v>6875</v>
      </c>
      <c r="B570" s="27" t="s">
        <v>6887</v>
      </c>
      <c r="C570" s="27" t="s">
        <v>18</v>
      </c>
      <c r="D570" s="27" t="s">
        <v>1067</v>
      </c>
      <c r="E570" s="27" t="s">
        <v>36</v>
      </c>
      <c r="F570" s="27" t="s">
        <v>546</v>
      </c>
      <c r="G570" s="27" t="s">
        <v>547</v>
      </c>
      <c r="H570" s="139" t="s">
        <v>5</v>
      </c>
      <c r="I570" s="1">
        <v>0</v>
      </c>
      <c r="J570" s="58">
        <v>0</v>
      </c>
      <c r="K570" t="str">
        <f>VLOOKUP(D570,Group[],3,FALSE)</f>
        <v>Komoditi</v>
      </c>
      <c r="L570" t="str">
        <f>VLOOKUP(D570,Group[],5,FALSE)</f>
        <v>Teh</v>
      </c>
      <c r="M570" t="str">
        <f>VLOOKUP(D570,Group[],4,FALSE)</f>
        <v>Teh</v>
      </c>
      <c r="N570" t="str">
        <f>VLOOKUP(F570,Kategori[],3,FALSE)</f>
        <v>Hilir Lainya</v>
      </c>
    </row>
    <row r="571" spans="1:14">
      <c r="A571" s="139" t="s">
        <v>6875</v>
      </c>
      <c r="B571" s="27" t="s">
        <v>6887</v>
      </c>
      <c r="C571" s="27" t="s">
        <v>18</v>
      </c>
      <c r="D571" s="27" t="s">
        <v>1067</v>
      </c>
      <c r="E571" s="27" t="s">
        <v>36</v>
      </c>
      <c r="F571" s="27" t="s">
        <v>548</v>
      </c>
      <c r="G571" s="27" t="s">
        <v>549</v>
      </c>
      <c r="H571" s="139" t="s">
        <v>5</v>
      </c>
      <c r="I571" s="1">
        <v>0</v>
      </c>
      <c r="J571" s="58">
        <v>0</v>
      </c>
      <c r="K571" t="str">
        <f>VLOOKUP(D571,Group[],3,FALSE)</f>
        <v>Komoditi</v>
      </c>
      <c r="L571" t="str">
        <f>VLOOKUP(D571,Group[],5,FALSE)</f>
        <v>Teh</v>
      </c>
      <c r="M571" t="str">
        <f>VLOOKUP(D571,Group[],4,FALSE)</f>
        <v>Teh</v>
      </c>
      <c r="N571" t="str">
        <f>VLOOKUP(F571,Kategori[],3,FALSE)</f>
        <v>Hilir Lainya</v>
      </c>
    </row>
    <row r="572" spans="1:14">
      <c r="A572" s="139" t="s">
        <v>6875</v>
      </c>
      <c r="B572" s="27" t="s">
        <v>6887</v>
      </c>
      <c r="C572" s="27" t="s">
        <v>18</v>
      </c>
      <c r="D572" s="27" t="s">
        <v>1067</v>
      </c>
      <c r="E572" s="27" t="s">
        <v>36</v>
      </c>
      <c r="F572" s="27" t="s">
        <v>550</v>
      </c>
      <c r="G572" s="27" t="s">
        <v>551</v>
      </c>
      <c r="H572" s="139" t="s">
        <v>5</v>
      </c>
      <c r="I572" s="1">
        <v>0</v>
      </c>
      <c r="J572" s="58">
        <v>0</v>
      </c>
      <c r="K572" t="str">
        <f>VLOOKUP(D572,Group[],3,FALSE)</f>
        <v>Komoditi</v>
      </c>
      <c r="L572" t="str">
        <f>VLOOKUP(D572,Group[],5,FALSE)</f>
        <v>Teh</v>
      </c>
      <c r="M572" t="str">
        <f>VLOOKUP(D572,Group[],4,FALSE)</f>
        <v>Teh</v>
      </c>
      <c r="N572" t="str">
        <f>VLOOKUP(F572,Kategori[],3,FALSE)</f>
        <v>Hilir Lainya</v>
      </c>
    </row>
    <row r="573" spans="1:14">
      <c r="A573" s="139" t="s">
        <v>6875</v>
      </c>
      <c r="B573" s="27" t="s">
        <v>6887</v>
      </c>
      <c r="C573" s="27" t="s">
        <v>18</v>
      </c>
      <c r="D573" s="27" t="s">
        <v>1067</v>
      </c>
      <c r="E573" s="27" t="s">
        <v>36</v>
      </c>
      <c r="F573" s="27" t="s">
        <v>552</v>
      </c>
      <c r="G573" s="27" t="s">
        <v>553</v>
      </c>
      <c r="H573" s="139" t="s">
        <v>5</v>
      </c>
      <c r="I573" s="1">
        <v>0</v>
      </c>
      <c r="J573" s="58">
        <v>0</v>
      </c>
      <c r="K573" t="str">
        <f>VLOOKUP(D573,Group[],3,FALSE)</f>
        <v>Komoditi</v>
      </c>
      <c r="L573" t="str">
        <f>VLOOKUP(D573,Group[],5,FALSE)</f>
        <v>Teh</v>
      </c>
      <c r="M573" t="str">
        <f>VLOOKUP(D573,Group[],4,FALSE)</f>
        <v>Teh</v>
      </c>
      <c r="N573" t="str">
        <f>VLOOKUP(F573,Kategori[],3,FALSE)</f>
        <v>Hilir Lainya</v>
      </c>
    </row>
    <row r="574" spans="1:14">
      <c r="A574" s="139" t="s">
        <v>6875</v>
      </c>
      <c r="B574" s="27" t="s">
        <v>6887</v>
      </c>
      <c r="C574" s="27" t="s">
        <v>18</v>
      </c>
      <c r="D574" s="27" t="s">
        <v>1067</v>
      </c>
      <c r="E574" s="27" t="s">
        <v>36</v>
      </c>
      <c r="F574" s="27" t="s">
        <v>554</v>
      </c>
      <c r="G574" s="27" t="s">
        <v>555</v>
      </c>
      <c r="H574" s="139" t="s">
        <v>5</v>
      </c>
      <c r="I574" s="1">
        <v>0</v>
      </c>
      <c r="J574" s="58">
        <v>0</v>
      </c>
      <c r="K574" t="str">
        <f>VLOOKUP(D574,Group[],3,FALSE)</f>
        <v>Komoditi</v>
      </c>
      <c r="L574" t="str">
        <f>VLOOKUP(D574,Group[],5,FALSE)</f>
        <v>Teh</v>
      </c>
      <c r="M574" t="str">
        <f>VLOOKUP(D574,Group[],4,FALSE)</f>
        <v>Teh</v>
      </c>
      <c r="N574" t="str">
        <f>VLOOKUP(F574,Kategori[],3,FALSE)</f>
        <v>Hilir Lainya</v>
      </c>
    </row>
    <row r="575" spans="1:14">
      <c r="A575" s="139" t="s">
        <v>6875</v>
      </c>
      <c r="B575" s="27" t="s">
        <v>6887</v>
      </c>
      <c r="C575" s="27" t="s">
        <v>18</v>
      </c>
      <c r="D575" s="27" t="s">
        <v>1067</v>
      </c>
      <c r="E575" s="27" t="s">
        <v>36</v>
      </c>
      <c r="F575" s="27" t="s">
        <v>556</v>
      </c>
      <c r="G575" s="27" t="s">
        <v>557</v>
      </c>
      <c r="H575" s="139" t="s">
        <v>5</v>
      </c>
      <c r="I575" s="1">
        <v>0</v>
      </c>
      <c r="J575" s="58">
        <v>0</v>
      </c>
      <c r="K575" t="str">
        <f>VLOOKUP(D575,Group[],3,FALSE)</f>
        <v>Komoditi</v>
      </c>
      <c r="L575" t="str">
        <f>VLOOKUP(D575,Group[],5,FALSE)</f>
        <v>Teh</v>
      </c>
      <c r="M575" t="str">
        <f>VLOOKUP(D575,Group[],4,FALSE)</f>
        <v>Teh</v>
      </c>
      <c r="N575" t="str">
        <f>VLOOKUP(F575,Kategori[],3,FALSE)</f>
        <v>Hilir Lainya</v>
      </c>
    </row>
    <row r="576" spans="1:14">
      <c r="A576" s="139" t="s">
        <v>6875</v>
      </c>
      <c r="B576" s="27" t="s">
        <v>6887</v>
      </c>
      <c r="C576" s="27" t="s">
        <v>18</v>
      </c>
      <c r="D576" s="27" t="s">
        <v>1067</v>
      </c>
      <c r="E576" s="27" t="s">
        <v>36</v>
      </c>
      <c r="F576" s="27" t="s">
        <v>564</v>
      </c>
      <c r="G576" s="27" t="s">
        <v>565</v>
      </c>
      <c r="H576" s="139" t="s">
        <v>5</v>
      </c>
      <c r="I576" s="1">
        <v>0</v>
      </c>
      <c r="J576" s="58">
        <v>0</v>
      </c>
      <c r="K576" t="str">
        <f>VLOOKUP(D576,Group[],3,FALSE)</f>
        <v>Komoditi</v>
      </c>
      <c r="L576" t="str">
        <f>VLOOKUP(D576,Group[],5,FALSE)</f>
        <v>Teh</v>
      </c>
      <c r="M576" t="str">
        <f>VLOOKUP(D576,Group[],4,FALSE)</f>
        <v>Teh</v>
      </c>
      <c r="N576" t="str">
        <f>VLOOKUP(F576,Kategori[],3,FALSE)</f>
        <v>Hilir Lainya</v>
      </c>
    </row>
    <row r="577" spans="1:14">
      <c r="A577" s="139" t="s">
        <v>6875</v>
      </c>
      <c r="B577" s="27" t="s">
        <v>6887</v>
      </c>
      <c r="C577" s="27" t="s">
        <v>18</v>
      </c>
      <c r="D577" s="27" t="s">
        <v>1067</v>
      </c>
      <c r="E577" s="27" t="s">
        <v>36</v>
      </c>
      <c r="F577" s="27" t="s">
        <v>566</v>
      </c>
      <c r="G577" s="27" t="s">
        <v>567</v>
      </c>
      <c r="H577" s="139" t="s">
        <v>5</v>
      </c>
      <c r="I577" s="1">
        <v>0</v>
      </c>
      <c r="J577" s="58">
        <v>0</v>
      </c>
      <c r="K577" t="str">
        <f>VLOOKUP(D577,Group[],3,FALSE)</f>
        <v>Komoditi</v>
      </c>
      <c r="L577" t="str">
        <f>VLOOKUP(D577,Group[],5,FALSE)</f>
        <v>Teh</v>
      </c>
      <c r="M577" t="str">
        <f>VLOOKUP(D577,Group[],4,FALSE)</f>
        <v>Teh</v>
      </c>
      <c r="N577" t="str">
        <f>VLOOKUP(F577,Kategori[],3,FALSE)</f>
        <v>Hilir Lainya</v>
      </c>
    </row>
    <row r="578" spans="1:14">
      <c r="A578" s="139" t="s">
        <v>6875</v>
      </c>
      <c r="B578" s="27" t="s">
        <v>6887</v>
      </c>
      <c r="C578" s="27" t="s">
        <v>18</v>
      </c>
      <c r="D578" s="27" t="s">
        <v>1067</v>
      </c>
      <c r="E578" s="27" t="s">
        <v>36</v>
      </c>
      <c r="F578" s="27" t="s">
        <v>568</v>
      </c>
      <c r="G578" s="27" t="s">
        <v>569</v>
      </c>
      <c r="H578" s="139" t="s">
        <v>5</v>
      </c>
      <c r="I578" s="1">
        <v>0</v>
      </c>
      <c r="J578" s="58">
        <v>0</v>
      </c>
      <c r="K578" t="str">
        <f>VLOOKUP(D578,Group[],3,FALSE)</f>
        <v>Komoditi</v>
      </c>
      <c r="L578" t="str">
        <f>VLOOKUP(D578,Group[],5,FALSE)</f>
        <v>Teh</v>
      </c>
      <c r="M578" t="str">
        <f>VLOOKUP(D578,Group[],4,FALSE)</f>
        <v>Teh</v>
      </c>
      <c r="N578" t="str">
        <f>VLOOKUP(F578,Kategori[],3,FALSE)</f>
        <v>Hilir Lainya</v>
      </c>
    </row>
    <row r="579" spans="1:14">
      <c r="A579" s="139" t="s">
        <v>6875</v>
      </c>
      <c r="B579" s="27" t="s">
        <v>6887</v>
      </c>
      <c r="C579" s="27" t="s">
        <v>18</v>
      </c>
      <c r="D579" s="27" t="s">
        <v>1067</v>
      </c>
      <c r="E579" s="27" t="s">
        <v>36</v>
      </c>
      <c r="F579" s="27" t="s">
        <v>570</v>
      </c>
      <c r="G579" s="27" t="s">
        <v>571</v>
      </c>
      <c r="H579" s="139" t="s">
        <v>5</v>
      </c>
      <c r="I579" s="1">
        <v>0</v>
      </c>
      <c r="J579" s="58">
        <v>0</v>
      </c>
      <c r="K579" t="str">
        <f>VLOOKUP(D579,Group[],3,FALSE)</f>
        <v>Komoditi</v>
      </c>
      <c r="L579" t="str">
        <f>VLOOKUP(D579,Group[],5,FALSE)</f>
        <v>Teh</v>
      </c>
      <c r="M579" t="str">
        <f>VLOOKUP(D579,Group[],4,FALSE)</f>
        <v>Teh</v>
      </c>
      <c r="N579" t="str">
        <f>VLOOKUP(F579,Kategori[],3,FALSE)</f>
        <v>Hilir Lainya</v>
      </c>
    </row>
    <row r="580" spans="1:14">
      <c r="A580" s="139" t="s">
        <v>6875</v>
      </c>
      <c r="B580" s="27" t="s">
        <v>6887</v>
      </c>
      <c r="C580" s="27" t="s">
        <v>18</v>
      </c>
      <c r="D580" s="27" t="s">
        <v>1067</v>
      </c>
      <c r="E580" s="27" t="s">
        <v>36</v>
      </c>
      <c r="F580" s="27" t="s">
        <v>572</v>
      </c>
      <c r="G580" s="27" t="s">
        <v>573</v>
      </c>
      <c r="H580" s="139" t="s">
        <v>5</v>
      </c>
      <c r="I580" s="1">
        <v>0</v>
      </c>
      <c r="J580" s="58">
        <v>0</v>
      </c>
      <c r="K580" t="str">
        <f>VLOOKUP(D580,Group[],3,FALSE)</f>
        <v>Komoditi</v>
      </c>
      <c r="L580" t="str">
        <f>VLOOKUP(D580,Group[],5,FALSE)</f>
        <v>Teh</v>
      </c>
      <c r="M580" t="str">
        <f>VLOOKUP(D580,Group[],4,FALSE)</f>
        <v>Teh</v>
      </c>
      <c r="N580" t="str">
        <f>VLOOKUP(F580,Kategori[],3,FALSE)</f>
        <v>Hilir Lainya</v>
      </c>
    </row>
    <row r="581" spans="1:14">
      <c r="A581" s="139" t="s">
        <v>6875</v>
      </c>
      <c r="B581" s="27" t="s">
        <v>6887</v>
      </c>
      <c r="C581" s="27" t="s">
        <v>18</v>
      </c>
      <c r="D581" s="27" t="s">
        <v>1067</v>
      </c>
      <c r="E581" s="27" t="s">
        <v>36</v>
      </c>
      <c r="F581" s="27" t="s">
        <v>574</v>
      </c>
      <c r="G581" s="27" t="s">
        <v>575</v>
      </c>
      <c r="H581" s="139" t="s">
        <v>5</v>
      </c>
      <c r="I581" s="1">
        <v>0</v>
      </c>
      <c r="J581" s="58">
        <v>0</v>
      </c>
      <c r="K581" t="str">
        <f>VLOOKUP(D581,Group[],3,FALSE)</f>
        <v>Komoditi</v>
      </c>
      <c r="L581" t="str">
        <f>VLOOKUP(D581,Group[],5,FALSE)</f>
        <v>Teh</v>
      </c>
      <c r="M581" t="str">
        <f>VLOOKUP(D581,Group[],4,FALSE)</f>
        <v>Teh</v>
      </c>
      <c r="N581" t="str">
        <f>VLOOKUP(F581,Kategori[],3,FALSE)</f>
        <v>Hilir Lainya</v>
      </c>
    </row>
    <row r="582" spans="1:14">
      <c r="A582" s="139" t="s">
        <v>6875</v>
      </c>
      <c r="B582" s="27" t="s">
        <v>6887</v>
      </c>
      <c r="C582" s="27" t="s">
        <v>18</v>
      </c>
      <c r="D582" s="27" t="s">
        <v>1067</v>
      </c>
      <c r="E582" s="27" t="s">
        <v>36</v>
      </c>
      <c r="F582" s="27" t="s">
        <v>578</v>
      </c>
      <c r="G582" s="27" t="s">
        <v>579</v>
      </c>
      <c r="H582" s="139" t="s">
        <v>5</v>
      </c>
      <c r="I582" s="1">
        <v>0</v>
      </c>
      <c r="J582" s="58">
        <v>0</v>
      </c>
      <c r="K582" t="str">
        <f>VLOOKUP(D582,Group[],3,FALSE)</f>
        <v>Komoditi</v>
      </c>
      <c r="L582" t="str">
        <f>VLOOKUP(D582,Group[],5,FALSE)</f>
        <v>Teh</v>
      </c>
      <c r="M582" t="str">
        <f>VLOOKUP(D582,Group[],4,FALSE)</f>
        <v>Teh</v>
      </c>
      <c r="N582" t="str">
        <f>VLOOKUP(F582,Kategori[],3,FALSE)</f>
        <v>Hilir Lainya</v>
      </c>
    </row>
    <row r="583" spans="1:14">
      <c r="A583" s="139" t="s">
        <v>6875</v>
      </c>
      <c r="B583" s="27" t="s">
        <v>6887</v>
      </c>
      <c r="C583" s="27" t="s">
        <v>18</v>
      </c>
      <c r="D583" s="27" t="s">
        <v>1067</v>
      </c>
      <c r="E583" s="27" t="s">
        <v>36</v>
      </c>
      <c r="F583" s="27" t="s">
        <v>638</v>
      </c>
      <c r="G583" s="27" t="s">
        <v>639</v>
      </c>
      <c r="H583" s="139" t="s">
        <v>5</v>
      </c>
      <c r="I583" s="1">
        <v>450391011</v>
      </c>
      <c r="J583" s="58">
        <v>167020</v>
      </c>
      <c r="K583" t="str">
        <f>VLOOKUP(D583,Group[],3,FALSE)</f>
        <v>Komoditi</v>
      </c>
      <c r="L583" t="str">
        <f>VLOOKUP(D583,Group[],5,FALSE)</f>
        <v>Teh</v>
      </c>
      <c r="M583" t="str">
        <f>VLOOKUP(D583,Group[],4,FALSE)</f>
        <v>Teh</v>
      </c>
      <c r="N583" t="str">
        <f>VLOOKUP(F583,Kategori[],3,FALSE)</f>
        <v>Teh Lainnya</v>
      </c>
    </row>
    <row r="584" spans="1:14">
      <c r="A584" s="139" t="s">
        <v>6875</v>
      </c>
      <c r="B584" s="27" t="s">
        <v>6887</v>
      </c>
      <c r="C584" s="27" t="s">
        <v>18</v>
      </c>
      <c r="D584" s="27" t="s">
        <v>1069</v>
      </c>
      <c r="E584" s="27" t="s">
        <v>40</v>
      </c>
      <c r="F584" s="27" t="s">
        <v>384</v>
      </c>
      <c r="G584" s="27" t="s">
        <v>385</v>
      </c>
      <c r="H584" s="139" t="s">
        <v>5</v>
      </c>
      <c r="I584" s="1">
        <v>0</v>
      </c>
      <c r="J584" s="58">
        <v>0</v>
      </c>
      <c r="K584" t="str">
        <f>VLOOKUP(D584,Group[],3,FALSE)</f>
        <v>Non Komoditi</v>
      </c>
      <c r="L584">
        <f>VLOOKUP(D584,Group[],5,FALSE)</f>
        <v>0</v>
      </c>
      <c r="M584" t="str">
        <f>VLOOKUP(D584,Group[],4,FALSE)</f>
        <v>Hilir Lainnya</v>
      </c>
      <c r="N584" t="str">
        <f>VLOOKUP(F584,Kategori[],3,FALSE)</f>
        <v>Hilir Lainya</v>
      </c>
    </row>
    <row r="585" spans="1:14">
      <c r="A585" s="139" t="s">
        <v>6875</v>
      </c>
      <c r="B585" s="27" t="s">
        <v>6887</v>
      </c>
      <c r="C585" s="27" t="s">
        <v>18</v>
      </c>
      <c r="D585" s="27" t="s">
        <v>1069</v>
      </c>
      <c r="E585" s="27" t="s">
        <v>40</v>
      </c>
      <c r="F585" s="27" t="s">
        <v>386</v>
      </c>
      <c r="G585" s="27" t="s">
        <v>387</v>
      </c>
      <c r="H585" s="139" t="s">
        <v>5</v>
      </c>
      <c r="I585" s="1">
        <v>45135</v>
      </c>
      <c r="J585" s="58">
        <v>3</v>
      </c>
      <c r="K585" t="str">
        <f>VLOOKUP(D585,Group[],3,FALSE)</f>
        <v>Non Komoditi</v>
      </c>
      <c r="L585">
        <f>VLOOKUP(D585,Group[],5,FALSE)</f>
        <v>0</v>
      </c>
      <c r="M585" t="str">
        <f>VLOOKUP(D585,Group[],4,FALSE)</f>
        <v>Hilir Lainnya</v>
      </c>
      <c r="N585" t="str">
        <f>VLOOKUP(F585,Kategori[],3,FALSE)</f>
        <v>Hilir Lainya</v>
      </c>
    </row>
    <row r="586" spans="1:14">
      <c r="A586" s="139" t="s">
        <v>6875</v>
      </c>
      <c r="B586" s="27" t="s">
        <v>6887</v>
      </c>
      <c r="C586" s="27" t="s">
        <v>18</v>
      </c>
      <c r="D586" s="27" t="s">
        <v>1069</v>
      </c>
      <c r="E586" s="27" t="s">
        <v>40</v>
      </c>
      <c r="F586" s="27" t="s">
        <v>396</v>
      </c>
      <c r="G586" s="27" t="s">
        <v>397</v>
      </c>
      <c r="H586" s="139" t="s">
        <v>5</v>
      </c>
      <c r="I586" s="1">
        <v>412432</v>
      </c>
      <c r="J586" s="58">
        <v>42</v>
      </c>
      <c r="K586" t="str">
        <f>VLOOKUP(D586,Group[],3,FALSE)</f>
        <v>Non Komoditi</v>
      </c>
      <c r="L586">
        <f>VLOOKUP(D586,Group[],5,FALSE)</f>
        <v>0</v>
      </c>
      <c r="M586" t="str">
        <f>VLOOKUP(D586,Group[],4,FALSE)</f>
        <v>Hilir Lainnya</v>
      </c>
      <c r="N586" t="str">
        <f>VLOOKUP(F586,Kategori[],3,FALSE)</f>
        <v>Hilir Lainya</v>
      </c>
    </row>
    <row r="587" spans="1:14">
      <c r="A587" s="139" t="s">
        <v>6875</v>
      </c>
      <c r="B587" s="27" t="s">
        <v>6887</v>
      </c>
      <c r="C587" s="27" t="s">
        <v>18</v>
      </c>
      <c r="D587" s="27" t="s">
        <v>1069</v>
      </c>
      <c r="E587" s="27" t="s">
        <v>40</v>
      </c>
      <c r="F587" s="27" t="s">
        <v>398</v>
      </c>
      <c r="G587" s="27" t="s">
        <v>399</v>
      </c>
      <c r="H587" s="139" t="s">
        <v>5</v>
      </c>
      <c r="I587" s="1">
        <v>16486577</v>
      </c>
      <c r="J587" s="58">
        <v>2177</v>
      </c>
      <c r="K587" t="str">
        <f>VLOOKUP(D587,Group[],3,FALSE)</f>
        <v>Non Komoditi</v>
      </c>
      <c r="L587">
        <f>VLOOKUP(D587,Group[],5,FALSE)</f>
        <v>0</v>
      </c>
      <c r="M587" t="str">
        <f>VLOOKUP(D587,Group[],4,FALSE)</f>
        <v>Hilir Lainnya</v>
      </c>
      <c r="N587" t="str">
        <f>VLOOKUP(F587,Kategori[],3,FALSE)</f>
        <v>Hilir Lainya</v>
      </c>
    </row>
    <row r="588" spans="1:14">
      <c r="A588" s="139" t="s">
        <v>6875</v>
      </c>
      <c r="B588" s="27" t="s">
        <v>6887</v>
      </c>
      <c r="C588" s="27" t="s">
        <v>18</v>
      </c>
      <c r="D588" s="27" t="s">
        <v>1069</v>
      </c>
      <c r="E588" s="27" t="s">
        <v>40</v>
      </c>
      <c r="F588" s="27" t="s">
        <v>400</v>
      </c>
      <c r="G588" s="27" t="s">
        <v>401</v>
      </c>
      <c r="H588" s="139" t="s">
        <v>5</v>
      </c>
      <c r="I588" s="1">
        <v>4124324</v>
      </c>
      <c r="J588" s="58">
        <v>455</v>
      </c>
      <c r="K588" t="str">
        <f>VLOOKUP(D588,Group[],3,FALSE)</f>
        <v>Non Komoditi</v>
      </c>
      <c r="L588">
        <f>VLOOKUP(D588,Group[],5,FALSE)</f>
        <v>0</v>
      </c>
      <c r="M588" t="str">
        <f>VLOOKUP(D588,Group[],4,FALSE)</f>
        <v>Hilir Lainnya</v>
      </c>
      <c r="N588" t="str">
        <f>VLOOKUP(F588,Kategori[],3,FALSE)</f>
        <v>Hilir Lainya</v>
      </c>
    </row>
    <row r="589" spans="1:14">
      <c r="A589" s="139" t="s">
        <v>6875</v>
      </c>
      <c r="B589" s="27" t="s">
        <v>6887</v>
      </c>
      <c r="C589" s="27" t="s">
        <v>18</v>
      </c>
      <c r="D589" s="27" t="s">
        <v>1069</v>
      </c>
      <c r="E589" s="27" t="s">
        <v>40</v>
      </c>
      <c r="F589" s="27" t="s">
        <v>402</v>
      </c>
      <c r="G589" s="27" t="s">
        <v>403</v>
      </c>
      <c r="H589" s="139" t="s">
        <v>5</v>
      </c>
      <c r="I589" s="1">
        <v>2214595</v>
      </c>
      <c r="J589" s="58">
        <v>262</v>
      </c>
      <c r="K589" t="str">
        <f>VLOOKUP(D589,Group[],3,FALSE)</f>
        <v>Non Komoditi</v>
      </c>
      <c r="L589">
        <f>VLOOKUP(D589,Group[],5,FALSE)</f>
        <v>0</v>
      </c>
      <c r="M589" t="str">
        <f>VLOOKUP(D589,Group[],4,FALSE)</f>
        <v>Hilir Lainnya</v>
      </c>
      <c r="N589" t="str">
        <f>VLOOKUP(F589,Kategori[],3,FALSE)</f>
        <v>Hilir Lainya</v>
      </c>
    </row>
    <row r="590" spans="1:14">
      <c r="A590" s="139" t="s">
        <v>6875</v>
      </c>
      <c r="B590" s="27" t="s">
        <v>6887</v>
      </c>
      <c r="C590" s="27" t="s">
        <v>18</v>
      </c>
      <c r="D590" s="27" t="s">
        <v>1069</v>
      </c>
      <c r="E590" s="27" t="s">
        <v>40</v>
      </c>
      <c r="F590" s="27" t="s">
        <v>404</v>
      </c>
      <c r="G590" s="27" t="s">
        <v>405</v>
      </c>
      <c r="H590" s="139" t="s">
        <v>5</v>
      </c>
      <c r="I590" s="1">
        <v>669730</v>
      </c>
      <c r="J590" s="58">
        <v>65</v>
      </c>
      <c r="K590" t="str">
        <f>VLOOKUP(D590,Group[],3,FALSE)</f>
        <v>Non Komoditi</v>
      </c>
      <c r="L590">
        <f>VLOOKUP(D590,Group[],5,FALSE)</f>
        <v>0</v>
      </c>
      <c r="M590" t="str">
        <f>VLOOKUP(D590,Group[],4,FALSE)</f>
        <v>Hilir Lainnya</v>
      </c>
      <c r="N590" t="str">
        <f>VLOOKUP(F590,Kategori[],3,FALSE)</f>
        <v>Hilir Lainya</v>
      </c>
    </row>
    <row r="591" spans="1:14">
      <c r="A591" s="139" t="s">
        <v>6875</v>
      </c>
      <c r="B591" s="27" t="s">
        <v>6887</v>
      </c>
      <c r="C591" s="27" t="s">
        <v>18</v>
      </c>
      <c r="D591" s="27" t="s">
        <v>1069</v>
      </c>
      <c r="E591" s="27" t="s">
        <v>40</v>
      </c>
      <c r="F591" s="27" t="s">
        <v>406</v>
      </c>
      <c r="G591" s="27" t="s">
        <v>407</v>
      </c>
      <c r="H591" s="139" t="s">
        <v>5</v>
      </c>
      <c r="I591" s="1">
        <v>0</v>
      </c>
      <c r="J591" s="58">
        <v>6</v>
      </c>
      <c r="K591" t="str">
        <f>VLOOKUP(D591,Group[],3,FALSE)</f>
        <v>Non Komoditi</v>
      </c>
      <c r="L591">
        <f>VLOOKUP(D591,Group[],5,FALSE)</f>
        <v>0</v>
      </c>
      <c r="M591" t="str">
        <f>VLOOKUP(D591,Group[],4,FALSE)</f>
        <v>Hilir Lainnya</v>
      </c>
      <c r="N591" t="str">
        <f>VLOOKUP(F591,Kategori[],3,FALSE)</f>
        <v>Hilir Lainya</v>
      </c>
    </row>
    <row r="592" spans="1:14">
      <c r="A592" s="139" t="s">
        <v>6875</v>
      </c>
      <c r="B592" s="27" t="s">
        <v>6887</v>
      </c>
      <c r="C592" s="27" t="s">
        <v>18</v>
      </c>
      <c r="D592" s="27" t="s">
        <v>1069</v>
      </c>
      <c r="E592" s="27" t="s">
        <v>40</v>
      </c>
      <c r="F592" s="27" t="s">
        <v>408</v>
      </c>
      <c r="G592" s="27" t="s">
        <v>409</v>
      </c>
      <c r="H592" s="139" t="s">
        <v>5</v>
      </c>
      <c r="I592" s="1">
        <v>0</v>
      </c>
      <c r="J592" s="58">
        <v>5</v>
      </c>
      <c r="K592" t="str">
        <f>VLOOKUP(D592,Group[],3,FALSE)</f>
        <v>Non Komoditi</v>
      </c>
      <c r="L592">
        <f>VLOOKUP(D592,Group[],5,FALSE)</f>
        <v>0</v>
      </c>
      <c r="M592" t="str">
        <f>VLOOKUP(D592,Group[],4,FALSE)</f>
        <v>Hilir Lainnya</v>
      </c>
      <c r="N592" t="str">
        <f>VLOOKUP(F592,Kategori[],3,FALSE)</f>
        <v>Hilir Lainya</v>
      </c>
    </row>
    <row r="593" spans="1:14">
      <c r="A593" s="139" t="s">
        <v>6875</v>
      </c>
      <c r="B593" s="27" t="s">
        <v>6887</v>
      </c>
      <c r="C593" s="27" t="s">
        <v>18</v>
      </c>
      <c r="D593" s="27" t="s">
        <v>1069</v>
      </c>
      <c r="E593" s="27" t="s">
        <v>40</v>
      </c>
      <c r="F593" s="27" t="s">
        <v>410</v>
      </c>
      <c r="G593" s="27" t="s">
        <v>411</v>
      </c>
      <c r="H593" s="139" t="s">
        <v>5</v>
      </c>
      <c r="I593" s="1">
        <v>0</v>
      </c>
      <c r="J593" s="58">
        <v>0</v>
      </c>
      <c r="K593" t="str">
        <f>VLOOKUP(D593,Group[],3,FALSE)</f>
        <v>Non Komoditi</v>
      </c>
      <c r="L593">
        <f>VLOOKUP(D593,Group[],5,FALSE)</f>
        <v>0</v>
      </c>
      <c r="M593" t="str">
        <f>VLOOKUP(D593,Group[],4,FALSE)</f>
        <v>Hilir Lainnya</v>
      </c>
      <c r="N593" t="str">
        <f>VLOOKUP(F593,Kategori[],3,FALSE)</f>
        <v>Hilir Lainya</v>
      </c>
    </row>
    <row r="594" spans="1:14">
      <c r="A594" s="139" t="s">
        <v>6875</v>
      </c>
      <c r="B594" s="27" t="s">
        <v>6887</v>
      </c>
      <c r="C594" s="27" t="s">
        <v>18</v>
      </c>
      <c r="D594" s="27" t="s">
        <v>1069</v>
      </c>
      <c r="E594" s="27" t="s">
        <v>40</v>
      </c>
      <c r="F594" s="27" t="s">
        <v>412</v>
      </c>
      <c r="G594" s="27" t="s">
        <v>413</v>
      </c>
      <c r="H594" s="139" t="s">
        <v>5</v>
      </c>
      <c r="I594" s="1">
        <v>0</v>
      </c>
      <c r="J594" s="58">
        <v>1</v>
      </c>
      <c r="K594" t="str">
        <f>VLOOKUP(D594,Group[],3,FALSE)</f>
        <v>Non Komoditi</v>
      </c>
      <c r="L594">
        <f>VLOOKUP(D594,Group[],5,FALSE)</f>
        <v>0</v>
      </c>
      <c r="M594" t="str">
        <f>VLOOKUP(D594,Group[],4,FALSE)</f>
        <v>Hilir Lainnya</v>
      </c>
      <c r="N594" t="str">
        <f>VLOOKUP(F594,Kategori[],3,FALSE)</f>
        <v>Hilir Lainya</v>
      </c>
    </row>
    <row r="595" spans="1:14">
      <c r="A595" s="139" t="s">
        <v>6875</v>
      </c>
      <c r="B595" s="27" t="s">
        <v>6887</v>
      </c>
      <c r="C595" s="27" t="s">
        <v>18</v>
      </c>
      <c r="D595" s="27" t="s">
        <v>1069</v>
      </c>
      <c r="E595" s="27" t="s">
        <v>40</v>
      </c>
      <c r="F595" s="27" t="s">
        <v>414</v>
      </c>
      <c r="G595" s="27" t="s">
        <v>415</v>
      </c>
      <c r="H595" s="139" t="s">
        <v>5</v>
      </c>
      <c r="I595" s="1">
        <v>0</v>
      </c>
      <c r="J595" s="58">
        <v>5</v>
      </c>
      <c r="K595" t="str">
        <f>VLOOKUP(D595,Group[],3,FALSE)</f>
        <v>Non Komoditi</v>
      </c>
      <c r="L595">
        <f>VLOOKUP(D595,Group[],5,FALSE)</f>
        <v>0</v>
      </c>
      <c r="M595" t="str">
        <f>VLOOKUP(D595,Group[],4,FALSE)</f>
        <v>Hilir Lainnya</v>
      </c>
      <c r="N595" t="str">
        <f>VLOOKUP(F595,Kategori[],3,FALSE)</f>
        <v>Hilir Lainya</v>
      </c>
    </row>
    <row r="596" spans="1:14">
      <c r="A596" s="139" t="s">
        <v>6875</v>
      </c>
      <c r="B596" s="27" t="s">
        <v>6887</v>
      </c>
      <c r="C596" s="27" t="s">
        <v>18</v>
      </c>
      <c r="D596" s="27" t="s">
        <v>1069</v>
      </c>
      <c r="E596" s="27" t="s">
        <v>40</v>
      </c>
      <c r="F596" s="27" t="s">
        <v>416</v>
      </c>
      <c r="G596" s="27" t="s">
        <v>417</v>
      </c>
      <c r="H596" s="139" t="s">
        <v>5</v>
      </c>
      <c r="I596" s="1">
        <v>0</v>
      </c>
      <c r="J596" s="58">
        <v>4</v>
      </c>
      <c r="K596" t="str">
        <f>VLOOKUP(D596,Group[],3,FALSE)</f>
        <v>Non Komoditi</v>
      </c>
      <c r="L596">
        <f>VLOOKUP(D596,Group[],5,FALSE)</f>
        <v>0</v>
      </c>
      <c r="M596" t="str">
        <f>VLOOKUP(D596,Group[],4,FALSE)</f>
        <v>Hilir Lainnya</v>
      </c>
      <c r="N596" t="str">
        <f>VLOOKUP(F596,Kategori[],3,FALSE)</f>
        <v>Hilir Lainya</v>
      </c>
    </row>
    <row r="597" spans="1:14">
      <c r="A597" s="139" t="s">
        <v>6875</v>
      </c>
      <c r="B597" s="27" t="s">
        <v>6887</v>
      </c>
      <c r="C597" s="27" t="s">
        <v>18</v>
      </c>
      <c r="D597" s="27" t="s">
        <v>1069</v>
      </c>
      <c r="E597" s="27" t="s">
        <v>40</v>
      </c>
      <c r="F597" s="27" t="s">
        <v>420</v>
      </c>
      <c r="G597" s="27" t="s">
        <v>421</v>
      </c>
      <c r="H597" s="139" t="s">
        <v>5</v>
      </c>
      <c r="I597" s="1">
        <v>6901982</v>
      </c>
      <c r="J597" s="58">
        <v>775</v>
      </c>
      <c r="K597" t="str">
        <f>VLOOKUP(D597,Group[],3,FALSE)</f>
        <v>Non Komoditi</v>
      </c>
      <c r="L597">
        <f>VLOOKUP(D597,Group[],5,FALSE)</f>
        <v>0</v>
      </c>
      <c r="M597" t="str">
        <f>VLOOKUP(D597,Group[],4,FALSE)</f>
        <v>Hilir Lainnya</v>
      </c>
      <c r="N597" t="str">
        <f>VLOOKUP(F597,Kategori[],3,FALSE)</f>
        <v>Hilir Lainya</v>
      </c>
    </row>
    <row r="598" spans="1:14">
      <c r="A598" s="139" t="s">
        <v>6875</v>
      </c>
      <c r="B598" s="27" t="s">
        <v>6887</v>
      </c>
      <c r="C598" s="27" t="s">
        <v>18</v>
      </c>
      <c r="D598" s="27" t="s">
        <v>1069</v>
      </c>
      <c r="E598" s="27" t="s">
        <v>40</v>
      </c>
      <c r="F598" s="27" t="s">
        <v>422</v>
      </c>
      <c r="G598" s="27" t="s">
        <v>423</v>
      </c>
      <c r="H598" s="139" t="s">
        <v>5</v>
      </c>
      <c r="I598" s="1">
        <v>4448378</v>
      </c>
      <c r="J598" s="58">
        <v>491</v>
      </c>
      <c r="K598" t="str">
        <f>VLOOKUP(D598,Group[],3,FALSE)</f>
        <v>Non Komoditi</v>
      </c>
      <c r="L598">
        <f>VLOOKUP(D598,Group[],5,FALSE)</f>
        <v>0</v>
      </c>
      <c r="M598" t="str">
        <f>VLOOKUP(D598,Group[],4,FALSE)</f>
        <v>Hilir Lainnya</v>
      </c>
      <c r="N598" t="str">
        <f>VLOOKUP(F598,Kategori[],3,FALSE)</f>
        <v>Hilir Lainya</v>
      </c>
    </row>
    <row r="599" spans="1:14">
      <c r="A599" s="139" t="s">
        <v>6875</v>
      </c>
      <c r="B599" s="27" t="s">
        <v>6887</v>
      </c>
      <c r="C599" s="27" t="s">
        <v>18</v>
      </c>
      <c r="D599" s="27" t="s">
        <v>1069</v>
      </c>
      <c r="E599" s="27" t="s">
        <v>40</v>
      </c>
      <c r="F599" s="27" t="s">
        <v>424</v>
      </c>
      <c r="G599" s="27" t="s">
        <v>425</v>
      </c>
      <c r="H599" s="139" t="s">
        <v>5</v>
      </c>
      <c r="I599" s="1">
        <v>0</v>
      </c>
      <c r="J599" s="58">
        <v>0</v>
      </c>
      <c r="K599" t="str">
        <f>VLOOKUP(D599,Group[],3,FALSE)</f>
        <v>Non Komoditi</v>
      </c>
      <c r="L599">
        <f>VLOOKUP(D599,Group[],5,FALSE)</f>
        <v>0</v>
      </c>
      <c r="M599" t="str">
        <f>VLOOKUP(D599,Group[],4,FALSE)</f>
        <v>Hilir Lainnya</v>
      </c>
      <c r="N599" t="str">
        <f>VLOOKUP(F599,Kategori[],3,FALSE)</f>
        <v>Hilir Lainya</v>
      </c>
    </row>
    <row r="600" spans="1:14">
      <c r="A600" s="139" t="s">
        <v>6875</v>
      </c>
      <c r="B600" s="27" t="s">
        <v>6887</v>
      </c>
      <c r="C600" s="27" t="s">
        <v>18</v>
      </c>
      <c r="D600" s="27" t="s">
        <v>1069</v>
      </c>
      <c r="E600" s="27" t="s">
        <v>40</v>
      </c>
      <c r="F600" s="27" t="s">
        <v>426</v>
      </c>
      <c r="G600" s="27" t="s">
        <v>427</v>
      </c>
      <c r="H600" s="139" t="s">
        <v>5</v>
      </c>
      <c r="I600" s="1">
        <v>0</v>
      </c>
      <c r="J600" s="58">
        <v>0</v>
      </c>
      <c r="K600" t="str">
        <f>VLOOKUP(D600,Group[],3,FALSE)</f>
        <v>Non Komoditi</v>
      </c>
      <c r="L600">
        <f>VLOOKUP(D600,Group[],5,FALSE)</f>
        <v>0</v>
      </c>
      <c r="M600" t="str">
        <f>VLOOKUP(D600,Group[],4,FALSE)</f>
        <v>Hilir Lainnya</v>
      </c>
      <c r="N600" t="str">
        <f>VLOOKUP(F600,Kategori[],3,FALSE)</f>
        <v>Hilir Lainya</v>
      </c>
    </row>
    <row r="601" spans="1:14">
      <c r="A601" s="139" t="s">
        <v>6875</v>
      </c>
      <c r="B601" s="27" t="s">
        <v>6887</v>
      </c>
      <c r="C601" s="27" t="s">
        <v>18</v>
      </c>
      <c r="D601" s="27" t="s">
        <v>1069</v>
      </c>
      <c r="E601" s="27" t="s">
        <v>40</v>
      </c>
      <c r="F601" s="27" t="s">
        <v>430</v>
      </c>
      <c r="G601" s="27" t="s">
        <v>431</v>
      </c>
      <c r="H601" s="139" t="s">
        <v>5</v>
      </c>
      <c r="I601" s="1">
        <v>0</v>
      </c>
      <c r="J601" s="58">
        <v>0</v>
      </c>
      <c r="K601" t="str">
        <f>VLOOKUP(D601,Group[],3,FALSE)</f>
        <v>Non Komoditi</v>
      </c>
      <c r="L601">
        <f>VLOOKUP(D601,Group[],5,FALSE)</f>
        <v>0</v>
      </c>
      <c r="M601" t="str">
        <f>VLOOKUP(D601,Group[],4,FALSE)</f>
        <v>Hilir Lainnya</v>
      </c>
      <c r="N601" t="str">
        <f>VLOOKUP(F601,Kategori[],3,FALSE)</f>
        <v>Hilir Lainya</v>
      </c>
    </row>
    <row r="602" spans="1:14">
      <c r="A602" s="139" t="s">
        <v>6875</v>
      </c>
      <c r="B602" s="27" t="s">
        <v>6887</v>
      </c>
      <c r="C602" s="27" t="s">
        <v>18</v>
      </c>
      <c r="D602" s="27" t="s">
        <v>1069</v>
      </c>
      <c r="E602" s="27" t="s">
        <v>40</v>
      </c>
      <c r="F602" s="27" t="s">
        <v>436</v>
      </c>
      <c r="G602" s="27" t="s">
        <v>437</v>
      </c>
      <c r="H602" s="139" t="s">
        <v>5</v>
      </c>
      <c r="I602" s="1">
        <v>0</v>
      </c>
      <c r="J602" s="58">
        <v>0</v>
      </c>
      <c r="K602" t="str">
        <f>VLOOKUP(D602,Group[],3,FALSE)</f>
        <v>Non Komoditi</v>
      </c>
      <c r="L602">
        <f>VLOOKUP(D602,Group[],5,FALSE)</f>
        <v>0</v>
      </c>
      <c r="M602" t="str">
        <f>VLOOKUP(D602,Group[],4,FALSE)</f>
        <v>Hilir Lainnya</v>
      </c>
      <c r="N602" t="str">
        <f>VLOOKUP(F602,Kategori[],3,FALSE)</f>
        <v>Hilir Lainya</v>
      </c>
    </row>
    <row r="603" spans="1:14">
      <c r="A603" s="139" t="s">
        <v>6875</v>
      </c>
      <c r="B603" s="27" t="s">
        <v>6887</v>
      </c>
      <c r="C603" s="27" t="s">
        <v>18</v>
      </c>
      <c r="D603" s="27" t="s">
        <v>1069</v>
      </c>
      <c r="E603" s="27" t="s">
        <v>40</v>
      </c>
      <c r="F603" s="27" t="s">
        <v>440</v>
      </c>
      <c r="G603" s="27" t="s">
        <v>441</v>
      </c>
      <c r="H603" s="139" t="s">
        <v>5</v>
      </c>
      <c r="I603" s="1">
        <v>865946</v>
      </c>
      <c r="J603" s="58">
        <v>174</v>
      </c>
      <c r="K603" t="str">
        <f>VLOOKUP(D603,Group[],3,FALSE)</f>
        <v>Non Komoditi</v>
      </c>
      <c r="L603">
        <f>VLOOKUP(D603,Group[],5,FALSE)</f>
        <v>0</v>
      </c>
      <c r="M603" t="str">
        <f>VLOOKUP(D603,Group[],4,FALSE)</f>
        <v>Hilir Lainnya</v>
      </c>
      <c r="N603" t="str">
        <f>VLOOKUP(F603,Kategori[],3,FALSE)</f>
        <v>Hilir Lainya</v>
      </c>
    </row>
    <row r="604" spans="1:14">
      <c r="A604" s="139" t="s">
        <v>6875</v>
      </c>
      <c r="B604" s="27" t="s">
        <v>6887</v>
      </c>
      <c r="C604" s="27" t="s">
        <v>18</v>
      </c>
      <c r="D604" s="27" t="s">
        <v>1069</v>
      </c>
      <c r="E604" s="27" t="s">
        <v>40</v>
      </c>
      <c r="F604" s="27" t="s">
        <v>442</v>
      </c>
      <c r="G604" s="27" t="s">
        <v>443</v>
      </c>
      <c r="H604" s="139" t="s">
        <v>5</v>
      </c>
      <c r="I604" s="1">
        <v>12090000</v>
      </c>
      <c r="J604" s="58">
        <v>930</v>
      </c>
      <c r="K604" t="str">
        <f>VLOOKUP(D604,Group[],3,FALSE)</f>
        <v>Non Komoditi</v>
      </c>
      <c r="L604">
        <f>VLOOKUP(D604,Group[],5,FALSE)</f>
        <v>0</v>
      </c>
      <c r="M604" t="str">
        <f>VLOOKUP(D604,Group[],4,FALSE)</f>
        <v>Hilir Lainnya</v>
      </c>
      <c r="N604" t="str">
        <f>VLOOKUP(F604,Kategori[],3,FALSE)</f>
        <v>Hilir Lainya</v>
      </c>
    </row>
    <row r="605" spans="1:14">
      <c r="A605" s="139" t="s">
        <v>6875</v>
      </c>
      <c r="B605" s="27" t="s">
        <v>6887</v>
      </c>
      <c r="C605" s="27" t="s">
        <v>18</v>
      </c>
      <c r="D605" s="27" t="s">
        <v>1069</v>
      </c>
      <c r="E605" s="27" t="s">
        <v>40</v>
      </c>
      <c r="F605" s="27" t="s">
        <v>480</v>
      </c>
      <c r="G605" s="27" t="s">
        <v>481</v>
      </c>
      <c r="H605" s="139" t="s">
        <v>5</v>
      </c>
      <c r="I605" s="1">
        <v>0</v>
      </c>
      <c r="J605" s="58">
        <v>0</v>
      </c>
      <c r="K605" t="str">
        <f>VLOOKUP(D605,Group[],3,FALSE)</f>
        <v>Non Komoditi</v>
      </c>
      <c r="L605">
        <f>VLOOKUP(D605,Group[],5,FALSE)</f>
        <v>0</v>
      </c>
      <c r="M605" t="str">
        <f>VLOOKUP(D605,Group[],4,FALSE)</f>
        <v>Hilir Lainnya</v>
      </c>
      <c r="N605" t="str">
        <f>VLOOKUP(F605,Kategori[],3,FALSE)</f>
        <v>Hilir Lainya</v>
      </c>
    </row>
    <row r="606" spans="1:14">
      <c r="A606" s="139" t="s">
        <v>6875</v>
      </c>
      <c r="B606" s="27" t="s">
        <v>6887</v>
      </c>
      <c r="C606" s="27" t="s">
        <v>18</v>
      </c>
      <c r="D606" s="27" t="s">
        <v>1069</v>
      </c>
      <c r="E606" s="27" t="s">
        <v>40</v>
      </c>
      <c r="F606" s="27" t="s">
        <v>482</v>
      </c>
      <c r="G606" s="27" t="s">
        <v>483</v>
      </c>
      <c r="H606" s="139" t="s">
        <v>5</v>
      </c>
      <c r="I606" s="1">
        <v>0</v>
      </c>
      <c r="J606" s="58">
        <v>0</v>
      </c>
      <c r="K606" t="str">
        <f>VLOOKUP(D606,Group[],3,FALSE)</f>
        <v>Non Komoditi</v>
      </c>
      <c r="L606">
        <f>VLOOKUP(D606,Group[],5,FALSE)</f>
        <v>0</v>
      </c>
      <c r="M606" t="str">
        <f>VLOOKUP(D606,Group[],4,FALSE)</f>
        <v>Hilir Lainnya</v>
      </c>
      <c r="N606" t="str">
        <f>VLOOKUP(F606,Kategori[],3,FALSE)</f>
        <v>Hilir Lainya</v>
      </c>
    </row>
    <row r="607" spans="1:14">
      <c r="A607" s="139" t="s">
        <v>6875</v>
      </c>
      <c r="B607" s="27" t="s">
        <v>6887</v>
      </c>
      <c r="C607" s="27" t="s">
        <v>18</v>
      </c>
      <c r="D607" s="27" t="s">
        <v>1069</v>
      </c>
      <c r="E607" s="27" t="s">
        <v>40</v>
      </c>
      <c r="F607" s="27" t="s">
        <v>524</v>
      </c>
      <c r="G607" s="27" t="s">
        <v>525</v>
      </c>
      <c r="H607" s="139" t="s">
        <v>5</v>
      </c>
      <c r="I607" s="1">
        <v>10125000</v>
      </c>
      <c r="J607" s="58">
        <v>750</v>
      </c>
      <c r="K607" t="str">
        <f>VLOOKUP(D607,Group[],3,FALSE)</f>
        <v>Non Komoditi</v>
      </c>
      <c r="L607">
        <f>VLOOKUP(D607,Group[],5,FALSE)</f>
        <v>0</v>
      </c>
      <c r="M607" t="str">
        <f>VLOOKUP(D607,Group[],4,FALSE)</f>
        <v>Hilir Lainnya</v>
      </c>
      <c r="N607" t="str">
        <f>VLOOKUP(F607,Kategori[],3,FALSE)</f>
        <v>Hilir Lainya</v>
      </c>
    </row>
    <row r="608" spans="1:14">
      <c r="A608" s="139" t="s">
        <v>6875</v>
      </c>
      <c r="B608" s="27" t="s">
        <v>6887</v>
      </c>
      <c r="C608" s="27" t="s">
        <v>18</v>
      </c>
      <c r="D608" s="27" t="s">
        <v>1069</v>
      </c>
      <c r="E608" s="27" t="s">
        <v>40</v>
      </c>
      <c r="F608" s="27" t="s">
        <v>6041</v>
      </c>
      <c r="G608" s="27" t="s">
        <v>6042</v>
      </c>
      <c r="H608" s="139" t="s">
        <v>5</v>
      </c>
      <c r="I608" s="1">
        <v>4864865</v>
      </c>
      <c r="J608" s="58">
        <v>20</v>
      </c>
      <c r="K608" t="str">
        <f>VLOOKUP(D608,Group[],3,FALSE)</f>
        <v>Non Komoditi</v>
      </c>
      <c r="L608">
        <f>VLOOKUP(D608,Group[],5,FALSE)</f>
        <v>0</v>
      </c>
      <c r="M608" t="str">
        <f>VLOOKUP(D608,Group[],4,FALSE)</f>
        <v>Hilir Lainnya</v>
      </c>
      <c r="N608" t="str">
        <f>VLOOKUP(F608,Kategori[],3,FALSE)</f>
        <v>Hilir Lainya</v>
      </c>
    </row>
    <row r="609" spans="1:14">
      <c r="A609" s="139" t="s">
        <v>6875</v>
      </c>
      <c r="B609" s="27" t="s">
        <v>6887</v>
      </c>
      <c r="C609" s="27" t="s">
        <v>18</v>
      </c>
      <c r="D609" s="27" t="s">
        <v>1069</v>
      </c>
      <c r="E609" s="27" t="s">
        <v>40</v>
      </c>
      <c r="F609" s="27" t="s">
        <v>580</v>
      </c>
      <c r="G609" s="27" t="s">
        <v>581</v>
      </c>
      <c r="H609" s="139" t="s">
        <v>5</v>
      </c>
      <c r="I609" s="1">
        <v>702703</v>
      </c>
      <c r="J609" s="58">
        <v>60</v>
      </c>
      <c r="K609" t="str">
        <f>VLOOKUP(D609,Group[],3,FALSE)</f>
        <v>Non Komoditi</v>
      </c>
      <c r="L609">
        <f>VLOOKUP(D609,Group[],5,FALSE)</f>
        <v>0</v>
      </c>
      <c r="M609" t="str">
        <f>VLOOKUP(D609,Group[],4,FALSE)</f>
        <v>Hilir Lainnya</v>
      </c>
      <c r="N609" t="str">
        <f>VLOOKUP(F609,Kategori[],3,FALSE)</f>
        <v>Hilir Lainya</v>
      </c>
    </row>
    <row r="610" spans="1:14">
      <c r="A610" s="139" t="s">
        <v>6875</v>
      </c>
      <c r="B610" s="27" t="s">
        <v>6887</v>
      </c>
      <c r="C610" s="27" t="s">
        <v>18</v>
      </c>
      <c r="D610" s="27" t="s">
        <v>1069</v>
      </c>
      <c r="E610" s="27" t="s">
        <v>40</v>
      </c>
      <c r="F610" s="27" t="s">
        <v>582</v>
      </c>
      <c r="G610" s="27" t="s">
        <v>583</v>
      </c>
      <c r="H610" s="139" t="s">
        <v>5</v>
      </c>
      <c r="I610" s="1">
        <v>107027</v>
      </c>
      <c r="J610" s="58">
        <v>72</v>
      </c>
      <c r="K610" t="str">
        <f>VLOOKUP(D610,Group[],3,FALSE)</f>
        <v>Non Komoditi</v>
      </c>
      <c r="L610">
        <f>VLOOKUP(D610,Group[],5,FALSE)</f>
        <v>0</v>
      </c>
      <c r="M610" t="str">
        <f>VLOOKUP(D610,Group[],4,FALSE)</f>
        <v>Hilir Lainnya</v>
      </c>
      <c r="N610" t="str">
        <f>VLOOKUP(F610,Kategori[],3,FALSE)</f>
        <v>Hilir Lainya</v>
      </c>
    </row>
    <row r="611" spans="1:14">
      <c r="A611" s="139" t="s">
        <v>6875</v>
      </c>
      <c r="B611" s="27" t="s">
        <v>6887</v>
      </c>
      <c r="C611" s="27" t="s">
        <v>18</v>
      </c>
      <c r="D611" s="27" t="s">
        <v>1069</v>
      </c>
      <c r="E611" s="27" t="s">
        <v>40</v>
      </c>
      <c r="F611" s="27" t="s">
        <v>584</v>
      </c>
      <c r="G611" s="27" t="s">
        <v>585</v>
      </c>
      <c r="H611" s="139" t="s">
        <v>5</v>
      </c>
      <c r="I611" s="1">
        <v>42342</v>
      </c>
      <c r="J611" s="58">
        <v>26</v>
      </c>
      <c r="K611" t="str">
        <f>VLOOKUP(D611,Group[],3,FALSE)</f>
        <v>Non Komoditi</v>
      </c>
      <c r="L611">
        <f>VLOOKUP(D611,Group[],5,FALSE)</f>
        <v>0</v>
      </c>
      <c r="M611" t="str">
        <f>VLOOKUP(D611,Group[],4,FALSE)</f>
        <v>Hilir Lainnya</v>
      </c>
      <c r="N611" t="str">
        <f>VLOOKUP(F611,Kategori[],3,FALSE)</f>
        <v>Hilir Lainya</v>
      </c>
    </row>
    <row r="612" spans="1:14">
      <c r="A612" s="139" t="s">
        <v>6875</v>
      </c>
      <c r="B612" s="27" t="s">
        <v>6887</v>
      </c>
      <c r="C612" s="27" t="s">
        <v>18</v>
      </c>
      <c r="D612" s="27" t="s">
        <v>1069</v>
      </c>
      <c r="E612" s="27" t="s">
        <v>40</v>
      </c>
      <c r="F612" s="27" t="s">
        <v>586</v>
      </c>
      <c r="G612" s="27" t="s">
        <v>587</v>
      </c>
      <c r="H612" s="139" t="s">
        <v>5</v>
      </c>
      <c r="I612" s="1">
        <v>140541</v>
      </c>
      <c r="J612" s="58">
        <v>12</v>
      </c>
      <c r="K612" t="str">
        <f>VLOOKUP(D612,Group[],3,FALSE)</f>
        <v>Non Komoditi</v>
      </c>
      <c r="L612">
        <f>VLOOKUP(D612,Group[],5,FALSE)</f>
        <v>0</v>
      </c>
      <c r="M612" t="str">
        <f>VLOOKUP(D612,Group[],4,FALSE)</f>
        <v>Hilir Lainnya</v>
      </c>
      <c r="N612" t="str">
        <f>VLOOKUP(F612,Kategori[],3,FALSE)</f>
        <v>Hilir Lainya</v>
      </c>
    </row>
    <row r="613" spans="1:14">
      <c r="A613" s="139" t="s">
        <v>6875</v>
      </c>
      <c r="B613" s="27" t="s">
        <v>6887</v>
      </c>
      <c r="C613" s="27" t="s">
        <v>18</v>
      </c>
      <c r="D613" s="27" t="s">
        <v>1068</v>
      </c>
      <c r="E613" s="27" t="s">
        <v>37</v>
      </c>
      <c r="F613" s="27" t="s">
        <v>384</v>
      </c>
      <c r="G613" s="27" t="s">
        <v>385</v>
      </c>
      <c r="H613" s="139" t="s">
        <v>5</v>
      </c>
      <c r="I613" s="1">
        <v>262024368</v>
      </c>
      <c r="J613" s="58">
        <v>75986</v>
      </c>
      <c r="K613" t="str">
        <f>VLOOKUP(D613,Group[],3,FALSE)</f>
        <v>Non Komoditi</v>
      </c>
      <c r="L613">
        <f>VLOOKUP(D613,Group[],5,FALSE)</f>
        <v>0</v>
      </c>
      <c r="M613" t="str">
        <f>VLOOKUP(D613,Group[],4,FALSE)</f>
        <v>Hilir Lainnya</v>
      </c>
      <c r="N613" t="str">
        <f>VLOOKUP(F613,Kategori[],3,FALSE)</f>
        <v>Hilir Lainya</v>
      </c>
    </row>
    <row r="614" spans="1:14">
      <c r="A614" s="139" t="s">
        <v>6875</v>
      </c>
      <c r="B614" s="27" t="s">
        <v>6887</v>
      </c>
      <c r="C614" s="27" t="s">
        <v>18</v>
      </c>
      <c r="D614" s="27" t="s">
        <v>1068</v>
      </c>
      <c r="E614" s="27" t="s">
        <v>37</v>
      </c>
      <c r="F614" s="27" t="s">
        <v>386</v>
      </c>
      <c r="G614" s="27" t="s">
        <v>387</v>
      </c>
      <c r="H614" s="139" t="s">
        <v>5</v>
      </c>
      <c r="I614" s="1">
        <v>5969358</v>
      </c>
      <c r="J614" s="58">
        <v>370</v>
      </c>
      <c r="K614" t="str">
        <f>VLOOKUP(D614,Group[],3,FALSE)</f>
        <v>Non Komoditi</v>
      </c>
      <c r="L614">
        <f>VLOOKUP(D614,Group[],5,FALSE)</f>
        <v>0</v>
      </c>
      <c r="M614" t="str">
        <f>VLOOKUP(D614,Group[],4,FALSE)</f>
        <v>Hilir Lainnya</v>
      </c>
      <c r="N614" t="str">
        <f>VLOOKUP(F614,Kategori[],3,FALSE)</f>
        <v>Hilir Lainya</v>
      </c>
    </row>
    <row r="615" spans="1:14">
      <c r="A615" s="139" t="s">
        <v>6875</v>
      </c>
      <c r="B615" s="27" t="s">
        <v>6887</v>
      </c>
      <c r="C615" s="27" t="s">
        <v>18</v>
      </c>
      <c r="D615" s="27" t="s">
        <v>1068</v>
      </c>
      <c r="E615" s="27" t="s">
        <v>37</v>
      </c>
      <c r="F615" s="27" t="s">
        <v>396</v>
      </c>
      <c r="G615" s="27" t="s">
        <v>397</v>
      </c>
      <c r="H615" s="139" t="s">
        <v>5</v>
      </c>
      <c r="I615" s="1">
        <v>38117728</v>
      </c>
      <c r="J615" s="58">
        <v>3922</v>
      </c>
      <c r="K615" t="str">
        <f>VLOOKUP(D615,Group[],3,FALSE)</f>
        <v>Non Komoditi</v>
      </c>
      <c r="L615">
        <f>VLOOKUP(D615,Group[],5,FALSE)</f>
        <v>0</v>
      </c>
      <c r="M615" t="str">
        <f>VLOOKUP(D615,Group[],4,FALSE)</f>
        <v>Hilir Lainnya</v>
      </c>
      <c r="N615" t="str">
        <f>VLOOKUP(F615,Kategori[],3,FALSE)</f>
        <v>Hilir Lainya</v>
      </c>
    </row>
    <row r="616" spans="1:14">
      <c r="A616" s="139" t="s">
        <v>6875</v>
      </c>
      <c r="B616" s="27" t="s">
        <v>6887</v>
      </c>
      <c r="C616" s="27" t="s">
        <v>18</v>
      </c>
      <c r="D616" s="27" t="s">
        <v>1068</v>
      </c>
      <c r="E616" s="27" t="s">
        <v>37</v>
      </c>
      <c r="F616" s="27" t="s">
        <v>398</v>
      </c>
      <c r="G616" s="27" t="s">
        <v>399</v>
      </c>
      <c r="H616" s="139" t="s">
        <v>5</v>
      </c>
      <c r="I616" s="1">
        <v>0</v>
      </c>
      <c r="J616" s="58">
        <v>6</v>
      </c>
      <c r="K616" t="str">
        <f>VLOOKUP(D616,Group[],3,FALSE)</f>
        <v>Non Komoditi</v>
      </c>
      <c r="L616">
        <f>VLOOKUP(D616,Group[],5,FALSE)</f>
        <v>0</v>
      </c>
      <c r="M616" t="str">
        <f>VLOOKUP(D616,Group[],4,FALSE)</f>
        <v>Hilir Lainnya</v>
      </c>
      <c r="N616" t="str">
        <f>VLOOKUP(F616,Kategori[],3,FALSE)</f>
        <v>Hilir Lainya</v>
      </c>
    </row>
    <row r="617" spans="1:14">
      <c r="A617" s="139" t="s">
        <v>6875</v>
      </c>
      <c r="B617" s="27" t="s">
        <v>6887</v>
      </c>
      <c r="C617" s="27" t="s">
        <v>18</v>
      </c>
      <c r="D617" s="27" t="s">
        <v>1068</v>
      </c>
      <c r="E617" s="27" t="s">
        <v>37</v>
      </c>
      <c r="F617" s="27" t="s">
        <v>400</v>
      </c>
      <c r="G617" s="27" t="s">
        <v>401</v>
      </c>
      <c r="H617" s="139" t="s">
        <v>5</v>
      </c>
      <c r="I617" s="1">
        <v>0</v>
      </c>
      <c r="J617" s="58">
        <v>2</v>
      </c>
      <c r="K617" t="str">
        <f>VLOOKUP(D617,Group[],3,FALSE)</f>
        <v>Non Komoditi</v>
      </c>
      <c r="L617">
        <f>VLOOKUP(D617,Group[],5,FALSE)</f>
        <v>0</v>
      </c>
      <c r="M617" t="str">
        <f>VLOOKUP(D617,Group[],4,FALSE)</f>
        <v>Hilir Lainnya</v>
      </c>
      <c r="N617" t="str">
        <f>VLOOKUP(F617,Kategori[],3,FALSE)</f>
        <v>Hilir Lainya</v>
      </c>
    </row>
    <row r="618" spans="1:14">
      <c r="A618" s="139" t="s">
        <v>6875</v>
      </c>
      <c r="B618" s="27" t="s">
        <v>6887</v>
      </c>
      <c r="C618" s="27" t="s">
        <v>18</v>
      </c>
      <c r="D618" s="27" t="s">
        <v>1068</v>
      </c>
      <c r="E618" s="27" t="s">
        <v>37</v>
      </c>
      <c r="F618" s="27" t="s">
        <v>402</v>
      </c>
      <c r="G618" s="27" t="s">
        <v>403</v>
      </c>
      <c r="H618" s="139" t="s">
        <v>5</v>
      </c>
      <c r="I618" s="1">
        <v>0</v>
      </c>
      <c r="J618" s="58">
        <v>2</v>
      </c>
      <c r="K618" t="str">
        <f>VLOOKUP(D618,Group[],3,FALSE)</f>
        <v>Non Komoditi</v>
      </c>
      <c r="L618">
        <f>VLOOKUP(D618,Group[],5,FALSE)</f>
        <v>0</v>
      </c>
      <c r="M618" t="str">
        <f>VLOOKUP(D618,Group[],4,FALSE)</f>
        <v>Hilir Lainnya</v>
      </c>
      <c r="N618" t="str">
        <f>VLOOKUP(F618,Kategori[],3,FALSE)</f>
        <v>Hilir Lainya</v>
      </c>
    </row>
    <row r="619" spans="1:14">
      <c r="A619" s="139" t="s">
        <v>6875</v>
      </c>
      <c r="B619" s="27" t="s">
        <v>6887</v>
      </c>
      <c r="C619" s="27" t="s">
        <v>18</v>
      </c>
      <c r="D619" s="27" t="s">
        <v>1068</v>
      </c>
      <c r="E619" s="27" t="s">
        <v>37</v>
      </c>
      <c r="F619" s="27" t="s">
        <v>404</v>
      </c>
      <c r="G619" s="27" t="s">
        <v>405</v>
      </c>
      <c r="H619" s="139" t="s">
        <v>5</v>
      </c>
      <c r="I619" s="1">
        <v>0</v>
      </c>
      <c r="J619" s="58">
        <v>2</v>
      </c>
      <c r="K619" t="str">
        <f>VLOOKUP(D619,Group[],3,FALSE)</f>
        <v>Non Komoditi</v>
      </c>
      <c r="L619">
        <f>VLOOKUP(D619,Group[],5,FALSE)</f>
        <v>0</v>
      </c>
      <c r="M619" t="str">
        <f>VLOOKUP(D619,Group[],4,FALSE)</f>
        <v>Hilir Lainnya</v>
      </c>
      <c r="N619" t="str">
        <f>VLOOKUP(F619,Kategori[],3,FALSE)</f>
        <v>Hilir Lainya</v>
      </c>
    </row>
    <row r="620" spans="1:14">
      <c r="A620" s="139" t="s">
        <v>6875</v>
      </c>
      <c r="B620" s="27" t="s">
        <v>6887</v>
      </c>
      <c r="C620" s="27" t="s">
        <v>18</v>
      </c>
      <c r="D620" s="27" t="s">
        <v>1068</v>
      </c>
      <c r="E620" s="27" t="s">
        <v>37</v>
      </c>
      <c r="F620" s="27" t="s">
        <v>406</v>
      </c>
      <c r="G620" s="27" t="s">
        <v>407</v>
      </c>
      <c r="H620" s="139" t="s">
        <v>5</v>
      </c>
      <c r="I620" s="1">
        <v>1941280</v>
      </c>
      <c r="J620" s="58">
        <v>223</v>
      </c>
      <c r="K620" t="str">
        <f>VLOOKUP(D620,Group[],3,FALSE)</f>
        <v>Non Komoditi</v>
      </c>
      <c r="L620">
        <f>VLOOKUP(D620,Group[],5,FALSE)</f>
        <v>0</v>
      </c>
      <c r="M620" t="str">
        <f>VLOOKUP(D620,Group[],4,FALSE)</f>
        <v>Hilir Lainnya</v>
      </c>
      <c r="N620" t="str">
        <f>VLOOKUP(F620,Kategori[],3,FALSE)</f>
        <v>Hilir Lainya</v>
      </c>
    </row>
    <row r="621" spans="1:14">
      <c r="A621" s="139" t="s">
        <v>6875</v>
      </c>
      <c r="B621" s="27" t="s">
        <v>6887</v>
      </c>
      <c r="C621" s="27" t="s">
        <v>18</v>
      </c>
      <c r="D621" s="27" t="s">
        <v>1068</v>
      </c>
      <c r="E621" s="27" t="s">
        <v>37</v>
      </c>
      <c r="F621" s="27" t="s">
        <v>408</v>
      </c>
      <c r="G621" s="27" t="s">
        <v>409</v>
      </c>
      <c r="H621" s="139" t="s">
        <v>5</v>
      </c>
      <c r="I621" s="1">
        <v>1502977</v>
      </c>
      <c r="J621" s="58">
        <v>175</v>
      </c>
      <c r="K621" t="str">
        <f>VLOOKUP(D621,Group[],3,FALSE)</f>
        <v>Non Komoditi</v>
      </c>
      <c r="L621">
        <f>VLOOKUP(D621,Group[],5,FALSE)</f>
        <v>0</v>
      </c>
      <c r="M621" t="str">
        <f>VLOOKUP(D621,Group[],4,FALSE)</f>
        <v>Hilir Lainnya</v>
      </c>
      <c r="N621" t="str">
        <f>VLOOKUP(F621,Kategori[],3,FALSE)</f>
        <v>Hilir Lainya</v>
      </c>
    </row>
    <row r="622" spans="1:14">
      <c r="A622" s="139" t="s">
        <v>6875</v>
      </c>
      <c r="B622" s="27" t="s">
        <v>6887</v>
      </c>
      <c r="C622" s="27" t="s">
        <v>18</v>
      </c>
      <c r="D622" s="27" t="s">
        <v>1068</v>
      </c>
      <c r="E622" s="27" t="s">
        <v>37</v>
      </c>
      <c r="F622" s="27" t="s">
        <v>410</v>
      </c>
      <c r="G622" s="27" t="s">
        <v>411</v>
      </c>
      <c r="H622" s="139" t="s">
        <v>5</v>
      </c>
      <c r="I622" s="1">
        <v>8160000</v>
      </c>
      <c r="J622" s="58">
        <v>5760</v>
      </c>
      <c r="K622" t="str">
        <f>VLOOKUP(D622,Group[],3,FALSE)</f>
        <v>Non Komoditi</v>
      </c>
      <c r="L622">
        <f>VLOOKUP(D622,Group[],5,FALSE)</f>
        <v>0</v>
      </c>
      <c r="M622" t="str">
        <f>VLOOKUP(D622,Group[],4,FALSE)</f>
        <v>Hilir Lainnya</v>
      </c>
      <c r="N622" t="str">
        <f>VLOOKUP(F622,Kategori[],3,FALSE)</f>
        <v>Hilir Lainya</v>
      </c>
    </row>
    <row r="623" spans="1:14">
      <c r="A623" s="139" t="s">
        <v>6875</v>
      </c>
      <c r="B623" s="27" t="s">
        <v>6887</v>
      </c>
      <c r="C623" s="27" t="s">
        <v>18</v>
      </c>
      <c r="D623" s="27" t="s">
        <v>1068</v>
      </c>
      <c r="E623" s="27" t="s">
        <v>37</v>
      </c>
      <c r="F623" s="27" t="s">
        <v>412</v>
      </c>
      <c r="G623" s="27" t="s">
        <v>413</v>
      </c>
      <c r="H623" s="139" t="s">
        <v>5</v>
      </c>
      <c r="I623" s="1">
        <v>2871892</v>
      </c>
      <c r="J623" s="58">
        <v>40</v>
      </c>
      <c r="K623" t="str">
        <f>VLOOKUP(D623,Group[],3,FALSE)</f>
        <v>Non Komoditi</v>
      </c>
      <c r="L623">
        <f>VLOOKUP(D623,Group[],5,FALSE)</f>
        <v>0</v>
      </c>
      <c r="M623" t="str">
        <f>VLOOKUP(D623,Group[],4,FALSE)</f>
        <v>Hilir Lainnya</v>
      </c>
      <c r="N623" t="str">
        <f>VLOOKUP(F623,Kategori[],3,FALSE)</f>
        <v>Hilir Lainya</v>
      </c>
    </row>
    <row r="624" spans="1:14">
      <c r="A624" s="139" t="s">
        <v>6875</v>
      </c>
      <c r="B624" s="27" t="s">
        <v>6887</v>
      </c>
      <c r="C624" s="27" t="s">
        <v>18</v>
      </c>
      <c r="D624" s="27" t="s">
        <v>1068</v>
      </c>
      <c r="E624" s="27" t="s">
        <v>37</v>
      </c>
      <c r="F624" s="27" t="s">
        <v>414</v>
      </c>
      <c r="G624" s="27" t="s">
        <v>415</v>
      </c>
      <c r="H624" s="139" t="s">
        <v>5</v>
      </c>
      <c r="I624" s="1">
        <v>998072</v>
      </c>
      <c r="J624" s="58">
        <v>139</v>
      </c>
      <c r="K624" t="str">
        <f>VLOOKUP(D624,Group[],3,FALSE)</f>
        <v>Non Komoditi</v>
      </c>
      <c r="L624">
        <f>VLOOKUP(D624,Group[],5,FALSE)</f>
        <v>0</v>
      </c>
      <c r="M624" t="str">
        <f>VLOOKUP(D624,Group[],4,FALSE)</f>
        <v>Hilir Lainnya</v>
      </c>
      <c r="N624" t="str">
        <f>VLOOKUP(F624,Kategori[],3,FALSE)</f>
        <v>Hilir Lainya</v>
      </c>
    </row>
    <row r="625" spans="1:14">
      <c r="A625" s="139" t="s">
        <v>6875</v>
      </c>
      <c r="B625" s="27" t="s">
        <v>6887</v>
      </c>
      <c r="C625" s="27" t="s">
        <v>18</v>
      </c>
      <c r="D625" s="27" t="s">
        <v>1068</v>
      </c>
      <c r="E625" s="27" t="s">
        <v>37</v>
      </c>
      <c r="F625" s="27" t="s">
        <v>416</v>
      </c>
      <c r="G625" s="27" t="s">
        <v>417</v>
      </c>
      <c r="H625" s="139" t="s">
        <v>5</v>
      </c>
      <c r="I625" s="1">
        <v>2776473</v>
      </c>
      <c r="J625" s="58">
        <v>391</v>
      </c>
      <c r="K625" t="str">
        <f>VLOOKUP(D625,Group[],3,FALSE)</f>
        <v>Non Komoditi</v>
      </c>
      <c r="L625">
        <f>VLOOKUP(D625,Group[],5,FALSE)</f>
        <v>0</v>
      </c>
      <c r="M625" t="str">
        <f>VLOOKUP(D625,Group[],4,FALSE)</f>
        <v>Hilir Lainnya</v>
      </c>
      <c r="N625" t="str">
        <f>VLOOKUP(F625,Kategori[],3,FALSE)</f>
        <v>Hilir Lainya</v>
      </c>
    </row>
    <row r="626" spans="1:14">
      <c r="A626" s="139" t="s">
        <v>6875</v>
      </c>
      <c r="B626" s="27" t="s">
        <v>6887</v>
      </c>
      <c r="C626" s="27" t="s">
        <v>18</v>
      </c>
      <c r="D626" s="27" t="s">
        <v>1068</v>
      </c>
      <c r="E626" s="27" t="s">
        <v>37</v>
      </c>
      <c r="F626" s="27" t="s">
        <v>420</v>
      </c>
      <c r="G626" s="27" t="s">
        <v>421</v>
      </c>
      <c r="H626" s="139" t="s">
        <v>5</v>
      </c>
      <c r="I626" s="1">
        <v>0</v>
      </c>
      <c r="J626" s="58">
        <v>2</v>
      </c>
      <c r="K626" t="str">
        <f>VLOOKUP(D626,Group[],3,FALSE)</f>
        <v>Non Komoditi</v>
      </c>
      <c r="L626">
        <f>VLOOKUP(D626,Group[],5,FALSE)</f>
        <v>0</v>
      </c>
      <c r="M626" t="str">
        <f>VLOOKUP(D626,Group[],4,FALSE)</f>
        <v>Hilir Lainnya</v>
      </c>
      <c r="N626" t="str">
        <f>VLOOKUP(F626,Kategori[],3,FALSE)</f>
        <v>Hilir Lainya</v>
      </c>
    </row>
    <row r="627" spans="1:14">
      <c r="A627" s="139" t="s">
        <v>6875</v>
      </c>
      <c r="B627" s="27" t="s">
        <v>6887</v>
      </c>
      <c r="C627" s="27" t="s">
        <v>18</v>
      </c>
      <c r="D627" s="27" t="s">
        <v>1068</v>
      </c>
      <c r="E627" s="27" t="s">
        <v>37</v>
      </c>
      <c r="F627" s="27" t="s">
        <v>422</v>
      </c>
      <c r="G627" s="27" t="s">
        <v>423</v>
      </c>
      <c r="H627" s="139" t="s">
        <v>5</v>
      </c>
      <c r="I627" s="1">
        <v>0</v>
      </c>
      <c r="J627" s="58">
        <v>2</v>
      </c>
      <c r="K627" t="str">
        <f>VLOOKUP(D627,Group[],3,FALSE)</f>
        <v>Non Komoditi</v>
      </c>
      <c r="L627">
        <f>VLOOKUP(D627,Group[],5,FALSE)</f>
        <v>0</v>
      </c>
      <c r="M627" t="str">
        <f>VLOOKUP(D627,Group[],4,FALSE)</f>
        <v>Hilir Lainnya</v>
      </c>
      <c r="N627" t="str">
        <f>VLOOKUP(F627,Kategori[],3,FALSE)</f>
        <v>Hilir Lainya</v>
      </c>
    </row>
    <row r="628" spans="1:14">
      <c r="A628" s="139" t="s">
        <v>6875</v>
      </c>
      <c r="B628" s="27" t="s">
        <v>6887</v>
      </c>
      <c r="C628" s="27" t="s">
        <v>18</v>
      </c>
      <c r="D628" s="27" t="s">
        <v>1068</v>
      </c>
      <c r="E628" s="27" t="s">
        <v>37</v>
      </c>
      <c r="F628" s="27" t="s">
        <v>424</v>
      </c>
      <c r="G628" s="27" t="s">
        <v>425</v>
      </c>
      <c r="H628" s="139" t="s">
        <v>5</v>
      </c>
      <c r="I628" s="1">
        <v>2250000</v>
      </c>
      <c r="J628" s="58">
        <v>45</v>
      </c>
      <c r="K628" t="str">
        <f>VLOOKUP(D628,Group[],3,FALSE)</f>
        <v>Non Komoditi</v>
      </c>
      <c r="L628">
        <f>VLOOKUP(D628,Group[],5,FALSE)</f>
        <v>0</v>
      </c>
      <c r="M628" t="str">
        <f>VLOOKUP(D628,Group[],4,FALSE)</f>
        <v>Hilir Lainnya</v>
      </c>
      <c r="N628" t="str">
        <f>VLOOKUP(F628,Kategori[],3,FALSE)</f>
        <v>Hilir Lainya</v>
      </c>
    </row>
    <row r="629" spans="1:14">
      <c r="A629" s="139" t="s">
        <v>6875</v>
      </c>
      <c r="B629" s="27" t="s">
        <v>6887</v>
      </c>
      <c r="C629" s="27" t="s">
        <v>18</v>
      </c>
      <c r="D629" s="27" t="s">
        <v>1068</v>
      </c>
      <c r="E629" s="27" t="s">
        <v>37</v>
      </c>
      <c r="F629" s="27" t="s">
        <v>426</v>
      </c>
      <c r="G629" s="27" t="s">
        <v>427</v>
      </c>
      <c r="H629" s="139" t="s">
        <v>5</v>
      </c>
      <c r="I629" s="1">
        <v>1112260</v>
      </c>
      <c r="J629" s="58">
        <v>20</v>
      </c>
      <c r="K629" t="str">
        <f>VLOOKUP(D629,Group[],3,FALSE)</f>
        <v>Non Komoditi</v>
      </c>
      <c r="L629">
        <f>VLOOKUP(D629,Group[],5,FALSE)</f>
        <v>0</v>
      </c>
      <c r="M629" t="str">
        <f>VLOOKUP(D629,Group[],4,FALSE)</f>
        <v>Hilir Lainnya</v>
      </c>
      <c r="N629" t="str">
        <f>VLOOKUP(F629,Kategori[],3,FALSE)</f>
        <v>Hilir Lainya</v>
      </c>
    </row>
    <row r="630" spans="1:14">
      <c r="A630" s="139" t="s">
        <v>6875</v>
      </c>
      <c r="B630" s="27" t="s">
        <v>6887</v>
      </c>
      <c r="C630" s="27" t="s">
        <v>18</v>
      </c>
      <c r="D630" s="27" t="s">
        <v>1068</v>
      </c>
      <c r="E630" s="27" t="s">
        <v>37</v>
      </c>
      <c r="F630" s="27" t="s">
        <v>430</v>
      </c>
      <c r="G630" s="27" t="s">
        <v>431</v>
      </c>
      <c r="H630" s="139" t="s">
        <v>5</v>
      </c>
      <c r="I630" s="1">
        <v>2391171</v>
      </c>
      <c r="J630" s="58">
        <v>70</v>
      </c>
      <c r="K630" t="str">
        <f>VLOOKUP(D630,Group[],3,FALSE)</f>
        <v>Non Komoditi</v>
      </c>
      <c r="L630">
        <f>VLOOKUP(D630,Group[],5,FALSE)</f>
        <v>0</v>
      </c>
      <c r="M630" t="str">
        <f>VLOOKUP(D630,Group[],4,FALSE)</f>
        <v>Hilir Lainnya</v>
      </c>
      <c r="N630" t="str">
        <f>VLOOKUP(F630,Kategori[],3,FALSE)</f>
        <v>Hilir Lainya</v>
      </c>
    </row>
    <row r="631" spans="1:14">
      <c r="A631" s="139" t="s">
        <v>6875</v>
      </c>
      <c r="B631" s="27" t="s">
        <v>6887</v>
      </c>
      <c r="C631" s="27" t="s">
        <v>18</v>
      </c>
      <c r="D631" s="27" t="s">
        <v>1068</v>
      </c>
      <c r="E631" s="27" t="s">
        <v>37</v>
      </c>
      <c r="F631" s="27" t="s">
        <v>436</v>
      </c>
      <c r="G631" s="27" t="s">
        <v>437</v>
      </c>
      <c r="H631" s="139" t="s">
        <v>5</v>
      </c>
      <c r="I631" s="1">
        <v>4828829</v>
      </c>
      <c r="J631" s="58">
        <v>1600</v>
      </c>
      <c r="K631" t="str">
        <f>VLOOKUP(D631,Group[],3,FALSE)</f>
        <v>Non Komoditi</v>
      </c>
      <c r="L631">
        <f>VLOOKUP(D631,Group[],5,FALSE)</f>
        <v>0</v>
      </c>
      <c r="M631" t="str">
        <f>VLOOKUP(D631,Group[],4,FALSE)</f>
        <v>Hilir Lainnya</v>
      </c>
      <c r="N631" t="str">
        <f>VLOOKUP(F631,Kategori[],3,FALSE)</f>
        <v>Hilir Lainya</v>
      </c>
    </row>
    <row r="632" spans="1:14">
      <c r="A632" s="139" t="s">
        <v>6875</v>
      </c>
      <c r="B632" s="27" t="s">
        <v>6887</v>
      </c>
      <c r="C632" s="27" t="s">
        <v>18</v>
      </c>
      <c r="D632" s="27" t="s">
        <v>1068</v>
      </c>
      <c r="E632" s="27" t="s">
        <v>37</v>
      </c>
      <c r="F632" s="27" t="s">
        <v>480</v>
      </c>
      <c r="G632" s="27" t="s">
        <v>481</v>
      </c>
      <c r="H632" s="139" t="s">
        <v>5</v>
      </c>
      <c r="I632" s="1">
        <v>7120780</v>
      </c>
      <c r="J632" s="58">
        <v>2153</v>
      </c>
      <c r="K632" t="str">
        <f>VLOOKUP(D632,Group[],3,FALSE)</f>
        <v>Non Komoditi</v>
      </c>
      <c r="L632">
        <f>VLOOKUP(D632,Group[],5,FALSE)</f>
        <v>0</v>
      </c>
      <c r="M632" t="str">
        <f>VLOOKUP(D632,Group[],4,FALSE)</f>
        <v>Hilir Lainnya</v>
      </c>
      <c r="N632" t="str">
        <f>VLOOKUP(F632,Kategori[],3,FALSE)</f>
        <v>Hilir Lainya</v>
      </c>
    </row>
    <row r="633" spans="1:14">
      <c r="A633" s="139" t="s">
        <v>6875</v>
      </c>
      <c r="B633" s="27" t="s">
        <v>6887</v>
      </c>
      <c r="C633" s="27" t="s">
        <v>18</v>
      </c>
      <c r="D633" s="27" t="s">
        <v>1068</v>
      </c>
      <c r="E633" s="27" t="s">
        <v>37</v>
      </c>
      <c r="F633" s="27" t="s">
        <v>482</v>
      </c>
      <c r="G633" s="27" t="s">
        <v>483</v>
      </c>
      <c r="H633" s="139" t="s">
        <v>5</v>
      </c>
      <c r="I633" s="1">
        <v>2853444</v>
      </c>
      <c r="J633" s="58">
        <v>1138</v>
      </c>
      <c r="K633" t="str">
        <f>VLOOKUP(D633,Group[],3,FALSE)</f>
        <v>Non Komoditi</v>
      </c>
      <c r="L633">
        <f>VLOOKUP(D633,Group[],5,FALSE)</f>
        <v>0</v>
      </c>
      <c r="M633" t="str">
        <f>VLOOKUP(D633,Group[],4,FALSE)</f>
        <v>Hilir Lainnya</v>
      </c>
      <c r="N633" t="str">
        <f>VLOOKUP(F633,Kategori[],3,FALSE)</f>
        <v>Hilir Lainya</v>
      </c>
    </row>
    <row r="634" spans="1:14">
      <c r="A634" s="139" t="s">
        <v>6875</v>
      </c>
      <c r="B634" s="27" t="s">
        <v>6887</v>
      </c>
      <c r="C634" s="27" t="s">
        <v>18</v>
      </c>
      <c r="D634" s="27" t="s">
        <v>1068</v>
      </c>
      <c r="E634" s="27" t="s">
        <v>37</v>
      </c>
      <c r="F634" s="27" t="s">
        <v>496</v>
      </c>
      <c r="G634" s="27" t="s">
        <v>497</v>
      </c>
      <c r="H634" s="139" t="s">
        <v>5</v>
      </c>
      <c r="I634" s="1">
        <v>11990000</v>
      </c>
      <c r="J634" s="58">
        <v>331</v>
      </c>
      <c r="K634" t="str">
        <f>VLOOKUP(D634,Group[],3,FALSE)</f>
        <v>Non Komoditi</v>
      </c>
      <c r="L634">
        <f>VLOOKUP(D634,Group[],5,FALSE)</f>
        <v>0</v>
      </c>
      <c r="M634" t="str">
        <f>VLOOKUP(D634,Group[],4,FALSE)</f>
        <v>Hilir Lainnya</v>
      </c>
      <c r="N634" t="str">
        <f>VLOOKUP(F634,Kategori[],3,FALSE)</f>
        <v>Hilir Lainya</v>
      </c>
    </row>
    <row r="635" spans="1:14">
      <c r="A635" s="139" t="s">
        <v>6875</v>
      </c>
      <c r="B635" s="27" t="s">
        <v>6887</v>
      </c>
      <c r="C635" s="27" t="s">
        <v>18</v>
      </c>
      <c r="D635" s="27" t="s">
        <v>1068</v>
      </c>
      <c r="E635" s="27" t="s">
        <v>37</v>
      </c>
      <c r="F635" s="27" t="s">
        <v>500</v>
      </c>
      <c r="G635" s="27" t="s">
        <v>501</v>
      </c>
      <c r="H635" s="139" t="s">
        <v>5</v>
      </c>
      <c r="I635" s="1">
        <v>1500000</v>
      </c>
      <c r="J635" s="58">
        <v>25</v>
      </c>
      <c r="K635" t="str">
        <f>VLOOKUP(D635,Group[],3,FALSE)</f>
        <v>Non Komoditi</v>
      </c>
      <c r="L635">
        <f>VLOOKUP(D635,Group[],5,FALSE)</f>
        <v>0</v>
      </c>
      <c r="M635" t="str">
        <f>VLOOKUP(D635,Group[],4,FALSE)</f>
        <v>Hilir Lainnya</v>
      </c>
      <c r="N635" t="str">
        <f>VLOOKUP(F635,Kategori[],3,FALSE)</f>
        <v>Hilir Lainya</v>
      </c>
    </row>
    <row r="636" spans="1:14">
      <c r="A636" s="139" t="s">
        <v>6875</v>
      </c>
      <c r="B636" s="27" t="s">
        <v>6887</v>
      </c>
      <c r="C636" s="27" t="s">
        <v>18</v>
      </c>
      <c r="D636" s="27" t="s">
        <v>1068</v>
      </c>
      <c r="E636" s="27" t="s">
        <v>37</v>
      </c>
      <c r="F636" s="27" t="s">
        <v>504</v>
      </c>
      <c r="G636" s="27" t="s">
        <v>505</v>
      </c>
      <c r="H636" s="139" t="s">
        <v>5</v>
      </c>
      <c r="I636" s="1">
        <v>870000</v>
      </c>
      <c r="J636" s="58">
        <v>20</v>
      </c>
      <c r="K636" t="str">
        <f>VLOOKUP(D636,Group[],3,FALSE)</f>
        <v>Non Komoditi</v>
      </c>
      <c r="L636">
        <f>VLOOKUP(D636,Group[],5,FALSE)</f>
        <v>0</v>
      </c>
      <c r="M636" t="str">
        <f>VLOOKUP(D636,Group[],4,FALSE)</f>
        <v>Hilir Lainnya</v>
      </c>
      <c r="N636" t="str">
        <f>VLOOKUP(F636,Kategori[],3,FALSE)</f>
        <v>Hilir Lainya</v>
      </c>
    </row>
    <row r="637" spans="1:14">
      <c r="A637" s="139" t="s">
        <v>6875</v>
      </c>
      <c r="B637" s="27" t="s">
        <v>6887</v>
      </c>
      <c r="C637" s="27" t="s">
        <v>18</v>
      </c>
      <c r="D637" s="27" t="s">
        <v>1068</v>
      </c>
      <c r="E637" s="27" t="s">
        <v>37</v>
      </c>
      <c r="F637" s="27" t="s">
        <v>530</v>
      </c>
      <c r="G637" s="27" t="s">
        <v>531</v>
      </c>
      <c r="H637" s="139" t="s">
        <v>5</v>
      </c>
      <c r="I637" s="1">
        <v>16368324</v>
      </c>
      <c r="J637" s="58">
        <v>1456</v>
      </c>
      <c r="K637" t="str">
        <f>VLOOKUP(D637,Group[],3,FALSE)</f>
        <v>Non Komoditi</v>
      </c>
      <c r="L637">
        <f>VLOOKUP(D637,Group[],5,FALSE)</f>
        <v>0</v>
      </c>
      <c r="M637" t="str">
        <f>VLOOKUP(D637,Group[],4,FALSE)</f>
        <v>Hilir Lainnya</v>
      </c>
      <c r="N637" t="str">
        <f>VLOOKUP(F637,Kategori[],3,FALSE)</f>
        <v>Hilir Lainya</v>
      </c>
    </row>
    <row r="638" spans="1:14">
      <c r="A638" s="139" t="s">
        <v>6875</v>
      </c>
      <c r="B638" s="27" t="s">
        <v>6887</v>
      </c>
      <c r="C638" s="27" t="s">
        <v>18</v>
      </c>
      <c r="D638" s="27" t="s">
        <v>1068</v>
      </c>
      <c r="E638" s="27" t="s">
        <v>37</v>
      </c>
      <c r="F638" s="27" t="s">
        <v>532</v>
      </c>
      <c r="G638" s="27" t="s">
        <v>533</v>
      </c>
      <c r="H638" s="139" t="s">
        <v>5</v>
      </c>
      <c r="I638" s="1">
        <v>14940626</v>
      </c>
      <c r="J638" s="58">
        <v>723</v>
      </c>
      <c r="K638" t="str">
        <f>VLOOKUP(D638,Group[],3,FALSE)</f>
        <v>Non Komoditi</v>
      </c>
      <c r="L638">
        <f>VLOOKUP(D638,Group[],5,FALSE)</f>
        <v>0</v>
      </c>
      <c r="M638" t="str">
        <f>VLOOKUP(D638,Group[],4,FALSE)</f>
        <v>Hilir Lainnya</v>
      </c>
      <c r="N638" t="str">
        <f>VLOOKUP(F638,Kategori[],3,FALSE)</f>
        <v>Hilir Lainya</v>
      </c>
    </row>
    <row r="639" spans="1:14">
      <c r="A639" s="139" t="s">
        <v>6875</v>
      </c>
      <c r="B639" s="27" t="s">
        <v>6887</v>
      </c>
      <c r="C639" s="27" t="s">
        <v>18</v>
      </c>
      <c r="D639" s="27" t="s">
        <v>1068</v>
      </c>
      <c r="E639" s="27" t="s">
        <v>37</v>
      </c>
      <c r="F639" s="27" t="s">
        <v>534</v>
      </c>
      <c r="G639" s="27" t="s">
        <v>535</v>
      </c>
      <c r="H639" s="139" t="s">
        <v>5</v>
      </c>
      <c r="I639" s="1">
        <v>277808614</v>
      </c>
      <c r="J639" s="58">
        <v>68047</v>
      </c>
      <c r="K639" t="str">
        <f>VLOOKUP(D639,Group[],3,FALSE)</f>
        <v>Non Komoditi</v>
      </c>
      <c r="L639">
        <f>VLOOKUP(D639,Group[],5,FALSE)</f>
        <v>0</v>
      </c>
      <c r="M639" t="str">
        <f>VLOOKUP(D639,Group[],4,FALSE)</f>
        <v>Hilir Lainnya</v>
      </c>
      <c r="N639" t="str">
        <f>VLOOKUP(F639,Kategori[],3,FALSE)</f>
        <v>Hilir Lainya</v>
      </c>
    </row>
    <row r="640" spans="1:14">
      <c r="A640" s="139" t="s">
        <v>6875</v>
      </c>
      <c r="B640" s="27" t="s">
        <v>6887</v>
      </c>
      <c r="C640" s="27" t="s">
        <v>18</v>
      </c>
      <c r="D640" s="27" t="s">
        <v>1068</v>
      </c>
      <c r="E640" s="27" t="s">
        <v>37</v>
      </c>
      <c r="F640" s="27" t="s">
        <v>536</v>
      </c>
      <c r="G640" s="27" t="s">
        <v>537</v>
      </c>
      <c r="H640" s="139" t="s">
        <v>5</v>
      </c>
      <c r="I640" s="1">
        <v>4305129</v>
      </c>
      <c r="J640" s="58">
        <v>4716</v>
      </c>
      <c r="K640" t="str">
        <f>VLOOKUP(D640,Group[],3,FALSE)</f>
        <v>Non Komoditi</v>
      </c>
      <c r="L640">
        <f>VLOOKUP(D640,Group[],5,FALSE)</f>
        <v>0</v>
      </c>
      <c r="M640" t="str">
        <f>VLOOKUP(D640,Group[],4,FALSE)</f>
        <v>Hilir Lainnya</v>
      </c>
      <c r="N640" t="str">
        <f>VLOOKUP(F640,Kategori[],3,FALSE)</f>
        <v>Hilir Lainya</v>
      </c>
    </row>
    <row r="641" spans="1:14">
      <c r="A641" s="139" t="s">
        <v>6875</v>
      </c>
      <c r="B641" s="27" t="s">
        <v>6887</v>
      </c>
      <c r="C641" s="27" t="s">
        <v>18</v>
      </c>
      <c r="D641" s="27" t="s">
        <v>1068</v>
      </c>
      <c r="E641" s="27" t="s">
        <v>37</v>
      </c>
      <c r="F641" s="27" t="s">
        <v>538</v>
      </c>
      <c r="G641" s="27" t="s">
        <v>539</v>
      </c>
      <c r="H641" s="139" t="s">
        <v>5</v>
      </c>
      <c r="I641" s="1">
        <v>61005405</v>
      </c>
      <c r="J641" s="58">
        <v>21600</v>
      </c>
      <c r="K641" t="str">
        <f>VLOOKUP(D641,Group[],3,FALSE)</f>
        <v>Non Komoditi</v>
      </c>
      <c r="L641">
        <f>VLOOKUP(D641,Group[],5,FALSE)</f>
        <v>0</v>
      </c>
      <c r="M641" t="str">
        <f>VLOOKUP(D641,Group[],4,FALSE)</f>
        <v>Hilir Lainnya</v>
      </c>
      <c r="N641" t="str">
        <f>VLOOKUP(F641,Kategori[],3,FALSE)</f>
        <v>Hilir Lainya</v>
      </c>
    </row>
    <row r="642" spans="1:14">
      <c r="A642" s="139" t="s">
        <v>6875</v>
      </c>
      <c r="B642" s="27" t="s">
        <v>6887</v>
      </c>
      <c r="C642" s="27" t="s">
        <v>18</v>
      </c>
      <c r="D642" s="27" t="s">
        <v>1068</v>
      </c>
      <c r="E642" s="27" t="s">
        <v>37</v>
      </c>
      <c r="F642" s="27" t="s">
        <v>540</v>
      </c>
      <c r="G642" s="27" t="s">
        <v>541</v>
      </c>
      <c r="H642" s="139" t="s">
        <v>5</v>
      </c>
      <c r="I642" s="1">
        <v>26535067</v>
      </c>
      <c r="J642" s="58">
        <v>1906</v>
      </c>
      <c r="K642" t="str">
        <f>VLOOKUP(D642,Group[],3,FALSE)</f>
        <v>Non Komoditi</v>
      </c>
      <c r="L642">
        <f>VLOOKUP(D642,Group[],5,FALSE)</f>
        <v>0</v>
      </c>
      <c r="M642" t="str">
        <f>VLOOKUP(D642,Group[],4,FALSE)</f>
        <v>Hilir Lainnya</v>
      </c>
      <c r="N642" t="str">
        <f>VLOOKUP(F642,Kategori[],3,FALSE)</f>
        <v>Hilir Lainya</v>
      </c>
    </row>
    <row r="643" spans="1:14">
      <c r="A643" s="139" t="s">
        <v>6875</v>
      </c>
      <c r="B643" s="27" t="s">
        <v>6887</v>
      </c>
      <c r="C643" s="27" t="s">
        <v>18</v>
      </c>
      <c r="D643" s="27" t="s">
        <v>1068</v>
      </c>
      <c r="E643" s="27" t="s">
        <v>37</v>
      </c>
      <c r="F643" s="27" t="s">
        <v>542</v>
      </c>
      <c r="G643" s="27" t="s">
        <v>543</v>
      </c>
      <c r="H643" s="139" t="s">
        <v>5</v>
      </c>
      <c r="I643" s="1">
        <v>5766</v>
      </c>
      <c r="J643" s="58">
        <v>1</v>
      </c>
      <c r="K643" t="str">
        <f>VLOOKUP(D643,Group[],3,FALSE)</f>
        <v>Non Komoditi</v>
      </c>
      <c r="L643">
        <f>VLOOKUP(D643,Group[],5,FALSE)</f>
        <v>0</v>
      </c>
      <c r="M643" t="str">
        <f>VLOOKUP(D643,Group[],4,FALSE)</f>
        <v>Hilir Lainnya</v>
      </c>
      <c r="N643" t="str">
        <f>VLOOKUP(F643,Kategori[],3,FALSE)</f>
        <v>Hilir Lainya</v>
      </c>
    </row>
    <row r="644" spans="1:14">
      <c r="A644" s="139" t="s">
        <v>6875</v>
      </c>
      <c r="B644" s="27" t="s">
        <v>6887</v>
      </c>
      <c r="C644" s="27" t="s">
        <v>18</v>
      </c>
      <c r="D644" s="27" t="s">
        <v>1068</v>
      </c>
      <c r="E644" s="27" t="s">
        <v>37</v>
      </c>
      <c r="F644" s="27" t="s">
        <v>544</v>
      </c>
      <c r="G644" s="27" t="s">
        <v>545</v>
      </c>
      <c r="H644" s="139" t="s">
        <v>5</v>
      </c>
      <c r="I644" s="1">
        <v>4864865</v>
      </c>
      <c r="J644" s="58">
        <v>1200</v>
      </c>
      <c r="K644" t="str">
        <f>VLOOKUP(D644,Group[],3,FALSE)</f>
        <v>Non Komoditi</v>
      </c>
      <c r="L644">
        <f>VLOOKUP(D644,Group[],5,FALSE)</f>
        <v>0</v>
      </c>
      <c r="M644" t="str">
        <f>VLOOKUP(D644,Group[],4,FALSE)</f>
        <v>Hilir Lainnya</v>
      </c>
      <c r="N644" t="str">
        <f>VLOOKUP(F644,Kategori[],3,FALSE)</f>
        <v>Hilir Lainya</v>
      </c>
    </row>
    <row r="645" spans="1:14">
      <c r="A645" s="139" t="s">
        <v>6875</v>
      </c>
      <c r="B645" s="27" t="s">
        <v>6887</v>
      </c>
      <c r="C645" s="27" t="s">
        <v>18</v>
      </c>
      <c r="D645" s="27" t="s">
        <v>1068</v>
      </c>
      <c r="E645" s="27" t="s">
        <v>37</v>
      </c>
      <c r="F645" s="27" t="s">
        <v>546</v>
      </c>
      <c r="G645" s="27" t="s">
        <v>547</v>
      </c>
      <c r="H645" s="139" t="s">
        <v>5</v>
      </c>
      <c r="I645" s="1">
        <v>24828627</v>
      </c>
      <c r="J645" s="58">
        <v>3004</v>
      </c>
      <c r="K645" t="str">
        <f>VLOOKUP(D645,Group[],3,FALSE)</f>
        <v>Non Komoditi</v>
      </c>
      <c r="L645">
        <f>VLOOKUP(D645,Group[],5,FALSE)</f>
        <v>0</v>
      </c>
      <c r="M645" t="str">
        <f>VLOOKUP(D645,Group[],4,FALSE)</f>
        <v>Hilir Lainnya</v>
      </c>
      <c r="N645" t="str">
        <f>VLOOKUP(F645,Kategori[],3,FALSE)</f>
        <v>Hilir Lainya</v>
      </c>
    </row>
    <row r="646" spans="1:14">
      <c r="A646" s="139" t="s">
        <v>6875</v>
      </c>
      <c r="B646" s="27" t="s">
        <v>6887</v>
      </c>
      <c r="C646" s="27" t="s">
        <v>18</v>
      </c>
      <c r="D646" s="27" t="s">
        <v>1068</v>
      </c>
      <c r="E646" s="27" t="s">
        <v>37</v>
      </c>
      <c r="F646" s="27" t="s">
        <v>548</v>
      </c>
      <c r="G646" s="27" t="s">
        <v>549</v>
      </c>
      <c r="H646" s="139" t="s">
        <v>5</v>
      </c>
      <c r="I646" s="1">
        <v>32641643</v>
      </c>
      <c r="J646" s="58">
        <v>2152</v>
      </c>
      <c r="K646" t="str">
        <f>VLOOKUP(D646,Group[],3,FALSE)</f>
        <v>Non Komoditi</v>
      </c>
      <c r="L646">
        <f>VLOOKUP(D646,Group[],5,FALSE)</f>
        <v>0</v>
      </c>
      <c r="M646" t="str">
        <f>VLOOKUP(D646,Group[],4,FALSE)</f>
        <v>Hilir Lainnya</v>
      </c>
      <c r="N646" t="str">
        <f>VLOOKUP(F646,Kategori[],3,FALSE)</f>
        <v>Hilir Lainya</v>
      </c>
    </row>
    <row r="647" spans="1:14">
      <c r="A647" s="139" t="s">
        <v>6875</v>
      </c>
      <c r="B647" s="27" t="s">
        <v>6887</v>
      </c>
      <c r="C647" s="27" t="s">
        <v>18</v>
      </c>
      <c r="D647" s="27" t="s">
        <v>1068</v>
      </c>
      <c r="E647" s="27" t="s">
        <v>37</v>
      </c>
      <c r="F647" s="27" t="s">
        <v>550</v>
      </c>
      <c r="G647" s="27" t="s">
        <v>551</v>
      </c>
      <c r="H647" s="139" t="s">
        <v>5</v>
      </c>
      <c r="I647" s="1">
        <v>59266851</v>
      </c>
      <c r="J647" s="58">
        <v>6092</v>
      </c>
      <c r="K647" t="str">
        <f>VLOOKUP(D647,Group[],3,FALSE)</f>
        <v>Non Komoditi</v>
      </c>
      <c r="L647">
        <f>VLOOKUP(D647,Group[],5,FALSE)</f>
        <v>0</v>
      </c>
      <c r="M647" t="str">
        <f>VLOOKUP(D647,Group[],4,FALSE)</f>
        <v>Hilir Lainnya</v>
      </c>
      <c r="N647" t="str">
        <f>VLOOKUP(F647,Kategori[],3,FALSE)</f>
        <v>Hilir Lainya</v>
      </c>
    </row>
    <row r="648" spans="1:14">
      <c r="A648" s="139" t="s">
        <v>6875</v>
      </c>
      <c r="B648" s="27" t="s">
        <v>6887</v>
      </c>
      <c r="C648" s="27" t="s">
        <v>18</v>
      </c>
      <c r="D648" s="27" t="s">
        <v>1068</v>
      </c>
      <c r="E648" s="27" t="s">
        <v>37</v>
      </c>
      <c r="F648" s="27" t="s">
        <v>552</v>
      </c>
      <c r="G648" s="27" t="s">
        <v>553</v>
      </c>
      <c r="H648" s="139" t="s">
        <v>5</v>
      </c>
      <c r="I648" s="1">
        <v>31026414</v>
      </c>
      <c r="J648" s="58">
        <v>1768</v>
      </c>
      <c r="K648" t="str">
        <f>VLOOKUP(D648,Group[],3,FALSE)</f>
        <v>Non Komoditi</v>
      </c>
      <c r="L648">
        <f>VLOOKUP(D648,Group[],5,FALSE)</f>
        <v>0</v>
      </c>
      <c r="M648" t="str">
        <f>VLOOKUP(D648,Group[],4,FALSE)</f>
        <v>Hilir Lainnya</v>
      </c>
      <c r="N648" t="str">
        <f>VLOOKUP(F648,Kategori[],3,FALSE)</f>
        <v>Hilir Lainya</v>
      </c>
    </row>
    <row r="649" spans="1:14">
      <c r="A649" s="139" t="s">
        <v>6875</v>
      </c>
      <c r="B649" s="27" t="s">
        <v>6887</v>
      </c>
      <c r="C649" s="27" t="s">
        <v>18</v>
      </c>
      <c r="D649" s="27" t="s">
        <v>1068</v>
      </c>
      <c r="E649" s="27" t="s">
        <v>37</v>
      </c>
      <c r="F649" s="27" t="s">
        <v>554</v>
      </c>
      <c r="G649" s="27" t="s">
        <v>555</v>
      </c>
      <c r="H649" s="139" t="s">
        <v>5</v>
      </c>
      <c r="I649" s="1">
        <v>38509865</v>
      </c>
      <c r="J649" s="58">
        <v>3930</v>
      </c>
      <c r="K649" t="str">
        <f>VLOOKUP(D649,Group[],3,FALSE)</f>
        <v>Non Komoditi</v>
      </c>
      <c r="L649">
        <f>VLOOKUP(D649,Group[],5,FALSE)</f>
        <v>0</v>
      </c>
      <c r="M649" t="str">
        <f>VLOOKUP(D649,Group[],4,FALSE)</f>
        <v>Hilir Lainnya</v>
      </c>
      <c r="N649" t="str">
        <f>VLOOKUP(F649,Kategori[],3,FALSE)</f>
        <v>Hilir Lainya</v>
      </c>
    </row>
    <row r="650" spans="1:14">
      <c r="A650" s="139" t="s">
        <v>6875</v>
      </c>
      <c r="B650" s="27" t="s">
        <v>6887</v>
      </c>
      <c r="C650" s="27" t="s">
        <v>18</v>
      </c>
      <c r="D650" s="27" t="s">
        <v>1068</v>
      </c>
      <c r="E650" s="27" t="s">
        <v>37</v>
      </c>
      <c r="F650" s="27" t="s">
        <v>556</v>
      </c>
      <c r="G650" s="27" t="s">
        <v>557</v>
      </c>
      <c r="H650" s="139" t="s">
        <v>5</v>
      </c>
      <c r="I650" s="1">
        <v>1338350</v>
      </c>
      <c r="J650" s="58">
        <v>97</v>
      </c>
      <c r="K650" t="str">
        <f>VLOOKUP(D650,Group[],3,FALSE)</f>
        <v>Non Komoditi</v>
      </c>
      <c r="L650">
        <f>VLOOKUP(D650,Group[],5,FALSE)</f>
        <v>0</v>
      </c>
      <c r="M650" t="str">
        <f>VLOOKUP(D650,Group[],4,FALSE)</f>
        <v>Hilir Lainnya</v>
      </c>
      <c r="N650" t="str">
        <f>VLOOKUP(F650,Kategori[],3,FALSE)</f>
        <v>Hilir Lainya</v>
      </c>
    </row>
    <row r="651" spans="1:14">
      <c r="A651" s="139" t="s">
        <v>6875</v>
      </c>
      <c r="B651" s="27" t="s">
        <v>6887</v>
      </c>
      <c r="C651" s="27" t="s">
        <v>18</v>
      </c>
      <c r="D651" s="27" t="s">
        <v>1068</v>
      </c>
      <c r="E651" s="27" t="s">
        <v>37</v>
      </c>
      <c r="F651" s="27" t="s">
        <v>558</v>
      </c>
      <c r="G651" s="27" t="s">
        <v>559</v>
      </c>
      <c r="H651" s="139" t="s">
        <v>5</v>
      </c>
      <c r="I651" s="1">
        <v>646370</v>
      </c>
      <c r="J651" s="58">
        <v>9</v>
      </c>
      <c r="K651" t="str">
        <f>VLOOKUP(D651,Group[],3,FALSE)</f>
        <v>Non Komoditi</v>
      </c>
      <c r="L651">
        <f>VLOOKUP(D651,Group[],5,FALSE)</f>
        <v>0</v>
      </c>
      <c r="M651" t="str">
        <f>VLOOKUP(D651,Group[],4,FALSE)</f>
        <v>Hilir Lainnya</v>
      </c>
      <c r="N651" t="str">
        <f>VLOOKUP(F651,Kategori[],3,FALSE)</f>
        <v>Hilir Lainya</v>
      </c>
    </row>
    <row r="652" spans="1:14">
      <c r="A652" s="139" t="s">
        <v>6875</v>
      </c>
      <c r="B652" s="27" t="s">
        <v>6887</v>
      </c>
      <c r="C652" s="27" t="s">
        <v>18</v>
      </c>
      <c r="D652" s="27" t="s">
        <v>1068</v>
      </c>
      <c r="E652" s="27" t="s">
        <v>37</v>
      </c>
      <c r="F652" s="27" t="s">
        <v>560</v>
      </c>
      <c r="G652" s="27" t="s">
        <v>561</v>
      </c>
      <c r="H652" s="139" t="s">
        <v>5</v>
      </c>
      <c r="I652" s="1">
        <v>9025033</v>
      </c>
      <c r="J652" s="58">
        <v>209</v>
      </c>
      <c r="K652" t="str">
        <f>VLOOKUP(D652,Group[],3,FALSE)</f>
        <v>Non Komoditi</v>
      </c>
      <c r="L652">
        <f>VLOOKUP(D652,Group[],5,FALSE)</f>
        <v>0</v>
      </c>
      <c r="M652" t="str">
        <f>VLOOKUP(D652,Group[],4,FALSE)</f>
        <v>Hilir Lainnya</v>
      </c>
      <c r="N652" t="str">
        <f>VLOOKUP(F652,Kategori[],3,FALSE)</f>
        <v>Hilir Lainya</v>
      </c>
    </row>
    <row r="653" spans="1:14">
      <c r="A653" s="139" t="s">
        <v>6875</v>
      </c>
      <c r="B653" s="27" t="s">
        <v>6887</v>
      </c>
      <c r="C653" s="27" t="s">
        <v>18</v>
      </c>
      <c r="D653" s="27" t="s">
        <v>1068</v>
      </c>
      <c r="E653" s="27" t="s">
        <v>37</v>
      </c>
      <c r="F653" s="27" t="s">
        <v>562</v>
      </c>
      <c r="G653" s="27" t="s">
        <v>563</v>
      </c>
      <c r="H653" s="139" t="s">
        <v>5</v>
      </c>
      <c r="I653" s="1">
        <v>13985897</v>
      </c>
      <c r="J653" s="58">
        <v>735</v>
      </c>
      <c r="K653" t="str">
        <f>VLOOKUP(D653,Group[],3,FALSE)</f>
        <v>Non Komoditi</v>
      </c>
      <c r="L653">
        <f>VLOOKUP(D653,Group[],5,FALSE)</f>
        <v>0</v>
      </c>
      <c r="M653" t="str">
        <f>VLOOKUP(D653,Group[],4,FALSE)</f>
        <v>Hilir Lainnya</v>
      </c>
      <c r="N653" t="str">
        <f>VLOOKUP(F653,Kategori[],3,FALSE)</f>
        <v>Hilir Lainya</v>
      </c>
    </row>
    <row r="654" spans="1:14">
      <c r="A654" s="139" t="s">
        <v>6875</v>
      </c>
      <c r="B654" s="27" t="s">
        <v>6887</v>
      </c>
      <c r="C654" s="27" t="s">
        <v>18</v>
      </c>
      <c r="D654" s="27" t="s">
        <v>1068</v>
      </c>
      <c r="E654" s="27" t="s">
        <v>37</v>
      </c>
      <c r="F654" s="27" t="s">
        <v>564</v>
      </c>
      <c r="G654" s="27" t="s">
        <v>565</v>
      </c>
      <c r="H654" s="139" t="s">
        <v>5</v>
      </c>
      <c r="I654" s="1">
        <v>312382030</v>
      </c>
      <c r="J654" s="58">
        <v>76054</v>
      </c>
      <c r="K654" t="str">
        <f>VLOOKUP(D654,Group[],3,FALSE)</f>
        <v>Non Komoditi</v>
      </c>
      <c r="L654">
        <f>VLOOKUP(D654,Group[],5,FALSE)</f>
        <v>0</v>
      </c>
      <c r="M654" t="str">
        <f>VLOOKUP(D654,Group[],4,FALSE)</f>
        <v>Hilir Lainnya</v>
      </c>
      <c r="N654" t="str">
        <f>VLOOKUP(F654,Kategori[],3,FALSE)</f>
        <v>Hilir Lainya</v>
      </c>
    </row>
    <row r="655" spans="1:14">
      <c r="A655" s="139" t="s">
        <v>6875</v>
      </c>
      <c r="B655" s="27" t="s">
        <v>6887</v>
      </c>
      <c r="C655" s="27" t="s">
        <v>18</v>
      </c>
      <c r="D655" s="27" t="s">
        <v>1068</v>
      </c>
      <c r="E655" s="27" t="s">
        <v>37</v>
      </c>
      <c r="F655" s="27" t="s">
        <v>566</v>
      </c>
      <c r="G655" s="27" t="s">
        <v>567</v>
      </c>
      <c r="H655" s="139" t="s">
        <v>5</v>
      </c>
      <c r="I655" s="1">
        <v>883456804</v>
      </c>
      <c r="J655" s="58">
        <v>88681</v>
      </c>
      <c r="K655" t="str">
        <f>VLOOKUP(D655,Group[],3,FALSE)</f>
        <v>Non Komoditi</v>
      </c>
      <c r="L655">
        <f>VLOOKUP(D655,Group[],5,FALSE)</f>
        <v>0</v>
      </c>
      <c r="M655" t="str">
        <f>VLOOKUP(D655,Group[],4,FALSE)</f>
        <v>Hilir Lainnya</v>
      </c>
      <c r="N655" t="str">
        <f>VLOOKUP(F655,Kategori[],3,FALSE)</f>
        <v>Hilir Lainya</v>
      </c>
    </row>
    <row r="656" spans="1:14">
      <c r="A656" s="139" t="s">
        <v>6875</v>
      </c>
      <c r="B656" s="27" t="s">
        <v>6887</v>
      </c>
      <c r="C656" s="27" t="s">
        <v>18</v>
      </c>
      <c r="D656" s="27" t="s">
        <v>1068</v>
      </c>
      <c r="E656" s="27" t="s">
        <v>37</v>
      </c>
      <c r="F656" s="27" t="s">
        <v>568</v>
      </c>
      <c r="G656" s="27" t="s">
        <v>569</v>
      </c>
      <c r="H656" s="139" t="s">
        <v>5</v>
      </c>
      <c r="I656" s="1">
        <v>224064144</v>
      </c>
      <c r="J656" s="58">
        <v>104017</v>
      </c>
      <c r="K656" t="str">
        <f>VLOOKUP(D656,Group[],3,FALSE)</f>
        <v>Non Komoditi</v>
      </c>
      <c r="L656">
        <f>VLOOKUP(D656,Group[],5,FALSE)</f>
        <v>0</v>
      </c>
      <c r="M656" t="str">
        <f>VLOOKUP(D656,Group[],4,FALSE)</f>
        <v>Hilir Lainnya</v>
      </c>
      <c r="N656" t="str">
        <f>VLOOKUP(F656,Kategori[],3,FALSE)</f>
        <v>Hilir Lainya</v>
      </c>
    </row>
    <row r="657" spans="1:14">
      <c r="A657" s="139" t="s">
        <v>6875</v>
      </c>
      <c r="B657" s="27" t="s">
        <v>6887</v>
      </c>
      <c r="C657" s="27" t="s">
        <v>18</v>
      </c>
      <c r="D657" s="27" t="s">
        <v>1068</v>
      </c>
      <c r="E657" s="27" t="s">
        <v>37</v>
      </c>
      <c r="F657" s="27" t="s">
        <v>570</v>
      </c>
      <c r="G657" s="27" t="s">
        <v>571</v>
      </c>
      <c r="H657" s="139" t="s">
        <v>5</v>
      </c>
      <c r="I657" s="1">
        <v>447705394</v>
      </c>
      <c r="J657" s="58">
        <v>45288</v>
      </c>
      <c r="K657" t="str">
        <f>VLOOKUP(D657,Group[],3,FALSE)</f>
        <v>Non Komoditi</v>
      </c>
      <c r="L657">
        <f>VLOOKUP(D657,Group[],5,FALSE)</f>
        <v>0</v>
      </c>
      <c r="M657" t="str">
        <f>VLOOKUP(D657,Group[],4,FALSE)</f>
        <v>Hilir Lainnya</v>
      </c>
      <c r="N657" t="str">
        <f>VLOOKUP(F657,Kategori[],3,FALSE)</f>
        <v>Hilir Lainya</v>
      </c>
    </row>
    <row r="658" spans="1:14">
      <c r="A658" s="139" t="s">
        <v>6875</v>
      </c>
      <c r="B658" s="27" t="s">
        <v>6887</v>
      </c>
      <c r="C658" s="27" t="s">
        <v>18</v>
      </c>
      <c r="D658" s="27" t="s">
        <v>1068</v>
      </c>
      <c r="E658" s="27" t="s">
        <v>37</v>
      </c>
      <c r="F658" s="27" t="s">
        <v>572</v>
      </c>
      <c r="G658" s="27" t="s">
        <v>573</v>
      </c>
      <c r="H658" s="139" t="s">
        <v>5</v>
      </c>
      <c r="I658" s="1">
        <v>195562093</v>
      </c>
      <c r="J658" s="58">
        <v>46720</v>
      </c>
      <c r="K658" t="str">
        <f>VLOOKUP(D658,Group[],3,FALSE)</f>
        <v>Non Komoditi</v>
      </c>
      <c r="L658">
        <f>VLOOKUP(D658,Group[],5,FALSE)</f>
        <v>0</v>
      </c>
      <c r="M658" t="str">
        <f>VLOOKUP(D658,Group[],4,FALSE)</f>
        <v>Hilir Lainnya</v>
      </c>
      <c r="N658" t="str">
        <f>VLOOKUP(F658,Kategori[],3,FALSE)</f>
        <v>Hilir Lainya</v>
      </c>
    </row>
    <row r="659" spans="1:14">
      <c r="A659" s="139" t="s">
        <v>6875</v>
      </c>
      <c r="B659" s="27" t="s">
        <v>6887</v>
      </c>
      <c r="C659" s="27" t="s">
        <v>18</v>
      </c>
      <c r="D659" s="27" t="s">
        <v>1068</v>
      </c>
      <c r="E659" s="27" t="s">
        <v>37</v>
      </c>
      <c r="F659" s="27" t="s">
        <v>574</v>
      </c>
      <c r="G659" s="27" t="s">
        <v>575</v>
      </c>
      <c r="H659" s="139" t="s">
        <v>5</v>
      </c>
      <c r="I659" s="1">
        <v>168811612</v>
      </c>
      <c r="J659" s="58">
        <v>76474</v>
      </c>
      <c r="K659" t="str">
        <f>VLOOKUP(D659,Group[],3,FALSE)</f>
        <v>Non Komoditi</v>
      </c>
      <c r="L659">
        <f>VLOOKUP(D659,Group[],5,FALSE)</f>
        <v>0</v>
      </c>
      <c r="M659" t="str">
        <f>VLOOKUP(D659,Group[],4,FALSE)</f>
        <v>Hilir Lainnya</v>
      </c>
      <c r="N659" t="str">
        <f>VLOOKUP(F659,Kategori[],3,FALSE)</f>
        <v>Hilir Lainya</v>
      </c>
    </row>
    <row r="660" spans="1:14">
      <c r="A660" s="139" t="s">
        <v>6875</v>
      </c>
      <c r="B660" s="27" t="s">
        <v>6887</v>
      </c>
      <c r="C660" s="27" t="s">
        <v>18</v>
      </c>
      <c r="D660" s="27" t="s">
        <v>1068</v>
      </c>
      <c r="E660" s="27" t="s">
        <v>37</v>
      </c>
      <c r="F660" s="27" t="s">
        <v>576</v>
      </c>
      <c r="G660" s="27" t="s">
        <v>577</v>
      </c>
      <c r="H660" s="139" t="s">
        <v>5</v>
      </c>
      <c r="I660" s="1">
        <v>2800912</v>
      </c>
      <c r="J660" s="58">
        <v>33</v>
      </c>
      <c r="K660" t="str">
        <f>VLOOKUP(D660,Group[],3,FALSE)</f>
        <v>Non Komoditi</v>
      </c>
      <c r="L660">
        <f>VLOOKUP(D660,Group[],5,FALSE)</f>
        <v>0</v>
      </c>
      <c r="M660" t="str">
        <f>VLOOKUP(D660,Group[],4,FALSE)</f>
        <v>Hilir Lainnya</v>
      </c>
      <c r="N660" t="str">
        <f>VLOOKUP(F660,Kategori[],3,FALSE)</f>
        <v>Hilir Lainya</v>
      </c>
    </row>
    <row r="661" spans="1:14">
      <c r="A661" s="139" t="s">
        <v>6875</v>
      </c>
      <c r="B661" s="27" t="s">
        <v>6887</v>
      </c>
      <c r="C661" s="27" t="s">
        <v>18</v>
      </c>
      <c r="D661" s="27" t="s">
        <v>1068</v>
      </c>
      <c r="E661" s="27" t="s">
        <v>37</v>
      </c>
      <c r="F661" s="27" t="s">
        <v>578</v>
      </c>
      <c r="G661" s="27" t="s">
        <v>579</v>
      </c>
      <c r="H661" s="139" t="s">
        <v>5</v>
      </c>
      <c r="I661" s="1">
        <v>27089000</v>
      </c>
      <c r="J661" s="58">
        <v>2855</v>
      </c>
      <c r="K661" t="str">
        <f>VLOOKUP(D661,Group[],3,FALSE)</f>
        <v>Non Komoditi</v>
      </c>
      <c r="L661">
        <f>VLOOKUP(D661,Group[],5,FALSE)</f>
        <v>0</v>
      </c>
      <c r="M661" t="str">
        <f>VLOOKUP(D661,Group[],4,FALSE)</f>
        <v>Hilir Lainnya</v>
      </c>
      <c r="N661" t="str">
        <f>VLOOKUP(F661,Kategori[],3,FALSE)</f>
        <v>Hilir Lainya</v>
      </c>
    </row>
    <row r="662" spans="1:14">
      <c r="A662" s="139" t="s">
        <v>6875</v>
      </c>
      <c r="B662" s="27" t="s">
        <v>6887</v>
      </c>
      <c r="C662" s="27" t="s">
        <v>18</v>
      </c>
      <c r="D662" s="27" t="s">
        <v>1068</v>
      </c>
      <c r="E662" s="27" t="s">
        <v>37</v>
      </c>
      <c r="F662" s="27" t="s">
        <v>590</v>
      </c>
      <c r="G662" s="27" t="s">
        <v>591</v>
      </c>
      <c r="H662" s="139" t="s">
        <v>5</v>
      </c>
      <c r="I662" s="1">
        <v>350450</v>
      </c>
      <c r="J662" s="58">
        <v>10</v>
      </c>
      <c r="K662" t="str">
        <f>VLOOKUP(D662,Group[],3,FALSE)</f>
        <v>Non Komoditi</v>
      </c>
      <c r="L662">
        <f>VLOOKUP(D662,Group[],5,FALSE)</f>
        <v>0</v>
      </c>
      <c r="M662" t="str">
        <f>VLOOKUP(D662,Group[],4,FALSE)</f>
        <v>Hilir Lainnya</v>
      </c>
      <c r="N662" t="str">
        <f>VLOOKUP(F662,Kategori[],3,FALSE)</f>
        <v>Hilir Lainya</v>
      </c>
    </row>
    <row r="663" spans="1:14">
      <c r="A663" s="139" t="s">
        <v>6875</v>
      </c>
      <c r="B663" s="27" t="s">
        <v>6887</v>
      </c>
      <c r="C663" s="27" t="s">
        <v>18</v>
      </c>
      <c r="D663" s="27" t="s">
        <v>1068</v>
      </c>
      <c r="E663" s="27" t="s">
        <v>37</v>
      </c>
      <c r="F663" s="27" t="s">
        <v>594</v>
      </c>
      <c r="G663" s="27" t="s">
        <v>595</v>
      </c>
      <c r="H663" s="139" t="s">
        <v>5</v>
      </c>
      <c r="I663" s="1">
        <v>546710400</v>
      </c>
      <c r="J663" s="58">
        <v>177792</v>
      </c>
      <c r="K663" t="str">
        <f>VLOOKUP(D663,Group[],3,FALSE)</f>
        <v>Non Komoditi</v>
      </c>
      <c r="L663">
        <f>VLOOKUP(D663,Group[],5,FALSE)</f>
        <v>0</v>
      </c>
      <c r="M663" t="str">
        <f>VLOOKUP(D663,Group[],4,FALSE)</f>
        <v>Hilir Lainnya</v>
      </c>
      <c r="N663" t="str">
        <f>VLOOKUP(F663,Kategori[],3,FALSE)</f>
        <v>Hilir Lainya</v>
      </c>
    </row>
    <row r="664" spans="1:14">
      <c r="A664" s="139" t="s">
        <v>6875</v>
      </c>
      <c r="B664" s="27" t="s">
        <v>6887</v>
      </c>
      <c r="C664" s="27" t="s">
        <v>18</v>
      </c>
      <c r="D664" s="27" t="s">
        <v>1068</v>
      </c>
      <c r="E664" s="27" t="s">
        <v>37</v>
      </c>
      <c r="F664" s="27" t="s">
        <v>606</v>
      </c>
      <c r="G664" s="27" t="s">
        <v>607</v>
      </c>
      <c r="H664" s="139" t="s">
        <v>5</v>
      </c>
      <c r="I664" s="1">
        <v>49459122</v>
      </c>
      <c r="J664" s="58">
        <v>7763</v>
      </c>
      <c r="K664" t="str">
        <f>VLOOKUP(D664,Group[],3,FALSE)</f>
        <v>Non Komoditi</v>
      </c>
      <c r="L664">
        <f>VLOOKUP(D664,Group[],5,FALSE)</f>
        <v>0</v>
      </c>
      <c r="M664" t="str">
        <f>VLOOKUP(D664,Group[],4,FALSE)</f>
        <v>Hilir Lainnya</v>
      </c>
      <c r="N664" t="str">
        <f>VLOOKUP(F664,Kategori[],3,FALSE)</f>
        <v>Hilir Lainya</v>
      </c>
    </row>
    <row r="665" spans="1:14">
      <c r="A665" s="139" t="s">
        <v>6875</v>
      </c>
      <c r="B665" s="27" t="s">
        <v>6887</v>
      </c>
      <c r="C665" s="27" t="s">
        <v>18</v>
      </c>
      <c r="D665" s="27" t="s">
        <v>1071</v>
      </c>
      <c r="E665" s="27" t="s">
        <v>42</v>
      </c>
      <c r="F665" s="27" t="s">
        <v>458</v>
      </c>
      <c r="G665" s="27" t="s">
        <v>459</v>
      </c>
      <c r="H665" s="139" t="s">
        <v>5</v>
      </c>
      <c r="I665" s="1">
        <v>1931200</v>
      </c>
      <c r="J665" s="58">
        <v>136</v>
      </c>
      <c r="K665" t="str">
        <f>VLOOKUP(D665,Group[],3,FALSE)</f>
        <v>Non Komoditi</v>
      </c>
      <c r="L665">
        <f>VLOOKUP(D665,Group[],5,FALSE)</f>
        <v>0</v>
      </c>
      <c r="M665" t="str">
        <f>VLOOKUP(D665,Group[],4,FALSE)</f>
        <v>Hilir Lainnya</v>
      </c>
      <c r="N665" t="str">
        <f>VLOOKUP(F665,Kategori[],3,FALSE)</f>
        <v>Hilir Lainya</v>
      </c>
    </row>
    <row r="666" spans="1:14">
      <c r="A666" s="139" t="s">
        <v>6875</v>
      </c>
      <c r="B666" s="27" t="s">
        <v>6887</v>
      </c>
      <c r="C666" s="27" t="s">
        <v>18</v>
      </c>
      <c r="D666" s="27" t="s">
        <v>1071</v>
      </c>
      <c r="E666" s="27" t="s">
        <v>42</v>
      </c>
      <c r="F666" s="27" t="s">
        <v>460</v>
      </c>
      <c r="G666" s="27" t="s">
        <v>461</v>
      </c>
      <c r="H666" s="139" t="s">
        <v>5</v>
      </c>
      <c r="I666" s="1">
        <v>626400</v>
      </c>
      <c r="J666" s="58">
        <v>216</v>
      </c>
      <c r="K666" t="str">
        <f>VLOOKUP(D666,Group[],3,FALSE)</f>
        <v>Non Komoditi</v>
      </c>
      <c r="L666">
        <f>VLOOKUP(D666,Group[],5,FALSE)</f>
        <v>0</v>
      </c>
      <c r="M666" t="str">
        <f>VLOOKUP(D666,Group[],4,FALSE)</f>
        <v>Hilir Lainnya</v>
      </c>
      <c r="N666" t="str">
        <f>VLOOKUP(F666,Kategori[],3,FALSE)</f>
        <v>Hilir Lainya</v>
      </c>
    </row>
    <row r="667" spans="1:14">
      <c r="A667" s="139" t="s">
        <v>6875</v>
      </c>
      <c r="B667" s="27" t="s">
        <v>6887</v>
      </c>
      <c r="C667" s="27" t="s">
        <v>18</v>
      </c>
      <c r="D667" s="27" t="s">
        <v>1070</v>
      </c>
      <c r="E667" s="27" t="s">
        <v>44</v>
      </c>
      <c r="F667" s="27" t="s">
        <v>446</v>
      </c>
      <c r="G667" s="27" t="s">
        <v>447</v>
      </c>
      <c r="H667" s="139" t="s">
        <v>5</v>
      </c>
      <c r="I667" s="1">
        <v>23832523</v>
      </c>
      <c r="J667" s="58">
        <v>1559</v>
      </c>
      <c r="K667" t="str">
        <f>VLOOKUP(D667,Group[],3,FALSE)</f>
        <v>Non Komoditi</v>
      </c>
      <c r="L667">
        <f>VLOOKUP(D667,Group[],5,FALSE)</f>
        <v>0</v>
      </c>
      <c r="M667" t="str">
        <f>VLOOKUP(D667,Group[],4,FALSE)</f>
        <v>Hilir Lainnya</v>
      </c>
      <c r="N667" t="str">
        <f>VLOOKUP(F667,Kategori[],3,FALSE)</f>
        <v>Hilir Lainya</v>
      </c>
    </row>
    <row r="668" spans="1:14">
      <c r="A668" s="139" t="s">
        <v>6875</v>
      </c>
      <c r="B668" s="27" t="s">
        <v>6887</v>
      </c>
      <c r="C668" s="27" t="s">
        <v>18</v>
      </c>
      <c r="D668" s="27" t="s">
        <v>1070</v>
      </c>
      <c r="E668" s="27" t="s">
        <v>44</v>
      </c>
      <c r="F668" s="27" t="s">
        <v>448</v>
      </c>
      <c r="G668" s="27" t="s">
        <v>449</v>
      </c>
      <c r="H668" s="139" t="s">
        <v>5</v>
      </c>
      <c r="I668" s="1">
        <v>61477748</v>
      </c>
      <c r="J668" s="58">
        <v>1936</v>
      </c>
      <c r="K668" t="str">
        <f>VLOOKUP(D668,Group[],3,FALSE)</f>
        <v>Non Komoditi</v>
      </c>
      <c r="L668">
        <f>VLOOKUP(D668,Group[],5,FALSE)</f>
        <v>0</v>
      </c>
      <c r="M668" t="str">
        <f>VLOOKUP(D668,Group[],4,FALSE)</f>
        <v>Hilir Lainnya</v>
      </c>
      <c r="N668" t="str">
        <f>VLOOKUP(F668,Kategori[],3,FALSE)</f>
        <v>Hilir Lainya</v>
      </c>
    </row>
    <row r="669" spans="1:14">
      <c r="A669" s="139" t="s">
        <v>6875</v>
      </c>
      <c r="B669" s="27" t="s">
        <v>6887</v>
      </c>
      <c r="C669" s="27" t="s">
        <v>18</v>
      </c>
      <c r="D669" s="27" t="s">
        <v>1070</v>
      </c>
      <c r="E669" s="27" t="s">
        <v>44</v>
      </c>
      <c r="F669" s="27" t="s">
        <v>450</v>
      </c>
      <c r="G669" s="27" t="s">
        <v>451</v>
      </c>
      <c r="H669" s="139" t="s">
        <v>5</v>
      </c>
      <c r="I669" s="1">
        <v>97273694</v>
      </c>
      <c r="J669" s="58">
        <v>5774</v>
      </c>
      <c r="K669" t="str">
        <f>VLOOKUP(D669,Group[],3,FALSE)</f>
        <v>Non Komoditi</v>
      </c>
      <c r="L669">
        <f>VLOOKUP(D669,Group[],5,FALSE)</f>
        <v>0</v>
      </c>
      <c r="M669" t="str">
        <f>VLOOKUP(D669,Group[],4,FALSE)</f>
        <v>Hilir Lainnya</v>
      </c>
      <c r="N669" t="str">
        <f>VLOOKUP(F669,Kategori[],3,FALSE)</f>
        <v>Hilir Lainya</v>
      </c>
    </row>
    <row r="670" spans="1:14">
      <c r="A670" s="139" t="s">
        <v>6875</v>
      </c>
      <c r="B670" s="27" t="s">
        <v>6887</v>
      </c>
      <c r="C670" s="27" t="s">
        <v>18</v>
      </c>
      <c r="D670" s="27" t="s">
        <v>1070</v>
      </c>
      <c r="E670" s="27" t="s">
        <v>44</v>
      </c>
      <c r="F670" s="27" t="s">
        <v>452</v>
      </c>
      <c r="G670" s="27" t="s">
        <v>453</v>
      </c>
      <c r="H670" s="139" t="s">
        <v>5</v>
      </c>
      <c r="I670" s="1">
        <v>2906757</v>
      </c>
      <c r="J670" s="58">
        <v>239</v>
      </c>
      <c r="K670" t="str">
        <f>VLOOKUP(D670,Group[],3,FALSE)</f>
        <v>Non Komoditi</v>
      </c>
      <c r="L670">
        <f>VLOOKUP(D670,Group[],5,FALSE)</f>
        <v>0</v>
      </c>
      <c r="M670" t="str">
        <f>VLOOKUP(D670,Group[],4,FALSE)</f>
        <v>Hilir Lainnya</v>
      </c>
      <c r="N670" t="str">
        <f>VLOOKUP(F670,Kategori[],3,FALSE)</f>
        <v>Hilir Lainya</v>
      </c>
    </row>
    <row r="671" spans="1:14">
      <c r="A671" s="139" t="s">
        <v>6875</v>
      </c>
      <c r="B671" s="27" t="s">
        <v>6887</v>
      </c>
      <c r="C671" s="27" t="s">
        <v>18</v>
      </c>
      <c r="D671" s="27" t="s">
        <v>1070</v>
      </c>
      <c r="E671" s="27" t="s">
        <v>44</v>
      </c>
      <c r="F671" s="27" t="s">
        <v>454</v>
      </c>
      <c r="G671" s="27" t="s">
        <v>455</v>
      </c>
      <c r="H671" s="139" t="s">
        <v>5</v>
      </c>
      <c r="I671" s="1">
        <v>301721395</v>
      </c>
      <c r="J671" s="58">
        <v>10368</v>
      </c>
      <c r="K671" t="str">
        <f>VLOOKUP(D671,Group[],3,FALSE)</f>
        <v>Non Komoditi</v>
      </c>
      <c r="L671">
        <f>VLOOKUP(D671,Group[],5,FALSE)</f>
        <v>0</v>
      </c>
      <c r="M671" t="str">
        <f>VLOOKUP(D671,Group[],4,FALSE)</f>
        <v>Hilir Lainnya</v>
      </c>
      <c r="N671" t="str">
        <f>VLOOKUP(F671,Kategori[],3,FALSE)</f>
        <v>Hilir Lainya</v>
      </c>
    </row>
    <row r="672" spans="1:14">
      <c r="A672" s="139" t="s">
        <v>6875</v>
      </c>
      <c r="B672" s="27" t="s">
        <v>6887</v>
      </c>
      <c r="C672" s="27" t="s">
        <v>18</v>
      </c>
      <c r="D672" s="27" t="s">
        <v>1070</v>
      </c>
      <c r="E672" s="27" t="s">
        <v>44</v>
      </c>
      <c r="F672" s="27" t="s">
        <v>466</v>
      </c>
      <c r="G672" s="27" t="s">
        <v>467</v>
      </c>
      <c r="H672" s="139" t="s">
        <v>5</v>
      </c>
      <c r="I672" s="1">
        <v>52919820</v>
      </c>
      <c r="J672" s="58">
        <v>1914</v>
      </c>
      <c r="K672" t="str">
        <f>VLOOKUP(D672,Group[],3,FALSE)</f>
        <v>Non Komoditi</v>
      </c>
      <c r="L672">
        <f>VLOOKUP(D672,Group[],5,FALSE)</f>
        <v>0</v>
      </c>
      <c r="M672" t="str">
        <f>VLOOKUP(D672,Group[],4,FALSE)</f>
        <v>Hilir Lainnya</v>
      </c>
      <c r="N672" t="str">
        <f>VLOOKUP(F672,Kategori[],3,FALSE)</f>
        <v>Hilir Lainya</v>
      </c>
    </row>
    <row r="673" spans="1:14">
      <c r="A673" s="139" t="s">
        <v>6875</v>
      </c>
      <c r="B673" s="27" t="s">
        <v>6887</v>
      </c>
      <c r="C673" s="27" t="s">
        <v>18</v>
      </c>
      <c r="D673" s="27" t="s">
        <v>1070</v>
      </c>
      <c r="E673" s="27" t="s">
        <v>44</v>
      </c>
      <c r="F673" s="27" t="s">
        <v>468</v>
      </c>
      <c r="G673" s="27" t="s">
        <v>469</v>
      </c>
      <c r="H673" s="139" t="s">
        <v>5</v>
      </c>
      <c r="I673" s="1">
        <v>1532432</v>
      </c>
      <c r="J673" s="58">
        <v>54</v>
      </c>
      <c r="K673" t="str">
        <f>VLOOKUP(D673,Group[],3,FALSE)</f>
        <v>Non Komoditi</v>
      </c>
      <c r="L673">
        <f>VLOOKUP(D673,Group[],5,FALSE)</f>
        <v>0</v>
      </c>
      <c r="M673" t="str">
        <f>VLOOKUP(D673,Group[],4,FALSE)</f>
        <v>Hilir Lainnya</v>
      </c>
      <c r="N673" t="str">
        <f>VLOOKUP(F673,Kategori[],3,FALSE)</f>
        <v>Hilir Lainya</v>
      </c>
    </row>
    <row r="674" spans="1:14">
      <c r="A674" s="139" t="s">
        <v>6875</v>
      </c>
      <c r="B674" s="27" t="s">
        <v>6887</v>
      </c>
      <c r="C674" s="27" t="s">
        <v>18</v>
      </c>
      <c r="D674" s="27" t="s">
        <v>1070</v>
      </c>
      <c r="E674" s="27" t="s">
        <v>44</v>
      </c>
      <c r="F674" s="27" t="s">
        <v>470</v>
      </c>
      <c r="G674" s="27" t="s">
        <v>471</v>
      </c>
      <c r="H674" s="139" t="s">
        <v>5</v>
      </c>
      <c r="I674" s="1">
        <v>5371892</v>
      </c>
      <c r="J674" s="58">
        <v>204</v>
      </c>
      <c r="K674" t="str">
        <f>VLOOKUP(D674,Group[],3,FALSE)</f>
        <v>Non Komoditi</v>
      </c>
      <c r="L674">
        <f>VLOOKUP(D674,Group[],5,FALSE)</f>
        <v>0</v>
      </c>
      <c r="M674" t="str">
        <f>VLOOKUP(D674,Group[],4,FALSE)</f>
        <v>Hilir Lainnya</v>
      </c>
      <c r="N674" t="str">
        <f>VLOOKUP(F674,Kategori[],3,FALSE)</f>
        <v>Hilir Lainya</v>
      </c>
    </row>
    <row r="675" spans="1:14">
      <c r="A675" s="139" t="s">
        <v>6875</v>
      </c>
      <c r="B675" s="27" t="s">
        <v>6887</v>
      </c>
      <c r="C675" s="27" t="s">
        <v>18</v>
      </c>
      <c r="D675" s="27" t="s">
        <v>1070</v>
      </c>
      <c r="E675" s="27" t="s">
        <v>44</v>
      </c>
      <c r="F675" s="27" t="s">
        <v>474</v>
      </c>
      <c r="G675" s="27" t="s">
        <v>475</v>
      </c>
      <c r="H675" s="139" t="s">
        <v>5</v>
      </c>
      <c r="I675" s="1">
        <v>269216816</v>
      </c>
      <c r="J675" s="58">
        <v>23250</v>
      </c>
      <c r="K675" t="str">
        <f>VLOOKUP(D675,Group[],3,FALSE)</f>
        <v>Non Komoditi</v>
      </c>
      <c r="L675">
        <f>VLOOKUP(D675,Group[],5,FALSE)</f>
        <v>0</v>
      </c>
      <c r="M675" t="str">
        <f>VLOOKUP(D675,Group[],4,FALSE)</f>
        <v>Hilir Lainnya</v>
      </c>
      <c r="N675" t="str">
        <f>VLOOKUP(F675,Kategori[],3,FALSE)</f>
        <v>Hilir Lainya</v>
      </c>
    </row>
    <row r="676" spans="1:14">
      <c r="A676" s="139" t="s">
        <v>6875</v>
      </c>
      <c r="B676" s="27" t="s">
        <v>6887</v>
      </c>
      <c r="C676" s="27" t="s">
        <v>18</v>
      </c>
      <c r="D676" s="27" t="s">
        <v>1070</v>
      </c>
      <c r="E676" s="27" t="s">
        <v>44</v>
      </c>
      <c r="F676" s="27" t="s">
        <v>588</v>
      </c>
      <c r="G676" s="27" t="s">
        <v>589</v>
      </c>
      <c r="H676" s="139" t="s">
        <v>5</v>
      </c>
      <c r="I676" s="1">
        <v>3825676</v>
      </c>
      <c r="J676" s="58">
        <v>15</v>
      </c>
      <c r="K676" t="str">
        <f>VLOOKUP(D676,Group[],3,FALSE)</f>
        <v>Non Komoditi</v>
      </c>
      <c r="L676">
        <f>VLOOKUP(D676,Group[],5,FALSE)</f>
        <v>0</v>
      </c>
      <c r="M676" t="str">
        <f>VLOOKUP(D676,Group[],4,FALSE)</f>
        <v>Hilir Lainnya</v>
      </c>
      <c r="N676" t="str">
        <f>VLOOKUP(F676,Kategori[],3,FALSE)</f>
        <v>Hilir Lainya</v>
      </c>
    </row>
    <row r="677" spans="1:14">
      <c r="A677" s="139" t="s">
        <v>6875</v>
      </c>
      <c r="B677" s="27" t="s">
        <v>6887</v>
      </c>
      <c r="C677" s="27" t="s">
        <v>18</v>
      </c>
      <c r="D677" s="27" t="s">
        <v>1070</v>
      </c>
      <c r="E677" s="27" t="s">
        <v>44</v>
      </c>
      <c r="F677" s="27" t="s">
        <v>596</v>
      </c>
      <c r="G677" s="27" t="s">
        <v>597</v>
      </c>
      <c r="H677" s="139" t="s">
        <v>5</v>
      </c>
      <c r="I677" s="1">
        <v>109114775</v>
      </c>
      <c r="J677" s="58">
        <v>8237</v>
      </c>
      <c r="K677" t="str">
        <f>VLOOKUP(D677,Group[],3,FALSE)</f>
        <v>Non Komoditi</v>
      </c>
      <c r="L677">
        <f>VLOOKUP(D677,Group[],5,FALSE)</f>
        <v>0</v>
      </c>
      <c r="M677" t="str">
        <f>VLOOKUP(D677,Group[],4,FALSE)</f>
        <v>Hilir Lainnya</v>
      </c>
      <c r="N677" t="str">
        <f>VLOOKUP(F677,Kategori[],3,FALSE)</f>
        <v>Hilir Lainya</v>
      </c>
    </row>
    <row r="678" spans="1:14">
      <c r="A678" s="139" t="s">
        <v>6875</v>
      </c>
      <c r="B678" s="27" t="s">
        <v>6887</v>
      </c>
      <c r="C678" s="27" t="s">
        <v>18</v>
      </c>
      <c r="D678" s="27" t="s">
        <v>1070</v>
      </c>
      <c r="E678" s="27" t="s">
        <v>44</v>
      </c>
      <c r="F678" s="27" t="s">
        <v>598</v>
      </c>
      <c r="G678" s="27" t="s">
        <v>599</v>
      </c>
      <c r="H678" s="139" t="s">
        <v>5</v>
      </c>
      <c r="I678" s="1">
        <v>1486396</v>
      </c>
      <c r="J678" s="58">
        <v>115</v>
      </c>
      <c r="K678" t="str">
        <f>VLOOKUP(D678,Group[],3,FALSE)</f>
        <v>Non Komoditi</v>
      </c>
      <c r="L678">
        <f>VLOOKUP(D678,Group[],5,FALSE)</f>
        <v>0</v>
      </c>
      <c r="M678" t="str">
        <f>VLOOKUP(D678,Group[],4,FALSE)</f>
        <v>Hilir Lainnya</v>
      </c>
      <c r="N678" t="str">
        <f>VLOOKUP(F678,Kategori[],3,FALSE)</f>
        <v>Hilir Lainya</v>
      </c>
    </row>
    <row r="679" spans="1:14">
      <c r="A679" s="139" t="s">
        <v>6875</v>
      </c>
      <c r="B679" s="27" t="s">
        <v>6887</v>
      </c>
      <c r="C679" s="27" t="s">
        <v>18</v>
      </c>
      <c r="D679" s="27" t="s">
        <v>1064</v>
      </c>
      <c r="E679" s="27" t="s">
        <v>33</v>
      </c>
      <c r="F679" s="27" t="s">
        <v>590</v>
      </c>
      <c r="G679" s="27" t="s">
        <v>591</v>
      </c>
      <c r="H679" s="139" t="s">
        <v>5</v>
      </c>
      <c r="I679" s="1">
        <v>0</v>
      </c>
      <c r="J679" s="58">
        <v>0</v>
      </c>
      <c r="K679" t="str">
        <f>VLOOKUP(D679,Group[],3,FALSE)</f>
        <v>Komoditi</v>
      </c>
      <c r="L679" t="str">
        <f>VLOOKUP(D679,Group[],5,FALSE)</f>
        <v>Tebu</v>
      </c>
      <c r="M679" t="str">
        <f>VLOOKUP(D679,Group[],4,FALSE)</f>
        <v>Tebu</v>
      </c>
      <c r="N679" t="str">
        <f>VLOOKUP(F679,Kategori[],3,FALSE)</f>
        <v>Hilir Lainya</v>
      </c>
    </row>
    <row r="680" spans="1:14">
      <c r="A680" s="139" t="s">
        <v>6875</v>
      </c>
      <c r="B680" s="27" t="s">
        <v>6887</v>
      </c>
      <c r="C680" s="27" t="s">
        <v>18</v>
      </c>
      <c r="D680" s="27" t="s">
        <v>1064</v>
      </c>
      <c r="E680" s="27" t="s">
        <v>33</v>
      </c>
      <c r="F680" s="27" t="s">
        <v>638</v>
      </c>
      <c r="G680" s="27" t="s">
        <v>639</v>
      </c>
      <c r="H680" s="139" t="s">
        <v>5</v>
      </c>
      <c r="I680" s="1">
        <v>0</v>
      </c>
      <c r="J680" s="58">
        <v>0</v>
      </c>
      <c r="K680" t="str">
        <f>VLOOKUP(D680,Group[],3,FALSE)</f>
        <v>Komoditi</v>
      </c>
      <c r="L680" t="str">
        <f>VLOOKUP(D680,Group[],5,FALSE)</f>
        <v>Tebu</v>
      </c>
      <c r="M680" t="str">
        <f>VLOOKUP(D680,Group[],4,FALSE)</f>
        <v>Tebu</v>
      </c>
      <c r="N680" t="str">
        <f>VLOOKUP(F680,Kategori[],3,FALSE)</f>
        <v>Teh Lainnya</v>
      </c>
    </row>
    <row r="681" spans="1:14">
      <c r="A681" s="139" t="s">
        <v>6875</v>
      </c>
      <c r="B681" s="27" t="s">
        <v>6887</v>
      </c>
      <c r="C681" s="27" t="s">
        <v>18</v>
      </c>
      <c r="D681" s="27" t="s">
        <v>1065</v>
      </c>
      <c r="E681" s="27" t="s">
        <v>34</v>
      </c>
      <c r="F681" s="27" t="s">
        <v>6</v>
      </c>
      <c r="G681" s="27" t="s">
        <v>6</v>
      </c>
      <c r="H681" s="139" t="s">
        <v>5</v>
      </c>
      <c r="I681" s="1">
        <v>194081180145</v>
      </c>
      <c r="J681" s="58">
        <v>0</v>
      </c>
      <c r="K681" t="str">
        <f>VLOOKUP(D681,Group[],3,FALSE)</f>
        <v>Non Komoditi</v>
      </c>
      <c r="L681">
        <f>VLOOKUP(D681,Group[],5,FALSE)</f>
        <v>0</v>
      </c>
      <c r="M681" t="str">
        <f>VLOOKUP(D681,Group[],4,FALSE)</f>
        <v>Optimalisasi Aset</v>
      </c>
      <c r="N681" t="str">
        <f>VLOOKUP(F681,Kategori[],3,FALSE)</f>
        <v>Lainnya</v>
      </c>
    </row>
    <row r="682" spans="1:14">
      <c r="A682" s="139" t="s">
        <v>6875</v>
      </c>
      <c r="B682" s="27" t="s">
        <v>6887</v>
      </c>
      <c r="C682" s="27" t="s">
        <v>18</v>
      </c>
      <c r="D682" s="27" t="s">
        <v>1073</v>
      </c>
      <c r="E682" s="27" t="s">
        <v>26</v>
      </c>
      <c r="F682" s="27" t="s">
        <v>6</v>
      </c>
      <c r="G682" s="27" t="s">
        <v>6</v>
      </c>
      <c r="H682" s="139" t="s">
        <v>5</v>
      </c>
      <c r="I682" s="1">
        <v>9842926504</v>
      </c>
      <c r="J682" s="58">
        <v>0</v>
      </c>
      <c r="K682" t="str">
        <f>VLOOKUP(D682,Group[],3,FALSE)</f>
        <v>Non Komoditi</v>
      </c>
      <c r="L682">
        <f>VLOOKUP(D682,Group[],5,FALSE)</f>
        <v>0</v>
      </c>
      <c r="M682" t="str">
        <f>VLOOKUP(D682,Group[],4,FALSE)</f>
        <v>Agrowisata</v>
      </c>
      <c r="N682" t="str">
        <f>VLOOKUP(F682,Kategori[],3,FALSE)</f>
        <v>Lainnya</v>
      </c>
    </row>
    <row r="683" spans="1:14">
      <c r="A683" s="139" t="s">
        <v>6875</v>
      </c>
      <c r="B683" s="27" t="s">
        <v>6887</v>
      </c>
      <c r="C683" s="27" t="s">
        <v>19</v>
      </c>
      <c r="D683" s="27" t="s">
        <v>1061</v>
      </c>
      <c r="E683" s="27" t="s">
        <v>35</v>
      </c>
      <c r="F683" s="27" t="s">
        <v>640</v>
      </c>
      <c r="G683" s="27" t="s">
        <v>641</v>
      </c>
      <c r="H683" s="139" t="s">
        <v>5</v>
      </c>
      <c r="I683" s="1">
        <v>0</v>
      </c>
      <c r="J683" s="58">
        <v>0</v>
      </c>
      <c r="K683" t="str">
        <f>VLOOKUP(D683,Group[],3,FALSE)</f>
        <v>Komoditi</v>
      </c>
      <c r="L683" t="str">
        <f>VLOOKUP(D683,Group[],5,FALSE)</f>
        <v>Kelapa Sawit</v>
      </c>
      <c r="M683" t="str">
        <f>VLOOKUP(D683,Group[],4,FALSE)</f>
        <v>Kelapa Sawit</v>
      </c>
      <c r="N683" t="str">
        <f>VLOOKUP(F683,Kategori[],3,FALSE)</f>
        <v>Karet Lainnya</v>
      </c>
    </row>
    <row r="684" spans="1:14">
      <c r="A684" s="139" t="s">
        <v>6875</v>
      </c>
      <c r="B684" s="27" t="s">
        <v>6887</v>
      </c>
      <c r="C684" s="27" t="s">
        <v>19</v>
      </c>
      <c r="D684" s="27" t="s">
        <v>1066</v>
      </c>
      <c r="E684" s="27" t="s">
        <v>28</v>
      </c>
      <c r="F684" s="27" t="s">
        <v>2589</v>
      </c>
      <c r="G684" s="27" t="s">
        <v>2362</v>
      </c>
      <c r="H684" s="139" t="s">
        <v>4</v>
      </c>
      <c r="I684" s="1">
        <v>2326685468</v>
      </c>
      <c r="J684" s="58">
        <v>99666</v>
      </c>
      <c r="K684" t="str">
        <f>VLOOKUP(D684,Group[],3,FALSE)</f>
        <v>Komoditi</v>
      </c>
      <c r="L684" t="str">
        <f>VLOOKUP(D684,Group[],5,FALSE)</f>
        <v>Karet</v>
      </c>
      <c r="M684" t="str">
        <f>VLOOKUP(D684,Group[],4,FALSE)</f>
        <v>Karet</v>
      </c>
      <c r="N684" t="str">
        <f>VLOOKUP(F684,Kategori[],3,FALSE)</f>
        <v>RSS-I</v>
      </c>
    </row>
    <row r="685" spans="1:14">
      <c r="A685" s="139" t="s">
        <v>6875</v>
      </c>
      <c r="B685" s="27" t="s">
        <v>6887</v>
      </c>
      <c r="C685" s="27" t="s">
        <v>19</v>
      </c>
      <c r="D685" s="27" t="s">
        <v>1066</v>
      </c>
      <c r="E685" s="27" t="s">
        <v>28</v>
      </c>
      <c r="F685" s="27" t="s">
        <v>2589</v>
      </c>
      <c r="G685" s="27" t="s">
        <v>2362</v>
      </c>
      <c r="H685" s="139" t="s">
        <v>5</v>
      </c>
      <c r="I685" s="1">
        <v>1849607278</v>
      </c>
      <c r="J685" s="58">
        <v>72998</v>
      </c>
      <c r="K685" t="str">
        <f>VLOOKUP(D685,Group[],3,FALSE)</f>
        <v>Komoditi</v>
      </c>
      <c r="L685" t="str">
        <f>VLOOKUP(D685,Group[],5,FALSE)</f>
        <v>Karet</v>
      </c>
      <c r="M685" t="str">
        <f>VLOOKUP(D685,Group[],4,FALSE)</f>
        <v>Karet</v>
      </c>
      <c r="N685" t="str">
        <f>VLOOKUP(F685,Kategori[],3,FALSE)</f>
        <v>RSS-I</v>
      </c>
    </row>
    <row r="686" spans="1:14">
      <c r="A686" s="139" t="s">
        <v>6875</v>
      </c>
      <c r="B686" s="27" t="s">
        <v>6887</v>
      </c>
      <c r="C686" s="27" t="s">
        <v>19</v>
      </c>
      <c r="D686" s="27" t="s">
        <v>1066</v>
      </c>
      <c r="E686" s="27" t="s">
        <v>28</v>
      </c>
      <c r="F686" s="27" t="s">
        <v>699</v>
      </c>
      <c r="G686" s="27" t="s">
        <v>700</v>
      </c>
      <c r="H686" s="139" t="s">
        <v>5</v>
      </c>
      <c r="I686" s="1">
        <v>172341950</v>
      </c>
      <c r="J686" s="58">
        <v>6667</v>
      </c>
      <c r="K686" t="str">
        <f>VLOOKUP(D686,Group[],3,FALSE)</f>
        <v>Komoditi</v>
      </c>
      <c r="L686" t="str">
        <f>VLOOKUP(D686,Group[],5,FALSE)</f>
        <v>Karet</v>
      </c>
      <c r="M686" t="str">
        <f>VLOOKUP(D686,Group[],4,FALSE)</f>
        <v>Karet</v>
      </c>
      <c r="N686" t="str">
        <f>VLOOKUP(F686,Kategori[],3,FALSE)</f>
        <v>RSS-III</v>
      </c>
    </row>
    <row r="687" spans="1:14">
      <c r="A687" s="139" t="s">
        <v>6875</v>
      </c>
      <c r="B687" s="27" t="s">
        <v>6887</v>
      </c>
      <c r="C687" s="27" t="s">
        <v>19</v>
      </c>
      <c r="D687" s="27" t="s">
        <v>1066</v>
      </c>
      <c r="E687" s="27" t="s">
        <v>28</v>
      </c>
      <c r="F687" s="27" t="s">
        <v>701</v>
      </c>
      <c r="G687" s="27" t="s">
        <v>493</v>
      </c>
      <c r="H687" s="139" t="s">
        <v>5</v>
      </c>
      <c r="I687" s="1">
        <v>420360000</v>
      </c>
      <c r="J687" s="58">
        <v>17515</v>
      </c>
      <c r="K687" t="str">
        <f>VLOOKUP(D687,Group[],3,FALSE)</f>
        <v>Komoditi</v>
      </c>
      <c r="L687" t="str">
        <f>VLOOKUP(D687,Group[],5,FALSE)</f>
        <v>Karet</v>
      </c>
      <c r="M687" t="str">
        <f>VLOOKUP(D687,Group[],4,FALSE)</f>
        <v>Karet</v>
      </c>
      <c r="N687" t="str">
        <f>VLOOKUP(F687,Kategori[],3,FALSE)</f>
        <v>Karet Lainnya</v>
      </c>
    </row>
    <row r="688" spans="1:14">
      <c r="A688" s="139" t="s">
        <v>6875</v>
      </c>
      <c r="B688" s="27" t="s">
        <v>6887</v>
      </c>
      <c r="C688" s="27" t="s">
        <v>19</v>
      </c>
      <c r="D688" s="27" t="s">
        <v>1066</v>
      </c>
      <c r="E688" s="27" t="s">
        <v>28</v>
      </c>
      <c r="F688" s="27" t="s">
        <v>98</v>
      </c>
      <c r="G688" s="27" t="s">
        <v>99</v>
      </c>
      <c r="H688" s="139" t="s">
        <v>4</v>
      </c>
      <c r="I688" s="1">
        <v>4906705999</v>
      </c>
      <c r="J688" s="58">
        <v>211536</v>
      </c>
      <c r="K688" t="str">
        <f>VLOOKUP(D688,Group[],3,FALSE)</f>
        <v>Komoditi</v>
      </c>
      <c r="L688" t="str">
        <f>VLOOKUP(D688,Group[],5,FALSE)</f>
        <v>Karet</v>
      </c>
      <c r="M688" t="str">
        <f>VLOOKUP(D688,Group[],4,FALSE)</f>
        <v>Karet</v>
      </c>
      <c r="N688" t="str">
        <f>VLOOKUP(F688,Kategori[],3,FALSE)</f>
        <v>RSS-I</v>
      </c>
    </row>
    <row r="689" spans="1:14">
      <c r="A689" s="139" t="s">
        <v>6875</v>
      </c>
      <c r="B689" s="27" t="s">
        <v>6887</v>
      </c>
      <c r="C689" s="27" t="s">
        <v>19</v>
      </c>
      <c r="D689" s="27" t="s">
        <v>1066</v>
      </c>
      <c r="E689" s="27" t="s">
        <v>28</v>
      </c>
      <c r="F689" s="27" t="s">
        <v>98</v>
      </c>
      <c r="G689" s="27" t="s">
        <v>99</v>
      </c>
      <c r="H689" s="139" t="s">
        <v>5</v>
      </c>
      <c r="I689" s="1">
        <v>11650554928</v>
      </c>
      <c r="J689" s="58">
        <v>459006</v>
      </c>
      <c r="K689" t="str">
        <f>VLOOKUP(D689,Group[],3,FALSE)</f>
        <v>Komoditi</v>
      </c>
      <c r="L689" t="str">
        <f>VLOOKUP(D689,Group[],5,FALSE)</f>
        <v>Karet</v>
      </c>
      <c r="M689" t="str">
        <f>VLOOKUP(D689,Group[],4,FALSE)</f>
        <v>Karet</v>
      </c>
      <c r="N689" t="str">
        <f>VLOOKUP(F689,Kategori[],3,FALSE)</f>
        <v>RSS-I</v>
      </c>
    </row>
    <row r="690" spans="1:14">
      <c r="A690" s="139" t="s">
        <v>6875</v>
      </c>
      <c r="B690" s="27" t="s">
        <v>6887</v>
      </c>
      <c r="C690" s="27" t="s">
        <v>19</v>
      </c>
      <c r="D690" s="27" t="s">
        <v>1066</v>
      </c>
      <c r="E690" s="27" t="s">
        <v>28</v>
      </c>
      <c r="F690" s="27" t="s">
        <v>744</v>
      </c>
      <c r="G690" s="27" t="s">
        <v>745</v>
      </c>
      <c r="H690" s="139" t="s">
        <v>5</v>
      </c>
      <c r="I690" s="1">
        <v>14605250</v>
      </c>
      <c r="J690" s="58">
        <v>565</v>
      </c>
      <c r="K690" t="str">
        <f>VLOOKUP(D690,Group[],3,FALSE)</f>
        <v>Komoditi</v>
      </c>
      <c r="L690" t="str">
        <f>VLOOKUP(D690,Group[],5,FALSE)</f>
        <v>Karet</v>
      </c>
      <c r="M690" t="str">
        <f>VLOOKUP(D690,Group[],4,FALSE)</f>
        <v>Karet</v>
      </c>
      <c r="N690" t="str">
        <f>VLOOKUP(F690,Kategori[],3,FALSE)</f>
        <v>RSS-III</v>
      </c>
    </row>
    <row r="691" spans="1:14">
      <c r="A691" s="139" t="s">
        <v>6875</v>
      </c>
      <c r="B691" s="27" t="s">
        <v>6887</v>
      </c>
      <c r="C691" s="27" t="s">
        <v>19</v>
      </c>
      <c r="D691" s="27" t="s">
        <v>1066</v>
      </c>
      <c r="E691" s="27" t="s">
        <v>28</v>
      </c>
      <c r="F691" s="27" t="s">
        <v>492</v>
      </c>
      <c r="G691" s="27" t="s">
        <v>493</v>
      </c>
      <c r="H691" s="139" t="s">
        <v>5</v>
      </c>
      <c r="I691" s="1">
        <v>18984000</v>
      </c>
      <c r="J691" s="58">
        <v>791</v>
      </c>
      <c r="K691" t="str">
        <f>VLOOKUP(D691,Group[],3,FALSE)</f>
        <v>Komoditi</v>
      </c>
      <c r="L691" t="str">
        <f>VLOOKUP(D691,Group[],5,FALSE)</f>
        <v>Karet</v>
      </c>
      <c r="M691" t="str">
        <f>VLOOKUP(D691,Group[],4,FALSE)</f>
        <v>Karet</v>
      </c>
      <c r="N691" t="str">
        <f>VLOOKUP(F691,Kategori[],3,FALSE)</f>
        <v>Karet Lainnya</v>
      </c>
    </row>
    <row r="692" spans="1:14">
      <c r="A692" s="139" t="s">
        <v>6875</v>
      </c>
      <c r="B692" s="27" t="s">
        <v>6887</v>
      </c>
      <c r="C692" s="27" t="s">
        <v>19</v>
      </c>
      <c r="D692" s="27" t="s">
        <v>1066</v>
      </c>
      <c r="E692" s="27" t="s">
        <v>28</v>
      </c>
      <c r="F692" s="27" t="s">
        <v>640</v>
      </c>
      <c r="G692" s="27" t="s">
        <v>641</v>
      </c>
      <c r="H692" s="139" t="s">
        <v>5</v>
      </c>
      <c r="I692" s="1">
        <v>3061769000</v>
      </c>
      <c r="J692" s="58">
        <v>133843</v>
      </c>
      <c r="K692" t="str">
        <f>VLOOKUP(D692,Group[],3,FALSE)</f>
        <v>Komoditi</v>
      </c>
      <c r="L692" t="str">
        <f>VLOOKUP(D692,Group[],5,FALSE)</f>
        <v>Karet</v>
      </c>
      <c r="M692" t="str">
        <f>VLOOKUP(D692,Group[],4,FALSE)</f>
        <v>Karet</v>
      </c>
      <c r="N692" t="str">
        <f>VLOOKUP(F692,Kategori[],3,FALSE)</f>
        <v>Karet Lainnya</v>
      </c>
    </row>
    <row r="693" spans="1:14">
      <c r="A693" s="139" t="s">
        <v>6875</v>
      </c>
      <c r="B693" s="27" t="s">
        <v>6887</v>
      </c>
      <c r="C693" s="27" t="s">
        <v>19</v>
      </c>
      <c r="D693" s="27" t="s">
        <v>1067</v>
      </c>
      <c r="E693" s="27" t="s">
        <v>36</v>
      </c>
      <c r="F693" s="27" t="s">
        <v>369</v>
      </c>
      <c r="G693" s="27" t="s">
        <v>370</v>
      </c>
      <c r="H693" s="139" t="s">
        <v>5</v>
      </c>
      <c r="I693" s="1">
        <v>283700000</v>
      </c>
      <c r="J693" s="58">
        <v>17100</v>
      </c>
      <c r="K693" t="str">
        <f>VLOOKUP(D693,Group[],3,FALSE)</f>
        <v>Komoditi</v>
      </c>
      <c r="L693" t="str">
        <f>VLOOKUP(D693,Group[],5,FALSE)</f>
        <v>Teh</v>
      </c>
      <c r="M693" t="str">
        <f>VLOOKUP(D693,Group[],4,FALSE)</f>
        <v>Teh</v>
      </c>
      <c r="N693" t="str">
        <f>VLOOKUP(F693,Kategori[],3,FALSE)</f>
        <v>Karet Lainnya</v>
      </c>
    </row>
    <row r="694" spans="1:14">
      <c r="A694" s="139" t="s">
        <v>6875</v>
      </c>
      <c r="B694" s="27" t="s">
        <v>6887</v>
      </c>
      <c r="C694" s="27" t="s">
        <v>19</v>
      </c>
      <c r="D694" s="27" t="s">
        <v>1067</v>
      </c>
      <c r="E694" s="27" t="s">
        <v>36</v>
      </c>
      <c r="F694" s="27" t="s">
        <v>698</v>
      </c>
      <c r="G694" s="27" t="s">
        <v>14</v>
      </c>
      <c r="H694" s="139" t="s">
        <v>5</v>
      </c>
      <c r="I694" s="1">
        <v>16328829</v>
      </c>
      <c r="J694" s="58">
        <v>725</v>
      </c>
      <c r="K694" t="str">
        <f>VLOOKUP(D694,Group[],3,FALSE)</f>
        <v>Komoditi</v>
      </c>
      <c r="L694" t="str">
        <f>VLOOKUP(D694,Group[],5,FALSE)</f>
        <v>Teh</v>
      </c>
      <c r="M694" t="str">
        <f>VLOOKUP(D694,Group[],4,FALSE)</f>
        <v>Teh</v>
      </c>
      <c r="N694" t="str">
        <f>VLOOKUP(F694,Kategori[],3,FALSE)</f>
        <v>Teh Lainnya</v>
      </c>
    </row>
    <row r="695" spans="1:14">
      <c r="A695" s="139" t="s">
        <v>6875</v>
      </c>
      <c r="B695" s="27" t="s">
        <v>6887</v>
      </c>
      <c r="C695" s="27" t="s">
        <v>19</v>
      </c>
      <c r="D695" s="27" t="s">
        <v>1067</v>
      </c>
      <c r="E695" s="27" t="s">
        <v>36</v>
      </c>
      <c r="F695" s="27" t="s">
        <v>382</v>
      </c>
      <c r="G695" s="27" t="s">
        <v>383</v>
      </c>
      <c r="H695" s="139" t="s">
        <v>5</v>
      </c>
      <c r="I695" s="1">
        <v>285600000</v>
      </c>
      <c r="J695" s="58">
        <v>27200</v>
      </c>
      <c r="K695" t="str">
        <f>VLOOKUP(D695,Group[],3,FALSE)</f>
        <v>Komoditi</v>
      </c>
      <c r="L695" t="str">
        <f>VLOOKUP(D695,Group[],5,FALSE)</f>
        <v>Teh</v>
      </c>
      <c r="M695" t="str">
        <f>VLOOKUP(D695,Group[],4,FALSE)</f>
        <v>Teh</v>
      </c>
      <c r="N695" t="str">
        <f>VLOOKUP(F695,Kategori[],3,FALSE)</f>
        <v>Ortodhoks</v>
      </c>
    </row>
    <row r="696" spans="1:14">
      <c r="A696" s="139" t="s">
        <v>6875</v>
      </c>
      <c r="B696" s="27" t="s">
        <v>6887</v>
      </c>
      <c r="C696" s="27" t="s">
        <v>19</v>
      </c>
      <c r="D696" s="27" t="s">
        <v>1067</v>
      </c>
      <c r="E696" s="27" t="s">
        <v>36</v>
      </c>
      <c r="F696" s="27" t="s">
        <v>62</v>
      </c>
      <c r="G696" s="27" t="s">
        <v>63</v>
      </c>
      <c r="H696" s="139" t="s">
        <v>5</v>
      </c>
      <c r="I696" s="1">
        <v>90083170</v>
      </c>
      <c r="J696" s="58">
        <v>5000</v>
      </c>
      <c r="K696" t="str">
        <f>VLOOKUP(D696,Group[],3,FALSE)</f>
        <v>Komoditi</v>
      </c>
      <c r="L696" t="str">
        <f>VLOOKUP(D696,Group[],5,FALSE)</f>
        <v>Teh</v>
      </c>
      <c r="M696" t="str">
        <f>VLOOKUP(D696,Group[],4,FALSE)</f>
        <v>Teh</v>
      </c>
      <c r="N696" t="str">
        <f>VLOOKUP(F696,Kategori[],3,FALSE)</f>
        <v>Ortodhoks</v>
      </c>
    </row>
    <row r="697" spans="1:14">
      <c r="A697" s="139" t="s">
        <v>6875</v>
      </c>
      <c r="B697" s="27" t="s">
        <v>6887</v>
      </c>
      <c r="C697" s="27" t="s">
        <v>19</v>
      </c>
      <c r="D697" s="27" t="s">
        <v>1067</v>
      </c>
      <c r="E697" s="27" t="s">
        <v>36</v>
      </c>
      <c r="F697" s="27" t="s">
        <v>64</v>
      </c>
      <c r="G697" s="27" t="s">
        <v>65</v>
      </c>
      <c r="H697" s="139" t="s">
        <v>5</v>
      </c>
      <c r="I697" s="1">
        <v>341860293</v>
      </c>
      <c r="J697" s="58">
        <v>18360</v>
      </c>
      <c r="K697" t="str">
        <f>VLOOKUP(D697,Group[],3,FALSE)</f>
        <v>Komoditi</v>
      </c>
      <c r="L697" t="str">
        <f>VLOOKUP(D697,Group[],5,FALSE)</f>
        <v>Teh</v>
      </c>
      <c r="M697" t="str">
        <f>VLOOKUP(D697,Group[],4,FALSE)</f>
        <v>Teh</v>
      </c>
      <c r="N697" t="str">
        <f>VLOOKUP(F697,Kategori[],3,FALSE)</f>
        <v>Ortodhoks</v>
      </c>
    </row>
    <row r="698" spans="1:14">
      <c r="A698" s="139" t="s">
        <v>6875</v>
      </c>
      <c r="B698" s="27" t="s">
        <v>6887</v>
      </c>
      <c r="C698" s="27" t="s">
        <v>19</v>
      </c>
      <c r="D698" s="27" t="s">
        <v>1067</v>
      </c>
      <c r="E698" s="27" t="s">
        <v>36</v>
      </c>
      <c r="F698" s="27" t="s">
        <v>66</v>
      </c>
      <c r="G698" s="27" t="s">
        <v>67</v>
      </c>
      <c r="H698" s="139" t="s">
        <v>5</v>
      </c>
      <c r="I698" s="1">
        <v>750219415</v>
      </c>
      <c r="J698" s="58">
        <v>42900</v>
      </c>
      <c r="K698" t="str">
        <f>VLOOKUP(D698,Group[],3,FALSE)</f>
        <v>Komoditi</v>
      </c>
      <c r="L698" t="str">
        <f>VLOOKUP(D698,Group[],5,FALSE)</f>
        <v>Teh</v>
      </c>
      <c r="M698" t="str">
        <f>VLOOKUP(D698,Group[],4,FALSE)</f>
        <v>Teh</v>
      </c>
      <c r="N698" t="str">
        <f>VLOOKUP(F698,Kategori[],3,FALSE)</f>
        <v>Ortodhoks</v>
      </c>
    </row>
    <row r="699" spans="1:14">
      <c r="A699" s="139" t="s">
        <v>6875</v>
      </c>
      <c r="B699" s="27" t="s">
        <v>6887</v>
      </c>
      <c r="C699" s="27" t="s">
        <v>19</v>
      </c>
      <c r="D699" s="27" t="s">
        <v>1067</v>
      </c>
      <c r="E699" s="27" t="s">
        <v>36</v>
      </c>
      <c r="F699" s="27" t="s">
        <v>68</v>
      </c>
      <c r="G699" s="27" t="s">
        <v>69</v>
      </c>
      <c r="H699" s="139" t="s">
        <v>5</v>
      </c>
      <c r="I699" s="1">
        <v>48583770</v>
      </c>
      <c r="J699" s="58">
        <v>2480</v>
      </c>
      <c r="K699" t="str">
        <f>VLOOKUP(D699,Group[],3,FALSE)</f>
        <v>Komoditi</v>
      </c>
      <c r="L699" t="str">
        <f>VLOOKUP(D699,Group[],5,FALSE)</f>
        <v>Teh</v>
      </c>
      <c r="M699" t="str">
        <f>VLOOKUP(D699,Group[],4,FALSE)</f>
        <v>Teh</v>
      </c>
      <c r="N699" t="str">
        <f>VLOOKUP(F699,Kategori[],3,FALSE)</f>
        <v>Ortodhoks</v>
      </c>
    </row>
    <row r="700" spans="1:14">
      <c r="A700" s="139" t="s">
        <v>6875</v>
      </c>
      <c r="B700" s="27" t="s">
        <v>6887</v>
      </c>
      <c r="C700" s="27" t="s">
        <v>19</v>
      </c>
      <c r="D700" s="27" t="s">
        <v>1067</v>
      </c>
      <c r="E700" s="27" t="s">
        <v>36</v>
      </c>
      <c r="F700" s="27" t="s">
        <v>70</v>
      </c>
      <c r="G700" s="27" t="s">
        <v>71</v>
      </c>
      <c r="H700" s="139" t="s">
        <v>5</v>
      </c>
      <c r="I700" s="1">
        <v>375547888</v>
      </c>
      <c r="J700" s="58">
        <v>20800</v>
      </c>
      <c r="K700" t="str">
        <f>VLOOKUP(D700,Group[],3,FALSE)</f>
        <v>Komoditi</v>
      </c>
      <c r="L700" t="str">
        <f>VLOOKUP(D700,Group[],5,FALSE)</f>
        <v>Teh</v>
      </c>
      <c r="M700" t="str">
        <f>VLOOKUP(D700,Group[],4,FALSE)</f>
        <v>Teh</v>
      </c>
      <c r="N700" t="str">
        <f>VLOOKUP(F700,Kategori[],3,FALSE)</f>
        <v>Ortodhoks</v>
      </c>
    </row>
    <row r="701" spans="1:14">
      <c r="A701" s="139" t="s">
        <v>6875</v>
      </c>
      <c r="B701" s="27" t="s">
        <v>6887</v>
      </c>
      <c r="C701" s="27" t="s">
        <v>19</v>
      </c>
      <c r="D701" s="27" t="s">
        <v>1067</v>
      </c>
      <c r="E701" s="27" t="s">
        <v>36</v>
      </c>
      <c r="F701" s="27" t="s">
        <v>72</v>
      </c>
      <c r="G701" s="27" t="s">
        <v>73</v>
      </c>
      <c r="H701" s="139" t="s">
        <v>5</v>
      </c>
      <c r="I701" s="1">
        <v>52748010</v>
      </c>
      <c r="J701" s="58">
        <v>1260</v>
      </c>
      <c r="K701" t="str">
        <f>VLOOKUP(D701,Group[],3,FALSE)</f>
        <v>Komoditi</v>
      </c>
      <c r="L701" t="str">
        <f>VLOOKUP(D701,Group[],5,FALSE)</f>
        <v>Teh</v>
      </c>
      <c r="M701" t="str">
        <f>VLOOKUP(D701,Group[],4,FALSE)</f>
        <v>Teh</v>
      </c>
      <c r="N701" t="str">
        <f>VLOOKUP(F701,Kategori[],3,FALSE)</f>
        <v>Ortodhoks</v>
      </c>
    </row>
    <row r="702" spans="1:14">
      <c r="A702" s="139" t="s">
        <v>6875</v>
      </c>
      <c r="B702" s="27" t="s">
        <v>6887</v>
      </c>
      <c r="C702" s="27" t="s">
        <v>19</v>
      </c>
      <c r="D702" s="27" t="s">
        <v>1067</v>
      </c>
      <c r="E702" s="27" t="s">
        <v>36</v>
      </c>
      <c r="F702" s="27" t="s">
        <v>114</v>
      </c>
      <c r="G702" s="27" t="s">
        <v>115</v>
      </c>
      <c r="H702" s="139" t="s">
        <v>5</v>
      </c>
      <c r="I702" s="1">
        <v>276969583</v>
      </c>
      <c r="J702" s="58">
        <v>16800</v>
      </c>
      <c r="K702" t="str">
        <f>VLOOKUP(D702,Group[],3,FALSE)</f>
        <v>Komoditi</v>
      </c>
      <c r="L702" t="str">
        <f>VLOOKUP(D702,Group[],5,FALSE)</f>
        <v>Teh</v>
      </c>
      <c r="M702" t="str">
        <f>VLOOKUP(D702,Group[],4,FALSE)</f>
        <v>Teh</v>
      </c>
      <c r="N702" t="str">
        <f>VLOOKUP(F702,Kategori[],3,FALSE)</f>
        <v>Ortodhoks</v>
      </c>
    </row>
    <row r="703" spans="1:14">
      <c r="A703" s="139" t="s">
        <v>6875</v>
      </c>
      <c r="B703" s="27" t="s">
        <v>6887</v>
      </c>
      <c r="C703" s="27" t="s">
        <v>19</v>
      </c>
      <c r="D703" s="27" t="s">
        <v>1067</v>
      </c>
      <c r="E703" s="27" t="s">
        <v>36</v>
      </c>
      <c r="F703" s="27" t="s">
        <v>76</v>
      </c>
      <c r="G703" s="27" t="s">
        <v>77</v>
      </c>
      <c r="H703" s="139" t="s">
        <v>5</v>
      </c>
      <c r="I703" s="1">
        <v>171289286</v>
      </c>
      <c r="J703" s="58">
        <v>12540</v>
      </c>
      <c r="K703" t="str">
        <f>VLOOKUP(D703,Group[],3,FALSE)</f>
        <v>Komoditi</v>
      </c>
      <c r="L703" t="str">
        <f>VLOOKUP(D703,Group[],5,FALSE)</f>
        <v>Teh</v>
      </c>
      <c r="M703" t="str">
        <f>VLOOKUP(D703,Group[],4,FALSE)</f>
        <v>Teh</v>
      </c>
      <c r="N703" t="str">
        <f>VLOOKUP(F703,Kategori[],3,FALSE)</f>
        <v>Ortodhoks</v>
      </c>
    </row>
    <row r="704" spans="1:14">
      <c r="A704" s="139" t="s">
        <v>6875</v>
      </c>
      <c r="B704" s="27" t="s">
        <v>6887</v>
      </c>
      <c r="C704" s="27" t="s">
        <v>19</v>
      </c>
      <c r="D704" s="27" t="s">
        <v>1067</v>
      </c>
      <c r="E704" s="27" t="s">
        <v>36</v>
      </c>
      <c r="F704" s="27" t="s">
        <v>78</v>
      </c>
      <c r="G704" s="27" t="s">
        <v>79</v>
      </c>
      <c r="H704" s="139" t="s">
        <v>5</v>
      </c>
      <c r="I704" s="1">
        <v>46359950</v>
      </c>
      <c r="J704" s="58">
        <v>2600</v>
      </c>
      <c r="K704" t="str">
        <f>VLOOKUP(D704,Group[],3,FALSE)</f>
        <v>Komoditi</v>
      </c>
      <c r="L704" t="str">
        <f>VLOOKUP(D704,Group[],5,FALSE)</f>
        <v>Teh</v>
      </c>
      <c r="M704" t="str">
        <f>VLOOKUP(D704,Group[],4,FALSE)</f>
        <v>Teh</v>
      </c>
      <c r="N704" t="str">
        <f>VLOOKUP(F704,Kategori[],3,FALSE)</f>
        <v>Ortodhoks</v>
      </c>
    </row>
    <row r="705" spans="1:14">
      <c r="A705" s="139" t="s">
        <v>6875</v>
      </c>
      <c r="B705" s="27" t="s">
        <v>6887</v>
      </c>
      <c r="C705" s="27" t="s">
        <v>19</v>
      </c>
      <c r="D705" s="27" t="s">
        <v>1067</v>
      </c>
      <c r="E705" s="27" t="s">
        <v>36</v>
      </c>
      <c r="F705" s="27" t="s">
        <v>3147</v>
      </c>
      <c r="G705" s="27" t="s">
        <v>3148</v>
      </c>
      <c r="H705" s="139" t="s">
        <v>5</v>
      </c>
      <c r="I705" s="1">
        <v>43229340</v>
      </c>
      <c r="J705" s="58">
        <v>2520</v>
      </c>
      <c r="K705" t="str">
        <f>VLOOKUP(D705,Group[],3,FALSE)</f>
        <v>Komoditi</v>
      </c>
      <c r="L705" t="str">
        <f>VLOOKUP(D705,Group[],5,FALSE)</f>
        <v>Teh</v>
      </c>
      <c r="M705" t="str">
        <f>VLOOKUP(D705,Group[],4,FALSE)</f>
        <v>Teh</v>
      </c>
      <c r="N705" t="str">
        <f>VLOOKUP(F705,Kategori[],3,FALSE)</f>
        <v>Ortodhoks</v>
      </c>
    </row>
    <row r="706" spans="1:14">
      <c r="A706" s="139" t="s">
        <v>6875</v>
      </c>
      <c r="B706" s="27" t="s">
        <v>6887</v>
      </c>
      <c r="C706" s="27" t="s">
        <v>19</v>
      </c>
      <c r="D706" s="27" t="s">
        <v>1075</v>
      </c>
      <c r="E706" s="27" t="s">
        <v>30</v>
      </c>
      <c r="F706" s="27" t="s">
        <v>708</v>
      </c>
      <c r="G706" s="27" t="s">
        <v>709</v>
      </c>
      <c r="H706" s="139" t="s">
        <v>4</v>
      </c>
      <c r="I706" s="1">
        <v>958735440</v>
      </c>
      <c r="J706" s="58">
        <v>18000</v>
      </c>
      <c r="K706" t="str">
        <f>VLOOKUP(D706,Group[],3,FALSE)</f>
        <v>Komoditi</v>
      </c>
      <c r="L706" t="str">
        <f>VLOOKUP(D706,Group[],5,FALSE)</f>
        <v>Kopi</v>
      </c>
      <c r="M706" t="str">
        <f>VLOOKUP(D706,Group[],4,FALSE)</f>
        <v>Kopi</v>
      </c>
      <c r="N706" t="str">
        <f>VLOOKUP(F706,Kategori[],3,FALSE)</f>
        <v>Robusta</v>
      </c>
    </row>
    <row r="707" spans="1:14">
      <c r="A707" s="139" t="s">
        <v>6875</v>
      </c>
      <c r="B707" s="27" t="s">
        <v>6887</v>
      </c>
      <c r="C707" s="27" t="s">
        <v>19</v>
      </c>
      <c r="D707" s="27" t="s">
        <v>1075</v>
      </c>
      <c r="E707" s="27" t="s">
        <v>30</v>
      </c>
      <c r="F707" s="27" t="s">
        <v>708</v>
      </c>
      <c r="G707" s="27" t="s">
        <v>709</v>
      </c>
      <c r="H707" s="139" t="s">
        <v>5</v>
      </c>
      <c r="I707" s="1">
        <v>116994000</v>
      </c>
      <c r="J707" s="58">
        <v>2220</v>
      </c>
      <c r="K707" t="str">
        <f>VLOOKUP(D707,Group[],3,FALSE)</f>
        <v>Komoditi</v>
      </c>
      <c r="L707" t="str">
        <f>VLOOKUP(D707,Group[],5,FALSE)</f>
        <v>Kopi</v>
      </c>
      <c r="M707" t="str">
        <f>VLOOKUP(D707,Group[],4,FALSE)</f>
        <v>Kopi</v>
      </c>
      <c r="N707" t="str">
        <f>VLOOKUP(F707,Kategori[],3,FALSE)</f>
        <v>Robusta</v>
      </c>
    </row>
    <row r="708" spans="1:14">
      <c r="A708" s="139" t="s">
        <v>6875</v>
      </c>
      <c r="B708" s="27" t="s">
        <v>6887</v>
      </c>
      <c r="C708" s="27" t="s">
        <v>19</v>
      </c>
      <c r="D708" s="27" t="s">
        <v>1075</v>
      </c>
      <c r="E708" s="27" t="s">
        <v>30</v>
      </c>
      <c r="F708" s="27" t="s">
        <v>712</v>
      </c>
      <c r="G708" s="27" t="s">
        <v>713</v>
      </c>
      <c r="H708" s="139" t="s">
        <v>5</v>
      </c>
      <c r="I708" s="1">
        <v>238554000</v>
      </c>
      <c r="J708" s="58">
        <v>5220</v>
      </c>
      <c r="K708" t="str">
        <f>VLOOKUP(D708,Group[],3,FALSE)</f>
        <v>Komoditi</v>
      </c>
      <c r="L708" t="str">
        <f>VLOOKUP(D708,Group[],5,FALSE)</f>
        <v>Kopi</v>
      </c>
      <c r="M708" t="str">
        <f>VLOOKUP(D708,Group[],4,FALSE)</f>
        <v>Kopi</v>
      </c>
      <c r="N708" t="str">
        <f>VLOOKUP(F708,Kategori[],3,FALSE)</f>
        <v>Robusta</v>
      </c>
    </row>
    <row r="709" spans="1:14">
      <c r="A709" s="139" t="s">
        <v>6875</v>
      </c>
      <c r="B709" s="27" t="s">
        <v>6887</v>
      </c>
      <c r="C709" s="27" t="s">
        <v>19</v>
      </c>
      <c r="D709" s="27" t="s">
        <v>1075</v>
      </c>
      <c r="E709" s="27" t="s">
        <v>30</v>
      </c>
      <c r="F709" s="27" t="s">
        <v>714</v>
      </c>
      <c r="G709" s="27" t="s">
        <v>715</v>
      </c>
      <c r="H709" s="139" t="s">
        <v>5</v>
      </c>
      <c r="I709" s="1">
        <v>356460000</v>
      </c>
      <c r="J709" s="58">
        <v>7800</v>
      </c>
      <c r="K709" t="str">
        <f>VLOOKUP(D709,Group[],3,FALSE)</f>
        <v>Komoditi</v>
      </c>
      <c r="L709" t="str">
        <f>VLOOKUP(D709,Group[],5,FALSE)</f>
        <v>Kopi</v>
      </c>
      <c r="M709" t="str">
        <f>VLOOKUP(D709,Group[],4,FALSE)</f>
        <v>Kopi</v>
      </c>
      <c r="N709" t="str">
        <f>VLOOKUP(F709,Kategori[],3,FALSE)</f>
        <v>Robusta</v>
      </c>
    </row>
    <row r="710" spans="1:14">
      <c r="A710" s="139" t="s">
        <v>6875</v>
      </c>
      <c r="B710" s="27" t="s">
        <v>6887</v>
      </c>
      <c r="C710" s="27" t="s">
        <v>19</v>
      </c>
      <c r="D710" s="27" t="s">
        <v>1075</v>
      </c>
      <c r="E710" s="27" t="s">
        <v>30</v>
      </c>
      <c r="F710" s="27" t="s">
        <v>720</v>
      </c>
      <c r="G710" s="27" t="s">
        <v>721</v>
      </c>
      <c r="H710" s="139" t="s">
        <v>5</v>
      </c>
      <c r="I710" s="1">
        <v>1068756000</v>
      </c>
      <c r="J710" s="58">
        <v>20280</v>
      </c>
      <c r="K710" t="str">
        <f>VLOOKUP(D710,Group[],3,FALSE)</f>
        <v>Komoditi</v>
      </c>
      <c r="L710" t="str">
        <f>VLOOKUP(D710,Group[],5,FALSE)</f>
        <v>Kopi</v>
      </c>
      <c r="M710" t="str">
        <f>VLOOKUP(D710,Group[],4,FALSE)</f>
        <v>Kopi</v>
      </c>
      <c r="N710" t="str">
        <f>VLOOKUP(F710,Kategori[],3,FALSE)</f>
        <v>Robusta</v>
      </c>
    </row>
    <row r="711" spans="1:14">
      <c r="A711" s="139" t="s">
        <v>6875</v>
      </c>
      <c r="B711" s="27" t="s">
        <v>6887</v>
      </c>
      <c r="C711" s="27" t="s">
        <v>19</v>
      </c>
      <c r="D711" s="27" t="s">
        <v>1075</v>
      </c>
      <c r="E711" s="27" t="s">
        <v>30</v>
      </c>
      <c r="F711" s="27" t="s">
        <v>722</v>
      </c>
      <c r="G711" s="27" t="s">
        <v>723</v>
      </c>
      <c r="H711" s="139" t="s">
        <v>5</v>
      </c>
      <c r="I711" s="1">
        <v>1929552000</v>
      </c>
      <c r="J711" s="58">
        <v>52720</v>
      </c>
      <c r="K711" t="str">
        <f>VLOOKUP(D711,Group[],3,FALSE)</f>
        <v>Komoditi</v>
      </c>
      <c r="L711" t="str">
        <f>VLOOKUP(D711,Group[],5,FALSE)</f>
        <v>Kopi</v>
      </c>
      <c r="M711" t="str">
        <f>VLOOKUP(D711,Group[],4,FALSE)</f>
        <v>Kopi</v>
      </c>
      <c r="N711" t="str">
        <f>VLOOKUP(F711,Kategori[],3,FALSE)</f>
        <v>Robusta</v>
      </c>
    </row>
    <row r="712" spans="1:14">
      <c r="A712" s="139" t="s">
        <v>6875</v>
      </c>
      <c r="B712" s="27" t="s">
        <v>6887</v>
      </c>
      <c r="C712" s="27" t="s">
        <v>19</v>
      </c>
      <c r="D712" s="27" t="s">
        <v>1075</v>
      </c>
      <c r="E712" s="27" t="s">
        <v>30</v>
      </c>
      <c r="F712" s="27" t="s">
        <v>724</v>
      </c>
      <c r="G712" s="27" t="s">
        <v>725</v>
      </c>
      <c r="H712" s="139" t="s">
        <v>5</v>
      </c>
      <c r="I712" s="1">
        <v>45084000</v>
      </c>
      <c r="J712" s="58">
        <v>1020</v>
      </c>
      <c r="K712" t="str">
        <f>VLOOKUP(D712,Group[],3,FALSE)</f>
        <v>Komoditi</v>
      </c>
      <c r="L712" t="str">
        <f>VLOOKUP(D712,Group[],5,FALSE)</f>
        <v>Kopi</v>
      </c>
      <c r="M712" t="str">
        <f>VLOOKUP(D712,Group[],4,FALSE)</f>
        <v>Kopi</v>
      </c>
      <c r="N712" t="str">
        <f>VLOOKUP(F712,Kategori[],3,FALSE)</f>
        <v>Robusta</v>
      </c>
    </row>
    <row r="713" spans="1:14">
      <c r="A713" s="139" t="s">
        <v>6875</v>
      </c>
      <c r="B713" s="27" t="s">
        <v>6887</v>
      </c>
      <c r="C713" s="27" t="s">
        <v>19</v>
      </c>
      <c r="D713" s="27" t="s">
        <v>1075</v>
      </c>
      <c r="E713" s="27" t="s">
        <v>30</v>
      </c>
      <c r="F713" s="27" t="s">
        <v>726</v>
      </c>
      <c r="G713" s="27" t="s">
        <v>727</v>
      </c>
      <c r="H713" s="139" t="s">
        <v>5</v>
      </c>
      <c r="I713" s="1">
        <v>10608000</v>
      </c>
      <c r="J713" s="58">
        <v>240</v>
      </c>
      <c r="K713" t="str">
        <f>VLOOKUP(D713,Group[],3,FALSE)</f>
        <v>Komoditi</v>
      </c>
      <c r="L713" t="str">
        <f>VLOOKUP(D713,Group[],5,FALSE)</f>
        <v>Kopi</v>
      </c>
      <c r="M713" t="str">
        <f>VLOOKUP(D713,Group[],4,FALSE)</f>
        <v>Kopi</v>
      </c>
      <c r="N713" t="str">
        <f>VLOOKUP(F713,Kategori[],3,FALSE)</f>
        <v>Robusta</v>
      </c>
    </row>
    <row r="714" spans="1:14">
      <c r="A714" s="139" t="s">
        <v>6875</v>
      </c>
      <c r="B714" s="27" t="s">
        <v>6887</v>
      </c>
      <c r="C714" s="27" t="s">
        <v>19</v>
      </c>
      <c r="D714" s="27" t="s">
        <v>1075</v>
      </c>
      <c r="E714" s="27" t="s">
        <v>30</v>
      </c>
      <c r="F714" s="27" t="s">
        <v>728</v>
      </c>
      <c r="G714" s="27" t="s">
        <v>729</v>
      </c>
      <c r="H714" s="139" t="s">
        <v>5</v>
      </c>
      <c r="I714" s="1">
        <v>7470000</v>
      </c>
      <c r="J714" s="58">
        <v>180</v>
      </c>
      <c r="K714" t="str">
        <f>VLOOKUP(D714,Group[],3,FALSE)</f>
        <v>Komoditi</v>
      </c>
      <c r="L714" t="str">
        <f>VLOOKUP(D714,Group[],5,FALSE)</f>
        <v>Kopi</v>
      </c>
      <c r="M714" t="str">
        <f>VLOOKUP(D714,Group[],4,FALSE)</f>
        <v>Kopi</v>
      </c>
      <c r="N714" t="str">
        <f>VLOOKUP(F714,Kategori[],3,FALSE)</f>
        <v>Robusta</v>
      </c>
    </row>
    <row r="715" spans="1:14">
      <c r="A715" s="139" t="s">
        <v>6875</v>
      </c>
      <c r="B715" s="27" t="s">
        <v>6887</v>
      </c>
      <c r="C715" s="27" t="s">
        <v>19</v>
      </c>
      <c r="D715" s="27" t="s">
        <v>1069</v>
      </c>
      <c r="E715" s="27" t="s">
        <v>40</v>
      </c>
      <c r="F715" s="27" t="s">
        <v>660</v>
      </c>
      <c r="G715" s="27" t="s">
        <v>661</v>
      </c>
      <c r="H715" s="139" t="s">
        <v>5</v>
      </c>
      <c r="I715" s="1">
        <v>292793</v>
      </c>
      <c r="J715" s="58">
        <v>13</v>
      </c>
      <c r="K715" t="str">
        <f>VLOOKUP(D715,Group[],3,FALSE)</f>
        <v>Non Komoditi</v>
      </c>
      <c r="L715">
        <f>VLOOKUP(D715,Group[],5,FALSE)</f>
        <v>0</v>
      </c>
      <c r="M715" t="str">
        <f>VLOOKUP(D715,Group[],4,FALSE)</f>
        <v>Hilir Lainnya</v>
      </c>
      <c r="N715" t="str">
        <f>VLOOKUP(F715,Kategori[],3,FALSE)</f>
        <v>Hilir Lainya</v>
      </c>
    </row>
    <row r="716" spans="1:14">
      <c r="A716" s="139" t="s">
        <v>6875</v>
      </c>
      <c r="B716" s="27" t="s">
        <v>6887</v>
      </c>
      <c r="C716" s="27" t="s">
        <v>19</v>
      </c>
      <c r="D716" s="27" t="s">
        <v>1069</v>
      </c>
      <c r="E716" s="27" t="s">
        <v>40</v>
      </c>
      <c r="F716" s="27" t="s">
        <v>738</v>
      </c>
      <c r="G716" s="27" t="s">
        <v>739</v>
      </c>
      <c r="H716" s="139" t="s">
        <v>5</v>
      </c>
      <c r="I716" s="1">
        <v>0</v>
      </c>
      <c r="J716" s="58">
        <v>0</v>
      </c>
      <c r="K716" t="str">
        <f>VLOOKUP(D716,Group[],3,FALSE)</f>
        <v>Non Komoditi</v>
      </c>
      <c r="L716">
        <f>VLOOKUP(D716,Group[],5,FALSE)</f>
        <v>0</v>
      </c>
      <c r="M716" t="str">
        <f>VLOOKUP(D716,Group[],4,FALSE)</f>
        <v>Hilir Lainnya</v>
      </c>
      <c r="N716" t="str">
        <f>VLOOKUP(F716,Kategori[],3,FALSE)</f>
        <v>Hilir Lainya</v>
      </c>
    </row>
    <row r="717" spans="1:14">
      <c r="A717" s="139" t="s">
        <v>6875</v>
      </c>
      <c r="B717" s="27" t="s">
        <v>6887</v>
      </c>
      <c r="C717" s="27" t="s">
        <v>19</v>
      </c>
      <c r="D717" s="27" t="s">
        <v>1068</v>
      </c>
      <c r="E717" s="27" t="s">
        <v>37</v>
      </c>
      <c r="F717" s="27" t="s">
        <v>656</v>
      </c>
      <c r="G717" s="27" t="s">
        <v>657</v>
      </c>
      <c r="H717" s="139" t="s">
        <v>5</v>
      </c>
      <c r="I717" s="1">
        <v>22478326</v>
      </c>
      <c r="J717" s="58">
        <v>224</v>
      </c>
      <c r="K717" t="str">
        <f>VLOOKUP(D717,Group[],3,FALSE)</f>
        <v>Non Komoditi</v>
      </c>
      <c r="L717">
        <f>VLOOKUP(D717,Group[],5,FALSE)</f>
        <v>0</v>
      </c>
      <c r="M717" t="str">
        <f>VLOOKUP(D717,Group[],4,FALSE)</f>
        <v>Hilir Lainnya</v>
      </c>
      <c r="N717" t="str">
        <f>VLOOKUP(F717,Kategori[],3,FALSE)</f>
        <v>Hilir Lainya</v>
      </c>
    </row>
    <row r="718" spans="1:14">
      <c r="A718" s="139" t="s">
        <v>6875</v>
      </c>
      <c r="B718" s="27" t="s">
        <v>6887</v>
      </c>
      <c r="C718" s="27" t="s">
        <v>19</v>
      </c>
      <c r="D718" s="27" t="s">
        <v>1068</v>
      </c>
      <c r="E718" s="27" t="s">
        <v>37</v>
      </c>
      <c r="F718" s="27" t="s">
        <v>658</v>
      </c>
      <c r="G718" s="27" t="s">
        <v>659</v>
      </c>
      <c r="H718" s="139" t="s">
        <v>5</v>
      </c>
      <c r="I718" s="1">
        <v>8239462</v>
      </c>
      <c r="J718" s="58">
        <v>161</v>
      </c>
      <c r="K718" t="str">
        <f>VLOOKUP(D718,Group[],3,FALSE)</f>
        <v>Non Komoditi</v>
      </c>
      <c r="L718">
        <f>VLOOKUP(D718,Group[],5,FALSE)</f>
        <v>0</v>
      </c>
      <c r="M718" t="str">
        <f>VLOOKUP(D718,Group[],4,FALSE)</f>
        <v>Hilir Lainnya</v>
      </c>
      <c r="N718" t="str">
        <f>VLOOKUP(F718,Kategori[],3,FALSE)</f>
        <v>Hilir Lainya</v>
      </c>
    </row>
    <row r="719" spans="1:14">
      <c r="A719" s="139" t="s">
        <v>6875</v>
      </c>
      <c r="B719" s="27" t="s">
        <v>6887</v>
      </c>
      <c r="C719" s="27" t="s">
        <v>19</v>
      </c>
      <c r="D719" s="27" t="s">
        <v>1068</v>
      </c>
      <c r="E719" s="27" t="s">
        <v>37</v>
      </c>
      <c r="F719" s="27" t="s">
        <v>686</v>
      </c>
      <c r="G719" s="27" t="s">
        <v>687</v>
      </c>
      <c r="H719" s="139" t="s">
        <v>5</v>
      </c>
      <c r="I719" s="1">
        <v>742343</v>
      </c>
      <c r="J719" s="58">
        <v>11</v>
      </c>
      <c r="K719" t="str">
        <f>VLOOKUP(D719,Group[],3,FALSE)</f>
        <v>Non Komoditi</v>
      </c>
      <c r="L719">
        <f>VLOOKUP(D719,Group[],5,FALSE)</f>
        <v>0</v>
      </c>
      <c r="M719" t="str">
        <f>VLOOKUP(D719,Group[],4,FALSE)</f>
        <v>Hilir Lainnya</v>
      </c>
      <c r="N719" t="str">
        <f>VLOOKUP(F719,Kategori[],3,FALSE)</f>
        <v>Hilir Lainya</v>
      </c>
    </row>
    <row r="720" spans="1:14">
      <c r="A720" s="139" t="s">
        <v>6875</v>
      </c>
      <c r="B720" s="27" t="s">
        <v>6887</v>
      </c>
      <c r="C720" s="27" t="s">
        <v>19</v>
      </c>
      <c r="D720" s="27" t="s">
        <v>1068</v>
      </c>
      <c r="E720" s="27" t="s">
        <v>37</v>
      </c>
      <c r="F720" s="27" t="s">
        <v>692</v>
      </c>
      <c r="G720" s="27" t="s">
        <v>693</v>
      </c>
      <c r="H720" s="139" t="s">
        <v>5</v>
      </c>
      <c r="I720" s="1">
        <v>1914409</v>
      </c>
      <c r="J720" s="58">
        <v>2500</v>
      </c>
      <c r="K720" t="str">
        <f>VLOOKUP(D720,Group[],3,FALSE)</f>
        <v>Non Komoditi</v>
      </c>
      <c r="L720">
        <f>VLOOKUP(D720,Group[],5,FALSE)</f>
        <v>0</v>
      </c>
      <c r="M720" t="str">
        <f>VLOOKUP(D720,Group[],4,FALSE)</f>
        <v>Hilir Lainnya</v>
      </c>
      <c r="N720" t="str">
        <f>VLOOKUP(F720,Kategori[],3,FALSE)</f>
        <v>Hilir Lainya</v>
      </c>
    </row>
    <row r="721" spans="1:14">
      <c r="A721" s="139" t="s">
        <v>6875</v>
      </c>
      <c r="B721" s="27" t="s">
        <v>6887</v>
      </c>
      <c r="C721" s="27" t="s">
        <v>19</v>
      </c>
      <c r="D721" s="27" t="s">
        <v>1068</v>
      </c>
      <c r="E721" s="27" t="s">
        <v>37</v>
      </c>
      <c r="F721" s="27" t="s">
        <v>736</v>
      </c>
      <c r="G721" s="27" t="s">
        <v>737</v>
      </c>
      <c r="H721" s="139" t="s">
        <v>5</v>
      </c>
      <c r="I721" s="1">
        <v>300000</v>
      </c>
      <c r="J721" s="58">
        <v>74</v>
      </c>
      <c r="K721" t="str">
        <f>VLOOKUP(D721,Group[],3,FALSE)</f>
        <v>Non Komoditi</v>
      </c>
      <c r="L721">
        <f>VLOOKUP(D721,Group[],5,FALSE)</f>
        <v>0</v>
      </c>
      <c r="M721" t="str">
        <f>VLOOKUP(D721,Group[],4,FALSE)</f>
        <v>Hilir Lainnya</v>
      </c>
      <c r="N721" t="str">
        <f>VLOOKUP(F721,Kategori[],3,FALSE)</f>
        <v>Hilir Lainya</v>
      </c>
    </row>
    <row r="722" spans="1:14">
      <c r="A722" s="139" t="s">
        <v>6875</v>
      </c>
      <c r="B722" s="27" t="s">
        <v>6887</v>
      </c>
      <c r="C722" s="27" t="s">
        <v>19</v>
      </c>
      <c r="D722" s="27" t="s">
        <v>1074</v>
      </c>
      <c r="E722" s="27" t="s">
        <v>43</v>
      </c>
      <c r="F722" s="27" t="s">
        <v>644</v>
      </c>
      <c r="G722" s="27" t="s">
        <v>645</v>
      </c>
      <c r="H722" s="139" t="s">
        <v>5</v>
      </c>
      <c r="I722" s="1">
        <v>13265710</v>
      </c>
      <c r="J722" s="58">
        <v>284</v>
      </c>
      <c r="K722" t="str">
        <f>VLOOKUP(D722,Group[],3,FALSE)</f>
        <v>Non Komoditi</v>
      </c>
      <c r="L722">
        <f>VLOOKUP(D722,Group[],5,FALSE)</f>
        <v>0</v>
      </c>
      <c r="M722" t="str">
        <f>VLOOKUP(D722,Group[],4,FALSE)</f>
        <v>Hilir Lainnya</v>
      </c>
      <c r="N722" t="str">
        <f>VLOOKUP(F722,Kategori[],3,FALSE)</f>
        <v>Hilir Lainya</v>
      </c>
    </row>
    <row r="723" spans="1:14">
      <c r="A723" s="139" t="s">
        <v>6875</v>
      </c>
      <c r="B723" s="27" t="s">
        <v>6887</v>
      </c>
      <c r="C723" s="27" t="s">
        <v>19</v>
      </c>
      <c r="D723" s="27" t="s">
        <v>1074</v>
      </c>
      <c r="E723" s="27" t="s">
        <v>43</v>
      </c>
      <c r="F723" s="27" t="s">
        <v>646</v>
      </c>
      <c r="G723" s="27" t="s">
        <v>647</v>
      </c>
      <c r="H723" s="139" t="s">
        <v>5</v>
      </c>
      <c r="I723" s="1">
        <v>35485595</v>
      </c>
      <c r="J723" s="58">
        <v>307</v>
      </c>
      <c r="K723" t="str">
        <f>VLOOKUP(D723,Group[],3,FALSE)</f>
        <v>Non Komoditi</v>
      </c>
      <c r="L723">
        <f>VLOOKUP(D723,Group[],5,FALSE)</f>
        <v>0</v>
      </c>
      <c r="M723" t="str">
        <f>VLOOKUP(D723,Group[],4,FALSE)</f>
        <v>Hilir Lainnya</v>
      </c>
      <c r="N723" t="str">
        <f>VLOOKUP(F723,Kategori[],3,FALSE)</f>
        <v>Hilir Lainya</v>
      </c>
    </row>
    <row r="724" spans="1:14">
      <c r="A724" s="139" t="s">
        <v>6875</v>
      </c>
      <c r="B724" s="27" t="s">
        <v>6887</v>
      </c>
      <c r="C724" s="27" t="s">
        <v>19</v>
      </c>
      <c r="D724" s="27" t="s">
        <v>1074</v>
      </c>
      <c r="E724" s="27" t="s">
        <v>43</v>
      </c>
      <c r="F724" s="27" t="s">
        <v>648</v>
      </c>
      <c r="G724" s="27" t="s">
        <v>649</v>
      </c>
      <c r="H724" s="139" t="s">
        <v>5</v>
      </c>
      <c r="I724" s="1">
        <v>32683774</v>
      </c>
      <c r="J724" s="58">
        <v>343</v>
      </c>
      <c r="K724" t="str">
        <f>VLOOKUP(D724,Group[],3,FALSE)</f>
        <v>Non Komoditi</v>
      </c>
      <c r="L724">
        <f>VLOOKUP(D724,Group[],5,FALSE)</f>
        <v>0</v>
      </c>
      <c r="M724" t="str">
        <f>VLOOKUP(D724,Group[],4,FALSE)</f>
        <v>Hilir Lainnya</v>
      </c>
      <c r="N724" t="str">
        <f>VLOOKUP(F724,Kategori[],3,FALSE)</f>
        <v>Hilir Lainya</v>
      </c>
    </row>
    <row r="725" spans="1:14">
      <c r="A725" s="139" t="s">
        <v>6875</v>
      </c>
      <c r="B725" s="27" t="s">
        <v>6887</v>
      </c>
      <c r="C725" s="27" t="s">
        <v>19</v>
      </c>
      <c r="D725" s="27" t="s">
        <v>1074</v>
      </c>
      <c r="E725" s="27" t="s">
        <v>43</v>
      </c>
      <c r="F725" s="27" t="s">
        <v>650</v>
      </c>
      <c r="G725" s="27" t="s">
        <v>651</v>
      </c>
      <c r="H725" s="139" t="s">
        <v>5</v>
      </c>
      <c r="I725" s="1">
        <v>8491860</v>
      </c>
      <c r="J725" s="58">
        <v>50</v>
      </c>
      <c r="K725" t="str">
        <f>VLOOKUP(D725,Group[],3,FALSE)</f>
        <v>Non Komoditi</v>
      </c>
      <c r="L725">
        <f>VLOOKUP(D725,Group[],5,FALSE)</f>
        <v>0</v>
      </c>
      <c r="M725" t="str">
        <f>VLOOKUP(D725,Group[],4,FALSE)</f>
        <v>Hilir Lainnya</v>
      </c>
      <c r="N725" t="str">
        <f>VLOOKUP(F725,Kategori[],3,FALSE)</f>
        <v>Hilir Lainya</v>
      </c>
    </row>
    <row r="726" spans="1:14">
      <c r="A726" s="139" t="s">
        <v>6875</v>
      </c>
      <c r="B726" s="27" t="s">
        <v>6887</v>
      </c>
      <c r="C726" s="27" t="s">
        <v>19</v>
      </c>
      <c r="D726" s="27" t="s">
        <v>1074</v>
      </c>
      <c r="E726" s="27" t="s">
        <v>43</v>
      </c>
      <c r="F726" s="27" t="s">
        <v>652</v>
      </c>
      <c r="G726" s="27" t="s">
        <v>653</v>
      </c>
      <c r="H726" s="139" t="s">
        <v>5</v>
      </c>
      <c r="I726" s="1">
        <v>7696372</v>
      </c>
      <c r="J726" s="58">
        <v>34</v>
      </c>
      <c r="K726" t="str">
        <f>VLOOKUP(D726,Group[],3,FALSE)</f>
        <v>Non Komoditi</v>
      </c>
      <c r="L726">
        <f>VLOOKUP(D726,Group[],5,FALSE)</f>
        <v>0</v>
      </c>
      <c r="M726" t="str">
        <f>VLOOKUP(D726,Group[],4,FALSE)</f>
        <v>Hilir Lainnya</v>
      </c>
      <c r="N726" t="str">
        <f>VLOOKUP(F726,Kategori[],3,FALSE)</f>
        <v>Hilir Lainya</v>
      </c>
    </row>
    <row r="727" spans="1:14">
      <c r="A727" s="139" t="s">
        <v>6875</v>
      </c>
      <c r="B727" s="27" t="s">
        <v>6887</v>
      </c>
      <c r="C727" s="27" t="s">
        <v>19</v>
      </c>
      <c r="D727" s="27" t="s">
        <v>1074</v>
      </c>
      <c r="E727" s="27" t="s">
        <v>43</v>
      </c>
      <c r="F727" s="27" t="s">
        <v>664</v>
      </c>
      <c r="G727" s="27" t="s">
        <v>665</v>
      </c>
      <c r="H727" s="139" t="s">
        <v>5</v>
      </c>
      <c r="I727" s="1">
        <v>7070873</v>
      </c>
      <c r="J727" s="58">
        <v>75</v>
      </c>
      <c r="K727" t="str">
        <f>VLOOKUP(D727,Group[],3,FALSE)</f>
        <v>Non Komoditi</v>
      </c>
      <c r="L727">
        <f>VLOOKUP(D727,Group[],5,FALSE)</f>
        <v>0</v>
      </c>
      <c r="M727" t="str">
        <f>VLOOKUP(D727,Group[],4,FALSE)</f>
        <v>Hilir Lainnya</v>
      </c>
      <c r="N727" t="str">
        <f>VLOOKUP(F727,Kategori[],3,FALSE)</f>
        <v>Hilir Lainya</v>
      </c>
    </row>
    <row r="728" spans="1:14">
      <c r="A728" s="139" t="s">
        <v>6875</v>
      </c>
      <c r="B728" s="27" t="s">
        <v>6887</v>
      </c>
      <c r="C728" s="27" t="s">
        <v>19</v>
      </c>
      <c r="D728" s="27" t="s">
        <v>1074</v>
      </c>
      <c r="E728" s="27" t="s">
        <v>43</v>
      </c>
      <c r="F728" s="27" t="s">
        <v>666</v>
      </c>
      <c r="G728" s="27" t="s">
        <v>667</v>
      </c>
      <c r="H728" s="139" t="s">
        <v>5</v>
      </c>
      <c r="I728" s="1">
        <v>8064865</v>
      </c>
      <c r="J728" s="58">
        <v>161</v>
      </c>
      <c r="K728" t="str">
        <f>VLOOKUP(D728,Group[],3,FALSE)</f>
        <v>Non Komoditi</v>
      </c>
      <c r="L728">
        <f>VLOOKUP(D728,Group[],5,FALSE)</f>
        <v>0</v>
      </c>
      <c r="M728" t="str">
        <f>VLOOKUP(D728,Group[],4,FALSE)</f>
        <v>Hilir Lainnya</v>
      </c>
      <c r="N728" t="str">
        <f>VLOOKUP(F728,Kategori[],3,FALSE)</f>
        <v>Hilir Lainya</v>
      </c>
    </row>
    <row r="729" spans="1:14">
      <c r="A729" s="139" t="s">
        <v>6875</v>
      </c>
      <c r="B729" s="27" t="s">
        <v>6887</v>
      </c>
      <c r="C729" s="27" t="s">
        <v>19</v>
      </c>
      <c r="D729" s="27" t="s">
        <v>1074</v>
      </c>
      <c r="E729" s="27" t="s">
        <v>43</v>
      </c>
      <c r="F729" s="27" t="s">
        <v>668</v>
      </c>
      <c r="G729" s="27" t="s">
        <v>669</v>
      </c>
      <c r="H729" s="139" t="s">
        <v>5</v>
      </c>
      <c r="I729" s="1">
        <v>13627702</v>
      </c>
      <c r="J729" s="58">
        <v>168</v>
      </c>
      <c r="K729" t="str">
        <f>VLOOKUP(D729,Group[],3,FALSE)</f>
        <v>Non Komoditi</v>
      </c>
      <c r="L729">
        <f>VLOOKUP(D729,Group[],5,FALSE)</f>
        <v>0</v>
      </c>
      <c r="M729" t="str">
        <f>VLOOKUP(D729,Group[],4,FALSE)</f>
        <v>Hilir Lainnya</v>
      </c>
      <c r="N729" t="str">
        <f>VLOOKUP(F729,Kategori[],3,FALSE)</f>
        <v>Hilir Lainya</v>
      </c>
    </row>
    <row r="730" spans="1:14">
      <c r="A730" s="139" t="s">
        <v>6875</v>
      </c>
      <c r="B730" s="27" t="s">
        <v>6887</v>
      </c>
      <c r="C730" s="27" t="s">
        <v>19</v>
      </c>
      <c r="D730" s="27" t="s">
        <v>1074</v>
      </c>
      <c r="E730" s="27" t="s">
        <v>43</v>
      </c>
      <c r="F730" s="27" t="s">
        <v>670</v>
      </c>
      <c r="G730" s="27" t="s">
        <v>671</v>
      </c>
      <c r="H730" s="139" t="s">
        <v>5</v>
      </c>
      <c r="I730" s="1">
        <v>19861446</v>
      </c>
      <c r="J730" s="58">
        <v>262</v>
      </c>
      <c r="K730" t="str">
        <f>VLOOKUP(D730,Group[],3,FALSE)</f>
        <v>Non Komoditi</v>
      </c>
      <c r="L730">
        <f>VLOOKUP(D730,Group[],5,FALSE)</f>
        <v>0</v>
      </c>
      <c r="M730" t="str">
        <f>VLOOKUP(D730,Group[],4,FALSE)</f>
        <v>Hilir Lainnya</v>
      </c>
      <c r="N730" t="str">
        <f>VLOOKUP(F730,Kategori[],3,FALSE)</f>
        <v>Hilir Lainya</v>
      </c>
    </row>
    <row r="731" spans="1:14">
      <c r="A731" s="139" t="s">
        <v>6875</v>
      </c>
      <c r="B731" s="27" t="s">
        <v>6887</v>
      </c>
      <c r="C731" s="27" t="s">
        <v>19</v>
      </c>
      <c r="D731" s="27" t="s">
        <v>1074</v>
      </c>
      <c r="E731" s="27" t="s">
        <v>43</v>
      </c>
      <c r="F731" s="27" t="s">
        <v>672</v>
      </c>
      <c r="G731" s="27" t="s">
        <v>673</v>
      </c>
      <c r="H731" s="139" t="s">
        <v>5</v>
      </c>
      <c r="I731" s="1">
        <v>6761261</v>
      </c>
      <c r="J731" s="58">
        <v>122</v>
      </c>
      <c r="K731" t="str">
        <f>VLOOKUP(D731,Group[],3,FALSE)</f>
        <v>Non Komoditi</v>
      </c>
      <c r="L731">
        <f>VLOOKUP(D731,Group[],5,FALSE)</f>
        <v>0</v>
      </c>
      <c r="M731" t="str">
        <f>VLOOKUP(D731,Group[],4,FALSE)</f>
        <v>Hilir Lainnya</v>
      </c>
      <c r="N731" t="str">
        <f>VLOOKUP(F731,Kategori[],3,FALSE)</f>
        <v>Hilir Lainya</v>
      </c>
    </row>
    <row r="732" spans="1:14">
      <c r="A732" s="139" t="s">
        <v>6875</v>
      </c>
      <c r="B732" s="27" t="s">
        <v>6887</v>
      </c>
      <c r="C732" s="27" t="s">
        <v>19</v>
      </c>
      <c r="D732" s="27" t="s">
        <v>1074</v>
      </c>
      <c r="E732" s="27" t="s">
        <v>43</v>
      </c>
      <c r="F732" s="27" t="s">
        <v>674</v>
      </c>
      <c r="G732" s="27" t="s">
        <v>675</v>
      </c>
      <c r="H732" s="139" t="s">
        <v>5</v>
      </c>
      <c r="I732" s="1">
        <v>445946</v>
      </c>
      <c r="J732" s="58">
        <v>9</v>
      </c>
      <c r="K732" t="str">
        <f>VLOOKUP(D732,Group[],3,FALSE)</f>
        <v>Non Komoditi</v>
      </c>
      <c r="L732">
        <f>VLOOKUP(D732,Group[],5,FALSE)</f>
        <v>0</v>
      </c>
      <c r="M732" t="str">
        <f>VLOOKUP(D732,Group[],4,FALSE)</f>
        <v>Hilir Lainnya</v>
      </c>
      <c r="N732" t="str">
        <f>VLOOKUP(F732,Kategori[],3,FALSE)</f>
        <v>Hilir Lainya</v>
      </c>
    </row>
    <row r="733" spans="1:14">
      <c r="A733" s="139" t="s">
        <v>6875</v>
      </c>
      <c r="B733" s="27" t="s">
        <v>6887</v>
      </c>
      <c r="C733" s="27" t="s">
        <v>19</v>
      </c>
      <c r="D733" s="27" t="s">
        <v>1074</v>
      </c>
      <c r="E733" s="27" t="s">
        <v>43</v>
      </c>
      <c r="F733" s="27" t="s">
        <v>676</v>
      </c>
      <c r="G733" s="27" t="s">
        <v>677</v>
      </c>
      <c r="H733" s="139" t="s">
        <v>5</v>
      </c>
      <c r="I733" s="1">
        <v>72072</v>
      </c>
      <c r="J733" s="58">
        <v>2</v>
      </c>
      <c r="K733" t="str">
        <f>VLOOKUP(D733,Group[],3,FALSE)</f>
        <v>Non Komoditi</v>
      </c>
      <c r="L733">
        <f>VLOOKUP(D733,Group[],5,FALSE)</f>
        <v>0</v>
      </c>
      <c r="M733" t="str">
        <f>VLOOKUP(D733,Group[],4,FALSE)</f>
        <v>Hilir Lainnya</v>
      </c>
      <c r="N733" t="str">
        <f>VLOOKUP(F733,Kategori[],3,FALSE)</f>
        <v>Hilir Lainya</v>
      </c>
    </row>
    <row r="734" spans="1:14">
      <c r="A734" s="139" t="s">
        <v>6875</v>
      </c>
      <c r="B734" s="27" t="s">
        <v>6887</v>
      </c>
      <c r="C734" s="27" t="s">
        <v>19</v>
      </c>
      <c r="D734" s="27" t="s">
        <v>1074</v>
      </c>
      <c r="E734" s="27" t="s">
        <v>43</v>
      </c>
      <c r="F734" s="27" t="s">
        <v>678</v>
      </c>
      <c r="G734" s="27" t="s">
        <v>679</v>
      </c>
      <c r="H734" s="139" t="s">
        <v>5</v>
      </c>
      <c r="I734" s="1">
        <v>3916943</v>
      </c>
      <c r="J734" s="58">
        <v>46</v>
      </c>
      <c r="K734" t="str">
        <f>VLOOKUP(D734,Group[],3,FALSE)</f>
        <v>Non Komoditi</v>
      </c>
      <c r="L734">
        <f>VLOOKUP(D734,Group[],5,FALSE)</f>
        <v>0</v>
      </c>
      <c r="M734" t="str">
        <f>VLOOKUP(D734,Group[],4,FALSE)</f>
        <v>Hilir Lainnya</v>
      </c>
      <c r="N734" t="str">
        <f>VLOOKUP(F734,Kategori[],3,FALSE)</f>
        <v>Hilir Lainya</v>
      </c>
    </row>
    <row r="735" spans="1:14">
      <c r="A735" s="139" t="s">
        <v>6875</v>
      </c>
      <c r="B735" s="27" t="s">
        <v>6887</v>
      </c>
      <c r="C735" s="27" t="s">
        <v>19</v>
      </c>
      <c r="D735" s="27" t="s">
        <v>1074</v>
      </c>
      <c r="E735" s="27" t="s">
        <v>43</v>
      </c>
      <c r="F735" s="27" t="s">
        <v>680</v>
      </c>
      <c r="G735" s="27" t="s">
        <v>681</v>
      </c>
      <c r="H735" s="139" t="s">
        <v>5</v>
      </c>
      <c r="I735" s="1">
        <v>7192908</v>
      </c>
      <c r="J735" s="58">
        <v>134</v>
      </c>
      <c r="K735" t="str">
        <f>VLOOKUP(D735,Group[],3,FALSE)</f>
        <v>Non Komoditi</v>
      </c>
      <c r="L735">
        <f>VLOOKUP(D735,Group[],5,FALSE)</f>
        <v>0</v>
      </c>
      <c r="M735" t="str">
        <f>VLOOKUP(D735,Group[],4,FALSE)</f>
        <v>Hilir Lainnya</v>
      </c>
      <c r="N735" t="str">
        <f>VLOOKUP(F735,Kategori[],3,FALSE)</f>
        <v>Hilir Lainya</v>
      </c>
    </row>
    <row r="736" spans="1:14">
      <c r="A736" s="139" t="s">
        <v>6875</v>
      </c>
      <c r="B736" s="27" t="s">
        <v>6887</v>
      </c>
      <c r="C736" s="27" t="s">
        <v>19</v>
      </c>
      <c r="D736" s="27" t="s">
        <v>1074</v>
      </c>
      <c r="E736" s="27" t="s">
        <v>43</v>
      </c>
      <c r="F736" s="27" t="s">
        <v>1554</v>
      </c>
      <c r="G736" s="27" t="s">
        <v>1555</v>
      </c>
      <c r="H736" s="139" t="s">
        <v>5</v>
      </c>
      <c r="I736" s="1">
        <v>81081</v>
      </c>
      <c r="J736" s="58">
        <v>1</v>
      </c>
      <c r="K736" t="str">
        <f>VLOOKUP(D736,Group[],3,FALSE)</f>
        <v>Non Komoditi</v>
      </c>
      <c r="L736">
        <f>VLOOKUP(D736,Group[],5,FALSE)</f>
        <v>0</v>
      </c>
      <c r="M736" t="str">
        <f>VLOOKUP(D736,Group[],4,FALSE)</f>
        <v>Hilir Lainnya</v>
      </c>
      <c r="N736" t="str">
        <f>VLOOKUP(F736,Kategori[],3,FALSE)</f>
        <v>Hilir Lainya</v>
      </c>
    </row>
    <row r="737" spans="1:14">
      <c r="A737" s="139" t="s">
        <v>6875</v>
      </c>
      <c r="B737" s="27" t="s">
        <v>6887</v>
      </c>
      <c r="C737" s="27" t="s">
        <v>19</v>
      </c>
      <c r="D737" s="27" t="s">
        <v>1074</v>
      </c>
      <c r="E737" s="27" t="s">
        <v>43</v>
      </c>
      <c r="F737" s="27" t="s">
        <v>682</v>
      </c>
      <c r="G737" s="27" t="s">
        <v>683</v>
      </c>
      <c r="H737" s="139" t="s">
        <v>5</v>
      </c>
      <c r="I737" s="1">
        <v>798834</v>
      </c>
      <c r="J737" s="58">
        <v>11</v>
      </c>
      <c r="K737" t="str">
        <f>VLOOKUP(D737,Group[],3,FALSE)</f>
        <v>Non Komoditi</v>
      </c>
      <c r="L737">
        <f>VLOOKUP(D737,Group[],5,FALSE)</f>
        <v>0</v>
      </c>
      <c r="M737" t="str">
        <f>VLOOKUP(D737,Group[],4,FALSE)</f>
        <v>Hilir Lainnya</v>
      </c>
      <c r="N737" t="str">
        <f>VLOOKUP(F737,Kategori[],3,FALSE)</f>
        <v>Hilir Lainya</v>
      </c>
    </row>
    <row r="738" spans="1:14">
      <c r="A738" s="139" t="s">
        <v>6875</v>
      </c>
      <c r="B738" s="27" t="s">
        <v>6887</v>
      </c>
      <c r="C738" s="27" t="s">
        <v>19</v>
      </c>
      <c r="D738" s="27" t="s">
        <v>1074</v>
      </c>
      <c r="E738" s="27" t="s">
        <v>43</v>
      </c>
      <c r="F738" s="27" t="s">
        <v>684</v>
      </c>
      <c r="G738" s="27" t="s">
        <v>685</v>
      </c>
      <c r="H738" s="139" t="s">
        <v>5</v>
      </c>
      <c r="I738" s="1">
        <v>1702703</v>
      </c>
      <c r="J738" s="58">
        <v>42</v>
      </c>
      <c r="K738" t="str">
        <f>VLOOKUP(D738,Group[],3,FALSE)</f>
        <v>Non Komoditi</v>
      </c>
      <c r="L738">
        <f>VLOOKUP(D738,Group[],5,FALSE)</f>
        <v>0</v>
      </c>
      <c r="M738" t="str">
        <f>VLOOKUP(D738,Group[],4,FALSE)</f>
        <v>Hilir Lainnya</v>
      </c>
      <c r="N738" t="str">
        <f>VLOOKUP(F738,Kategori[],3,FALSE)</f>
        <v>Hilir Lainya</v>
      </c>
    </row>
    <row r="739" spans="1:14">
      <c r="A739" s="139" t="s">
        <v>6875</v>
      </c>
      <c r="B739" s="27" t="s">
        <v>6887</v>
      </c>
      <c r="C739" s="27" t="s">
        <v>19</v>
      </c>
      <c r="D739" s="27" t="s">
        <v>1074</v>
      </c>
      <c r="E739" s="27" t="s">
        <v>43</v>
      </c>
      <c r="F739" s="27" t="s">
        <v>690</v>
      </c>
      <c r="G739" s="27" t="s">
        <v>691</v>
      </c>
      <c r="H739" s="139" t="s">
        <v>5</v>
      </c>
      <c r="I739" s="1">
        <v>2477500</v>
      </c>
      <c r="J739" s="58">
        <v>2500</v>
      </c>
      <c r="K739" t="str">
        <f>VLOOKUP(D739,Group[],3,FALSE)</f>
        <v>Non Komoditi</v>
      </c>
      <c r="L739">
        <f>VLOOKUP(D739,Group[],5,FALSE)</f>
        <v>0</v>
      </c>
      <c r="M739" t="str">
        <f>VLOOKUP(D739,Group[],4,FALSE)</f>
        <v>Hilir Lainnya</v>
      </c>
      <c r="N739" t="str">
        <f>VLOOKUP(F739,Kategori[],3,FALSE)</f>
        <v>Hilir Lainya</v>
      </c>
    </row>
    <row r="740" spans="1:14">
      <c r="A740" s="139" t="s">
        <v>6875</v>
      </c>
      <c r="B740" s="27" t="s">
        <v>6887</v>
      </c>
      <c r="C740" s="27" t="s">
        <v>19</v>
      </c>
      <c r="D740" s="27" t="s">
        <v>1074</v>
      </c>
      <c r="E740" s="27" t="s">
        <v>43</v>
      </c>
      <c r="F740" s="27" t="s">
        <v>694</v>
      </c>
      <c r="G740" s="27" t="s">
        <v>695</v>
      </c>
      <c r="H740" s="139" t="s">
        <v>5</v>
      </c>
      <c r="I740" s="1">
        <v>258000</v>
      </c>
      <c r="J740" s="58">
        <v>4</v>
      </c>
      <c r="K740" t="str">
        <f>VLOOKUP(D740,Group[],3,FALSE)</f>
        <v>Non Komoditi</v>
      </c>
      <c r="L740">
        <f>VLOOKUP(D740,Group[],5,FALSE)</f>
        <v>0</v>
      </c>
      <c r="M740" t="str">
        <f>VLOOKUP(D740,Group[],4,FALSE)</f>
        <v>Hilir Lainnya</v>
      </c>
      <c r="N740" t="str">
        <f>VLOOKUP(F740,Kategori[],3,FALSE)</f>
        <v>Hilir Lainya</v>
      </c>
    </row>
    <row r="741" spans="1:14">
      <c r="A741" s="139" t="s">
        <v>6875</v>
      </c>
      <c r="B741" s="27" t="s">
        <v>6887</v>
      </c>
      <c r="C741" s="27" t="s">
        <v>19</v>
      </c>
      <c r="D741" s="27" t="s">
        <v>1074</v>
      </c>
      <c r="E741" s="27" t="s">
        <v>43</v>
      </c>
      <c r="F741" s="27" t="s">
        <v>2270</v>
      </c>
      <c r="G741" s="27" t="s">
        <v>2271</v>
      </c>
      <c r="H741" s="139" t="s">
        <v>5</v>
      </c>
      <c r="I741" s="1">
        <v>135136</v>
      </c>
      <c r="J741" s="58">
        <v>2</v>
      </c>
      <c r="K741" t="str">
        <f>VLOOKUP(D741,Group[],3,FALSE)</f>
        <v>Non Komoditi</v>
      </c>
      <c r="L741">
        <f>VLOOKUP(D741,Group[],5,FALSE)</f>
        <v>0</v>
      </c>
      <c r="M741" t="str">
        <f>VLOOKUP(D741,Group[],4,FALSE)</f>
        <v>Hilir Lainnya</v>
      </c>
      <c r="N741" t="str">
        <f>VLOOKUP(F741,Kategori[],3,FALSE)</f>
        <v>Hilir Lainya</v>
      </c>
    </row>
    <row r="742" spans="1:14">
      <c r="A742" s="139" t="s">
        <v>6875</v>
      </c>
      <c r="B742" s="27" t="s">
        <v>6887</v>
      </c>
      <c r="C742" s="27" t="s">
        <v>19</v>
      </c>
      <c r="D742" s="27" t="s">
        <v>1074</v>
      </c>
      <c r="E742" s="27" t="s">
        <v>43</v>
      </c>
      <c r="F742" s="27" t="s">
        <v>696</v>
      </c>
      <c r="G742" s="27" t="s">
        <v>697</v>
      </c>
      <c r="H742" s="139" t="s">
        <v>5</v>
      </c>
      <c r="I742" s="1">
        <v>1856947</v>
      </c>
      <c r="J742" s="58">
        <v>14</v>
      </c>
      <c r="K742" t="str">
        <f>VLOOKUP(D742,Group[],3,FALSE)</f>
        <v>Non Komoditi</v>
      </c>
      <c r="L742">
        <f>VLOOKUP(D742,Group[],5,FALSE)</f>
        <v>0</v>
      </c>
      <c r="M742" t="str">
        <f>VLOOKUP(D742,Group[],4,FALSE)</f>
        <v>Hilir Lainnya</v>
      </c>
      <c r="N742" t="str">
        <f>VLOOKUP(F742,Kategori[],3,FALSE)</f>
        <v>Hilir Lainya</v>
      </c>
    </row>
    <row r="743" spans="1:14">
      <c r="A743" s="139" t="s">
        <v>6875</v>
      </c>
      <c r="B743" s="27" t="s">
        <v>6887</v>
      </c>
      <c r="C743" s="27" t="s">
        <v>19</v>
      </c>
      <c r="D743" s="27" t="s">
        <v>1074</v>
      </c>
      <c r="E743" s="27" t="s">
        <v>43</v>
      </c>
      <c r="F743" s="27" t="s">
        <v>2273</v>
      </c>
      <c r="G743" s="27" t="s">
        <v>2274</v>
      </c>
      <c r="H743" s="139" t="s">
        <v>5</v>
      </c>
      <c r="I743" s="1">
        <v>135000</v>
      </c>
      <c r="J743" s="58">
        <v>1</v>
      </c>
      <c r="K743" t="str">
        <f>VLOOKUP(D743,Group[],3,FALSE)</f>
        <v>Non Komoditi</v>
      </c>
      <c r="L743">
        <f>VLOOKUP(D743,Group[],5,FALSE)</f>
        <v>0</v>
      </c>
      <c r="M743" t="str">
        <f>VLOOKUP(D743,Group[],4,FALSE)</f>
        <v>Hilir Lainnya</v>
      </c>
      <c r="N743" t="str">
        <f>VLOOKUP(F743,Kategori[],3,FALSE)</f>
        <v>Hilir Lainya</v>
      </c>
    </row>
    <row r="744" spans="1:14">
      <c r="A744" s="139" t="s">
        <v>6875</v>
      </c>
      <c r="B744" s="27" t="s">
        <v>6887</v>
      </c>
      <c r="C744" s="27" t="s">
        <v>19</v>
      </c>
      <c r="D744" s="27" t="s">
        <v>1074</v>
      </c>
      <c r="E744" s="27" t="s">
        <v>43</v>
      </c>
      <c r="F744" s="27" t="s">
        <v>734</v>
      </c>
      <c r="G744" s="27" t="s">
        <v>735</v>
      </c>
      <c r="H744" s="139" t="s">
        <v>5</v>
      </c>
      <c r="I744" s="1">
        <v>491879</v>
      </c>
      <c r="J744" s="58">
        <v>10</v>
      </c>
      <c r="K744" t="str">
        <f>VLOOKUP(D744,Group[],3,FALSE)</f>
        <v>Non Komoditi</v>
      </c>
      <c r="L744">
        <f>VLOOKUP(D744,Group[],5,FALSE)</f>
        <v>0</v>
      </c>
      <c r="M744" t="str">
        <f>VLOOKUP(D744,Group[],4,FALSE)</f>
        <v>Hilir Lainnya</v>
      </c>
      <c r="N744" t="str">
        <f>VLOOKUP(F744,Kategori[],3,FALSE)</f>
        <v>Hilir Lainya</v>
      </c>
    </row>
    <row r="745" spans="1:14">
      <c r="A745" s="139" t="s">
        <v>6875</v>
      </c>
      <c r="B745" s="27" t="s">
        <v>6887</v>
      </c>
      <c r="C745" s="27" t="s">
        <v>19</v>
      </c>
      <c r="D745" s="27" t="s">
        <v>1074</v>
      </c>
      <c r="E745" s="27" t="s">
        <v>43</v>
      </c>
      <c r="F745" s="27" t="s">
        <v>740</v>
      </c>
      <c r="G745" s="27" t="s">
        <v>741</v>
      </c>
      <c r="H745" s="139" t="s">
        <v>5</v>
      </c>
      <c r="I745" s="1">
        <v>4977029</v>
      </c>
      <c r="J745" s="58">
        <v>157</v>
      </c>
      <c r="K745" t="str">
        <f>VLOOKUP(D745,Group[],3,FALSE)</f>
        <v>Non Komoditi</v>
      </c>
      <c r="L745">
        <f>VLOOKUP(D745,Group[],5,FALSE)</f>
        <v>0</v>
      </c>
      <c r="M745" t="str">
        <f>VLOOKUP(D745,Group[],4,FALSE)</f>
        <v>Hilir Lainnya</v>
      </c>
      <c r="N745" t="str">
        <f>VLOOKUP(F745,Kategori[],3,FALSE)</f>
        <v>Hilir Lainya</v>
      </c>
    </row>
    <row r="746" spans="1:14">
      <c r="A746" s="139" t="s">
        <v>6875</v>
      </c>
      <c r="B746" s="27" t="s">
        <v>6887</v>
      </c>
      <c r="C746" s="27" t="s">
        <v>19</v>
      </c>
      <c r="D746" s="27" t="s">
        <v>1074</v>
      </c>
      <c r="E746" s="27" t="s">
        <v>43</v>
      </c>
      <c r="F746" s="27" t="s">
        <v>742</v>
      </c>
      <c r="G746" s="27" t="s">
        <v>743</v>
      </c>
      <c r="H746" s="139" t="s">
        <v>5</v>
      </c>
      <c r="I746" s="1">
        <v>8139639</v>
      </c>
      <c r="J746" s="58">
        <v>227</v>
      </c>
      <c r="K746" t="str">
        <f>VLOOKUP(D746,Group[],3,FALSE)</f>
        <v>Non Komoditi</v>
      </c>
      <c r="L746">
        <f>VLOOKUP(D746,Group[],5,FALSE)</f>
        <v>0</v>
      </c>
      <c r="M746" t="str">
        <f>VLOOKUP(D746,Group[],4,FALSE)</f>
        <v>Hilir Lainnya</v>
      </c>
      <c r="N746" t="str">
        <f>VLOOKUP(F746,Kategori[],3,FALSE)</f>
        <v>Hilir Lainya</v>
      </c>
    </row>
    <row r="747" spans="1:14">
      <c r="A747" s="139" t="s">
        <v>6875</v>
      </c>
      <c r="B747" s="27" t="s">
        <v>6887</v>
      </c>
      <c r="C747" s="27" t="s">
        <v>19</v>
      </c>
      <c r="D747" s="27" t="s">
        <v>1071</v>
      </c>
      <c r="E747" s="27" t="s">
        <v>42</v>
      </c>
      <c r="F747" s="27" t="s">
        <v>662</v>
      </c>
      <c r="G747" s="27" t="s">
        <v>663</v>
      </c>
      <c r="H747" s="139" t="s">
        <v>5</v>
      </c>
      <c r="I747" s="1">
        <v>670348200</v>
      </c>
      <c r="J747" s="58">
        <v>43862</v>
      </c>
      <c r="K747" t="str">
        <f>VLOOKUP(D747,Group[],3,FALSE)</f>
        <v>Non Komoditi</v>
      </c>
      <c r="L747">
        <f>VLOOKUP(D747,Group[],5,FALSE)</f>
        <v>0</v>
      </c>
      <c r="M747" t="str">
        <f>VLOOKUP(D747,Group[],4,FALSE)</f>
        <v>Hilir Lainnya</v>
      </c>
      <c r="N747" t="str">
        <f>VLOOKUP(F747,Kategori[],3,FALSE)</f>
        <v>Hilir Lainya</v>
      </c>
    </row>
    <row r="748" spans="1:14">
      <c r="A748" s="139" t="s">
        <v>6875</v>
      </c>
      <c r="B748" s="27" t="s">
        <v>6887</v>
      </c>
      <c r="C748" s="27" t="s">
        <v>19</v>
      </c>
      <c r="D748" s="27" t="s">
        <v>1071</v>
      </c>
      <c r="E748" s="27" t="s">
        <v>42</v>
      </c>
      <c r="F748" s="27" t="s">
        <v>363</v>
      </c>
      <c r="G748" s="27" t="s">
        <v>364</v>
      </c>
      <c r="H748" s="139" t="s">
        <v>5</v>
      </c>
      <c r="I748" s="1">
        <v>4680000</v>
      </c>
      <c r="J748" s="58">
        <v>300</v>
      </c>
      <c r="K748" t="str">
        <f>VLOOKUP(D748,Group[],3,FALSE)</f>
        <v>Non Komoditi</v>
      </c>
      <c r="L748">
        <f>VLOOKUP(D748,Group[],5,FALSE)</f>
        <v>0</v>
      </c>
      <c r="M748" t="str">
        <f>VLOOKUP(D748,Group[],4,FALSE)</f>
        <v>Hilir Lainnya</v>
      </c>
      <c r="N748" t="str">
        <f>VLOOKUP(F748,Kategori[],3,FALSE)</f>
        <v>Gula</v>
      </c>
    </row>
    <row r="749" spans="1:14">
      <c r="A749" s="139" t="s">
        <v>6875</v>
      </c>
      <c r="B749" s="27" t="s">
        <v>6887</v>
      </c>
      <c r="C749" s="27" t="s">
        <v>19</v>
      </c>
      <c r="D749" s="27" t="s">
        <v>1071</v>
      </c>
      <c r="E749" s="27" t="s">
        <v>42</v>
      </c>
      <c r="F749" s="27" t="s">
        <v>738</v>
      </c>
      <c r="G749" s="27" t="s">
        <v>739</v>
      </c>
      <c r="H749" s="139" t="s">
        <v>5</v>
      </c>
      <c r="I749" s="1">
        <v>10850000</v>
      </c>
      <c r="J749" s="58">
        <v>31000</v>
      </c>
      <c r="K749" t="str">
        <f>VLOOKUP(D749,Group[],3,FALSE)</f>
        <v>Non Komoditi</v>
      </c>
      <c r="L749">
        <f>VLOOKUP(D749,Group[],5,FALSE)</f>
        <v>0</v>
      </c>
      <c r="M749" t="str">
        <f>VLOOKUP(D749,Group[],4,FALSE)</f>
        <v>Hilir Lainnya</v>
      </c>
      <c r="N749" t="str">
        <f>VLOOKUP(F749,Kategori[],3,FALSE)</f>
        <v>Hilir Lainya</v>
      </c>
    </row>
    <row r="750" spans="1:14">
      <c r="A750" s="139" t="s">
        <v>6875</v>
      </c>
      <c r="B750" s="27" t="s">
        <v>6887</v>
      </c>
      <c r="C750" s="27" t="s">
        <v>19</v>
      </c>
      <c r="D750" s="27" t="s">
        <v>1064</v>
      </c>
      <c r="E750" s="27" t="s">
        <v>33</v>
      </c>
      <c r="F750" s="27" t="s">
        <v>642</v>
      </c>
      <c r="G750" s="27" t="s">
        <v>643</v>
      </c>
      <c r="H750" s="139" t="s">
        <v>5</v>
      </c>
      <c r="I750" s="1">
        <v>0</v>
      </c>
      <c r="J750" s="58">
        <v>0</v>
      </c>
      <c r="K750" t="str">
        <f>VLOOKUP(D750,Group[],3,FALSE)</f>
        <v>Komoditi</v>
      </c>
      <c r="L750" t="str">
        <f>VLOOKUP(D750,Group[],5,FALSE)</f>
        <v>Tebu</v>
      </c>
      <c r="M750" t="str">
        <f>VLOOKUP(D750,Group[],4,FALSE)</f>
        <v>Tebu</v>
      </c>
      <c r="N750" t="str">
        <f>VLOOKUP(F750,Kategori[],3,FALSE)</f>
        <v>Gula</v>
      </c>
    </row>
    <row r="751" spans="1:14">
      <c r="A751" s="139" t="s">
        <v>6875</v>
      </c>
      <c r="B751" s="27" t="s">
        <v>6887</v>
      </c>
      <c r="C751" s="27" t="s">
        <v>19</v>
      </c>
      <c r="D751" s="27" t="s">
        <v>1064</v>
      </c>
      <c r="E751" s="27" t="s">
        <v>33</v>
      </c>
      <c r="F751" s="27" t="s">
        <v>698</v>
      </c>
      <c r="G751" s="27" t="s">
        <v>14</v>
      </c>
      <c r="H751" s="139" t="s">
        <v>5</v>
      </c>
      <c r="I751" s="1">
        <v>0</v>
      </c>
      <c r="J751" s="58">
        <v>0</v>
      </c>
      <c r="K751" t="str">
        <f>VLOOKUP(D751,Group[],3,FALSE)</f>
        <v>Komoditi</v>
      </c>
      <c r="L751" t="str">
        <f>VLOOKUP(D751,Group[],5,FALSE)</f>
        <v>Tebu</v>
      </c>
      <c r="M751" t="str">
        <f>VLOOKUP(D751,Group[],4,FALSE)</f>
        <v>Tebu</v>
      </c>
      <c r="N751" t="str">
        <f>VLOOKUP(F751,Kategori[],3,FALSE)</f>
        <v>Teh Lainnya</v>
      </c>
    </row>
    <row r="752" spans="1:14">
      <c r="A752" s="139" t="s">
        <v>6875</v>
      </c>
      <c r="B752" s="27" t="s">
        <v>6887</v>
      </c>
      <c r="C752" s="27" t="s">
        <v>19</v>
      </c>
      <c r="D752" s="27" t="s">
        <v>1064</v>
      </c>
      <c r="E752" s="27" t="s">
        <v>33</v>
      </c>
      <c r="F752" s="27" t="s">
        <v>6</v>
      </c>
      <c r="G752" s="27" t="s">
        <v>6</v>
      </c>
      <c r="H752" s="139" t="s">
        <v>5</v>
      </c>
      <c r="I752" s="1">
        <v>169917388</v>
      </c>
      <c r="J752" s="58">
        <v>0</v>
      </c>
      <c r="K752" t="str">
        <f>VLOOKUP(D752,Group[],3,FALSE)</f>
        <v>Komoditi</v>
      </c>
      <c r="L752" t="str">
        <f>VLOOKUP(D752,Group[],5,FALSE)</f>
        <v>Tebu</v>
      </c>
      <c r="M752" t="str">
        <f>VLOOKUP(D752,Group[],4,FALSE)</f>
        <v>Tebu</v>
      </c>
      <c r="N752" t="str">
        <f>VLOOKUP(F752,Kategori[],3,FALSE)</f>
        <v>Lainnya</v>
      </c>
    </row>
    <row r="753" spans="1:14">
      <c r="A753" s="139" t="s">
        <v>6875</v>
      </c>
      <c r="B753" s="27" t="s">
        <v>6887</v>
      </c>
      <c r="C753" s="27" t="s">
        <v>19</v>
      </c>
      <c r="D753" s="27" t="s">
        <v>1076</v>
      </c>
      <c r="E753" s="27" t="s">
        <v>32</v>
      </c>
      <c r="F753" s="27" t="s">
        <v>6</v>
      </c>
      <c r="G753" s="27" t="s">
        <v>6</v>
      </c>
      <c r="H753" s="139" t="s">
        <v>5</v>
      </c>
      <c r="I753" s="1">
        <v>10971000</v>
      </c>
      <c r="J753" s="58">
        <v>0</v>
      </c>
      <c r="K753" t="str">
        <f>VLOOKUP(D753,Group[],3,FALSE)</f>
        <v>Non Komoditi</v>
      </c>
      <c r="L753">
        <f>VLOOKUP(D753,Group[],5,FALSE)</f>
        <v>0</v>
      </c>
      <c r="M753" t="str">
        <f>VLOOKUP(D753,Group[],4,FALSE)</f>
        <v>Hortikultura</v>
      </c>
      <c r="N753" t="str">
        <f>VLOOKUP(F753,Kategori[],3,FALSE)</f>
        <v>Lainnya</v>
      </c>
    </row>
    <row r="754" spans="1:14">
      <c r="A754" s="139" t="s">
        <v>6875</v>
      </c>
      <c r="B754" s="27" t="s">
        <v>6887</v>
      </c>
      <c r="C754" s="27" t="s">
        <v>19</v>
      </c>
      <c r="D754" s="27" t="s">
        <v>1073</v>
      </c>
      <c r="E754" s="27" t="s">
        <v>26</v>
      </c>
      <c r="F754" s="27" t="s">
        <v>6</v>
      </c>
      <c r="G754" s="27" t="s">
        <v>6</v>
      </c>
      <c r="H754" s="139" t="s">
        <v>5</v>
      </c>
      <c r="I754" s="1">
        <v>4513266638</v>
      </c>
      <c r="J754" s="58">
        <v>0</v>
      </c>
      <c r="K754" t="str">
        <f>VLOOKUP(D754,Group[],3,FALSE)</f>
        <v>Non Komoditi</v>
      </c>
      <c r="L754">
        <f>VLOOKUP(D754,Group[],5,FALSE)</f>
        <v>0</v>
      </c>
      <c r="M754" t="str">
        <f>VLOOKUP(D754,Group[],4,FALSE)</f>
        <v>Agrowisata</v>
      </c>
      <c r="N754" t="str">
        <f>VLOOKUP(F754,Kategori[],3,FALSE)</f>
        <v>Lainnya</v>
      </c>
    </row>
    <row r="755" spans="1:14">
      <c r="A755" s="139" t="s">
        <v>6875</v>
      </c>
      <c r="B755" s="27" t="s">
        <v>6887</v>
      </c>
      <c r="C755" s="27" t="s">
        <v>24</v>
      </c>
      <c r="D755" s="27" t="s">
        <v>1064</v>
      </c>
      <c r="E755" s="27" t="s">
        <v>33</v>
      </c>
      <c r="F755" s="27" t="s">
        <v>642</v>
      </c>
      <c r="G755" s="27" t="s">
        <v>643</v>
      </c>
      <c r="H755" s="139" t="s">
        <v>5</v>
      </c>
      <c r="I755" s="1">
        <v>138295323503</v>
      </c>
      <c r="J755" s="58">
        <v>248442</v>
      </c>
      <c r="K755" t="str">
        <f>VLOOKUP(D755,Group[],3,FALSE)</f>
        <v>Komoditi</v>
      </c>
      <c r="L755" t="str">
        <f>VLOOKUP(D755,Group[],5,FALSE)</f>
        <v>Tebu</v>
      </c>
      <c r="M755" t="str">
        <f>VLOOKUP(D755,Group[],4,FALSE)</f>
        <v>Tebu</v>
      </c>
      <c r="N755" t="str">
        <f>VLOOKUP(F755,Kategori[],3,FALSE)</f>
        <v>Gula</v>
      </c>
    </row>
    <row r="756" spans="1:14">
      <c r="A756" s="139" t="s">
        <v>6875</v>
      </c>
      <c r="B756" s="27" t="s">
        <v>6887</v>
      </c>
      <c r="C756" s="27" t="s">
        <v>24</v>
      </c>
      <c r="D756" s="27" t="s">
        <v>1064</v>
      </c>
      <c r="E756" s="27" t="s">
        <v>33</v>
      </c>
      <c r="F756" s="27" t="s">
        <v>748</v>
      </c>
      <c r="G756" s="27" t="s">
        <v>749</v>
      </c>
      <c r="H756" s="139" t="s">
        <v>5</v>
      </c>
      <c r="I756" s="1">
        <v>43805000</v>
      </c>
      <c r="J756" s="58">
        <v>3210</v>
      </c>
      <c r="K756" t="str">
        <f>VLOOKUP(D756,Group[],3,FALSE)</f>
        <v>Komoditi</v>
      </c>
      <c r="L756" t="str">
        <f>VLOOKUP(D756,Group[],5,FALSE)</f>
        <v>Tebu</v>
      </c>
      <c r="M756" t="str">
        <f>VLOOKUP(D756,Group[],4,FALSE)</f>
        <v>Tebu</v>
      </c>
      <c r="N756" t="str">
        <f>VLOOKUP(F756,Kategori[],3,FALSE)</f>
        <v>Gula</v>
      </c>
    </row>
    <row r="757" spans="1:14">
      <c r="A757" s="139" t="s">
        <v>6875</v>
      </c>
      <c r="B757" s="27" t="s">
        <v>6887</v>
      </c>
      <c r="C757" s="27" t="s">
        <v>24</v>
      </c>
      <c r="D757" s="27" t="s">
        <v>1064</v>
      </c>
      <c r="E757" s="27" t="s">
        <v>33</v>
      </c>
      <c r="F757" s="27" t="s">
        <v>367</v>
      </c>
      <c r="G757" s="27" t="s">
        <v>368</v>
      </c>
      <c r="H757" s="139" t="s">
        <v>5</v>
      </c>
      <c r="I757" s="1">
        <v>5767955925</v>
      </c>
      <c r="J757" s="58">
        <v>2635457</v>
      </c>
      <c r="K757" t="str">
        <f>VLOOKUP(D757,Group[],3,FALSE)</f>
        <v>Komoditi</v>
      </c>
      <c r="L757" t="str">
        <f>VLOOKUP(D757,Group[],5,FALSE)</f>
        <v>Tebu</v>
      </c>
      <c r="M757" t="str">
        <f>VLOOKUP(D757,Group[],4,FALSE)</f>
        <v>Tebu</v>
      </c>
      <c r="N757" t="str">
        <f>VLOOKUP(F757,Kategori[],3,FALSE)</f>
        <v>Gula</v>
      </c>
    </row>
    <row r="758" spans="1:14">
      <c r="A758" s="139" t="s">
        <v>6875</v>
      </c>
      <c r="B758" s="27" t="s">
        <v>6887</v>
      </c>
      <c r="C758" s="27" t="s">
        <v>24</v>
      </c>
      <c r="D758" s="27" t="s">
        <v>6877</v>
      </c>
      <c r="E758" s="27" t="s">
        <v>6878</v>
      </c>
      <c r="F758" s="27" t="s">
        <v>642</v>
      </c>
      <c r="G758" s="27" t="s">
        <v>643</v>
      </c>
      <c r="H758" s="139" t="s">
        <v>5</v>
      </c>
      <c r="I758" s="1">
        <v>0</v>
      </c>
      <c r="J758" s="58">
        <v>0</v>
      </c>
      <c r="K758" t="str">
        <f>VLOOKUP(D758,Group[],3,FALSE)</f>
        <v>Komoditi</v>
      </c>
      <c r="L758" t="str">
        <f>VLOOKUP(D758,Group[],5,FALSE)</f>
        <v>Tebu</v>
      </c>
      <c r="M758" t="str">
        <f>VLOOKUP(D758,Group[],4,FALSE)</f>
        <v>Tebu</v>
      </c>
      <c r="N758" t="str">
        <f>VLOOKUP(F758,Kategori[],3,FALSE)</f>
        <v>Gula</v>
      </c>
    </row>
    <row r="759" spans="1:14">
      <c r="A759" s="139" t="s">
        <v>6875</v>
      </c>
      <c r="B759" s="27" t="s">
        <v>6887</v>
      </c>
      <c r="C759" s="27" t="s">
        <v>24</v>
      </c>
      <c r="D759" s="27" t="s">
        <v>1077</v>
      </c>
      <c r="E759" s="27" t="s">
        <v>29</v>
      </c>
      <c r="F759" s="27" t="s">
        <v>6</v>
      </c>
      <c r="G759" s="27" t="s">
        <v>6</v>
      </c>
      <c r="H759" s="139" t="s">
        <v>5</v>
      </c>
      <c r="I759" s="1">
        <v>2700752000</v>
      </c>
      <c r="J759" s="58">
        <v>0</v>
      </c>
      <c r="K759" t="str">
        <f>VLOOKUP(D759,Group[],3,FALSE)</f>
        <v>Non Komoditi</v>
      </c>
      <c r="L759">
        <f>VLOOKUP(D759,Group[],5,FALSE)</f>
        <v>0</v>
      </c>
      <c r="M759" t="str">
        <f>VLOOKUP(D759,Group[],4,FALSE)</f>
        <v>Kemasan</v>
      </c>
      <c r="N759" t="str">
        <f>VLOOKUP(F759,Kategori[],3,FALSE)</f>
        <v>Lainnya</v>
      </c>
    </row>
    <row r="760" spans="1:14">
      <c r="A760" s="139" t="s">
        <v>6875</v>
      </c>
      <c r="B760" s="27" t="s">
        <v>6887</v>
      </c>
      <c r="C760" s="27" t="s">
        <v>24</v>
      </c>
      <c r="D760" s="27" t="s">
        <v>1063</v>
      </c>
      <c r="E760" s="27" t="s">
        <v>38</v>
      </c>
      <c r="F760" s="27" t="s">
        <v>124</v>
      </c>
      <c r="G760" s="27" t="s">
        <v>125</v>
      </c>
      <c r="H760" s="139" t="s">
        <v>4</v>
      </c>
      <c r="I760" s="1">
        <v>878293594</v>
      </c>
      <c r="J760" s="58">
        <v>932</v>
      </c>
      <c r="K760" t="str">
        <f>VLOOKUP(D760,Group[],3,FALSE)</f>
        <v>Komoditi</v>
      </c>
      <c r="L760" t="str">
        <f>VLOOKUP(D760,Group[],5,FALSE)</f>
        <v>Tembakau</v>
      </c>
      <c r="M760" t="str">
        <f>VLOOKUP(D760,Group[],4,FALSE)</f>
        <v>Tembakau</v>
      </c>
      <c r="N760" t="str">
        <f>VLOOKUP(F760,Kategori[],3,FALSE)</f>
        <v>Tembakau</v>
      </c>
    </row>
    <row r="761" spans="1:14">
      <c r="A761" s="139" t="s">
        <v>6875</v>
      </c>
      <c r="B761" s="27" t="s">
        <v>6887</v>
      </c>
      <c r="C761" s="27" t="s">
        <v>24</v>
      </c>
      <c r="D761" s="27" t="s">
        <v>1063</v>
      </c>
      <c r="E761" s="27" t="s">
        <v>38</v>
      </c>
      <c r="F761" s="27" t="s">
        <v>126</v>
      </c>
      <c r="G761" s="27" t="s">
        <v>127</v>
      </c>
      <c r="H761" s="139" t="s">
        <v>4</v>
      </c>
      <c r="I761" s="1">
        <v>1508880286</v>
      </c>
      <c r="J761" s="58">
        <v>1601</v>
      </c>
      <c r="K761" t="str">
        <f>VLOOKUP(D761,Group[],3,FALSE)</f>
        <v>Komoditi</v>
      </c>
      <c r="L761" t="str">
        <f>VLOOKUP(D761,Group[],5,FALSE)</f>
        <v>Tembakau</v>
      </c>
      <c r="M761" t="str">
        <f>VLOOKUP(D761,Group[],4,FALSE)</f>
        <v>Tembakau</v>
      </c>
      <c r="N761" t="str">
        <f>VLOOKUP(F761,Kategori[],3,FALSE)</f>
        <v>Tembakau</v>
      </c>
    </row>
    <row r="762" spans="1:14">
      <c r="A762" s="139" t="s">
        <v>6875</v>
      </c>
      <c r="B762" s="27" t="s">
        <v>6887</v>
      </c>
      <c r="C762" s="27" t="s">
        <v>24</v>
      </c>
      <c r="D762" s="27" t="s">
        <v>1063</v>
      </c>
      <c r="E762" s="27" t="s">
        <v>38</v>
      </c>
      <c r="F762" s="27" t="s">
        <v>128</v>
      </c>
      <c r="G762" s="27" t="s">
        <v>129</v>
      </c>
      <c r="H762" s="139" t="s">
        <v>4</v>
      </c>
      <c r="I762" s="1">
        <v>729748338</v>
      </c>
      <c r="J762" s="58">
        <v>860</v>
      </c>
      <c r="K762" t="str">
        <f>VLOOKUP(D762,Group[],3,FALSE)</f>
        <v>Komoditi</v>
      </c>
      <c r="L762" t="str">
        <f>VLOOKUP(D762,Group[],5,FALSE)</f>
        <v>Tembakau</v>
      </c>
      <c r="M762" t="str">
        <f>VLOOKUP(D762,Group[],4,FALSE)</f>
        <v>Tembakau</v>
      </c>
      <c r="N762" t="str">
        <f>VLOOKUP(F762,Kategori[],3,FALSE)</f>
        <v>Tembakau</v>
      </c>
    </row>
    <row r="763" spans="1:14">
      <c r="A763" s="139" t="s">
        <v>6875</v>
      </c>
      <c r="B763" s="27" t="s">
        <v>6887</v>
      </c>
      <c r="C763" s="27" t="s">
        <v>24</v>
      </c>
      <c r="D763" s="27" t="s">
        <v>1063</v>
      </c>
      <c r="E763" s="27" t="s">
        <v>38</v>
      </c>
      <c r="F763" s="27" t="s">
        <v>130</v>
      </c>
      <c r="G763" s="27" t="s">
        <v>131</v>
      </c>
      <c r="H763" s="139" t="s">
        <v>4</v>
      </c>
      <c r="I763" s="1">
        <v>1032516707</v>
      </c>
      <c r="J763" s="58">
        <v>1008</v>
      </c>
      <c r="K763" t="str">
        <f>VLOOKUP(D763,Group[],3,FALSE)</f>
        <v>Komoditi</v>
      </c>
      <c r="L763" t="str">
        <f>VLOOKUP(D763,Group[],5,FALSE)</f>
        <v>Tembakau</v>
      </c>
      <c r="M763" t="str">
        <f>VLOOKUP(D763,Group[],4,FALSE)</f>
        <v>Tembakau</v>
      </c>
      <c r="N763" t="str">
        <f>VLOOKUP(F763,Kategori[],3,FALSE)</f>
        <v>Tembakau</v>
      </c>
    </row>
    <row r="764" spans="1:14">
      <c r="A764" s="139" t="s">
        <v>6875</v>
      </c>
      <c r="B764" s="27" t="s">
        <v>6887</v>
      </c>
      <c r="C764" s="27" t="s">
        <v>24</v>
      </c>
      <c r="D764" s="27" t="s">
        <v>1063</v>
      </c>
      <c r="E764" s="27" t="s">
        <v>38</v>
      </c>
      <c r="F764" s="27" t="s">
        <v>132</v>
      </c>
      <c r="G764" s="27" t="s">
        <v>133</v>
      </c>
      <c r="H764" s="139" t="s">
        <v>4</v>
      </c>
      <c r="I764" s="1">
        <v>373932297</v>
      </c>
      <c r="J764" s="58">
        <v>366</v>
      </c>
      <c r="K764" t="str">
        <f>VLOOKUP(D764,Group[],3,FALSE)</f>
        <v>Komoditi</v>
      </c>
      <c r="L764" t="str">
        <f>VLOOKUP(D764,Group[],5,FALSE)</f>
        <v>Tembakau</v>
      </c>
      <c r="M764" t="str">
        <f>VLOOKUP(D764,Group[],4,FALSE)</f>
        <v>Tembakau</v>
      </c>
      <c r="N764" t="str">
        <f>VLOOKUP(F764,Kategori[],3,FALSE)</f>
        <v>Tembakau</v>
      </c>
    </row>
    <row r="765" spans="1:14">
      <c r="A765" s="139" t="s">
        <v>6875</v>
      </c>
      <c r="B765" s="27" t="s">
        <v>6887</v>
      </c>
      <c r="C765" s="27" t="s">
        <v>24</v>
      </c>
      <c r="D765" s="27" t="s">
        <v>1063</v>
      </c>
      <c r="E765" s="27" t="s">
        <v>38</v>
      </c>
      <c r="F765" s="27" t="s">
        <v>134</v>
      </c>
      <c r="G765" s="27" t="s">
        <v>135</v>
      </c>
      <c r="H765" s="139" t="s">
        <v>4</v>
      </c>
      <c r="I765" s="1">
        <v>496892432</v>
      </c>
      <c r="J765" s="58">
        <v>539</v>
      </c>
      <c r="K765" t="str">
        <f>VLOOKUP(D765,Group[],3,FALSE)</f>
        <v>Komoditi</v>
      </c>
      <c r="L765" t="str">
        <f>VLOOKUP(D765,Group[],5,FALSE)</f>
        <v>Tembakau</v>
      </c>
      <c r="M765" t="str">
        <f>VLOOKUP(D765,Group[],4,FALSE)</f>
        <v>Tembakau</v>
      </c>
      <c r="N765" t="str">
        <f>VLOOKUP(F765,Kategori[],3,FALSE)</f>
        <v>Tembakau</v>
      </c>
    </row>
    <row r="766" spans="1:14">
      <c r="A766" s="139" t="s">
        <v>6875</v>
      </c>
      <c r="B766" s="27" t="s">
        <v>6887</v>
      </c>
      <c r="C766" s="27" t="s">
        <v>24</v>
      </c>
      <c r="D766" s="27" t="s">
        <v>1063</v>
      </c>
      <c r="E766" s="27" t="s">
        <v>38</v>
      </c>
      <c r="F766" s="27" t="s">
        <v>188</v>
      </c>
      <c r="G766" s="27" t="s">
        <v>189</v>
      </c>
      <c r="H766" s="139" t="s">
        <v>5</v>
      </c>
      <c r="I766" s="1">
        <v>5300000</v>
      </c>
      <c r="J766" s="58">
        <v>100</v>
      </c>
      <c r="K766" t="str">
        <f>VLOOKUP(D766,Group[],3,FALSE)</f>
        <v>Komoditi</v>
      </c>
      <c r="L766" t="str">
        <f>VLOOKUP(D766,Group[],5,FALSE)</f>
        <v>Tembakau</v>
      </c>
      <c r="M766" t="str">
        <f>VLOOKUP(D766,Group[],4,FALSE)</f>
        <v>Tembakau</v>
      </c>
      <c r="N766" t="str">
        <f>VLOOKUP(F766,Kategori[],3,FALSE)</f>
        <v>Tembakau</v>
      </c>
    </row>
    <row r="767" spans="1:14">
      <c r="A767" s="139" t="s">
        <v>6875</v>
      </c>
      <c r="B767" s="27" t="s">
        <v>6887</v>
      </c>
      <c r="C767" s="27" t="s">
        <v>24</v>
      </c>
      <c r="D767" s="27" t="s">
        <v>1063</v>
      </c>
      <c r="E767" s="27" t="s">
        <v>38</v>
      </c>
      <c r="F767" s="27" t="s">
        <v>190</v>
      </c>
      <c r="G767" s="27" t="s">
        <v>191</v>
      </c>
      <c r="H767" s="139" t="s">
        <v>4</v>
      </c>
      <c r="I767" s="1">
        <v>3178633146</v>
      </c>
      <c r="J767" s="58">
        <v>5126</v>
      </c>
      <c r="K767" t="str">
        <f>VLOOKUP(D767,Group[],3,FALSE)</f>
        <v>Komoditi</v>
      </c>
      <c r="L767" t="str">
        <f>VLOOKUP(D767,Group[],5,FALSE)</f>
        <v>Tembakau</v>
      </c>
      <c r="M767" t="str">
        <f>VLOOKUP(D767,Group[],4,FALSE)</f>
        <v>Tembakau</v>
      </c>
      <c r="N767" t="str">
        <f>VLOOKUP(F767,Kategori[],3,FALSE)</f>
        <v>Tembakau</v>
      </c>
    </row>
    <row r="768" spans="1:14">
      <c r="A768" s="139" t="s">
        <v>6875</v>
      </c>
      <c r="B768" s="27" t="s">
        <v>6887</v>
      </c>
      <c r="C768" s="27" t="s">
        <v>24</v>
      </c>
      <c r="D768" s="27" t="s">
        <v>1063</v>
      </c>
      <c r="E768" s="27" t="s">
        <v>38</v>
      </c>
      <c r="F768" s="27" t="s">
        <v>192</v>
      </c>
      <c r="G768" s="27" t="s">
        <v>193</v>
      </c>
      <c r="H768" s="139" t="s">
        <v>4</v>
      </c>
      <c r="I768" s="1">
        <v>2216192820</v>
      </c>
      <c r="J768" s="58">
        <v>3574</v>
      </c>
      <c r="K768" t="str">
        <f>VLOOKUP(D768,Group[],3,FALSE)</f>
        <v>Komoditi</v>
      </c>
      <c r="L768" t="str">
        <f>VLOOKUP(D768,Group[],5,FALSE)</f>
        <v>Tembakau</v>
      </c>
      <c r="M768" t="str">
        <f>VLOOKUP(D768,Group[],4,FALSE)</f>
        <v>Tembakau</v>
      </c>
      <c r="N768" t="str">
        <f>VLOOKUP(F768,Kategori[],3,FALSE)</f>
        <v>Tembakau</v>
      </c>
    </row>
    <row r="769" spans="1:14">
      <c r="A769" s="139" t="s">
        <v>6875</v>
      </c>
      <c r="B769" s="27" t="s">
        <v>6887</v>
      </c>
      <c r="C769" s="27" t="s">
        <v>24</v>
      </c>
      <c r="D769" s="27" t="s">
        <v>1063</v>
      </c>
      <c r="E769" s="27" t="s">
        <v>38</v>
      </c>
      <c r="F769" s="27" t="s">
        <v>194</v>
      </c>
      <c r="G769" s="27" t="s">
        <v>195</v>
      </c>
      <c r="H769" s="139" t="s">
        <v>4</v>
      </c>
      <c r="I769" s="1">
        <v>1040996505</v>
      </c>
      <c r="J769" s="58">
        <v>1866</v>
      </c>
      <c r="K769" t="str">
        <f>VLOOKUP(D769,Group[],3,FALSE)</f>
        <v>Komoditi</v>
      </c>
      <c r="L769" t="str">
        <f>VLOOKUP(D769,Group[],5,FALSE)</f>
        <v>Tembakau</v>
      </c>
      <c r="M769" t="str">
        <f>VLOOKUP(D769,Group[],4,FALSE)</f>
        <v>Tembakau</v>
      </c>
      <c r="N769" t="str">
        <f>VLOOKUP(F769,Kategori[],3,FALSE)</f>
        <v>Tembakau</v>
      </c>
    </row>
    <row r="770" spans="1:14">
      <c r="A770" s="139" t="s">
        <v>6875</v>
      </c>
      <c r="B770" s="27" t="s">
        <v>6887</v>
      </c>
      <c r="C770" s="27" t="s">
        <v>24</v>
      </c>
      <c r="D770" s="27" t="s">
        <v>1063</v>
      </c>
      <c r="E770" s="27" t="s">
        <v>38</v>
      </c>
      <c r="F770" s="27" t="s">
        <v>210</v>
      </c>
      <c r="G770" s="27" t="s">
        <v>211</v>
      </c>
      <c r="H770" s="139" t="s">
        <v>4</v>
      </c>
      <c r="I770" s="1">
        <v>2581548129</v>
      </c>
      <c r="J770" s="58">
        <v>2519</v>
      </c>
      <c r="K770" t="str">
        <f>VLOOKUP(D770,Group[],3,FALSE)</f>
        <v>Komoditi</v>
      </c>
      <c r="L770" t="str">
        <f>VLOOKUP(D770,Group[],5,FALSE)</f>
        <v>Tembakau</v>
      </c>
      <c r="M770" t="str">
        <f>VLOOKUP(D770,Group[],4,FALSE)</f>
        <v>Tembakau</v>
      </c>
      <c r="N770" t="str">
        <f>VLOOKUP(F770,Kategori[],3,FALSE)</f>
        <v>Tembakau</v>
      </c>
    </row>
    <row r="771" spans="1:14">
      <c r="A771" s="139" t="s">
        <v>6875</v>
      </c>
      <c r="B771" s="27" t="s">
        <v>6887</v>
      </c>
      <c r="C771" s="27" t="s">
        <v>24</v>
      </c>
      <c r="D771" s="27" t="s">
        <v>1063</v>
      </c>
      <c r="E771" s="27" t="s">
        <v>38</v>
      </c>
      <c r="F771" s="27" t="s">
        <v>212</v>
      </c>
      <c r="G771" s="27" t="s">
        <v>213</v>
      </c>
      <c r="H771" s="139" t="s">
        <v>4</v>
      </c>
      <c r="I771" s="1">
        <v>2103369768</v>
      </c>
      <c r="J771" s="58">
        <v>2053</v>
      </c>
      <c r="K771" t="str">
        <f>VLOOKUP(D771,Group[],3,FALSE)</f>
        <v>Komoditi</v>
      </c>
      <c r="L771" t="str">
        <f>VLOOKUP(D771,Group[],5,FALSE)</f>
        <v>Tembakau</v>
      </c>
      <c r="M771" t="str">
        <f>VLOOKUP(D771,Group[],4,FALSE)</f>
        <v>Tembakau</v>
      </c>
      <c r="N771" t="str">
        <f>VLOOKUP(F771,Kategori[],3,FALSE)</f>
        <v>Tembakau</v>
      </c>
    </row>
    <row r="772" spans="1:14">
      <c r="A772" s="139" t="s">
        <v>6875</v>
      </c>
      <c r="B772" s="27" t="s">
        <v>6887</v>
      </c>
      <c r="C772" s="27" t="s">
        <v>24</v>
      </c>
      <c r="D772" s="27" t="s">
        <v>1063</v>
      </c>
      <c r="E772" s="27" t="s">
        <v>38</v>
      </c>
      <c r="F772" s="27" t="s">
        <v>3613</v>
      </c>
      <c r="G772" s="27" t="s">
        <v>3614</v>
      </c>
      <c r="H772" s="139" t="s">
        <v>4</v>
      </c>
      <c r="I772" s="1">
        <v>261823664</v>
      </c>
      <c r="J772" s="58">
        <v>284</v>
      </c>
      <c r="K772" t="str">
        <f>VLOOKUP(D772,Group[],3,FALSE)</f>
        <v>Komoditi</v>
      </c>
      <c r="L772" t="str">
        <f>VLOOKUP(D772,Group[],5,FALSE)</f>
        <v>Tembakau</v>
      </c>
      <c r="M772" t="str">
        <f>VLOOKUP(D772,Group[],4,FALSE)</f>
        <v>Tembakau</v>
      </c>
      <c r="N772" t="str">
        <f>VLOOKUP(F772,Kategori[],3,FALSE)</f>
        <v>Tembakau</v>
      </c>
    </row>
    <row r="773" spans="1:14">
      <c r="A773" s="139" t="s">
        <v>6875</v>
      </c>
      <c r="B773" s="27" t="s">
        <v>6887</v>
      </c>
      <c r="C773" s="27" t="s">
        <v>24</v>
      </c>
      <c r="D773" s="27" t="s">
        <v>1063</v>
      </c>
      <c r="E773" s="27" t="s">
        <v>38</v>
      </c>
      <c r="F773" s="27" t="s">
        <v>214</v>
      </c>
      <c r="G773" s="27" t="s">
        <v>215</v>
      </c>
      <c r="H773" s="139" t="s">
        <v>4</v>
      </c>
      <c r="I773" s="1">
        <v>2031618622</v>
      </c>
      <c r="J773" s="58">
        <v>3277</v>
      </c>
      <c r="K773" t="str">
        <f>VLOOKUP(D773,Group[],3,FALSE)</f>
        <v>Komoditi</v>
      </c>
      <c r="L773" t="str">
        <f>VLOOKUP(D773,Group[],5,FALSE)</f>
        <v>Tembakau</v>
      </c>
      <c r="M773" t="str">
        <f>VLOOKUP(D773,Group[],4,FALSE)</f>
        <v>Tembakau</v>
      </c>
      <c r="N773" t="str">
        <f>VLOOKUP(F773,Kategori[],3,FALSE)</f>
        <v>Tembakau</v>
      </c>
    </row>
    <row r="774" spans="1:14">
      <c r="A774" s="139" t="s">
        <v>6875</v>
      </c>
      <c r="B774" s="27" t="s">
        <v>6887</v>
      </c>
      <c r="C774" s="27" t="s">
        <v>24</v>
      </c>
      <c r="D774" s="27" t="s">
        <v>1063</v>
      </c>
      <c r="E774" s="27" t="s">
        <v>38</v>
      </c>
      <c r="F774" s="27" t="s">
        <v>216</v>
      </c>
      <c r="G774" s="27" t="s">
        <v>217</v>
      </c>
      <c r="H774" s="139" t="s">
        <v>4</v>
      </c>
      <c r="I774" s="1">
        <v>1447319723</v>
      </c>
      <c r="J774" s="58">
        <v>2336</v>
      </c>
      <c r="K774" t="str">
        <f>VLOOKUP(D774,Group[],3,FALSE)</f>
        <v>Komoditi</v>
      </c>
      <c r="L774" t="str">
        <f>VLOOKUP(D774,Group[],5,FALSE)</f>
        <v>Tembakau</v>
      </c>
      <c r="M774" t="str">
        <f>VLOOKUP(D774,Group[],4,FALSE)</f>
        <v>Tembakau</v>
      </c>
      <c r="N774" t="str">
        <f>VLOOKUP(F774,Kategori[],3,FALSE)</f>
        <v>Tembakau</v>
      </c>
    </row>
    <row r="775" spans="1:14">
      <c r="A775" s="139" t="s">
        <v>6875</v>
      </c>
      <c r="B775" s="27" t="s">
        <v>6887</v>
      </c>
      <c r="C775" s="27" t="s">
        <v>24</v>
      </c>
      <c r="D775" s="27" t="s">
        <v>1063</v>
      </c>
      <c r="E775" s="27" t="s">
        <v>38</v>
      </c>
      <c r="F775" s="27" t="s">
        <v>218</v>
      </c>
      <c r="G775" s="27" t="s">
        <v>219</v>
      </c>
      <c r="H775" s="139" t="s">
        <v>4</v>
      </c>
      <c r="I775" s="1">
        <v>903733895</v>
      </c>
      <c r="J775" s="58">
        <v>1620</v>
      </c>
      <c r="K775" t="str">
        <f>VLOOKUP(D775,Group[],3,FALSE)</f>
        <v>Komoditi</v>
      </c>
      <c r="L775" t="str">
        <f>VLOOKUP(D775,Group[],5,FALSE)</f>
        <v>Tembakau</v>
      </c>
      <c r="M775" t="str">
        <f>VLOOKUP(D775,Group[],4,FALSE)</f>
        <v>Tembakau</v>
      </c>
      <c r="N775" t="str">
        <f>VLOOKUP(F775,Kategori[],3,FALSE)</f>
        <v>Tembakau</v>
      </c>
    </row>
    <row r="776" spans="1:14">
      <c r="A776" s="139" t="s">
        <v>6875</v>
      </c>
      <c r="B776" s="27" t="s">
        <v>6887</v>
      </c>
      <c r="C776" s="27" t="s">
        <v>24</v>
      </c>
      <c r="D776" s="27" t="s">
        <v>1063</v>
      </c>
      <c r="E776" s="27" t="s">
        <v>38</v>
      </c>
      <c r="F776" s="27" t="s">
        <v>224</v>
      </c>
      <c r="G776" s="27" t="s">
        <v>225</v>
      </c>
      <c r="H776" s="139" t="s">
        <v>4</v>
      </c>
      <c r="I776" s="1">
        <v>8535040386</v>
      </c>
      <c r="J776" s="58">
        <v>9050</v>
      </c>
      <c r="K776" t="str">
        <f>VLOOKUP(D776,Group[],3,FALSE)</f>
        <v>Komoditi</v>
      </c>
      <c r="L776" t="str">
        <f>VLOOKUP(D776,Group[],5,FALSE)</f>
        <v>Tembakau</v>
      </c>
      <c r="M776" t="str">
        <f>VLOOKUP(D776,Group[],4,FALSE)</f>
        <v>Tembakau</v>
      </c>
      <c r="N776" t="str">
        <f>VLOOKUP(F776,Kategori[],3,FALSE)</f>
        <v>Tembakau</v>
      </c>
    </row>
    <row r="777" spans="1:14">
      <c r="A777" s="139" t="s">
        <v>6875</v>
      </c>
      <c r="B777" s="27" t="s">
        <v>6887</v>
      </c>
      <c r="C777" s="27" t="s">
        <v>24</v>
      </c>
      <c r="D777" s="27" t="s">
        <v>1063</v>
      </c>
      <c r="E777" s="27" t="s">
        <v>38</v>
      </c>
      <c r="F777" s="27" t="s">
        <v>226</v>
      </c>
      <c r="G777" s="27" t="s">
        <v>227</v>
      </c>
      <c r="H777" s="139" t="s">
        <v>4</v>
      </c>
      <c r="I777" s="1">
        <v>10919007093</v>
      </c>
      <c r="J777" s="58">
        <v>11576</v>
      </c>
      <c r="K777" t="str">
        <f>VLOOKUP(D777,Group[],3,FALSE)</f>
        <v>Komoditi</v>
      </c>
      <c r="L777" t="str">
        <f>VLOOKUP(D777,Group[],5,FALSE)</f>
        <v>Tembakau</v>
      </c>
      <c r="M777" t="str">
        <f>VLOOKUP(D777,Group[],4,FALSE)</f>
        <v>Tembakau</v>
      </c>
      <c r="N777" t="str">
        <f>VLOOKUP(F777,Kategori[],3,FALSE)</f>
        <v>Tembakau</v>
      </c>
    </row>
    <row r="778" spans="1:14">
      <c r="A778" s="139" t="s">
        <v>6875</v>
      </c>
      <c r="B778" s="27" t="s">
        <v>6887</v>
      </c>
      <c r="C778" s="27" t="s">
        <v>24</v>
      </c>
      <c r="D778" s="27" t="s">
        <v>1063</v>
      </c>
      <c r="E778" s="27" t="s">
        <v>38</v>
      </c>
      <c r="F778" s="27" t="s">
        <v>228</v>
      </c>
      <c r="G778" s="27" t="s">
        <v>229</v>
      </c>
      <c r="H778" s="139" t="s">
        <v>4</v>
      </c>
      <c r="I778" s="1">
        <v>2613219117</v>
      </c>
      <c r="J778" s="58">
        <v>3079</v>
      </c>
      <c r="K778" t="str">
        <f>VLOOKUP(D778,Group[],3,FALSE)</f>
        <v>Komoditi</v>
      </c>
      <c r="L778" t="str">
        <f>VLOOKUP(D778,Group[],5,FALSE)</f>
        <v>Tembakau</v>
      </c>
      <c r="M778" t="str">
        <f>VLOOKUP(D778,Group[],4,FALSE)</f>
        <v>Tembakau</v>
      </c>
      <c r="N778" t="str">
        <f>VLOOKUP(F778,Kategori[],3,FALSE)</f>
        <v>Tembakau</v>
      </c>
    </row>
    <row r="779" spans="1:14">
      <c r="A779" s="139" t="s">
        <v>6875</v>
      </c>
      <c r="B779" s="27" t="s">
        <v>6887</v>
      </c>
      <c r="C779" s="27" t="s">
        <v>24</v>
      </c>
      <c r="D779" s="27" t="s">
        <v>1063</v>
      </c>
      <c r="E779" s="27" t="s">
        <v>38</v>
      </c>
      <c r="F779" s="27" t="s">
        <v>294</v>
      </c>
      <c r="G779" s="27" t="s">
        <v>295</v>
      </c>
      <c r="H779" s="139" t="s">
        <v>5</v>
      </c>
      <c r="I779" s="1">
        <v>1640853940</v>
      </c>
      <c r="J779" s="58">
        <v>24048</v>
      </c>
      <c r="K779" t="str">
        <f>VLOOKUP(D779,Group[],3,FALSE)</f>
        <v>Komoditi</v>
      </c>
      <c r="L779" t="str">
        <f>VLOOKUP(D779,Group[],5,FALSE)</f>
        <v>Tembakau</v>
      </c>
      <c r="M779" t="str">
        <f>VLOOKUP(D779,Group[],4,FALSE)</f>
        <v>Tembakau</v>
      </c>
      <c r="N779" t="str">
        <f>VLOOKUP(F779,Kategori[],3,FALSE)</f>
        <v>Tembakau</v>
      </c>
    </row>
    <row r="780" spans="1:14">
      <c r="A780" s="139" t="s">
        <v>6875</v>
      </c>
      <c r="B780" s="27" t="s">
        <v>6887</v>
      </c>
      <c r="C780" s="27" t="s">
        <v>24</v>
      </c>
      <c r="D780" s="27" t="s">
        <v>1063</v>
      </c>
      <c r="E780" s="27" t="s">
        <v>38</v>
      </c>
      <c r="F780" s="27" t="s">
        <v>759</v>
      </c>
      <c r="G780" s="27" t="s">
        <v>760</v>
      </c>
      <c r="H780" s="139" t="s">
        <v>5</v>
      </c>
      <c r="I780" s="1">
        <v>4665600</v>
      </c>
      <c r="J780" s="58">
        <v>16</v>
      </c>
      <c r="K780" t="str">
        <f>VLOOKUP(D780,Group[],3,FALSE)</f>
        <v>Komoditi</v>
      </c>
      <c r="L780" t="str">
        <f>VLOOKUP(D780,Group[],5,FALSE)</f>
        <v>Tembakau</v>
      </c>
      <c r="M780" t="str">
        <f>VLOOKUP(D780,Group[],4,FALSE)</f>
        <v>Tembakau</v>
      </c>
      <c r="N780" t="str">
        <f>VLOOKUP(F780,Kategori[],3,FALSE)</f>
        <v>Tembakau</v>
      </c>
    </row>
    <row r="781" spans="1:14">
      <c r="A781" s="139" t="s">
        <v>6875</v>
      </c>
      <c r="B781" s="27" t="s">
        <v>6887</v>
      </c>
      <c r="C781" s="27" t="s">
        <v>20</v>
      </c>
      <c r="D781" s="27" t="s">
        <v>1066</v>
      </c>
      <c r="E781" s="27" t="s">
        <v>28</v>
      </c>
      <c r="F781" s="27" t="s">
        <v>772</v>
      </c>
      <c r="G781" s="27" t="s">
        <v>773</v>
      </c>
      <c r="H781" s="139" t="s">
        <v>5</v>
      </c>
      <c r="I781" s="1">
        <v>1337312000</v>
      </c>
      <c r="J781" s="58">
        <v>60160</v>
      </c>
      <c r="K781" t="str">
        <f>VLOOKUP(D781,Group[],3,FALSE)</f>
        <v>Komoditi</v>
      </c>
      <c r="L781" t="str">
        <f>VLOOKUP(D781,Group[],5,FALSE)</f>
        <v>Karet</v>
      </c>
      <c r="M781" t="str">
        <f>VLOOKUP(D781,Group[],4,FALSE)</f>
        <v>Karet</v>
      </c>
      <c r="N781" t="str">
        <f>VLOOKUP(F781,Kategori[],3,FALSE)</f>
        <v>Karet Lainnya</v>
      </c>
    </row>
    <row r="782" spans="1:14">
      <c r="A782" s="139" t="s">
        <v>6875</v>
      </c>
      <c r="B782" s="27" t="s">
        <v>6887</v>
      </c>
      <c r="C782" s="27" t="s">
        <v>20</v>
      </c>
      <c r="D782" s="27" t="s">
        <v>1066</v>
      </c>
      <c r="E782" s="27" t="s">
        <v>28</v>
      </c>
      <c r="F782" s="27" t="s">
        <v>322</v>
      </c>
      <c r="G782" s="27" t="s">
        <v>323</v>
      </c>
      <c r="H782" s="139" t="s">
        <v>4</v>
      </c>
      <c r="I782" s="1">
        <v>9416235528</v>
      </c>
      <c r="J782" s="58">
        <v>364800</v>
      </c>
      <c r="K782" t="str">
        <f>VLOOKUP(D782,Group[],3,FALSE)</f>
        <v>Komoditi</v>
      </c>
      <c r="L782" t="str">
        <f>VLOOKUP(D782,Group[],5,FALSE)</f>
        <v>Karet</v>
      </c>
      <c r="M782" t="str">
        <f>VLOOKUP(D782,Group[],4,FALSE)</f>
        <v>Karet</v>
      </c>
      <c r="N782" t="str">
        <f>VLOOKUP(F782,Kategori[],3,FALSE)</f>
        <v>RSS-I</v>
      </c>
    </row>
    <row r="783" spans="1:14">
      <c r="A783" s="139" t="s">
        <v>6875</v>
      </c>
      <c r="B783" s="27" t="s">
        <v>6887</v>
      </c>
      <c r="C783" s="27" t="s">
        <v>20</v>
      </c>
      <c r="D783" s="27" t="s">
        <v>1066</v>
      </c>
      <c r="E783" s="27" t="s">
        <v>28</v>
      </c>
      <c r="F783" s="27" t="s">
        <v>324</v>
      </c>
      <c r="G783" s="27" t="s">
        <v>325</v>
      </c>
      <c r="H783" s="139" t="s">
        <v>4</v>
      </c>
      <c r="I783" s="1">
        <v>532541722</v>
      </c>
      <c r="J783" s="58">
        <v>20160</v>
      </c>
      <c r="K783" t="str">
        <f>VLOOKUP(D783,Group[],3,FALSE)</f>
        <v>Komoditi</v>
      </c>
      <c r="L783" t="str">
        <f>VLOOKUP(D783,Group[],5,FALSE)</f>
        <v>Karet</v>
      </c>
      <c r="M783" t="str">
        <f>VLOOKUP(D783,Group[],4,FALSE)</f>
        <v>Karet</v>
      </c>
      <c r="N783" t="str">
        <f>VLOOKUP(F783,Kategori[],3,FALSE)</f>
        <v>RSS-I</v>
      </c>
    </row>
    <row r="784" spans="1:14">
      <c r="A784" s="139" t="s">
        <v>6875</v>
      </c>
      <c r="B784" s="27" t="s">
        <v>6887</v>
      </c>
      <c r="C784" s="27" t="s">
        <v>20</v>
      </c>
      <c r="D784" s="27" t="s">
        <v>1066</v>
      </c>
      <c r="E784" s="27" t="s">
        <v>28</v>
      </c>
      <c r="F784" s="27" t="s">
        <v>775</v>
      </c>
      <c r="G784" s="27" t="s">
        <v>776</v>
      </c>
      <c r="H784" s="139" t="s">
        <v>5</v>
      </c>
      <c r="I784" s="1">
        <v>78400000</v>
      </c>
      <c r="J784" s="58">
        <v>3920</v>
      </c>
      <c r="K784" t="str">
        <f>VLOOKUP(D784,Group[],3,FALSE)</f>
        <v>Komoditi</v>
      </c>
      <c r="L784" t="str">
        <f>VLOOKUP(D784,Group[],5,FALSE)</f>
        <v>Karet</v>
      </c>
      <c r="M784" t="str">
        <f>VLOOKUP(D784,Group[],4,FALSE)</f>
        <v>Karet</v>
      </c>
      <c r="N784" t="str">
        <f>VLOOKUP(F784,Kategori[],3,FALSE)</f>
        <v>Karet Lainnya</v>
      </c>
    </row>
    <row r="785" spans="1:14">
      <c r="A785" s="139" t="s">
        <v>6875</v>
      </c>
      <c r="B785" s="27" t="s">
        <v>6887</v>
      </c>
      <c r="C785" s="27" t="s">
        <v>20</v>
      </c>
      <c r="D785" s="27" t="s">
        <v>1066</v>
      </c>
      <c r="E785" s="27" t="s">
        <v>28</v>
      </c>
      <c r="F785" s="27" t="s">
        <v>777</v>
      </c>
      <c r="G785" s="27" t="s">
        <v>778</v>
      </c>
      <c r="H785" s="139" t="s">
        <v>5</v>
      </c>
      <c r="I785" s="1">
        <v>1147600000</v>
      </c>
      <c r="J785" s="58">
        <v>60400</v>
      </c>
      <c r="K785" t="str">
        <f>VLOOKUP(D785,Group[],3,FALSE)</f>
        <v>Komoditi</v>
      </c>
      <c r="L785" t="str">
        <f>VLOOKUP(D785,Group[],5,FALSE)</f>
        <v>Karet</v>
      </c>
      <c r="M785" t="str">
        <f>VLOOKUP(D785,Group[],4,FALSE)</f>
        <v>Karet</v>
      </c>
      <c r="N785" t="str">
        <f>VLOOKUP(F785,Kategori[],3,FALSE)</f>
        <v>Karet Lainnya</v>
      </c>
    </row>
    <row r="786" spans="1:14">
      <c r="A786" s="139" t="s">
        <v>6875</v>
      </c>
      <c r="B786" s="27" t="s">
        <v>6887</v>
      </c>
      <c r="C786" s="27" t="s">
        <v>20</v>
      </c>
      <c r="D786" s="27" t="s">
        <v>1066</v>
      </c>
      <c r="E786" s="27" t="s">
        <v>28</v>
      </c>
      <c r="F786" s="27" t="s">
        <v>779</v>
      </c>
      <c r="G786" s="27" t="s">
        <v>780</v>
      </c>
      <c r="H786" s="139" t="s">
        <v>5</v>
      </c>
      <c r="I786" s="1">
        <v>752480000</v>
      </c>
      <c r="J786" s="58">
        <v>39920</v>
      </c>
      <c r="K786" t="str">
        <f>VLOOKUP(D786,Group[],3,FALSE)</f>
        <v>Komoditi</v>
      </c>
      <c r="L786" t="str">
        <f>VLOOKUP(D786,Group[],5,FALSE)</f>
        <v>Karet</v>
      </c>
      <c r="M786" t="str">
        <f>VLOOKUP(D786,Group[],4,FALSE)</f>
        <v>Karet</v>
      </c>
      <c r="N786" t="str">
        <f>VLOOKUP(F786,Kategori[],3,FALSE)</f>
        <v>Karet Lainnya</v>
      </c>
    </row>
    <row r="787" spans="1:14">
      <c r="A787" s="139" t="s">
        <v>6875</v>
      </c>
      <c r="B787" s="27" t="s">
        <v>6887</v>
      </c>
      <c r="C787" s="27" t="s">
        <v>20</v>
      </c>
      <c r="D787" s="27" t="s">
        <v>1066</v>
      </c>
      <c r="E787" s="27" t="s">
        <v>28</v>
      </c>
      <c r="F787" s="27" t="s">
        <v>98</v>
      </c>
      <c r="G787" s="27" t="s">
        <v>99</v>
      </c>
      <c r="H787" s="139" t="s">
        <v>4</v>
      </c>
      <c r="I787" s="1">
        <v>4319302044</v>
      </c>
      <c r="J787" s="58">
        <v>181026</v>
      </c>
      <c r="K787" t="str">
        <f>VLOOKUP(D787,Group[],3,FALSE)</f>
        <v>Komoditi</v>
      </c>
      <c r="L787" t="str">
        <f>VLOOKUP(D787,Group[],5,FALSE)</f>
        <v>Karet</v>
      </c>
      <c r="M787" t="str">
        <f>VLOOKUP(D787,Group[],4,FALSE)</f>
        <v>Karet</v>
      </c>
      <c r="N787" t="str">
        <f>VLOOKUP(F787,Kategori[],3,FALSE)</f>
        <v>RSS-I</v>
      </c>
    </row>
    <row r="788" spans="1:14">
      <c r="A788" s="139" t="s">
        <v>6875</v>
      </c>
      <c r="B788" s="27" t="s">
        <v>6887</v>
      </c>
      <c r="C788" s="27" t="s">
        <v>20</v>
      </c>
      <c r="D788" s="27" t="s">
        <v>1066</v>
      </c>
      <c r="E788" s="27" t="s">
        <v>28</v>
      </c>
      <c r="F788" s="27" t="s">
        <v>98</v>
      </c>
      <c r="G788" s="27" t="s">
        <v>99</v>
      </c>
      <c r="H788" s="139" t="s">
        <v>5</v>
      </c>
      <c r="I788" s="1">
        <v>477237420</v>
      </c>
      <c r="J788" s="58">
        <v>18306</v>
      </c>
      <c r="K788" t="str">
        <f>VLOOKUP(D788,Group[],3,FALSE)</f>
        <v>Komoditi</v>
      </c>
      <c r="L788" t="str">
        <f>VLOOKUP(D788,Group[],5,FALSE)</f>
        <v>Karet</v>
      </c>
      <c r="M788" t="str">
        <f>VLOOKUP(D788,Group[],4,FALSE)</f>
        <v>Karet</v>
      </c>
      <c r="N788" t="str">
        <f>VLOOKUP(F788,Kategori[],3,FALSE)</f>
        <v>RSS-I</v>
      </c>
    </row>
    <row r="789" spans="1:14">
      <c r="A789" s="139" t="s">
        <v>6875</v>
      </c>
      <c r="B789" s="27" t="s">
        <v>6887</v>
      </c>
      <c r="C789" s="27" t="s">
        <v>20</v>
      </c>
      <c r="D789" s="27" t="s">
        <v>1066</v>
      </c>
      <c r="E789" s="27" t="s">
        <v>28</v>
      </c>
      <c r="F789" s="27" t="s">
        <v>744</v>
      </c>
      <c r="G789" s="27" t="s">
        <v>745</v>
      </c>
      <c r="H789" s="139" t="s">
        <v>5</v>
      </c>
      <c r="I789" s="1">
        <v>397974700</v>
      </c>
      <c r="J789" s="58">
        <v>19097</v>
      </c>
      <c r="K789" t="str">
        <f>VLOOKUP(D789,Group[],3,FALSE)</f>
        <v>Komoditi</v>
      </c>
      <c r="L789" t="str">
        <f>VLOOKUP(D789,Group[],5,FALSE)</f>
        <v>Karet</v>
      </c>
      <c r="M789" t="str">
        <f>VLOOKUP(D789,Group[],4,FALSE)</f>
        <v>Karet</v>
      </c>
      <c r="N789" t="str">
        <f>VLOOKUP(F789,Kategori[],3,FALSE)</f>
        <v>RSS-III</v>
      </c>
    </row>
    <row r="790" spans="1:14">
      <c r="A790" s="139" t="s">
        <v>6875</v>
      </c>
      <c r="B790" s="27" t="s">
        <v>6887</v>
      </c>
      <c r="C790" s="27" t="s">
        <v>20</v>
      </c>
      <c r="D790" s="27" t="s">
        <v>1066</v>
      </c>
      <c r="E790" s="27" t="s">
        <v>28</v>
      </c>
      <c r="F790" s="27" t="s">
        <v>492</v>
      </c>
      <c r="G790" s="27" t="s">
        <v>493</v>
      </c>
      <c r="H790" s="139" t="s">
        <v>5</v>
      </c>
      <c r="I790" s="1">
        <v>198032500</v>
      </c>
      <c r="J790" s="58">
        <v>9379</v>
      </c>
      <c r="K790" t="str">
        <f>VLOOKUP(D790,Group[],3,FALSE)</f>
        <v>Komoditi</v>
      </c>
      <c r="L790" t="str">
        <f>VLOOKUP(D790,Group[],5,FALSE)</f>
        <v>Karet</v>
      </c>
      <c r="M790" t="str">
        <f>VLOOKUP(D790,Group[],4,FALSE)</f>
        <v>Karet</v>
      </c>
      <c r="N790" t="str">
        <f>VLOOKUP(F790,Kategori[],3,FALSE)</f>
        <v>Karet Lainnya</v>
      </c>
    </row>
    <row r="791" spans="1:14">
      <c r="A791" s="139" t="s">
        <v>6875</v>
      </c>
      <c r="B791" s="27" t="s">
        <v>6887</v>
      </c>
      <c r="C791" s="27" t="s">
        <v>20</v>
      </c>
      <c r="D791" s="27" t="s">
        <v>1067</v>
      </c>
      <c r="E791" s="27" t="s">
        <v>36</v>
      </c>
      <c r="F791" s="27" t="s">
        <v>357</v>
      </c>
      <c r="G791" s="27" t="s">
        <v>358</v>
      </c>
      <c r="H791" s="139" t="s">
        <v>5</v>
      </c>
      <c r="I791" s="1">
        <v>96616000</v>
      </c>
      <c r="J791" s="58">
        <v>3328</v>
      </c>
      <c r="K791" t="str">
        <f>VLOOKUP(D791,Group[],3,FALSE)</f>
        <v>Komoditi</v>
      </c>
      <c r="L791" t="str">
        <f>VLOOKUP(D791,Group[],5,FALSE)</f>
        <v>Teh</v>
      </c>
      <c r="M791" t="str">
        <f>VLOOKUP(D791,Group[],4,FALSE)</f>
        <v>Teh</v>
      </c>
      <c r="N791" t="str">
        <f>VLOOKUP(F791,Kategori[],3,FALSE)</f>
        <v>CTC</v>
      </c>
    </row>
    <row r="792" spans="1:14">
      <c r="A792" s="139" t="s">
        <v>6875</v>
      </c>
      <c r="B792" s="27" t="s">
        <v>6887</v>
      </c>
      <c r="C792" s="27" t="s">
        <v>20</v>
      </c>
      <c r="D792" s="27" t="s">
        <v>1067</v>
      </c>
      <c r="E792" s="27" t="s">
        <v>36</v>
      </c>
      <c r="F792" s="27" t="s">
        <v>394</v>
      </c>
      <c r="G792" s="27" t="s">
        <v>395</v>
      </c>
      <c r="H792" s="139" t="s">
        <v>5</v>
      </c>
      <c r="I792" s="1">
        <v>398074776</v>
      </c>
      <c r="J792" s="58">
        <v>20900</v>
      </c>
      <c r="K792" t="str">
        <f>VLOOKUP(D792,Group[],3,FALSE)</f>
        <v>Komoditi</v>
      </c>
      <c r="L792" t="str">
        <f>VLOOKUP(D792,Group[],5,FALSE)</f>
        <v>Teh</v>
      </c>
      <c r="M792" t="str">
        <f>VLOOKUP(D792,Group[],4,FALSE)</f>
        <v>Teh</v>
      </c>
      <c r="N792" t="str">
        <f>VLOOKUP(F792,Kategori[],3,FALSE)</f>
        <v>CTC</v>
      </c>
    </row>
    <row r="793" spans="1:14">
      <c r="A793" s="139" t="s">
        <v>6875</v>
      </c>
      <c r="B793" s="27" t="s">
        <v>6887</v>
      </c>
      <c r="C793" s="27" t="s">
        <v>20</v>
      </c>
      <c r="D793" s="27" t="s">
        <v>1067</v>
      </c>
      <c r="E793" s="27" t="s">
        <v>36</v>
      </c>
      <c r="F793" s="27" t="s">
        <v>80</v>
      </c>
      <c r="G793" s="27" t="s">
        <v>81</v>
      </c>
      <c r="H793" s="139" t="s">
        <v>4</v>
      </c>
      <c r="I793" s="1">
        <v>175081200</v>
      </c>
      <c r="J793" s="58">
        <v>7200</v>
      </c>
      <c r="K793" t="str">
        <f>VLOOKUP(D793,Group[],3,FALSE)</f>
        <v>Komoditi</v>
      </c>
      <c r="L793" t="str">
        <f>VLOOKUP(D793,Group[],5,FALSE)</f>
        <v>Teh</v>
      </c>
      <c r="M793" t="str">
        <f>VLOOKUP(D793,Group[],4,FALSE)</f>
        <v>Teh</v>
      </c>
      <c r="N793" t="str">
        <f>VLOOKUP(F793,Kategori[],3,FALSE)</f>
        <v>CTC</v>
      </c>
    </row>
    <row r="794" spans="1:14">
      <c r="A794" s="139" t="s">
        <v>6875</v>
      </c>
      <c r="B794" s="27" t="s">
        <v>6887</v>
      </c>
      <c r="C794" s="27" t="s">
        <v>20</v>
      </c>
      <c r="D794" s="27" t="s">
        <v>1067</v>
      </c>
      <c r="E794" s="27" t="s">
        <v>36</v>
      </c>
      <c r="F794" s="27" t="s">
        <v>80</v>
      </c>
      <c r="G794" s="27" t="s">
        <v>81</v>
      </c>
      <c r="H794" s="139" t="s">
        <v>5</v>
      </c>
      <c r="I794" s="1">
        <v>89643960</v>
      </c>
      <c r="J794" s="58">
        <v>3600</v>
      </c>
      <c r="K794" t="str">
        <f>VLOOKUP(D794,Group[],3,FALSE)</f>
        <v>Komoditi</v>
      </c>
      <c r="L794" t="str">
        <f>VLOOKUP(D794,Group[],5,FALSE)</f>
        <v>Teh</v>
      </c>
      <c r="M794" t="str">
        <f>VLOOKUP(D794,Group[],4,FALSE)</f>
        <v>Teh</v>
      </c>
      <c r="N794" t="str">
        <f>VLOOKUP(F794,Kategori[],3,FALSE)</f>
        <v>CTC</v>
      </c>
    </row>
    <row r="795" spans="1:14">
      <c r="A795" s="139" t="s">
        <v>6875</v>
      </c>
      <c r="B795" s="27" t="s">
        <v>6887</v>
      </c>
      <c r="C795" s="27" t="s">
        <v>20</v>
      </c>
      <c r="D795" s="27" t="s">
        <v>1067</v>
      </c>
      <c r="E795" s="27" t="s">
        <v>36</v>
      </c>
      <c r="F795" s="27" t="s">
        <v>82</v>
      </c>
      <c r="G795" s="27" t="s">
        <v>83</v>
      </c>
      <c r="H795" s="139" t="s">
        <v>4</v>
      </c>
      <c r="I795" s="1">
        <v>579994870</v>
      </c>
      <c r="J795" s="58">
        <v>14300</v>
      </c>
      <c r="K795" t="str">
        <f>VLOOKUP(D795,Group[],3,FALSE)</f>
        <v>Komoditi</v>
      </c>
      <c r="L795" t="str">
        <f>VLOOKUP(D795,Group[],5,FALSE)</f>
        <v>Teh</v>
      </c>
      <c r="M795" t="str">
        <f>VLOOKUP(D795,Group[],4,FALSE)</f>
        <v>Teh</v>
      </c>
      <c r="N795" t="str">
        <f>VLOOKUP(F795,Kategori[],3,FALSE)</f>
        <v>CTC</v>
      </c>
    </row>
    <row r="796" spans="1:14">
      <c r="A796" s="139" t="s">
        <v>6875</v>
      </c>
      <c r="B796" s="27" t="s">
        <v>6887</v>
      </c>
      <c r="C796" s="27" t="s">
        <v>20</v>
      </c>
      <c r="D796" s="27" t="s">
        <v>1067</v>
      </c>
      <c r="E796" s="27" t="s">
        <v>36</v>
      </c>
      <c r="F796" s="27" t="s">
        <v>84</v>
      </c>
      <c r="G796" s="27" t="s">
        <v>85</v>
      </c>
      <c r="H796" s="139" t="s">
        <v>4</v>
      </c>
      <c r="I796" s="1">
        <v>37768394</v>
      </c>
      <c r="J796" s="58">
        <v>2120</v>
      </c>
      <c r="K796" t="str">
        <f>VLOOKUP(D796,Group[],3,FALSE)</f>
        <v>Komoditi</v>
      </c>
      <c r="L796" t="str">
        <f>VLOOKUP(D796,Group[],5,FALSE)</f>
        <v>Teh</v>
      </c>
      <c r="M796" t="str">
        <f>VLOOKUP(D796,Group[],4,FALSE)</f>
        <v>Teh</v>
      </c>
      <c r="N796" t="str">
        <f>VLOOKUP(F796,Kategori[],3,FALSE)</f>
        <v>CTC</v>
      </c>
    </row>
    <row r="797" spans="1:14">
      <c r="A797" s="139" t="s">
        <v>6875</v>
      </c>
      <c r="B797" s="27" t="s">
        <v>6887</v>
      </c>
      <c r="C797" s="27" t="s">
        <v>20</v>
      </c>
      <c r="D797" s="27" t="s">
        <v>1067</v>
      </c>
      <c r="E797" s="27" t="s">
        <v>36</v>
      </c>
      <c r="F797" s="27" t="s">
        <v>84</v>
      </c>
      <c r="G797" s="27" t="s">
        <v>85</v>
      </c>
      <c r="H797" s="139" t="s">
        <v>5</v>
      </c>
      <c r="I797" s="1">
        <v>626254731</v>
      </c>
      <c r="J797" s="58">
        <v>33920</v>
      </c>
      <c r="K797" t="str">
        <f>VLOOKUP(D797,Group[],3,FALSE)</f>
        <v>Komoditi</v>
      </c>
      <c r="L797" t="str">
        <f>VLOOKUP(D797,Group[],5,FALSE)</f>
        <v>Teh</v>
      </c>
      <c r="M797" t="str">
        <f>VLOOKUP(D797,Group[],4,FALSE)</f>
        <v>Teh</v>
      </c>
      <c r="N797" t="str">
        <f>VLOOKUP(F797,Kategori[],3,FALSE)</f>
        <v>CTC</v>
      </c>
    </row>
    <row r="798" spans="1:14">
      <c r="A798" s="139" t="s">
        <v>6875</v>
      </c>
      <c r="B798" s="27" t="s">
        <v>6887</v>
      </c>
      <c r="C798" s="27" t="s">
        <v>20</v>
      </c>
      <c r="D798" s="27" t="s">
        <v>1067</v>
      </c>
      <c r="E798" s="27" t="s">
        <v>36</v>
      </c>
      <c r="F798" s="27" t="s">
        <v>86</v>
      </c>
      <c r="G798" s="27" t="s">
        <v>87</v>
      </c>
      <c r="H798" s="139" t="s">
        <v>4</v>
      </c>
      <c r="I798" s="1">
        <v>371356440</v>
      </c>
      <c r="J798" s="58">
        <v>14300</v>
      </c>
      <c r="K798" t="str">
        <f>VLOOKUP(D798,Group[],3,FALSE)</f>
        <v>Komoditi</v>
      </c>
      <c r="L798" t="str">
        <f>VLOOKUP(D798,Group[],5,FALSE)</f>
        <v>Teh</v>
      </c>
      <c r="M798" t="str">
        <f>VLOOKUP(D798,Group[],4,FALSE)</f>
        <v>Teh</v>
      </c>
      <c r="N798" t="str">
        <f>VLOOKUP(F798,Kategori[],3,FALSE)</f>
        <v>CTC</v>
      </c>
    </row>
    <row r="799" spans="1:14">
      <c r="A799" s="139" t="s">
        <v>6875</v>
      </c>
      <c r="B799" s="27" t="s">
        <v>6887</v>
      </c>
      <c r="C799" s="27" t="s">
        <v>20</v>
      </c>
      <c r="D799" s="27" t="s">
        <v>1067</v>
      </c>
      <c r="E799" s="27" t="s">
        <v>36</v>
      </c>
      <c r="F799" s="27" t="s">
        <v>86</v>
      </c>
      <c r="G799" s="27" t="s">
        <v>87</v>
      </c>
      <c r="H799" s="139" t="s">
        <v>5</v>
      </c>
      <c r="I799" s="1">
        <v>32219200</v>
      </c>
      <c r="J799" s="58">
        <v>1300</v>
      </c>
      <c r="K799" t="str">
        <f>VLOOKUP(D799,Group[],3,FALSE)</f>
        <v>Komoditi</v>
      </c>
      <c r="L799" t="str">
        <f>VLOOKUP(D799,Group[],5,FALSE)</f>
        <v>Teh</v>
      </c>
      <c r="M799" t="str">
        <f>VLOOKUP(D799,Group[],4,FALSE)</f>
        <v>Teh</v>
      </c>
      <c r="N799" t="str">
        <f>VLOOKUP(F799,Kategori[],3,FALSE)</f>
        <v>CTC</v>
      </c>
    </row>
    <row r="800" spans="1:14">
      <c r="A800" s="139" t="s">
        <v>6875</v>
      </c>
      <c r="B800" s="27" t="s">
        <v>6887</v>
      </c>
      <c r="C800" s="27" t="s">
        <v>20</v>
      </c>
      <c r="D800" s="27" t="s">
        <v>1067</v>
      </c>
      <c r="E800" s="27" t="s">
        <v>36</v>
      </c>
      <c r="F800" s="27" t="s">
        <v>340</v>
      </c>
      <c r="G800" s="27" t="s">
        <v>341</v>
      </c>
      <c r="H800" s="139" t="s">
        <v>5</v>
      </c>
      <c r="I800" s="1">
        <v>101500000</v>
      </c>
      <c r="J800" s="58">
        <v>7000</v>
      </c>
      <c r="K800" t="str">
        <f>VLOOKUP(D800,Group[],3,FALSE)</f>
        <v>Komoditi</v>
      </c>
      <c r="L800" t="str">
        <f>VLOOKUP(D800,Group[],5,FALSE)</f>
        <v>Teh</v>
      </c>
      <c r="M800" t="str">
        <f>VLOOKUP(D800,Group[],4,FALSE)</f>
        <v>Teh</v>
      </c>
      <c r="N800" t="str">
        <f>VLOOKUP(F800,Kategori[],3,FALSE)</f>
        <v>CTC</v>
      </c>
    </row>
    <row r="801" spans="1:14">
      <c r="A801" s="139" t="s">
        <v>6875</v>
      </c>
      <c r="B801" s="27" t="s">
        <v>6887</v>
      </c>
      <c r="C801" s="27" t="s">
        <v>20</v>
      </c>
      <c r="D801" s="27" t="s">
        <v>1075</v>
      </c>
      <c r="E801" s="27" t="s">
        <v>30</v>
      </c>
      <c r="F801" s="27" t="s">
        <v>326</v>
      </c>
      <c r="G801" s="27" t="s">
        <v>327</v>
      </c>
      <c r="H801" s="139" t="s">
        <v>4</v>
      </c>
      <c r="I801" s="1">
        <v>2018041200</v>
      </c>
      <c r="J801" s="58">
        <v>18000</v>
      </c>
      <c r="K801" t="str">
        <f>VLOOKUP(D801,Group[],3,FALSE)</f>
        <v>Komoditi</v>
      </c>
      <c r="L801" t="str">
        <f>VLOOKUP(D801,Group[],5,FALSE)</f>
        <v>Kopi</v>
      </c>
      <c r="M801" t="str">
        <f>VLOOKUP(D801,Group[],4,FALSE)</f>
        <v>Kopi</v>
      </c>
      <c r="N801" t="str">
        <f>VLOOKUP(F801,Kategori[],3,FALSE)</f>
        <v>Arabika</v>
      </c>
    </row>
    <row r="802" spans="1:14">
      <c r="A802" s="139" t="s">
        <v>6875</v>
      </c>
      <c r="B802" s="27" t="s">
        <v>6887</v>
      </c>
      <c r="C802" s="27" t="s">
        <v>20</v>
      </c>
      <c r="D802" s="27" t="s">
        <v>1075</v>
      </c>
      <c r="E802" s="27" t="s">
        <v>30</v>
      </c>
      <c r="F802" s="27" t="s">
        <v>803</v>
      </c>
      <c r="G802" s="27" t="s">
        <v>804</v>
      </c>
      <c r="H802" s="139" t="s">
        <v>5</v>
      </c>
      <c r="I802" s="1">
        <v>1164000000</v>
      </c>
      <c r="J802" s="58">
        <v>18000</v>
      </c>
      <c r="K802" t="str">
        <f>VLOOKUP(D802,Group[],3,FALSE)</f>
        <v>Komoditi</v>
      </c>
      <c r="L802" t="str">
        <f>VLOOKUP(D802,Group[],5,FALSE)</f>
        <v>Kopi</v>
      </c>
      <c r="M802" t="str">
        <f>VLOOKUP(D802,Group[],4,FALSE)</f>
        <v>Kopi</v>
      </c>
      <c r="N802" t="str">
        <f>VLOOKUP(F802,Kategori[],3,FALSE)</f>
        <v>Arabika</v>
      </c>
    </row>
    <row r="803" spans="1:14">
      <c r="A803" s="139" t="s">
        <v>6875</v>
      </c>
      <c r="B803" s="27" t="s">
        <v>6887</v>
      </c>
      <c r="C803" s="27" t="s">
        <v>20</v>
      </c>
      <c r="D803" s="27" t="s">
        <v>1075</v>
      </c>
      <c r="E803" s="27" t="s">
        <v>30</v>
      </c>
      <c r="F803" s="27" t="s">
        <v>336</v>
      </c>
      <c r="G803" s="27" t="s">
        <v>337</v>
      </c>
      <c r="H803" s="139" t="s">
        <v>5</v>
      </c>
      <c r="I803" s="1">
        <v>877500000</v>
      </c>
      <c r="J803" s="58">
        <v>18000</v>
      </c>
      <c r="K803" t="str">
        <f>VLOOKUP(D803,Group[],3,FALSE)</f>
        <v>Komoditi</v>
      </c>
      <c r="L803" t="str">
        <f>VLOOKUP(D803,Group[],5,FALSE)</f>
        <v>Kopi</v>
      </c>
      <c r="M803" t="str">
        <f>VLOOKUP(D803,Group[],4,FALSE)</f>
        <v>Kopi</v>
      </c>
      <c r="N803" t="str">
        <f>VLOOKUP(F803,Kategori[],3,FALSE)</f>
        <v>Arabika</v>
      </c>
    </row>
    <row r="804" spans="1:14">
      <c r="A804" s="139" t="s">
        <v>6875</v>
      </c>
      <c r="B804" s="27" t="s">
        <v>6887</v>
      </c>
      <c r="C804" s="27" t="s">
        <v>20</v>
      </c>
      <c r="D804" s="27" t="s">
        <v>1075</v>
      </c>
      <c r="E804" s="27" t="s">
        <v>30</v>
      </c>
      <c r="F804" s="27" t="s">
        <v>338</v>
      </c>
      <c r="G804" s="27" t="s">
        <v>339</v>
      </c>
      <c r="H804" s="139" t="s">
        <v>5</v>
      </c>
      <c r="I804" s="1">
        <v>769500000</v>
      </c>
      <c r="J804" s="58">
        <v>18000</v>
      </c>
      <c r="K804" t="str">
        <f>VLOOKUP(D804,Group[],3,FALSE)</f>
        <v>Komoditi</v>
      </c>
      <c r="L804" t="str">
        <f>VLOOKUP(D804,Group[],5,FALSE)</f>
        <v>Kopi</v>
      </c>
      <c r="M804" t="str">
        <f>VLOOKUP(D804,Group[],4,FALSE)</f>
        <v>Kopi</v>
      </c>
      <c r="N804" t="str">
        <f>VLOOKUP(F804,Kategori[],3,FALSE)</f>
        <v>Robusta</v>
      </c>
    </row>
    <row r="805" spans="1:14">
      <c r="A805" s="139" t="s">
        <v>6875</v>
      </c>
      <c r="B805" s="27" t="s">
        <v>6887</v>
      </c>
      <c r="C805" s="27" t="s">
        <v>20</v>
      </c>
      <c r="D805" s="27" t="s">
        <v>1075</v>
      </c>
      <c r="E805" s="27" t="s">
        <v>30</v>
      </c>
      <c r="F805" s="27" t="s">
        <v>805</v>
      </c>
      <c r="G805" s="27" t="s">
        <v>806</v>
      </c>
      <c r="H805" s="139" t="s">
        <v>5</v>
      </c>
      <c r="I805" s="1">
        <v>553350000</v>
      </c>
      <c r="J805" s="58">
        <v>10200</v>
      </c>
      <c r="K805" t="str">
        <f>VLOOKUP(D805,Group[],3,FALSE)</f>
        <v>Komoditi</v>
      </c>
      <c r="L805" t="str">
        <f>VLOOKUP(D805,Group[],5,FALSE)</f>
        <v>Kopi</v>
      </c>
      <c r="M805" t="str">
        <f>VLOOKUP(D805,Group[],4,FALSE)</f>
        <v>Kopi</v>
      </c>
      <c r="N805" t="str">
        <f>VLOOKUP(F805,Kategori[],3,FALSE)</f>
        <v>Robusta</v>
      </c>
    </row>
    <row r="806" spans="1:14">
      <c r="A806" s="139" t="s">
        <v>6875</v>
      </c>
      <c r="B806" s="27" t="s">
        <v>6887</v>
      </c>
      <c r="C806" s="27" t="s">
        <v>20</v>
      </c>
      <c r="D806" s="27" t="s">
        <v>1075</v>
      </c>
      <c r="E806" s="27" t="s">
        <v>30</v>
      </c>
      <c r="F806" s="27" t="s">
        <v>706</v>
      </c>
      <c r="G806" s="27" t="s">
        <v>707</v>
      </c>
      <c r="H806" s="139" t="s">
        <v>5</v>
      </c>
      <c r="I806" s="1">
        <v>1956000000</v>
      </c>
      <c r="J806" s="58">
        <v>36000</v>
      </c>
      <c r="K806" t="str">
        <f>VLOOKUP(D806,Group[],3,FALSE)</f>
        <v>Komoditi</v>
      </c>
      <c r="L806" t="str">
        <f>VLOOKUP(D806,Group[],5,FALSE)</f>
        <v>Kopi</v>
      </c>
      <c r="M806" t="str">
        <f>VLOOKUP(D806,Group[],4,FALSE)</f>
        <v>Kopi</v>
      </c>
      <c r="N806" t="str">
        <f>VLOOKUP(F806,Kategori[],3,FALSE)</f>
        <v>Arabika</v>
      </c>
    </row>
    <row r="807" spans="1:14">
      <c r="A807" s="139" t="s">
        <v>6875</v>
      </c>
      <c r="B807" s="27" t="s">
        <v>6887</v>
      </c>
      <c r="C807" s="27" t="s">
        <v>20</v>
      </c>
      <c r="D807" s="27" t="s">
        <v>1075</v>
      </c>
      <c r="E807" s="27" t="s">
        <v>30</v>
      </c>
      <c r="F807" s="27" t="s">
        <v>718</v>
      </c>
      <c r="G807" s="27" t="s">
        <v>719</v>
      </c>
      <c r="H807" s="139" t="s">
        <v>5</v>
      </c>
      <c r="I807" s="1">
        <v>298650000</v>
      </c>
      <c r="J807" s="58">
        <v>6600</v>
      </c>
      <c r="K807" t="str">
        <f>VLOOKUP(D807,Group[],3,FALSE)</f>
        <v>Komoditi</v>
      </c>
      <c r="L807" t="str">
        <f>VLOOKUP(D807,Group[],5,FALSE)</f>
        <v>Kopi</v>
      </c>
      <c r="M807" t="str">
        <f>VLOOKUP(D807,Group[],4,FALSE)</f>
        <v>Kopi</v>
      </c>
      <c r="N807" t="str">
        <f>VLOOKUP(F807,Kategori[],3,FALSE)</f>
        <v>Robusta</v>
      </c>
    </row>
    <row r="808" spans="1:14">
      <c r="A808" s="139" t="s">
        <v>6875</v>
      </c>
      <c r="B808" s="27" t="s">
        <v>6887</v>
      </c>
      <c r="C808" s="27" t="s">
        <v>20</v>
      </c>
      <c r="D808" s="27" t="s">
        <v>1075</v>
      </c>
      <c r="E808" s="27" t="s">
        <v>30</v>
      </c>
      <c r="F808" s="27" t="s">
        <v>722</v>
      </c>
      <c r="G808" s="27" t="s">
        <v>723</v>
      </c>
      <c r="H808" s="139" t="s">
        <v>5</v>
      </c>
      <c r="I808" s="1">
        <v>360000000</v>
      </c>
      <c r="J808" s="58">
        <v>7200</v>
      </c>
      <c r="K808" t="str">
        <f>VLOOKUP(D808,Group[],3,FALSE)</f>
        <v>Komoditi</v>
      </c>
      <c r="L808" t="str">
        <f>VLOOKUP(D808,Group[],5,FALSE)</f>
        <v>Kopi</v>
      </c>
      <c r="M808" t="str">
        <f>VLOOKUP(D808,Group[],4,FALSE)</f>
        <v>Kopi</v>
      </c>
      <c r="N808" t="str">
        <f>VLOOKUP(F808,Kategori[],3,FALSE)</f>
        <v>Robusta</v>
      </c>
    </row>
    <row r="809" spans="1:14">
      <c r="A809" s="139" t="s">
        <v>6875</v>
      </c>
      <c r="B809" s="27" t="s">
        <v>6887</v>
      </c>
      <c r="C809" s="27" t="s">
        <v>20</v>
      </c>
      <c r="D809" s="27" t="s">
        <v>1075</v>
      </c>
      <c r="E809" s="27" t="s">
        <v>30</v>
      </c>
      <c r="F809" s="27" t="s">
        <v>732</v>
      </c>
      <c r="G809" s="27" t="s">
        <v>733</v>
      </c>
      <c r="H809" s="139" t="s">
        <v>5</v>
      </c>
      <c r="I809" s="1">
        <v>141000000</v>
      </c>
      <c r="J809" s="58">
        <v>3000</v>
      </c>
      <c r="K809" t="str">
        <f>VLOOKUP(D809,Group[],3,FALSE)</f>
        <v>Komoditi</v>
      </c>
      <c r="L809" t="str">
        <f>VLOOKUP(D809,Group[],5,FALSE)</f>
        <v>Kopi</v>
      </c>
      <c r="M809" t="str">
        <f>VLOOKUP(D809,Group[],4,FALSE)</f>
        <v>Kopi</v>
      </c>
      <c r="N809" t="str">
        <f>VLOOKUP(F809,Kategori[],3,FALSE)</f>
        <v>Arabika</v>
      </c>
    </row>
    <row r="810" spans="1:14">
      <c r="A810" s="139" t="s">
        <v>6875</v>
      </c>
      <c r="B810" s="27" t="s">
        <v>6887</v>
      </c>
      <c r="C810" s="27" t="s">
        <v>20</v>
      </c>
      <c r="D810" s="27" t="s">
        <v>1078</v>
      </c>
      <c r="E810" s="27" t="s">
        <v>41</v>
      </c>
      <c r="F810" s="27" t="s">
        <v>795</v>
      </c>
      <c r="G810" s="27" t="s">
        <v>796</v>
      </c>
      <c r="H810" s="139" t="s">
        <v>5</v>
      </c>
      <c r="I810" s="1">
        <v>170085000</v>
      </c>
      <c r="J810" s="58">
        <v>2001</v>
      </c>
      <c r="K810" t="str">
        <f>VLOOKUP(D810,Group[],3,FALSE)</f>
        <v>Komoditi</v>
      </c>
      <c r="L810" t="str">
        <f>VLOOKUP(D810,Group[],5,FALSE)</f>
        <v>Kakao</v>
      </c>
      <c r="M810" t="str">
        <f>VLOOKUP(D810,Group[],4,FALSE)</f>
        <v>Kakao</v>
      </c>
      <c r="N810" t="str">
        <f>VLOOKUP(F810,Kategori[],3,FALSE)</f>
        <v>Bulk</v>
      </c>
    </row>
    <row r="811" spans="1:14">
      <c r="A811" s="139" t="s">
        <v>6875</v>
      </c>
      <c r="B811" s="27" t="s">
        <v>6887</v>
      </c>
      <c r="C811" s="27" t="s">
        <v>20</v>
      </c>
      <c r="D811" s="27" t="s">
        <v>1064</v>
      </c>
      <c r="E811" s="27" t="s">
        <v>33</v>
      </c>
      <c r="F811" s="27" t="s">
        <v>931</v>
      </c>
      <c r="G811" s="27" t="s">
        <v>932</v>
      </c>
      <c r="H811" s="139" t="s">
        <v>5</v>
      </c>
      <c r="I811" s="1">
        <v>5188056396</v>
      </c>
      <c r="J811" s="58">
        <v>368</v>
      </c>
      <c r="K811" t="str">
        <f>VLOOKUP(D811,Group[],3,FALSE)</f>
        <v>Komoditi</v>
      </c>
      <c r="L811" t="str">
        <f>VLOOKUP(D811,Group[],5,FALSE)</f>
        <v>Tebu</v>
      </c>
      <c r="M811" t="str">
        <f>VLOOKUP(D811,Group[],4,FALSE)</f>
        <v>Tebu</v>
      </c>
      <c r="N811" t="str">
        <f>VLOOKUP(F811,Kategori[],3,FALSE)</f>
        <v>Optimalisasi Aset</v>
      </c>
    </row>
    <row r="812" spans="1:14">
      <c r="A812" s="139" t="s">
        <v>6875</v>
      </c>
      <c r="B812" s="27" t="s">
        <v>6887</v>
      </c>
      <c r="C812" s="27" t="s">
        <v>20</v>
      </c>
      <c r="D812" s="27" t="s">
        <v>1064</v>
      </c>
      <c r="E812" s="27" t="s">
        <v>33</v>
      </c>
      <c r="F812" s="27" t="s">
        <v>363</v>
      </c>
      <c r="G812" s="27" t="s">
        <v>364</v>
      </c>
      <c r="H812" s="139" t="s">
        <v>5</v>
      </c>
      <c r="I812" s="1">
        <v>284143808595</v>
      </c>
      <c r="J812" s="58">
        <v>21902531</v>
      </c>
      <c r="K812" t="str">
        <f>VLOOKUP(D812,Group[],3,FALSE)</f>
        <v>Komoditi</v>
      </c>
      <c r="L812" t="str">
        <f>VLOOKUP(D812,Group[],5,FALSE)</f>
        <v>Tebu</v>
      </c>
      <c r="M812" t="str">
        <f>VLOOKUP(D812,Group[],4,FALSE)</f>
        <v>Tebu</v>
      </c>
      <c r="N812" t="str">
        <f>VLOOKUP(F812,Kategori[],3,FALSE)</f>
        <v>Gula</v>
      </c>
    </row>
    <row r="813" spans="1:14">
      <c r="A813" s="139" t="s">
        <v>6875</v>
      </c>
      <c r="B813" s="27" t="s">
        <v>6887</v>
      </c>
      <c r="C813" s="27" t="s">
        <v>20</v>
      </c>
      <c r="D813" s="27" t="s">
        <v>1064</v>
      </c>
      <c r="E813" s="27" t="s">
        <v>33</v>
      </c>
      <c r="F813" s="27" t="s">
        <v>365</v>
      </c>
      <c r="G813" s="27" t="s">
        <v>366</v>
      </c>
      <c r="H813" s="139" t="s">
        <v>5</v>
      </c>
      <c r="I813" s="1">
        <v>355126000</v>
      </c>
      <c r="J813" s="58">
        <v>191960</v>
      </c>
      <c r="K813" t="str">
        <f>VLOOKUP(D813,Group[],3,FALSE)</f>
        <v>Komoditi</v>
      </c>
      <c r="L813" t="str">
        <f>VLOOKUP(D813,Group[],5,FALSE)</f>
        <v>Tebu</v>
      </c>
      <c r="M813" t="str">
        <f>VLOOKUP(D813,Group[],4,FALSE)</f>
        <v>Tebu</v>
      </c>
      <c r="N813" t="str">
        <f>VLOOKUP(F813,Kategori[],3,FALSE)</f>
        <v>Tetes</v>
      </c>
    </row>
    <row r="814" spans="1:14">
      <c r="A814" s="139" t="s">
        <v>6875</v>
      </c>
      <c r="B814" s="27" t="s">
        <v>6887</v>
      </c>
      <c r="C814" s="27" t="s">
        <v>20</v>
      </c>
      <c r="D814" s="27" t="s">
        <v>1072</v>
      </c>
      <c r="E814" s="27" t="s">
        <v>27</v>
      </c>
      <c r="F814" s="27" t="s">
        <v>774</v>
      </c>
      <c r="G814" s="27" t="s">
        <v>11</v>
      </c>
      <c r="H814" s="139" t="s">
        <v>5</v>
      </c>
      <c r="I814" s="1">
        <v>1664747614</v>
      </c>
      <c r="J814" s="58">
        <v>260</v>
      </c>
      <c r="K814" t="str">
        <f>VLOOKUP(D814,Group[],3,FALSE)</f>
        <v>Non Komoditi</v>
      </c>
      <c r="L814">
        <f>VLOOKUP(D814,Group[],5,FALSE)</f>
        <v>0</v>
      </c>
      <c r="M814" t="str">
        <f>VLOOKUP(D814,Group[],4,FALSE)</f>
        <v>Hortikultura</v>
      </c>
      <c r="N814" t="str">
        <f>VLOOKUP(F814,Kategori[],3,FALSE)</f>
        <v>Optimalisasi Aset</v>
      </c>
    </row>
    <row r="815" spans="1:14">
      <c r="A815" s="139" t="s">
        <v>6875</v>
      </c>
      <c r="B815" s="27" t="s">
        <v>6887</v>
      </c>
      <c r="C815" s="27" t="s">
        <v>20</v>
      </c>
      <c r="D815" s="27" t="s">
        <v>1072</v>
      </c>
      <c r="E815" s="27" t="s">
        <v>27</v>
      </c>
      <c r="F815" s="27" t="s">
        <v>903</v>
      </c>
      <c r="G815" s="27" t="s">
        <v>904</v>
      </c>
      <c r="H815" s="139" t="s">
        <v>5</v>
      </c>
      <c r="I815" s="1">
        <v>557298</v>
      </c>
      <c r="J815" s="58">
        <v>47</v>
      </c>
      <c r="K815" t="str">
        <f>VLOOKUP(D815,Group[],3,FALSE)</f>
        <v>Non Komoditi</v>
      </c>
      <c r="L815">
        <f>VLOOKUP(D815,Group[],5,FALSE)</f>
        <v>0</v>
      </c>
      <c r="M815" t="str">
        <f>VLOOKUP(D815,Group[],4,FALSE)</f>
        <v>Hortikultura</v>
      </c>
      <c r="N815" t="str">
        <f>VLOOKUP(F815,Kategori[],3,FALSE)</f>
        <v>Hortikultura</v>
      </c>
    </row>
    <row r="816" spans="1:14">
      <c r="A816" s="139" t="s">
        <v>6875</v>
      </c>
      <c r="B816" s="27" t="s">
        <v>6887</v>
      </c>
      <c r="C816" s="27" t="s">
        <v>20</v>
      </c>
      <c r="D816" s="27" t="s">
        <v>1072</v>
      </c>
      <c r="E816" s="27" t="s">
        <v>27</v>
      </c>
      <c r="F816" s="27" t="s">
        <v>2006</v>
      </c>
      <c r="G816" s="27" t="s">
        <v>2007</v>
      </c>
      <c r="H816" s="139" t="s">
        <v>5</v>
      </c>
      <c r="I816" s="1">
        <v>287838</v>
      </c>
      <c r="J816" s="58">
        <v>11</v>
      </c>
      <c r="K816" t="str">
        <f>VLOOKUP(D816,Group[],3,FALSE)</f>
        <v>Non Komoditi</v>
      </c>
      <c r="L816">
        <f>VLOOKUP(D816,Group[],5,FALSE)</f>
        <v>0</v>
      </c>
      <c r="M816" t="str">
        <f>VLOOKUP(D816,Group[],4,FALSE)</f>
        <v>Hortikultura</v>
      </c>
      <c r="N816" t="str">
        <f>VLOOKUP(F816,Kategori[],3,FALSE)</f>
        <v>Hortikultura</v>
      </c>
    </row>
    <row r="817" spans="1:14">
      <c r="A817" s="139" t="s">
        <v>6875</v>
      </c>
      <c r="B817" s="27" t="s">
        <v>6887</v>
      </c>
      <c r="C817" s="27" t="s">
        <v>20</v>
      </c>
      <c r="D817" s="27" t="s">
        <v>1072</v>
      </c>
      <c r="E817" s="27" t="s">
        <v>27</v>
      </c>
      <c r="F817" s="27" t="s">
        <v>915</v>
      </c>
      <c r="G817" s="27" t="s">
        <v>916</v>
      </c>
      <c r="H817" s="139" t="s">
        <v>5</v>
      </c>
      <c r="I817" s="1">
        <v>326411492</v>
      </c>
      <c r="J817" s="58">
        <v>24738</v>
      </c>
      <c r="K817" t="str">
        <f>VLOOKUP(D817,Group[],3,FALSE)</f>
        <v>Non Komoditi</v>
      </c>
      <c r="L817">
        <f>VLOOKUP(D817,Group[],5,FALSE)</f>
        <v>0</v>
      </c>
      <c r="M817" t="str">
        <f>VLOOKUP(D817,Group[],4,FALSE)</f>
        <v>Hortikultura</v>
      </c>
      <c r="N817" t="str">
        <f>VLOOKUP(F817,Kategori[],3,FALSE)</f>
        <v>Hortikultura</v>
      </c>
    </row>
    <row r="818" spans="1:14">
      <c r="A818" s="139" t="s">
        <v>6875</v>
      </c>
      <c r="B818" s="27" t="s">
        <v>6887</v>
      </c>
      <c r="C818" s="27" t="s">
        <v>20</v>
      </c>
      <c r="D818" s="27" t="s">
        <v>1072</v>
      </c>
      <c r="E818" s="27" t="s">
        <v>27</v>
      </c>
      <c r="F818" s="27" t="s">
        <v>917</v>
      </c>
      <c r="G818" s="27" t="s">
        <v>918</v>
      </c>
      <c r="H818" s="139" t="s">
        <v>5</v>
      </c>
      <c r="I818" s="1">
        <v>341483731</v>
      </c>
      <c r="J818" s="58">
        <v>29319</v>
      </c>
      <c r="K818" t="str">
        <f>VLOOKUP(D818,Group[],3,FALSE)</f>
        <v>Non Komoditi</v>
      </c>
      <c r="L818">
        <f>VLOOKUP(D818,Group[],5,FALSE)</f>
        <v>0</v>
      </c>
      <c r="M818" t="str">
        <f>VLOOKUP(D818,Group[],4,FALSE)</f>
        <v>Hortikultura</v>
      </c>
      <c r="N818" t="str">
        <f>VLOOKUP(F818,Kategori[],3,FALSE)</f>
        <v>Hortikultura</v>
      </c>
    </row>
    <row r="819" spans="1:14">
      <c r="A819" s="139" t="s">
        <v>6875</v>
      </c>
      <c r="B819" s="27" t="s">
        <v>6887</v>
      </c>
      <c r="C819" s="27" t="s">
        <v>20</v>
      </c>
      <c r="D819" s="27" t="s">
        <v>1072</v>
      </c>
      <c r="E819" s="27" t="s">
        <v>27</v>
      </c>
      <c r="F819" s="27" t="s">
        <v>919</v>
      </c>
      <c r="G819" s="27" t="s">
        <v>920</v>
      </c>
      <c r="H819" s="139" t="s">
        <v>5</v>
      </c>
      <c r="I819" s="1">
        <v>10800000</v>
      </c>
      <c r="J819" s="58">
        <v>2160</v>
      </c>
      <c r="K819" t="str">
        <f>VLOOKUP(D819,Group[],3,FALSE)</f>
        <v>Non Komoditi</v>
      </c>
      <c r="L819">
        <f>VLOOKUP(D819,Group[],5,FALSE)</f>
        <v>0</v>
      </c>
      <c r="M819" t="str">
        <f>VLOOKUP(D819,Group[],4,FALSE)</f>
        <v>Hortikultura</v>
      </c>
      <c r="N819" t="str">
        <f>VLOOKUP(F819,Kategori[],3,FALSE)</f>
        <v>Hortikultura</v>
      </c>
    </row>
    <row r="820" spans="1:14">
      <c r="A820" s="139" t="s">
        <v>6875</v>
      </c>
      <c r="B820" s="27" t="s">
        <v>6887</v>
      </c>
      <c r="C820" s="27" t="s">
        <v>20</v>
      </c>
      <c r="D820" s="27" t="s">
        <v>1072</v>
      </c>
      <c r="E820" s="27" t="s">
        <v>27</v>
      </c>
      <c r="F820" s="27" t="s">
        <v>923</v>
      </c>
      <c r="G820" s="27" t="s">
        <v>924</v>
      </c>
      <c r="H820" s="139" t="s">
        <v>5</v>
      </c>
      <c r="I820" s="1">
        <v>5430200</v>
      </c>
      <c r="J820" s="58">
        <v>764</v>
      </c>
      <c r="K820" t="str">
        <f>VLOOKUP(D820,Group[],3,FALSE)</f>
        <v>Non Komoditi</v>
      </c>
      <c r="L820">
        <f>VLOOKUP(D820,Group[],5,FALSE)</f>
        <v>0</v>
      </c>
      <c r="M820" t="str">
        <f>VLOOKUP(D820,Group[],4,FALSE)</f>
        <v>Hortikultura</v>
      </c>
      <c r="N820" t="str">
        <f>VLOOKUP(F820,Kategori[],3,FALSE)</f>
        <v>Hortikultura</v>
      </c>
    </row>
    <row r="821" spans="1:14">
      <c r="A821" s="139" t="s">
        <v>6875</v>
      </c>
      <c r="B821" s="27" t="s">
        <v>6887</v>
      </c>
      <c r="C821" s="27" t="s">
        <v>20</v>
      </c>
      <c r="D821" s="27" t="s">
        <v>1072</v>
      </c>
      <c r="E821" s="27" t="s">
        <v>27</v>
      </c>
      <c r="F821" s="27" t="s">
        <v>925</v>
      </c>
      <c r="G821" s="27" t="s">
        <v>926</v>
      </c>
      <c r="H821" s="139" t="s">
        <v>5</v>
      </c>
      <c r="I821" s="1">
        <v>9780460</v>
      </c>
      <c r="J821" s="58">
        <v>83</v>
      </c>
      <c r="K821" t="str">
        <f>VLOOKUP(D821,Group[],3,FALSE)</f>
        <v>Non Komoditi</v>
      </c>
      <c r="L821">
        <f>VLOOKUP(D821,Group[],5,FALSE)</f>
        <v>0</v>
      </c>
      <c r="M821" t="str">
        <f>VLOOKUP(D821,Group[],4,FALSE)</f>
        <v>Hortikultura</v>
      </c>
      <c r="N821" t="str">
        <f>VLOOKUP(F821,Kategori[],3,FALSE)</f>
        <v>Hortikultura</v>
      </c>
    </row>
    <row r="822" spans="1:14">
      <c r="A822" s="139" t="s">
        <v>6875</v>
      </c>
      <c r="B822" s="27" t="s">
        <v>6887</v>
      </c>
      <c r="C822" s="27" t="s">
        <v>20</v>
      </c>
      <c r="D822" s="27" t="s">
        <v>1072</v>
      </c>
      <c r="E822" s="27" t="s">
        <v>27</v>
      </c>
      <c r="F822" s="27" t="s">
        <v>927</v>
      </c>
      <c r="G822" s="27" t="s">
        <v>928</v>
      </c>
      <c r="H822" s="139" t="s">
        <v>5</v>
      </c>
      <c r="I822" s="1">
        <v>63343242</v>
      </c>
      <c r="J822" s="58">
        <v>19322</v>
      </c>
      <c r="K822" t="str">
        <f>VLOOKUP(D822,Group[],3,FALSE)</f>
        <v>Non Komoditi</v>
      </c>
      <c r="L822">
        <f>VLOOKUP(D822,Group[],5,FALSE)</f>
        <v>0</v>
      </c>
      <c r="M822" t="str">
        <f>VLOOKUP(D822,Group[],4,FALSE)</f>
        <v>Hortikultura</v>
      </c>
      <c r="N822" t="str">
        <f>VLOOKUP(F822,Kategori[],3,FALSE)</f>
        <v>Hortikultura</v>
      </c>
    </row>
    <row r="823" spans="1:14">
      <c r="A823" s="139" t="s">
        <v>6875</v>
      </c>
      <c r="B823" s="27" t="s">
        <v>6887</v>
      </c>
      <c r="C823" s="27" t="s">
        <v>20</v>
      </c>
      <c r="D823" s="27" t="s">
        <v>1072</v>
      </c>
      <c r="E823" s="27" t="s">
        <v>27</v>
      </c>
      <c r="F823" s="27" t="s">
        <v>929</v>
      </c>
      <c r="G823" s="27" t="s">
        <v>930</v>
      </c>
      <c r="H823" s="139" t="s">
        <v>5</v>
      </c>
      <c r="I823" s="1">
        <v>1366400</v>
      </c>
      <c r="J823" s="58">
        <v>488</v>
      </c>
      <c r="K823" t="str">
        <f>VLOOKUP(D823,Group[],3,FALSE)</f>
        <v>Non Komoditi</v>
      </c>
      <c r="L823">
        <f>VLOOKUP(D823,Group[],5,FALSE)</f>
        <v>0</v>
      </c>
      <c r="M823" t="str">
        <f>VLOOKUP(D823,Group[],4,FALSE)</f>
        <v>Hortikultura</v>
      </c>
      <c r="N823" t="str">
        <f>VLOOKUP(F823,Kategori[],3,FALSE)</f>
        <v>Hortikultura</v>
      </c>
    </row>
    <row r="824" spans="1:14">
      <c r="A824" s="139" t="s">
        <v>6875</v>
      </c>
      <c r="B824" s="27" t="s">
        <v>6887</v>
      </c>
      <c r="C824" s="27" t="s">
        <v>20</v>
      </c>
      <c r="D824" s="27" t="s">
        <v>1072</v>
      </c>
      <c r="E824" s="27" t="s">
        <v>27</v>
      </c>
      <c r="F824" s="27" t="s">
        <v>933</v>
      </c>
      <c r="G824" s="27" t="s">
        <v>934</v>
      </c>
      <c r="H824" s="139" t="s">
        <v>5</v>
      </c>
      <c r="I824" s="1">
        <v>2514415</v>
      </c>
      <c r="J824" s="58">
        <v>31</v>
      </c>
      <c r="K824" t="str">
        <f>VLOOKUP(D824,Group[],3,FALSE)</f>
        <v>Non Komoditi</v>
      </c>
      <c r="L824">
        <f>VLOOKUP(D824,Group[],5,FALSE)</f>
        <v>0</v>
      </c>
      <c r="M824" t="str">
        <f>VLOOKUP(D824,Group[],4,FALSE)</f>
        <v>Hortikultura</v>
      </c>
      <c r="N824" t="str">
        <f>VLOOKUP(F824,Kategori[],3,FALSE)</f>
        <v>Kayu</v>
      </c>
    </row>
    <row r="825" spans="1:14">
      <c r="A825" s="139" t="s">
        <v>6875</v>
      </c>
      <c r="B825" s="27" t="s">
        <v>6887</v>
      </c>
      <c r="C825" s="27" t="s">
        <v>20</v>
      </c>
      <c r="D825" s="27" t="s">
        <v>1072</v>
      </c>
      <c r="E825" s="27" t="s">
        <v>27</v>
      </c>
      <c r="F825" s="27" t="s">
        <v>935</v>
      </c>
      <c r="G825" s="27" t="s">
        <v>936</v>
      </c>
      <c r="H825" s="139" t="s">
        <v>5</v>
      </c>
      <c r="I825" s="1">
        <v>3996622</v>
      </c>
      <c r="J825" s="58">
        <v>43</v>
      </c>
      <c r="K825" t="str">
        <f>VLOOKUP(D825,Group[],3,FALSE)</f>
        <v>Non Komoditi</v>
      </c>
      <c r="L825">
        <f>VLOOKUP(D825,Group[],5,FALSE)</f>
        <v>0</v>
      </c>
      <c r="M825" t="str">
        <f>VLOOKUP(D825,Group[],4,FALSE)</f>
        <v>Hortikultura</v>
      </c>
      <c r="N825" t="str">
        <f>VLOOKUP(F825,Kategori[],3,FALSE)</f>
        <v>Kayu</v>
      </c>
    </row>
    <row r="826" spans="1:14">
      <c r="A826" s="139" t="s">
        <v>6875</v>
      </c>
      <c r="B826" s="27" t="s">
        <v>6887</v>
      </c>
      <c r="C826" s="27" t="s">
        <v>20</v>
      </c>
      <c r="D826" s="27" t="s">
        <v>1072</v>
      </c>
      <c r="E826" s="27" t="s">
        <v>27</v>
      </c>
      <c r="F826" s="27" t="s">
        <v>941</v>
      </c>
      <c r="G826" s="27" t="s">
        <v>942</v>
      </c>
      <c r="H826" s="139" t="s">
        <v>5</v>
      </c>
      <c r="I826" s="1">
        <v>1734234</v>
      </c>
      <c r="J826" s="58">
        <v>550</v>
      </c>
      <c r="K826" t="str">
        <f>VLOOKUP(D826,Group[],3,FALSE)</f>
        <v>Non Komoditi</v>
      </c>
      <c r="L826">
        <f>VLOOKUP(D826,Group[],5,FALSE)</f>
        <v>0</v>
      </c>
      <c r="M826" t="str">
        <f>VLOOKUP(D826,Group[],4,FALSE)</f>
        <v>Hortikultura</v>
      </c>
      <c r="N826" t="str">
        <f>VLOOKUP(F826,Kategori[],3,FALSE)</f>
        <v>Kayu</v>
      </c>
    </row>
    <row r="827" spans="1:14">
      <c r="A827" s="139" t="s">
        <v>6875</v>
      </c>
      <c r="B827" s="27" t="s">
        <v>6887</v>
      </c>
      <c r="C827" s="27" t="s">
        <v>20</v>
      </c>
      <c r="D827" s="27" t="s">
        <v>1072</v>
      </c>
      <c r="E827" s="27" t="s">
        <v>27</v>
      </c>
      <c r="F827" s="27" t="s">
        <v>961</v>
      </c>
      <c r="G827" s="27" t="s">
        <v>962</v>
      </c>
      <c r="H827" s="139" t="s">
        <v>5</v>
      </c>
      <c r="I827" s="1">
        <v>24363000</v>
      </c>
      <c r="J827" s="58">
        <v>8121</v>
      </c>
      <c r="K827" t="str">
        <f>VLOOKUP(D827,Group[],3,FALSE)</f>
        <v>Non Komoditi</v>
      </c>
      <c r="L827">
        <f>VLOOKUP(D827,Group[],5,FALSE)</f>
        <v>0</v>
      </c>
      <c r="M827" t="str">
        <f>VLOOKUP(D827,Group[],4,FALSE)</f>
        <v>Hortikultura</v>
      </c>
      <c r="N827" t="str">
        <f>VLOOKUP(F827,Kategori[],3,FALSE)</f>
        <v>Hortikultura</v>
      </c>
    </row>
    <row r="828" spans="1:14">
      <c r="A828" s="139" t="s">
        <v>6875</v>
      </c>
      <c r="B828" s="27" t="s">
        <v>6887</v>
      </c>
      <c r="C828" s="27" t="s">
        <v>20</v>
      </c>
      <c r="D828" s="27" t="s">
        <v>1072</v>
      </c>
      <c r="E828" s="27" t="s">
        <v>27</v>
      </c>
      <c r="F828" s="27" t="s">
        <v>342</v>
      </c>
      <c r="G828" s="27" t="s">
        <v>343</v>
      </c>
      <c r="H828" s="139" t="s">
        <v>5</v>
      </c>
      <c r="I828" s="1">
        <v>42705000</v>
      </c>
      <c r="J828" s="58">
        <v>949</v>
      </c>
      <c r="K828" t="str">
        <f>VLOOKUP(D828,Group[],3,FALSE)</f>
        <v>Non Komoditi</v>
      </c>
      <c r="L828">
        <f>VLOOKUP(D828,Group[],5,FALSE)</f>
        <v>0</v>
      </c>
      <c r="M828" t="str">
        <f>VLOOKUP(D828,Group[],4,FALSE)</f>
        <v>Hortikultura</v>
      </c>
      <c r="N828" t="str">
        <f>VLOOKUP(F828,Kategori[],3,FALSE)</f>
        <v>Robusta</v>
      </c>
    </row>
    <row r="829" spans="1:14">
      <c r="A829" s="139" t="s">
        <v>6875</v>
      </c>
      <c r="B829" s="27" t="s">
        <v>6887</v>
      </c>
      <c r="C829" s="27" t="s">
        <v>20</v>
      </c>
      <c r="D829" s="27" t="s">
        <v>1072</v>
      </c>
      <c r="E829" s="27" t="s">
        <v>27</v>
      </c>
      <c r="F829" s="27" t="s">
        <v>344</v>
      </c>
      <c r="G829" s="27" t="s">
        <v>345</v>
      </c>
      <c r="H829" s="139" t="s">
        <v>5</v>
      </c>
      <c r="I829" s="1">
        <v>8190000</v>
      </c>
      <c r="J829" s="58">
        <v>182</v>
      </c>
      <c r="K829" t="str">
        <f>VLOOKUP(D829,Group[],3,FALSE)</f>
        <v>Non Komoditi</v>
      </c>
      <c r="L829">
        <f>VLOOKUP(D829,Group[],5,FALSE)</f>
        <v>0</v>
      </c>
      <c r="M829" t="str">
        <f>VLOOKUP(D829,Group[],4,FALSE)</f>
        <v>Hortikultura</v>
      </c>
      <c r="N829" t="str">
        <f>VLOOKUP(F829,Kategori[],3,FALSE)</f>
        <v>Robusta</v>
      </c>
    </row>
    <row r="830" spans="1:14">
      <c r="A830" s="139" t="s">
        <v>6875</v>
      </c>
      <c r="B830" s="27" t="s">
        <v>6887</v>
      </c>
      <c r="C830" s="27" t="s">
        <v>20</v>
      </c>
      <c r="D830" s="27" t="s">
        <v>1072</v>
      </c>
      <c r="E830" s="27" t="s">
        <v>27</v>
      </c>
      <c r="F830" s="27" t="s">
        <v>346</v>
      </c>
      <c r="G830" s="27" t="s">
        <v>347</v>
      </c>
      <c r="H830" s="139" t="s">
        <v>5</v>
      </c>
      <c r="I830" s="1">
        <v>28440000</v>
      </c>
      <c r="J830" s="58">
        <v>632</v>
      </c>
      <c r="K830" t="str">
        <f>VLOOKUP(D830,Group[],3,FALSE)</f>
        <v>Non Komoditi</v>
      </c>
      <c r="L830">
        <f>VLOOKUP(D830,Group[],5,FALSE)</f>
        <v>0</v>
      </c>
      <c r="M830" t="str">
        <f>VLOOKUP(D830,Group[],4,FALSE)</f>
        <v>Hortikultura</v>
      </c>
      <c r="N830" t="str">
        <f>VLOOKUP(F830,Kategori[],3,FALSE)</f>
        <v>Robusta</v>
      </c>
    </row>
    <row r="831" spans="1:14">
      <c r="A831" s="139" t="s">
        <v>6875</v>
      </c>
      <c r="B831" s="27" t="s">
        <v>6887</v>
      </c>
      <c r="C831" s="27" t="s">
        <v>20</v>
      </c>
      <c r="D831" s="27" t="s">
        <v>1072</v>
      </c>
      <c r="E831" s="27" t="s">
        <v>27</v>
      </c>
      <c r="F831" s="27" t="s">
        <v>3293</v>
      </c>
      <c r="G831" s="27" t="s">
        <v>3294</v>
      </c>
      <c r="H831" s="139" t="s">
        <v>5</v>
      </c>
      <c r="I831" s="1">
        <v>131801093</v>
      </c>
      <c r="J831" s="58">
        <v>12233</v>
      </c>
      <c r="K831" t="str">
        <f>VLOOKUP(D831,Group[],3,FALSE)</f>
        <v>Non Komoditi</v>
      </c>
      <c r="L831">
        <f>VLOOKUP(D831,Group[],5,FALSE)</f>
        <v>0</v>
      </c>
      <c r="M831" t="str">
        <f>VLOOKUP(D831,Group[],4,FALSE)</f>
        <v>Hortikultura</v>
      </c>
      <c r="N831" t="str">
        <f>VLOOKUP(F831,Kategori[],3,FALSE)</f>
        <v>Hortikultura</v>
      </c>
    </row>
    <row r="832" spans="1:14">
      <c r="A832" s="139" t="s">
        <v>6875</v>
      </c>
      <c r="B832" s="27" t="s">
        <v>6887</v>
      </c>
      <c r="C832" s="27" t="s">
        <v>20</v>
      </c>
      <c r="D832" s="27" t="s">
        <v>1072</v>
      </c>
      <c r="E832" s="27" t="s">
        <v>27</v>
      </c>
      <c r="F832" s="27" t="s">
        <v>1029</v>
      </c>
      <c r="G832" s="27" t="s">
        <v>1030</v>
      </c>
      <c r="H832" s="139" t="s">
        <v>5</v>
      </c>
      <c r="I832" s="1">
        <v>1246000</v>
      </c>
      <c r="J832" s="58">
        <v>445</v>
      </c>
      <c r="K832" t="str">
        <f>VLOOKUP(D832,Group[],3,FALSE)</f>
        <v>Non Komoditi</v>
      </c>
      <c r="L832">
        <f>VLOOKUP(D832,Group[],5,FALSE)</f>
        <v>0</v>
      </c>
      <c r="M832" t="str">
        <f>VLOOKUP(D832,Group[],4,FALSE)</f>
        <v>Hortikultura</v>
      </c>
      <c r="N832" t="str">
        <f>VLOOKUP(F832,Kategori[],3,FALSE)</f>
        <v>Hortikultura</v>
      </c>
    </row>
    <row r="833" spans="1:14">
      <c r="A833" s="139" t="s">
        <v>6875</v>
      </c>
      <c r="B833" s="27" t="s">
        <v>6887</v>
      </c>
      <c r="C833" s="27" t="s">
        <v>20</v>
      </c>
      <c r="D833" s="27" t="s">
        <v>1072</v>
      </c>
      <c r="E833" s="27" t="s">
        <v>27</v>
      </c>
      <c r="F833" s="27" t="s">
        <v>1031</v>
      </c>
      <c r="G833" s="27" t="s">
        <v>1032</v>
      </c>
      <c r="H833" s="139" t="s">
        <v>5</v>
      </c>
      <c r="I833" s="1">
        <v>11927299</v>
      </c>
      <c r="J833" s="58">
        <v>263</v>
      </c>
      <c r="K833" t="str">
        <f>VLOOKUP(D833,Group[],3,FALSE)</f>
        <v>Non Komoditi</v>
      </c>
      <c r="L833">
        <f>VLOOKUP(D833,Group[],5,FALSE)</f>
        <v>0</v>
      </c>
      <c r="M833" t="str">
        <f>VLOOKUP(D833,Group[],4,FALSE)</f>
        <v>Hortikultura</v>
      </c>
      <c r="N833" t="str">
        <f>VLOOKUP(F833,Kategori[],3,FALSE)</f>
        <v>Hortikultura</v>
      </c>
    </row>
    <row r="834" spans="1:14">
      <c r="A834" s="139" t="s">
        <v>6875</v>
      </c>
      <c r="B834" s="27" t="s">
        <v>6887</v>
      </c>
      <c r="C834" s="27" t="s">
        <v>20</v>
      </c>
      <c r="D834" s="27" t="s">
        <v>1072</v>
      </c>
      <c r="E834" s="27" t="s">
        <v>27</v>
      </c>
      <c r="F834" s="27" t="s">
        <v>6</v>
      </c>
      <c r="G834" s="27" t="s">
        <v>6</v>
      </c>
      <c r="H834" s="139" t="s">
        <v>5</v>
      </c>
      <c r="I834" s="1">
        <v>5409719996</v>
      </c>
      <c r="J834" s="58">
        <v>0</v>
      </c>
      <c r="K834" t="str">
        <f>VLOOKUP(D834,Group[],3,FALSE)</f>
        <v>Non Komoditi</v>
      </c>
      <c r="L834">
        <f>VLOOKUP(D834,Group[],5,FALSE)</f>
        <v>0</v>
      </c>
      <c r="M834" t="str">
        <f>VLOOKUP(D834,Group[],4,FALSE)</f>
        <v>Hortikultura</v>
      </c>
      <c r="N834" t="str">
        <f>VLOOKUP(F834,Kategori[],3,FALSE)</f>
        <v>Lainnya</v>
      </c>
    </row>
    <row r="835" spans="1:14">
      <c r="A835" s="139" t="s">
        <v>6875</v>
      </c>
      <c r="B835" s="27" t="s">
        <v>6887</v>
      </c>
      <c r="C835" s="27" t="s">
        <v>20</v>
      </c>
      <c r="D835" s="27" t="s">
        <v>1079</v>
      </c>
      <c r="E835" s="27" t="s">
        <v>39</v>
      </c>
      <c r="F835" s="27" t="s">
        <v>807</v>
      </c>
      <c r="G835" s="27" t="s">
        <v>808</v>
      </c>
      <c r="H835" s="139" t="s">
        <v>5</v>
      </c>
      <c r="I835" s="1">
        <v>125597600</v>
      </c>
      <c r="J835" s="58">
        <v>372</v>
      </c>
      <c r="K835" t="str">
        <f>VLOOKUP(D835,Group[],3,FALSE)</f>
        <v>Non Komoditi</v>
      </c>
      <c r="L835">
        <f>VLOOKUP(D835,Group[],5,FALSE)</f>
        <v>0</v>
      </c>
      <c r="M835" t="str">
        <f>VLOOKUP(D835,Group[],4,FALSE)</f>
        <v>Kayu</v>
      </c>
      <c r="N835" t="str">
        <f>VLOOKUP(F835,Kategori[],3,FALSE)</f>
        <v>Kayu</v>
      </c>
    </row>
    <row r="836" spans="1:14">
      <c r="A836" s="139" t="s">
        <v>6875</v>
      </c>
      <c r="B836" s="27" t="s">
        <v>6887</v>
      </c>
      <c r="C836" s="27" t="s">
        <v>20</v>
      </c>
      <c r="D836" s="27" t="s">
        <v>1079</v>
      </c>
      <c r="E836" s="27" t="s">
        <v>39</v>
      </c>
      <c r="F836" s="27" t="s">
        <v>809</v>
      </c>
      <c r="G836" s="27" t="s">
        <v>810</v>
      </c>
      <c r="H836" s="139" t="s">
        <v>5</v>
      </c>
      <c r="I836" s="1">
        <v>498988750</v>
      </c>
      <c r="J836" s="58">
        <v>860</v>
      </c>
      <c r="K836" t="str">
        <f>VLOOKUP(D836,Group[],3,FALSE)</f>
        <v>Non Komoditi</v>
      </c>
      <c r="L836">
        <f>VLOOKUP(D836,Group[],5,FALSE)</f>
        <v>0</v>
      </c>
      <c r="M836" t="str">
        <f>VLOOKUP(D836,Group[],4,FALSE)</f>
        <v>Kayu</v>
      </c>
      <c r="N836" t="str">
        <f>VLOOKUP(F836,Kategori[],3,FALSE)</f>
        <v>Kayu</v>
      </c>
    </row>
    <row r="837" spans="1:14">
      <c r="A837" s="139" t="s">
        <v>6875</v>
      </c>
      <c r="B837" s="27" t="s">
        <v>6887</v>
      </c>
      <c r="C837" s="27" t="s">
        <v>20</v>
      </c>
      <c r="D837" s="27" t="s">
        <v>1079</v>
      </c>
      <c r="E837" s="27" t="s">
        <v>39</v>
      </c>
      <c r="F837" s="27" t="s">
        <v>811</v>
      </c>
      <c r="G837" s="27" t="s">
        <v>812</v>
      </c>
      <c r="H837" s="139" t="s">
        <v>5</v>
      </c>
      <c r="I837" s="1">
        <v>948160400</v>
      </c>
      <c r="J837" s="58">
        <v>1122</v>
      </c>
      <c r="K837" t="str">
        <f>VLOOKUP(D837,Group[],3,FALSE)</f>
        <v>Non Komoditi</v>
      </c>
      <c r="L837">
        <f>VLOOKUP(D837,Group[],5,FALSE)</f>
        <v>0</v>
      </c>
      <c r="M837" t="str">
        <f>VLOOKUP(D837,Group[],4,FALSE)</f>
        <v>Kayu</v>
      </c>
      <c r="N837" t="str">
        <f>VLOOKUP(F837,Kategori[],3,FALSE)</f>
        <v>Kayu</v>
      </c>
    </row>
    <row r="838" spans="1:14">
      <c r="A838" s="139" t="s">
        <v>6875</v>
      </c>
      <c r="B838" s="27" t="s">
        <v>6887</v>
      </c>
      <c r="C838" s="27" t="s">
        <v>20</v>
      </c>
      <c r="D838" s="27" t="s">
        <v>1079</v>
      </c>
      <c r="E838" s="27" t="s">
        <v>39</v>
      </c>
      <c r="F838" s="27" t="s">
        <v>813</v>
      </c>
      <c r="G838" s="27" t="s">
        <v>814</v>
      </c>
      <c r="H838" s="139" t="s">
        <v>5</v>
      </c>
      <c r="I838" s="1">
        <v>784914950</v>
      </c>
      <c r="J838" s="58">
        <v>864</v>
      </c>
      <c r="K838" t="str">
        <f>VLOOKUP(D838,Group[],3,FALSE)</f>
        <v>Non Komoditi</v>
      </c>
      <c r="L838">
        <f>VLOOKUP(D838,Group[],5,FALSE)</f>
        <v>0</v>
      </c>
      <c r="M838" t="str">
        <f>VLOOKUP(D838,Group[],4,FALSE)</f>
        <v>Kayu</v>
      </c>
      <c r="N838" t="str">
        <f>VLOOKUP(F838,Kategori[],3,FALSE)</f>
        <v>Kayu</v>
      </c>
    </row>
    <row r="839" spans="1:14">
      <c r="A839" s="139" t="s">
        <v>6875</v>
      </c>
      <c r="B839" s="27" t="s">
        <v>6887</v>
      </c>
      <c r="C839" s="27" t="s">
        <v>20</v>
      </c>
      <c r="D839" s="27" t="s">
        <v>1079</v>
      </c>
      <c r="E839" s="27" t="s">
        <v>39</v>
      </c>
      <c r="F839" s="27" t="s">
        <v>815</v>
      </c>
      <c r="G839" s="27" t="s">
        <v>816</v>
      </c>
      <c r="H839" s="139" t="s">
        <v>5</v>
      </c>
      <c r="I839" s="1">
        <v>711405040</v>
      </c>
      <c r="J839" s="58">
        <v>739</v>
      </c>
      <c r="K839" t="str">
        <f>VLOOKUP(D839,Group[],3,FALSE)</f>
        <v>Non Komoditi</v>
      </c>
      <c r="L839">
        <f>VLOOKUP(D839,Group[],5,FALSE)</f>
        <v>0</v>
      </c>
      <c r="M839" t="str">
        <f>VLOOKUP(D839,Group[],4,FALSE)</f>
        <v>Kayu</v>
      </c>
      <c r="N839" t="str">
        <f>VLOOKUP(F839,Kategori[],3,FALSE)</f>
        <v>Kayu</v>
      </c>
    </row>
    <row r="840" spans="1:14">
      <c r="A840" s="139" t="s">
        <v>6875</v>
      </c>
      <c r="B840" s="27" t="s">
        <v>6887</v>
      </c>
      <c r="C840" s="27" t="s">
        <v>20</v>
      </c>
      <c r="D840" s="27" t="s">
        <v>1079</v>
      </c>
      <c r="E840" s="27" t="s">
        <v>39</v>
      </c>
      <c r="F840" s="27" t="s">
        <v>817</v>
      </c>
      <c r="G840" s="27" t="s">
        <v>818</v>
      </c>
      <c r="H840" s="139" t="s">
        <v>5</v>
      </c>
      <c r="I840" s="1">
        <v>191905650</v>
      </c>
      <c r="J840" s="58">
        <v>200</v>
      </c>
      <c r="K840" t="str">
        <f>VLOOKUP(D840,Group[],3,FALSE)</f>
        <v>Non Komoditi</v>
      </c>
      <c r="L840">
        <f>VLOOKUP(D840,Group[],5,FALSE)</f>
        <v>0</v>
      </c>
      <c r="M840" t="str">
        <f>VLOOKUP(D840,Group[],4,FALSE)</f>
        <v>Kayu</v>
      </c>
      <c r="N840" t="str">
        <f>VLOOKUP(F840,Kategori[],3,FALSE)</f>
        <v>Kayu</v>
      </c>
    </row>
    <row r="841" spans="1:14">
      <c r="A841" s="139" t="s">
        <v>6875</v>
      </c>
      <c r="B841" s="27" t="s">
        <v>6887</v>
      </c>
      <c r="C841" s="27" t="s">
        <v>20</v>
      </c>
      <c r="D841" s="27" t="s">
        <v>1079</v>
      </c>
      <c r="E841" s="27" t="s">
        <v>39</v>
      </c>
      <c r="F841" s="27" t="s">
        <v>821</v>
      </c>
      <c r="G841" s="27" t="s">
        <v>822</v>
      </c>
      <c r="H841" s="139" t="s">
        <v>5</v>
      </c>
      <c r="I841" s="1">
        <v>275349232</v>
      </c>
      <c r="J841" s="58">
        <v>972</v>
      </c>
      <c r="K841" t="str">
        <f>VLOOKUP(D841,Group[],3,FALSE)</f>
        <v>Non Komoditi</v>
      </c>
      <c r="L841">
        <f>VLOOKUP(D841,Group[],5,FALSE)</f>
        <v>0</v>
      </c>
      <c r="M841" t="str">
        <f>VLOOKUP(D841,Group[],4,FALSE)</f>
        <v>Kayu</v>
      </c>
      <c r="N841" t="str">
        <f>VLOOKUP(F841,Kategori[],3,FALSE)</f>
        <v>Kayu</v>
      </c>
    </row>
    <row r="842" spans="1:14">
      <c r="A842" s="139" t="s">
        <v>6875</v>
      </c>
      <c r="B842" s="27" t="s">
        <v>6887</v>
      </c>
      <c r="C842" s="27" t="s">
        <v>20</v>
      </c>
      <c r="D842" s="27" t="s">
        <v>1079</v>
      </c>
      <c r="E842" s="27" t="s">
        <v>39</v>
      </c>
      <c r="F842" s="27" t="s">
        <v>823</v>
      </c>
      <c r="G842" s="27" t="s">
        <v>824</v>
      </c>
      <c r="H842" s="139" t="s">
        <v>5</v>
      </c>
      <c r="I842" s="1">
        <v>228061600</v>
      </c>
      <c r="J842" s="58">
        <v>518</v>
      </c>
      <c r="K842" t="str">
        <f>VLOOKUP(D842,Group[],3,FALSE)</f>
        <v>Non Komoditi</v>
      </c>
      <c r="L842">
        <f>VLOOKUP(D842,Group[],5,FALSE)</f>
        <v>0</v>
      </c>
      <c r="M842" t="str">
        <f>VLOOKUP(D842,Group[],4,FALSE)</f>
        <v>Kayu</v>
      </c>
      <c r="N842" t="str">
        <f>VLOOKUP(F842,Kategori[],3,FALSE)</f>
        <v>Kayu</v>
      </c>
    </row>
    <row r="843" spans="1:14">
      <c r="A843" s="139" t="s">
        <v>6875</v>
      </c>
      <c r="B843" s="27" t="s">
        <v>6887</v>
      </c>
      <c r="C843" s="27" t="s">
        <v>20</v>
      </c>
      <c r="D843" s="27" t="s">
        <v>1079</v>
      </c>
      <c r="E843" s="27" t="s">
        <v>39</v>
      </c>
      <c r="F843" s="27" t="s">
        <v>825</v>
      </c>
      <c r="G843" s="27" t="s">
        <v>826</v>
      </c>
      <c r="H843" s="139" t="s">
        <v>5</v>
      </c>
      <c r="I843" s="1">
        <v>914123900</v>
      </c>
      <c r="J843" s="58">
        <v>1282</v>
      </c>
      <c r="K843" t="str">
        <f>VLOOKUP(D843,Group[],3,FALSE)</f>
        <v>Non Komoditi</v>
      </c>
      <c r="L843">
        <f>VLOOKUP(D843,Group[],5,FALSE)</f>
        <v>0</v>
      </c>
      <c r="M843" t="str">
        <f>VLOOKUP(D843,Group[],4,FALSE)</f>
        <v>Kayu</v>
      </c>
      <c r="N843" t="str">
        <f>VLOOKUP(F843,Kategori[],3,FALSE)</f>
        <v>Kayu</v>
      </c>
    </row>
    <row r="844" spans="1:14">
      <c r="A844" s="139" t="s">
        <v>6875</v>
      </c>
      <c r="B844" s="27" t="s">
        <v>6887</v>
      </c>
      <c r="C844" s="27" t="s">
        <v>20</v>
      </c>
      <c r="D844" s="27" t="s">
        <v>1079</v>
      </c>
      <c r="E844" s="27" t="s">
        <v>39</v>
      </c>
      <c r="F844" s="27" t="s">
        <v>827</v>
      </c>
      <c r="G844" s="27" t="s">
        <v>828</v>
      </c>
      <c r="H844" s="139" t="s">
        <v>5</v>
      </c>
      <c r="I844" s="1">
        <v>1387714900</v>
      </c>
      <c r="J844" s="58">
        <v>1555</v>
      </c>
      <c r="K844" t="str">
        <f>VLOOKUP(D844,Group[],3,FALSE)</f>
        <v>Non Komoditi</v>
      </c>
      <c r="L844">
        <f>VLOOKUP(D844,Group[],5,FALSE)</f>
        <v>0</v>
      </c>
      <c r="M844" t="str">
        <f>VLOOKUP(D844,Group[],4,FALSE)</f>
        <v>Kayu</v>
      </c>
      <c r="N844" t="str">
        <f>VLOOKUP(F844,Kategori[],3,FALSE)</f>
        <v>Kayu</v>
      </c>
    </row>
    <row r="845" spans="1:14">
      <c r="A845" s="139" t="s">
        <v>6875</v>
      </c>
      <c r="B845" s="27" t="s">
        <v>6887</v>
      </c>
      <c r="C845" s="27" t="s">
        <v>20</v>
      </c>
      <c r="D845" s="27" t="s">
        <v>1079</v>
      </c>
      <c r="E845" s="27" t="s">
        <v>39</v>
      </c>
      <c r="F845" s="27" t="s">
        <v>829</v>
      </c>
      <c r="G845" s="27" t="s">
        <v>830</v>
      </c>
      <c r="H845" s="139" t="s">
        <v>5</v>
      </c>
      <c r="I845" s="1">
        <v>992957100</v>
      </c>
      <c r="J845" s="58">
        <v>980</v>
      </c>
      <c r="K845" t="str">
        <f>VLOOKUP(D845,Group[],3,FALSE)</f>
        <v>Non Komoditi</v>
      </c>
      <c r="L845">
        <f>VLOOKUP(D845,Group[],5,FALSE)</f>
        <v>0</v>
      </c>
      <c r="M845" t="str">
        <f>VLOOKUP(D845,Group[],4,FALSE)</f>
        <v>Kayu</v>
      </c>
      <c r="N845" t="str">
        <f>VLOOKUP(F845,Kategori[],3,FALSE)</f>
        <v>Kayu</v>
      </c>
    </row>
    <row r="846" spans="1:14">
      <c r="A846" s="139" t="s">
        <v>6875</v>
      </c>
      <c r="B846" s="27" t="s">
        <v>6887</v>
      </c>
      <c r="C846" s="27" t="s">
        <v>20</v>
      </c>
      <c r="D846" s="27" t="s">
        <v>1079</v>
      </c>
      <c r="E846" s="27" t="s">
        <v>39</v>
      </c>
      <c r="F846" s="27" t="s">
        <v>831</v>
      </c>
      <c r="G846" s="27" t="s">
        <v>832</v>
      </c>
      <c r="H846" s="139" t="s">
        <v>5</v>
      </c>
      <c r="I846" s="1">
        <v>574777050</v>
      </c>
      <c r="J846" s="58">
        <v>545</v>
      </c>
      <c r="K846" t="str">
        <f>VLOOKUP(D846,Group[],3,FALSE)</f>
        <v>Non Komoditi</v>
      </c>
      <c r="L846">
        <f>VLOOKUP(D846,Group[],5,FALSE)</f>
        <v>0</v>
      </c>
      <c r="M846" t="str">
        <f>VLOOKUP(D846,Group[],4,FALSE)</f>
        <v>Kayu</v>
      </c>
      <c r="N846" t="str">
        <f>VLOOKUP(F846,Kategori[],3,FALSE)</f>
        <v>Kayu</v>
      </c>
    </row>
    <row r="847" spans="1:14">
      <c r="A847" s="139" t="s">
        <v>6875</v>
      </c>
      <c r="B847" s="27" t="s">
        <v>6887</v>
      </c>
      <c r="C847" s="27" t="s">
        <v>20</v>
      </c>
      <c r="D847" s="27" t="s">
        <v>1079</v>
      </c>
      <c r="E847" s="27" t="s">
        <v>39</v>
      </c>
      <c r="F847" s="27" t="s">
        <v>833</v>
      </c>
      <c r="G847" s="27" t="s">
        <v>834</v>
      </c>
      <c r="H847" s="139" t="s">
        <v>5</v>
      </c>
      <c r="I847" s="1">
        <v>43549100</v>
      </c>
      <c r="J847" s="58">
        <v>54</v>
      </c>
      <c r="K847" t="str">
        <f>VLOOKUP(D847,Group[],3,FALSE)</f>
        <v>Non Komoditi</v>
      </c>
      <c r="L847">
        <f>VLOOKUP(D847,Group[],5,FALSE)</f>
        <v>0</v>
      </c>
      <c r="M847" t="str">
        <f>VLOOKUP(D847,Group[],4,FALSE)</f>
        <v>Kayu</v>
      </c>
      <c r="N847" t="str">
        <f>VLOOKUP(F847,Kategori[],3,FALSE)</f>
        <v>Kayu</v>
      </c>
    </row>
    <row r="848" spans="1:14">
      <c r="A848" s="139" t="s">
        <v>6875</v>
      </c>
      <c r="B848" s="27" t="s">
        <v>6887</v>
      </c>
      <c r="C848" s="27" t="s">
        <v>20</v>
      </c>
      <c r="D848" s="27" t="s">
        <v>1079</v>
      </c>
      <c r="E848" s="27" t="s">
        <v>39</v>
      </c>
      <c r="F848" s="27" t="s">
        <v>837</v>
      </c>
      <c r="G848" s="27" t="s">
        <v>838</v>
      </c>
      <c r="H848" s="139" t="s">
        <v>5</v>
      </c>
      <c r="I848" s="1">
        <v>46239821</v>
      </c>
      <c r="J848" s="58">
        <v>160</v>
      </c>
      <c r="K848" t="str">
        <f>VLOOKUP(D848,Group[],3,FALSE)</f>
        <v>Non Komoditi</v>
      </c>
      <c r="L848">
        <f>VLOOKUP(D848,Group[],5,FALSE)</f>
        <v>0</v>
      </c>
      <c r="M848" t="str">
        <f>VLOOKUP(D848,Group[],4,FALSE)</f>
        <v>Kayu</v>
      </c>
      <c r="N848" t="str">
        <f>VLOOKUP(F848,Kategori[],3,FALSE)</f>
        <v>Kayu</v>
      </c>
    </row>
    <row r="849" spans="1:14">
      <c r="A849" s="139" t="s">
        <v>6875</v>
      </c>
      <c r="B849" s="27" t="s">
        <v>6887</v>
      </c>
      <c r="C849" s="27" t="s">
        <v>20</v>
      </c>
      <c r="D849" s="27" t="s">
        <v>1079</v>
      </c>
      <c r="E849" s="27" t="s">
        <v>39</v>
      </c>
      <c r="F849" s="27" t="s">
        <v>853</v>
      </c>
      <c r="G849" s="27" t="s">
        <v>854</v>
      </c>
      <c r="H849" s="139" t="s">
        <v>5</v>
      </c>
      <c r="I849" s="1">
        <v>18078500</v>
      </c>
      <c r="J849" s="58">
        <v>39</v>
      </c>
      <c r="K849" t="str">
        <f>VLOOKUP(D849,Group[],3,FALSE)</f>
        <v>Non Komoditi</v>
      </c>
      <c r="L849">
        <f>VLOOKUP(D849,Group[],5,FALSE)</f>
        <v>0</v>
      </c>
      <c r="M849" t="str">
        <f>VLOOKUP(D849,Group[],4,FALSE)</f>
        <v>Kayu</v>
      </c>
      <c r="N849" t="str">
        <f>VLOOKUP(F849,Kategori[],3,FALSE)</f>
        <v>Kayu</v>
      </c>
    </row>
    <row r="850" spans="1:14">
      <c r="A850" s="139" t="s">
        <v>6875</v>
      </c>
      <c r="B850" s="27" t="s">
        <v>6887</v>
      </c>
      <c r="C850" s="27" t="s">
        <v>20</v>
      </c>
      <c r="D850" s="27" t="s">
        <v>1079</v>
      </c>
      <c r="E850" s="27" t="s">
        <v>39</v>
      </c>
      <c r="F850" s="27" t="s">
        <v>855</v>
      </c>
      <c r="G850" s="27" t="s">
        <v>856</v>
      </c>
      <c r="H850" s="139" t="s">
        <v>5</v>
      </c>
      <c r="I850" s="1">
        <v>85678000</v>
      </c>
      <c r="J850" s="58">
        <v>93</v>
      </c>
      <c r="K850" t="str">
        <f>VLOOKUP(D850,Group[],3,FALSE)</f>
        <v>Non Komoditi</v>
      </c>
      <c r="L850">
        <f>VLOOKUP(D850,Group[],5,FALSE)</f>
        <v>0</v>
      </c>
      <c r="M850" t="str">
        <f>VLOOKUP(D850,Group[],4,FALSE)</f>
        <v>Kayu</v>
      </c>
      <c r="N850" t="str">
        <f>VLOOKUP(F850,Kategori[],3,FALSE)</f>
        <v>Kayu</v>
      </c>
    </row>
    <row r="851" spans="1:14">
      <c r="A851" s="139" t="s">
        <v>6875</v>
      </c>
      <c r="B851" s="27" t="s">
        <v>6887</v>
      </c>
      <c r="C851" s="27" t="s">
        <v>20</v>
      </c>
      <c r="D851" s="27" t="s">
        <v>1079</v>
      </c>
      <c r="E851" s="27" t="s">
        <v>39</v>
      </c>
      <c r="F851" s="27" t="s">
        <v>857</v>
      </c>
      <c r="G851" s="27" t="s">
        <v>858</v>
      </c>
      <c r="H851" s="139" t="s">
        <v>5</v>
      </c>
      <c r="I851" s="1">
        <v>116905800</v>
      </c>
      <c r="J851" s="58">
        <v>114</v>
      </c>
      <c r="K851" t="str">
        <f>VLOOKUP(D851,Group[],3,FALSE)</f>
        <v>Non Komoditi</v>
      </c>
      <c r="L851">
        <f>VLOOKUP(D851,Group[],5,FALSE)</f>
        <v>0</v>
      </c>
      <c r="M851" t="str">
        <f>VLOOKUP(D851,Group[],4,FALSE)</f>
        <v>Kayu</v>
      </c>
      <c r="N851" t="str">
        <f>VLOOKUP(F851,Kategori[],3,FALSE)</f>
        <v>Kayu</v>
      </c>
    </row>
    <row r="852" spans="1:14">
      <c r="A852" s="139" t="s">
        <v>6875</v>
      </c>
      <c r="B852" s="27" t="s">
        <v>6887</v>
      </c>
      <c r="C852" s="27" t="s">
        <v>20</v>
      </c>
      <c r="D852" s="27" t="s">
        <v>1079</v>
      </c>
      <c r="E852" s="27" t="s">
        <v>39</v>
      </c>
      <c r="F852" s="27" t="s">
        <v>859</v>
      </c>
      <c r="G852" s="27" t="s">
        <v>860</v>
      </c>
      <c r="H852" s="139" t="s">
        <v>5</v>
      </c>
      <c r="I852" s="1">
        <v>76847650</v>
      </c>
      <c r="J852" s="58">
        <v>74</v>
      </c>
      <c r="K852" t="str">
        <f>VLOOKUP(D852,Group[],3,FALSE)</f>
        <v>Non Komoditi</v>
      </c>
      <c r="L852">
        <f>VLOOKUP(D852,Group[],5,FALSE)</f>
        <v>0</v>
      </c>
      <c r="M852" t="str">
        <f>VLOOKUP(D852,Group[],4,FALSE)</f>
        <v>Kayu</v>
      </c>
      <c r="N852" t="str">
        <f>VLOOKUP(F852,Kategori[],3,FALSE)</f>
        <v>Kayu</v>
      </c>
    </row>
    <row r="853" spans="1:14">
      <c r="A853" s="139" t="s">
        <v>6875</v>
      </c>
      <c r="B853" s="27" t="s">
        <v>6887</v>
      </c>
      <c r="C853" s="27" t="s">
        <v>20</v>
      </c>
      <c r="D853" s="27" t="s">
        <v>1079</v>
      </c>
      <c r="E853" s="27" t="s">
        <v>39</v>
      </c>
      <c r="F853" s="27" t="s">
        <v>861</v>
      </c>
      <c r="G853" s="27" t="s">
        <v>862</v>
      </c>
      <c r="H853" s="139" t="s">
        <v>5</v>
      </c>
      <c r="I853" s="1">
        <v>19235400</v>
      </c>
      <c r="J853" s="58">
        <v>21</v>
      </c>
      <c r="K853" t="str">
        <f>VLOOKUP(D853,Group[],3,FALSE)</f>
        <v>Non Komoditi</v>
      </c>
      <c r="L853">
        <f>VLOOKUP(D853,Group[],5,FALSE)</f>
        <v>0</v>
      </c>
      <c r="M853" t="str">
        <f>VLOOKUP(D853,Group[],4,FALSE)</f>
        <v>Kayu</v>
      </c>
      <c r="N853" t="str">
        <f>VLOOKUP(F853,Kategori[],3,FALSE)</f>
        <v>Kayu</v>
      </c>
    </row>
    <row r="854" spans="1:14">
      <c r="A854" s="139" t="s">
        <v>6875</v>
      </c>
      <c r="B854" s="27" t="s">
        <v>6887</v>
      </c>
      <c r="C854" s="27" t="s">
        <v>20</v>
      </c>
      <c r="D854" s="27" t="s">
        <v>1079</v>
      </c>
      <c r="E854" s="27" t="s">
        <v>39</v>
      </c>
      <c r="F854" s="27" t="s">
        <v>867</v>
      </c>
      <c r="G854" s="27" t="s">
        <v>868</v>
      </c>
      <c r="H854" s="139" t="s">
        <v>5</v>
      </c>
      <c r="I854" s="1">
        <v>189000</v>
      </c>
      <c r="J854" s="58">
        <v>1</v>
      </c>
      <c r="K854" t="str">
        <f>VLOOKUP(D854,Group[],3,FALSE)</f>
        <v>Non Komoditi</v>
      </c>
      <c r="L854">
        <f>VLOOKUP(D854,Group[],5,FALSE)</f>
        <v>0</v>
      </c>
      <c r="M854" t="str">
        <f>VLOOKUP(D854,Group[],4,FALSE)</f>
        <v>Kayu</v>
      </c>
      <c r="N854" t="str">
        <f>VLOOKUP(F854,Kategori[],3,FALSE)</f>
        <v>Kayu</v>
      </c>
    </row>
    <row r="855" spans="1:14">
      <c r="A855" s="139" t="s">
        <v>6875</v>
      </c>
      <c r="B855" s="27" t="s">
        <v>6887</v>
      </c>
      <c r="C855" s="27" t="s">
        <v>20</v>
      </c>
      <c r="D855" s="27" t="s">
        <v>1079</v>
      </c>
      <c r="E855" s="27" t="s">
        <v>39</v>
      </c>
      <c r="F855" s="27" t="s">
        <v>869</v>
      </c>
      <c r="G855" s="27" t="s">
        <v>870</v>
      </c>
      <c r="H855" s="139" t="s">
        <v>5</v>
      </c>
      <c r="I855" s="1">
        <v>2122650</v>
      </c>
      <c r="J855" s="58">
        <v>3</v>
      </c>
      <c r="K855" t="str">
        <f>VLOOKUP(D855,Group[],3,FALSE)</f>
        <v>Non Komoditi</v>
      </c>
      <c r="L855">
        <f>VLOOKUP(D855,Group[],5,FALSE)</f>
        <v>0</v>
      </c>
      <c r="M855" t="str">
        <f>VLOOKUP(D855,Group[],4,FALSE)</f>
        <v>Kayu</v>
      </c>
      <c r="N855" t="str">
        <f>VLOOKUP(F855,Kategori[],3,FALSE)</f>
        <v>Kayu</v>
      </c>
    </row>
    <row r="856" spans="1:14">
      <c r="A856" s="139" t="s">
        <v>6875</v>
      </c>
      <c r="B856" s="27" t="s">
        <v>6887</v>
      </c>
      <c r="C856" s="27" t="s">
        <v>20</v>
      </c>
      <c r="D856" s="27" t="s">
        <v>1079</v>
      </c>
      <c r="E856" s="27" t="s">
        <v>39</v>
      </c>
      <c r="F856" s="27" t="s">
        <v>871</v>
      </c>
      <c r="G856" s="27" t="s">
        <v>872</v>
      </c>
      <c r="H856" s="139" t="s">
        <v>5</v>
      </c>
      <c r="I856" s="1">
        <v>6350400</v>
      </c>
      <c r="J856" s="58">
        <v>7</v>
      </c>
      <c r="K856" t="str">
        <f>VLOOKUP(D856,Group[],3,FALSE)</f>
        <v>Non Komoditi</v>
      </c>
      <c r="L856">
        <f>VLOOKUP(D856,Group[],5,FALSE)</f>
        <v>0</v>
      </c>
      <c r="M856" t="str">
        <f>VLOOKUP(D856,Group[],4,FALSE)</f>
        <v>Kayu</v>
      </c>
      <c r="N856" t="str">
        <f>VLOOKUP(F856,Kategori[],3,FALSE)</f>
        <v>Kayu</v>
      </c>
    </row>
    <row r="857" spans="1:14">
      <c r="A857" s="139" t="s">
        <v>6875</v>
      </c>
      <c r="B857" s="27" t="s">
        <v>6887</v>
      </c>
      <c r="C857" s="27" t="s">
        <v>20</v>
      </c>
      <c r="D857" s="27" t="s">
        <v>1079</v>
      </c>
      <c r="E857" s="27" t="s">
        <v>39</v>
      </c>
      <c r="F857" s="27" t="s">
        <v>873</v>
      </c>
      <c r="G857" s="27" t="s">
        <v>874</v>
      </c>
      <c r="H857" s="139" t="s">
        <v>5</v>
      </c>
      <c r="I857" s="1">
        <v>8021250</v>
      </c>
      <c r="J857" s="58">
        <v>8</v>
      </c>
      <c r="K857" t="str">
        <f>VLOOKUP(D857,Group[],3,FALSE)</f>
        <v>Non Komoditi</v>
      </c>
      <c r="L857">
        <f>VLOOKUP(D857,Group[],5,FALSE)</f>
        <v>0</v>
      </c>
      <c r="M857" t="str">
        <f>VLOOKUP(D857,Group[],4,FALSE)</f>
        <v>Kayu</v>
      </c>
      <c r="N857" t="str">
        <f>VLOOKUP(F857,Kategori[],3,FALSE)</f>
        <v>Kayu</v>
      </c>
    </row>
    <row r="858" spans="1:14">
      <c r="A858" s="139" t="s">
        <v>6875</v>
      </c>
      <c r="B858" s="27" t="s">
        <v>6887</v>
      </c>
      <c r="C858" s="27" t="s">
        <v>20</v>
      </c>
      <c r="D858" s="27" t="s">
        <v>1079</v>
      </c>
      <c r="E858" s="27" t="s">
        <v>39</v>
      </c>
      <c r="F858" s="27" t="s">
        <v>875</v>
      </c>
      <c r="G858" s="27" t="s">
        <v>876</v>
      </c>
      <c r="H858" s="139" t="s">
        <v>5</v>
      </c>
      <c r="I858" s="1">
        <v>3753750</v>
      </c>
      <c r="J858" s="58">
        <v>3</v>
      </c>
      <c r="K858" t="str">
        <f>VLOOKUP(D858,Group[],3,FALSE)</f>
        <v>Non Komoditi</v>
      </c>
      <c r="L858">
        <f>VLOOKUP(D858,Group[],5,FALSE)</f>
        <v>0</v>
      </c>
      <c r="M858" t="str">
        <f>VLOOKUP(D858,Group[],4,FALSE)</f>
        <v>Kayu</v>
      </c>
      <c r="N858" t="str">
        <f>VLOOKUP(F858,Kategori[],3,FALSE)</f>
        <v>Kayu</v>
      </c>
    </row>
    <row r="859" spans="1:14">
      <c r="A859" s="139" t="s">
        <v>6875</v>
      </c>
      <c r="B859" s="27" t="s">
        <v>6887</v>
      </c>
      <c r="C859" s="27" t="s">
        <v>20</v>
      </c>
      <c r="D859" s="27" t="s">
        <v>1079</v>
      </c>
      <c r="E859" s="27" t="s">
        <v>39</v>
      </c>
      <c r="F859" s="27" t="s">
        <v>877</v>
      </c>
      <c r="G859" s="27" t="s">
        <v>878</v>
      </c>
      <c r="H859" s="139" t="s">
        <v>5</v>
      </c>
      <c r="I859" s="1">
        <v>6189250</v>
      </c>
      <c r="J859" s="58">
        <v>16</v>
      </c>
      <c r="K859" t="str">
        <f>VLOOKUP(D859,Group[],3,FALSE)</f>
        <v>Non Komoditi</v>
      </c>
      <c r="L859">
        <f>VLOOKUP(D859,Group[],5,FALSE)</f>
        <v>0</v>
      </c>
      <c r="M859" t="str">
        <f>VLOOKUP(D859,Group[],4,FALSE)</f>
        <v>Kayu</v>
      </c>
      <c r="N859" t="str">
        <f>VLOOKUP(F859,Kategori[],3,FALSE)</f>
        <v>Kayu</v>
      </c>
    </row>
    <row r="860" spans="1:14">
      <c r="A860" s="139" t="s">
        <v>6875</v>
      </c>
      <c r="B860" s="27" t="s">
        <v>6887</v>
      </c>
      <c r="C860" s="27" t="s">
        <v>20</v>
      </c>
      <c r="D860" s="27" t="s">
        <v>1079</v>
      </c>
      <c r="E860" s="27" t="s">
        <v>39</v>
      </c>
      <c r="F860" s="27" t="s">
        <v>879</v>
      </c>
      <c r="G860" s="27" t="s">
        <v>880</v>
      </c>
      <c r="H860" s="139" t="s">
        <v>5</v>
      </c>
      <c r="I860" s="1">
        <v>10559200</v>
      </c>
      <c r="J860" s="58">
        <v>18</v>
      </c>
      <c r="K860" t="str">
        <f>VLOOKUP(D860,Group[],3,FALSE)</f>
        <v>Non Komoditi</v>
      </c>
      <c r="L860">
        <f>VLOOKUP(D860,Group[],5,FALSE)</f>
        <v>0</v>
      </c>
      <c r="M860" t="str">
        <f>VLOOKUP(D860,Group[],4,FALSE)</f>
        <v>Kayu</v>
      </c>
      <c r="N860" t="str">
        <f>VLOOKUP(F860,Kategori[],3,FALSE)</f>
        <v>Kayu</v>
      </c>
    </row>
    <row r="861" spans="1:14">
      <c r="A861" s="139" t="s">
        <v>6875</v>
      </c>
      <c r="B861" s="27" t="s">
        <v>6887</v>
      </c>
      <c r="C861" s="27" t="s">
        <v>20</v>
      </c>
      <c r="D861" s="27" t="s">
        <v>1079</v>
      </c>
      <c r="E861" s="27" t="s">
        <v>39</v>
      </c>
      <c r="F861" s="27" t="s">
        <v>881</v>
      </c>
      <c r="G861" s="27" t="s">
        <v>882</v>
      </c>
      <c r="H861" s="139" t="s">
        <v>5</v>
      </c>
      <c r="I861" s="1">
        <v>9354150</v>
      </c>
      <c r="J861" s="58">
        <v>15</v>
      </c>
      <c r="K861" t="str">
        <f>VLOOKUP(D861,Group[],3,FALSE)</f>
        <v>Non Komoditi</v>
      </c>
      <c r="L861">
        <f>VLOOKUP(D861,Group[],5,FALSE)</f>
        <v>0</v>
      </c>
      <c r="M861" t="str">
        <f>VLOOKUP(D861,Group[],4,FALSE)</f>
        <v>Kayu</v>
      </c>
      <c r="N861" t="str">
        <f>VLOOKUP(F861,Kategori[],3,FALSE)</f>
        <v>Kayu</v>
      </c>
    </row>
    <row r="862" spans="1:14">
      <c r="A862" s="139" t="s">
        <v>6875</v>
      </c>
      <c r="B862" s="27" t="s">
        <v>6887</v>
      </c>
      <c r="C862" s="27" t="s">
        <v>20</v>
      </c>
      <c r="D862" s="27" t="s">
        <v>1079</v>
      </c>
      <c r="E862" s="27" t="s">
        <v>39</v>
      </c>
      <c r="F862" s="27" t="s">
        <v>883</v>
      </c>
      <c r="G862" s="27" t="s">
        <v>884</v>
      </c>
      <c r="H862" s="139" t="s">
        <v>5</v>
      </c>
      <c r="I862" s="1">
        <v>4800750</v>
      </c>
      <c r="J862" s="58">
        <v>10</v>
      </c>
      <c r="K862" t="str">
        <f>VLOOKUP(D862,Group[],3,FALSE)</f>
        <v>Non Komoditi</v>
      </c>
      <c r="L862">
        <f>VLOOKUP(D862,Group[],5,FALSE)</f>
        <v>0</v>
      </c>
      <c r="M862" t="str">
        <f>VLOOKUP(D862,Group[],4,FALSE)</f>
        <v>Kayu</v>
      </c>
      <c r="N862" t="str">
        <f>VLOOKUP(F862,Kategori[],3,FALSE)</f>
        <v>Kayu</v>
      </c>
    </row>
    <row r="863" spans="1:14">
      <c r="A863" s="139" t="s">
        <v>6875</v>
      </c>
      <c r="B863" s="27" t="s">
        <v>6887</v>
      </c>
      <c r="C863" s="27" t="s">
        <v>20</v>
      </c>
      <c r="D863" s="27" t="s">
        <v>1079</v>
      </c>
      <c r="E863" s="27" t="s">
        <v>39</v>
      </c>
      <c r="F863" s="27" t="s">
        <v>885</v>
      </c>
      <c r="G863" s="27" t="s">
        <v>886</v>
      </c>
      <c r="H863" s="139" t="s">
        <v>5</v>
      </c>
      <c r="I863" s="1">
        <v>566100</v>
      </c>
      <c r="J863" s="58">
        <v>3</v>
      </c>
      <c r="K863" t="str">
        <f>VLOOKUP(D863,Group[],3,FALSE)</f>
        <v>Non Komoditi</v>
      </c>
      <c r="L863">
        <f>VLOOKUP(D863,Group[],5,FALSE)</f>
        <v>0</v>
      </c>
      <c r="M863" t="str">
        <f>VLOOKUP(D863,Group[],4,FALSE)</f>
        <v>Kayu</v>
      </c>
      <c r="N863" t="str">
        <f>VLOOKUP(F863,Kategori[],3,FALSE)</f>
        <v>Kayu</v>
      </c>
    </row>
    <row r="864" spans="1:14">
      <c r="A864" s="139" t="s">
        <v>6875</v>
      </c>
      <c r="B864" s="27" t="s">
        <v>6887</v>
      </c>
      <c r="C864" s="27" t="s">
        <v>20</v>
      </c>
      <c r="D864" s="27" t="s">
        <v>1079</v>
      </c>
      <c r="E864" s="27" t="s">
        <v>39</v>
      </c>
      <c r="F864" s="27" t="s">
        <v>889</v>
      </c>
      <c r="G864" s="27" t="s">
        <v>890</v>
      </c>
      <c r="H864" s="139" t="s">
        <v>5</v>
      </c>
      <c r="I864" s="1">
        <v>18217838</v>
      </c>
      <c r="J864" s="58">
        <v>53</v>
      </c>
      <c r="K864" t="str">
        <f>VLOOKUP(D864,Group[],3,FALSE)</f>
        <v>Non Komoditi</v>
      </c>
      <c r="L864">
        <f>VLOOKUP(D864,Group[],5,FALSE)</f>
        <v>0</v>
      </c>
      <c r="M864" t="str">
        <f>VLOOKUP(D864,Group[],4,FALSE)</f>
        <v>Kayu</v>
      </c>
      <c r="N864" t="str">
        <f>VLOOKUP(F864,Kategori[],3,FALSE)</f>
        <v>Kayu</v>
      </c>
    </row>
    <row r="865" spans="1:14">
      <c r="A865" s="139" t="s">
        <v>6875</v>
      </c>
      <c r="B865" s="27" t="s">
        <v>6887</v>
      </c>
      <c r="C865" s="27" t="s">
        <v>20</v>
      </c>
      <c r="D865" s="27" t="s">
        <v>1079</v>
      </c>
      <c r="E865" s="27" t="s">
        <v>39</v>
      </c>
      <c r="F865" s="27" t="s">
        <v>943</v>
      </c>
      <c r="G865" s="27" t="s">
        <v>944</v>
      </c>
      <c r="H865" s="139" t="s">
        <v>5</v>
      </c>
      <c r="I865" s="1">
        <v>66274777</v>
      </c>
      <c r="J865" s="58">
        <v>294</v>
      </c>
      <c r="K865" t="str">
        <f>VLOOKUP(D865,Group[],3,FALSE)</f>
        <v>Non Komoditi</v>
      </c>
      <c r="L865">
        <f>VLOOKUP(D865,Group[],5,FALSE)</f>
        <v>0</v>
      </c>
      <c r="M865" t="str">
        <f>VLOOKUP(D865,Group[],4,FALSE)</f>
        <v>Kayu</v>
      </c>
      <c r="N865" t="str">
        <f>VLOOKUP(F865,Kategori[],3,FALSE)</f>
        <v>Kayu</v>
      </c>
    </row>
    <row r="866" spans="1:14">
      <c r="A866" s="139" t="s">
        <v>6875</v>
      </c>
      <c r="B866" s="27" t="s">
        <v>6887</v>
      </c>
      <c r="C866" s="27" t="s">
        <v>20</v>
      </c>
      <c r="D866" s="27" t="s">
        <v>1079</v>
      </c>
      <c r="E866" s="27" t="s">
        <v>39</v>
      </c>
      <c r="F866" s="27" t="s">
        <v>947</v>
      </c>
      <c r="G866" s="27" t="s">
        <v>948</v>
      </c>
      <c r="H866" s="139" t="s">
        <v>5</v>
      </c>
      <c r="I866" s="1">
        <v>266000</v>
      </c>
      <c r="J866" s="58">
        <v>12</v>
      </c>
      <c r="K866" t="str">
        <f>VLOOKUP(D866,Group[],3,FALSE)</f>
        <v>Non Komoditi</v>
      </c>
      <c r="L866">
        <f>VLOOKUP(D866,Group[],5,FALSE)</f>
        <v>0</v>
      </c>
      <c r="M866" t="str">
        <f>VLOOKUP(D866,Group[],4,FALSE)</f>
        <v>Kayu</v>
      </c>
      <c r="N866" t="str">
        <f>VLOOKUP(F866,Kategori[],3,FALSE)</f>
        <v>Kayu</v>
      </c>
    </row>
    <row r="867" spans="1:14">
      <c r="A867" s="139" t="s">
        <v>6875</v>
      </c>
      <c r="B867" s="27" t="s">
        <v>6887</v>
      </c>
      <c r="C867" s="27" t="s">
        <v>20</v>
      </c>
      <c r="D867" s="27" t="s">
        <v>1079</v>
      </c>
      <c r="E867" s="27" t="s">
        <v>39</v>
      </c>
      <c r="F867" s="27" t="s">
        <v>949</v>
      </c>
      <c r="G867" s="27" t="s">
        <v>950</v>
      </c>
      <c r="H867" s="139" t="s">
        <v>5</v>
      </c>
      <c r="I867" s="1">
        <v>3638250</v>
      </c>
      <c r="J867" s="58">
        <v>20</v>
      </c>
      <c r="K867" t="str">
        <f>VLOOKUP(D867,Group[],3,FALSE)</f>
        <v>Non Komoditi</v>
      </c>
      <c r="L867">
        <f>VLOOKUP(D867,Group[],5,FALSE)</f>
        <v>0</v>
      </c>
      <c r="M867" t="str">
        <f>VLOOKUP(D867,Group[],4,FALSE)</f>
        <v>Kayu</v>
      </c>
      <c r="N867" t="str">
        <f>VLOOKUP(F867,Kategori[],3,FALSE)</f>
        <v>Kayu</v>
      </c>
    </row>
    <row r="868" spans="1:14">
      <c r="A868" s="139" t="s">
        <v>6875</v>
      </c>
      <c r="B868" s="27" t="s">
        <v>6887</v>
      </c>
      <c r="C868" s="27" t="s">
        <v>20</v>
      </c>
      <c r="D868" s="27" t="s">
        <v>1079</v>
      </c>
      <c r="E868" s="27" t="s">
        <v>39</v>
      </c>
      <c r="F868" s="27" t="s">
        <v>951</v>
      </c>
      <c r="G868" s="27" t="s">
        <v>952</v>
      </c>
      <c r="H868" s="139" t="s">
        <v>5</v>
      </c>
      <c r="I868" s="1">
        <v>8882500</v>
      </c>
      <c r="J868" s="58">
        <v>22</v>
      </c>
      <c r="K868" t="str">
        <f>VLOOKUP(D868,Group[],3,FALSE)</f>
        <v>Non Komoditi</v>
      </c>
      <c r="L868">
        <f>VLOOKUP(D868,Group[],5,FALSE)</f>
        <v>0</v>
      </c>
      <c r="M868" t="str">
        <f>VLOOKUP(D868,Group[],4,FALSE)</f>
        <v>Kayu</v>
      </c>
      <c r="N868" t="str">
        <f>VLOOKUP(F868,Kategori[],3,FALSE)</f>
        <v>Kayu</v>
      </c>
    </row>
    <row r="869" spans="1:14">
      <c r="A869" s="139" t="s">
        <v>6875</v>
      </c>
      <c r="B869" s="27" t="s">
        <v>6887</v>
      </c>
      <c r="C869" s="27" t="s">
        <v>20</v>
      </c>
      <c r="D869" s="27" t="s">
        <v>1079</v>
      </c>
      <c r="E869" s="27" t="s">
        <v>39</v>
      </c>
      <c r="F869" s="27" t="s">
        <v>953</v>
      </c>
      <c r="G869" s="27" t="s">
        <v>954</v>
      </c>
      <c r="H869" s="139" t="s">
        <v>5</v>
      </c>
      <c r="I869" s="1">
        <v>12454800</v>
      </c>
      <c r="J869" s="58">
        <v>24</v>
      </c>
      <c r="K869" t="str">
        <f>VLOOKUP(D869,Group[],3,FALSE)</f>
        <v>Non Komoditi</v>
      </c>
      <c r="L869">
        <f>VLOOKUP(D869,Group[],5,FALSE)</f>
        <v>0</v>
      </c>
      <c r="M869" t="str">
        <f>VLOOKUP(D869,Group[],4,FALSE)</f>
        <v>Kayu</v>
      </c>
      <c r="N869" t="str">
        <f>VLOOKUP(F869,Kategori[],3,FALSE)</f>
        <v>Kayu</v>
      </c>
    </row>
    <row r="870" spans="1:14">
      <c r="A870" s="139" t="s">
        <v>6875</v>
      </c>
      <c r="B870" s="27" t="s">
        <v>6887</v>
      </c>
      <c r="C870" s="27" t="s">
        <v>20</v>
      </c>
      <c r="D870" s="27" t="s">
        <v>1079</v>
      </c>
      <c r="E870" s="27" t="s">
        <v>39</v>
      </c>
      <c r="F870" s="27" t="s">
        <v>955</v>
      </c>
      <c r="G870" s="27" t="s">
        <v>956</v>
      </c>
      <c r="H870" s="139" t="s">
        <v>5</v>
      </c>
      <c r="I870" s="1">
        <v>5704550</v>
      </c>
      <c r="J870" s="58">
        <v>18</v>
      </c>
      <c r="K870" t="str">
        <f>VLOOKUP(D870,Group[],3,FALSE)</f>
        <v>Non Komoditi</v>
      </c>
      <c r="L870">
        <f>VLOOKUP(D870,Group[],5,FALSE)</f>
        <v>0</v>
      </c>
      <c r="M870" t="str">
        <f>VLOOKUP(D870,Group[],4,FALSE)</f>
        <v>Kayu</v>
      </c>
      <c r="N870" t="str">
        <f>VLOOKUP(F870,Kategori[],3,FALSE)</f>
        <v>Kayu</v>
      </c>
    </row>
    <row r="871" spans="1:14">
      <c r="A871" s="139" t="s">
        <v>6875</v>
      </c>
      <c r="B871" s="27" t="s">
        <v>6887</v>
      </c>
      <c r="C871" s="27" t="s">
        <v>20</v>
      </c>
      <c r="D871" s="27" t="s">
        <v>1079</v>
      </c>
      <c r="E871" s="27" t="s">
        <v>39</v>
      </c>
      <c r="F871" s="27" t="s">
        <v>963</v>
      </c>
      <c r="G871" s="27" t="s">
        <v>964</v>
      </c>
      <c r="H871" s="139" t="s">
        <v>5</v>
      </c>
      <c r="I871" s="1">
        <v>3644550</v>
      </c>
      <c r="J871" s="58">
        <v>9</v>
      </c>
      <c r="K871" t="str">
        <f>VLOOKUP(D871,Group[],3,FALSE)</f>
        <v>Non Komoditi</v>
      </c>
      <c r="L871">
        <f>VLOOKUP(D871,Group[],5,FALSE)</f>
        <v>0</v>
      </c>
      <c r="M871" t="str">
        <f>VLOOKUP(D871,Group[],4,FALSE)</f>
        <v>Kayu</v>
      </c>
      <c r="N871" t="str">
        <f>VLOOKUP(F871,Kategori[],3,FALSE)</f>
        <v>Kayu</v>
      </c>
    </row>
    <row r="872" spans="1:14">
      <c r="A872" s="139" t="s">
        <v>6875</v>
      </c>
      <c r="B872" s="27" t="s">
        <v>6887</v>
      </c>
      <c r="C872" s="27" t="s">
        <v>20</v>
      </c>
      <c r="D872" s="27" t="s">
        <v>1079</v>
      </c>
      <c r="E872" s="27" t="s">
        <v>39</v>
      </c>
      <c r="F872" s="27" t="s">
        <v>965</v>
      </c>
      <c r="G872" s="27" t="s">
        <v>966</v>
      </c>
      <c r="H872" s="139" t="s">
        <v>5</v>
      </c>
      <c r="I872" s="1">
        <v>2824950</v>
      </c>
      <c r="J872" s="58">
        <v>6</v>
      </c>
      <c r="K872" t="str">
        <f>VLOOKUP(D872,Group[],3,FALSE)</f>
        <v>Non Komoditi</v>
      </c>
      <c r="L872">
        <f>VLOOKUP(D872,Group[],5,FALSE)</f>
        <v>0</v>
      </c>
      <c r="M872" t="str">
        <f>VLOOKUP(D872,Group[],4,FALSE)</f>
        <v>Kayu</v>
      </c>
      <c r="N872" t="str">
        <f>VLOOKUP(F872,Kategori[],3,FALSE)</f>
        <v>Kayu</v>
      </c>
    </row>
    <row r="873" spans="1:14">
      <c r="A873" s="139" t="s">
        <v>6875</v>
      </c>
      <c r="B873" s="27" t="s">
        <v>6887</v>
      </c>
      <c r="C873" s="27" t="s">
        <v>20</v>
      </c>
      <c r="D873" s="27" t="s">
        <v>1079</v>
      </c>
      <c r="E873" s="27" t="s">
        <v>39</v>
      </c>
      <c r="F873" s="27" t="s">
        <v>967</v>
      </c>
      <c r="G873" s="27" t="s">
        <v>968</v>
      </c>
      <c r="H873" s="139" t="s">
        <v>5</v>
      </c>
      <c r="I873" s="1">
        <v>3575000</v>
      </c>
      <c r="J873" s="58">
        <v>6</v>
      </c>
      <c r="K873" t="str">
        <f>VLOOKUP(D873,Group[],3,FALSE)</f>
        <v>Non Komoditi</v>
      </c>
      <c r="L873">
        <f>VLOOKUP(D873,Group[],5,FALSE)</f>
        <v>0</v>
      </c>
      <c r="M873" t="str">
        <f>VLOOKUP(D873,Group[],4,FALSE)</f>
        <v>Kayu</v>
      </c>
      <c r="N873" t="str">
        <f>VLOOKUP(F873,Kategori[],3,FALSE)</f>
        <v>Kayu</v>
      </c>
    </row>
    <row r="874" spans="1:14">
      <c r="A874" s="139" t="s">
        <v>6875</v>
      </c>
      <c r="B874" s="27" t="s">
        <v>6887</v>
      </c>
      <c r="C874" s="27" t="s">
        <v>20</v>
      </c>
      <c r="D874" s="27" t="s">
        <v>1079</v>
      </c>
      <c r="E874" s="27" t="s">
        <v>39</v>
      </c>
      <c r="F874" s="27" t="s">
        <v>969</v>
      </c>
      <c r="G874" s="27" t="s">
        <v>970</v>
      </c>
      <c r="H874" s="139" t="s">
        <v>5</v>
      </c>
      <c r="I874" s="1">
        <v>1560000</v>
      </c>
      <c r="J874" s="58">
        <v>3</v>
      </c>
      <c r="K874" t="str">
        <f>VLOOKUP(D874,Group[],3,FALSE)</f>
        <v>Non Komoditi</v>
      </c>
      <c r="L874">
        <f>VLOOKUP(D874,Group[],5,FALSE)</f>
        <v>0</v>
      </c>
      <c r="M874" t="str">
        <f>VLOOKUP(D874,Group[],4,FALSE)</f>
        <v>Kayu</v>
      </c>
      <c r="N874" t="str">
        <f>VLOOKUP(F874,Kategori[],3,FALSE)</f>
        <v>Kayu</v>
      </c>
    </row>
    <row r="875" spans="1:14">
      <c r="A875" s="139" t="s">
        <v>6875</v>
      </c>
      <c r="B875" s="27" t="s">
        <v>6887</v>
      </c>
      <c r="C875" s="27" t="s">
        <v>20</v>
      </c>
      <c r="D875" s="27" t="s">
        <v>1079</v>
      </c>
      <c r="E875" s="27" t="s">
        <v>39</v>
      </c>
      <c r="F875" s="27" t="s">
        <v>971</v>
      </c>
      <c r="G875" s="27" t="s">
        <v>972</v>
      </c>
      <c r="H875" s="139" t="s">
        <v>5</v>
      </c>
      <c r="I875" s="1">
        <v>845000</v>
      </c>
      <c r="J875" s="58">
        <v>3</v>
      </c>
      <c r="K875" t="str">
        <f>VLOOKUP(D875,Group[],3,FALSE)</f>
        <v>Non Komoditi</v>
      </c>
      <c r="L875">
        <f>VLOOKUP(D875,Group[],5,FALSE)</f>
        <v>0</v>
      </c>
      <c r="M875" t="str">
        <f>VLOOKUP(D875,Group[],4,FALSE)</f>
        <v>Kayu</v>
      </c>
      <c r="N875" t="str">
        <f>VLOOKUP(F875,Kategori[],3,FALSE)</f>
        <v>Kayu</v>
      </c>
    </row>
    <row r="876" spans="1:14">
      <c r="A876" s="139" t="s">
        <v>6875</v>
      </c>
      <c r="B876" s="27" t="s">
        <v>6887</v>
      </c>
      <c r="C876" s="27" t="s">
        <v>20</v>
      </c>
      <c r="D876" s="27" t="s">
        <v>1073</v>
      </c>
      <c r="E876" s="27" t="s">
        <v>26</v>
      </c>
      <c r="F876" s="27" t="s">
        <v>6</v>
      </c>
      <c r="G876" s="27" t="s">
        <v>6</v>
      </c>
      <c r="H876" s="139" t="s">
        <v>5</v>
      </c>
      <c r="I876" s="1">
        <v>2686615853</v>
      </c>
      <c r="J876" s="58">
        <v>0</v>
      </c>
      <c r="K876" t="str">
        <f>VLOOKUP(D876,Group[],3,FALSE)</f>
        <v>Non Komoditi</v>
      </c>
      <c r="L876">
        <f>VLOOKUP(D876,Group[],5,FALSE)</f>
        <v>0</v>
      </c>
      <c r="M876" t="str">
        <f>VLOOKUP(D876,Group[],4,FALSE)</f>
        <v>Agrowisata</v>
      </c>
      <c r="N876" t="str">
        <f>VLOOKUP(F876,Kategori[],3,FALSE)</f>
        <v>Lainnya</v>
      </c>
    </row>
    <row r="877" spans="1:14">
      <c r="A877" s="139" t="s">
        <v>6875</v>
      </c>
      <c r="B877" s="27" t="s">
        <v>6887</v>
      </c>
      <c r="C877" s="27" t="s">
        <v>21</v>
      </c>
      <c r="D877" s="27" t="s">
        <v>1061</v>
      </c>
      <c r="E877" s="27" t="s">
        <v>35</v>
      </c>
      <c r="F877" s="27" t="s">
        <v>50</v>
      </c>
      <c r="G877" s="27" t="s">
        <v>8</v>
      </c>
      <c r="H877" s="139" t="s">
        <v>5</v>
      </c>
      <c r="I877" s="1">
        <v>81095402610</v>
      </c>
      <c r="J877" s="58">
        <v>7153430</v>
      </c>
      <c r="K877" t="str">
        <f>VLOOKUP(D877,Group[],3,FALSE)</f>
        <v>Komoditi</v>
      </c>
      <c r="L877" t="str">
        <f>VLOOKUP(D877,Group[],5,FALSE)</f>
        <v>Kelapa Sawit</v>
      </c>
      <c r="M877" t="str">
        <f>VLOOKUP(D877,Group[],4,FALSE)</f>
        <v>Kelapa Sawit</v>
      </c>
      <c r="N877" t="str">
        <f>VLOOKUP(F877,Kategori[],3,FALSE)</f>
        <v>Minyak Sawit</v>
      </c>
    </row>
    <row r="878" spans="1:14">
      <c r="A878" s="139" t="s">
        <v>6875</v>
      </c>
      <c r="B878" s="27" t="s">
        <v>6887</v>
      </c>
      <c r="C878" s="27" t="s">
        <v>21</v>
      </c>
      <c r="D878" s="27" t="s">
        <v>1061</v>
      </c>
      <c r="E878" s="27" t="s">
        <v>35</v>
      </c>
      <c r="F878" s="27" t="s">
        <v>51</v>
      </c>
      <c r="G878" s="27" t="s">
        <v>9</v>
      </c>
      <c r="H878" s="139" t="s">
        <v>5</v>
      </c>
      <c r="I878" s="1">
        <v>7966000700</v>
      </c>
      <c r="J878" s="58">
        <v>1420770</v>
      </c>
      <c r="K878" t="str">
        <f>VLOOKUP(D878,Group[],3,FALSE)</f>
        <v>Komoditi</v>
      </c>
      <c r="L878" t="str">
        <f>VLOOKUP(D878,Group[],5,FALSE)</f>
        <v>Kelapa Sawit</v>
      </c>
      <c r="M878" t="str">
        <f>VLOOKUP(D878,Group[],4,FALSE)</f>
        <v>Kelapa Sawit</v>
      </c>
      <c r="N878" t="str">
        <f>VLOOKUP(F878,Kategori[],3,FALSE)</f>
        <v>Kernel</v>
      </c>
    </row>
    <row r="879" spans="1:14">
      <c r="A879" s="139" t="s">
        <v>6875</v>
      </c>
      <c r="B879" s="27" t="s">
        <v>6887</v>
      </c>
      <c r="C879" s="27" t="s">
        <v>21</v>
      </c>
      <c r="D879" s="27" t="s">
        <v>1066</v>
      </c>
      <c r="E879" s="27" t="s">
        <v>28</v>
      </c>
      <c r="F879" s="27" t="s">
        <v>348</v>
      </c>
      <c r="G879" s="27" t="s">
        <v>349</v>
      </c>
      <c r="H879" s="139" t="s">
        <v>5</v>
      </c>
      <c r="I879" s="1">
        <v>2036223900</v>
      </c>
      <c r="J879" s="58">
        <v>100096</v>
      </c>
      <c r="K879" t="str">
        <f>VLOOKUP(D879,Group[],3,FALSE)</f>
        <v>Komoditi</v>
      </c>
      <c r="L879" t="str">
        <f>VLOOKUP(D879,Group[],5,FALSE)</f>
        <v>Karet</v>
      </c>
      <c r="M879" t="str">
        <f>VLOOKUP(D879,Group[],4,FALSE)</f>
        <v>Karet</v>
      </c>
      <c r="N879" t="str">
        <f>VLOOKUP(F879,Kategori[],3,FALSE)</f>
        <v>Karet Lainnya</v>
      </c>
    </row>
    <row r="880" spans="1:14">
      <c r="A880" s="139" t="s">
        <v>6875</v>
      </c>
      <c r="B880" s="27" t="s">
        <v>6887</v>
      </c>
      <c r="C880" s="27" t="s">
        <v>21</v>
      </c>
      <c r="D880" s="27" t="s">
        <v>1062</v>
      </c>
      <c r="E880" s="27" t="s">
        <v>45</v>
      </c>
      <c r="F880" s="27" t="s">
        <v>50</v>
      </c>
      <c r="G880" s="27" t="s">
        <v>8</v>
      </c>
      <c r="H880" s="139" t="s">
        <v>5</v>
      </c>
      <c r="I880" s="1">
        <v>437441670</v>
      </c>
      <c r="J880" s="58">
        <v>0</v>
      </c>
      <c r="K880" t="str">
        <f>VLOOKUP(D880,Group[],3,FALSE)</f>
        <v>Komoditi</v>
      </c>
      <c r="L880" t="str">
        <f>VLOOKUP(D880,Group[],5,FALSE)</f>
        <v>Kelapa Sawit</v>
      </c>
      <c r="M880" t="str">
        <f>VLOOKUP(D880,Group[],4,FALSE)</f>
        <v>Kelapa Sawit</v>
      </c>
      <c r="N880" t="str">
        <f>VLOOKUP(F880,Kategori[],3,FALSE)</f>
        <v>Minyak Sawit</v>
      </c>
    </row>
    <row r="881" spans="1:14">
      <c r="A881" s="139" t="s">
        <v>6875</v>
      </c>
      <c r="B881" s="27" t="s">
        <v>6887</v>
      </c>
      <c r="C881" s="27" t="s">
        <v>21</v>
      </c>
      <c r="D881" s="27" t="s">
        <v>1062</v>
      </c>
      <c r="E881" s="27" t="s">
        <v>45</v>
      </c>
      <c r="F881" s="27" t="s">
        <v>51</v>
      </c>
      <c r="G881" s="27" t="s">
        <v>9</v>
      </c>
      <c r="H881" s="139" t="s">
        <v>5</v>
      </c>
      <c r="I881" s="1">
        <v>327948230</v>
      </c>
      <c r="J881" s="58">
        <v>0</v>
      </c>
      <c r="K881" t="str">
        <f>VLOOKUP(D881,Group[],3,FALSE)</f>
        <v>Komoditi</v>
      </c>
      <c r="L881" t="str">
        <f>VLOOKUP(D881,Group[],5,FALSE)</f>
        <v>Kelapa Sawit</v>
      </c>
      <c r="M881" t="str">
        <f>VLOOKUP(D881,Group[],4,FALSE)</f>
        <v>Kelapa Sawit</v>
      </c>
      <c r="N881" t="str">
        <f>VLOOKUP(F881,Kategori[],3,FALSE)</f>
        <v>Kernel</v>
      </c>
    </row>
    <row r="882" spans="1:14">
      <c r="A882" s="139" t="s">
        <v>6875</v>
      </c>
      <c r="B882" s="27" t="s">
        <v>6887</v>
      </c>
      <c r="C882" s="27" t="s">
        <v>22</v>
      </c>
      <c r="D882" s="27" t="s">
        <v>1061</v>
      </c>
      <c r="E882" s="27" t="s">
        <v>35</v>
      </c>
      <c r="F882" s="27" t="s">
        <v>50</v>
      </c>
      <c r="G882" s="27" t="s">
        <v>8</v>
      </c>
      <c r="H882" s="139" t="s">
        <v>5</v>
      </c>
      <c r="I882" s="1">
        <v>147804723946</v>
      </c>
      <c r="J882" s="58">
        <v>13898742</v>
      </c>
      <c r="K882" t="str">
        <f>VLOOKUP(D882,Group[],3,FALSE)</f>
        <v>Komoditi</v>
      </c>
      <c r="L882" t="str">
        <f>VLOOKUP(D882,Group[],5,FALSE)</f>
        <v>Kelapa Sawit</v>
      </c>
      <c r="M882" t="str">
        <f>VLOOKUP(D882,Group[],4,FALSE)</f>
        <v>Kelapa Sawit</v>
      </c>
      <c r="N882" t="str">
        <f>VLOOKUP(F882,Kategori[],3,FALSE)</f>
        <v>Minyak Sawit</v>
      </c>
    </row>
    <row r="883" spans="1:14">
      <c r="A883" s="139" t="s">
        <v>6875</v>
      </c>
      <c r="B883" s="27" t="s">
        <v>6887</v>
      </c>
      <c r="C883" s="27" t="s">
        <v>22</v>
      </c>
      <c r="D883" s="27" t="s">
        <v>1061</v>
      </c>
      <c r="E883" s="27" t="s">
        <v>35</v>
      </c>
      <c r="F883" s="27" t="s">
        <v>51</v>
      </c>
      <c r="G883" s="27" t="s">
        <v>9</v>
      </c>
      <c r="H883" s="139" t="s">
        <v>5</v>
      </c>
      <c r="I883" s="1">
        <v>150450000</v>
      </c>
      <c r="J883" s="58">
        <v>60180</v>
      </c>
      <c r="K883" t="str">
        <f>VLOOKUP(D883,Group[],3,FALSE)</f>
        <v>Komoditi</v>
      </c>
      <c r="L883" t="str">
        <f>VLOOKUP(D883,Group[],5,FALSE)</f>
        <v>Kelapa Sawit</v>
      </c>
      <c r="M883" t="str">
        <f>VLOOKUP(D883,Group[],4,FALSE)</f>
        <v>Kelapa Sawit</v>
      </c>
      <c r="N883" t="str">
        <f>VLOOKUP(F883,Kategori[],3,FALSE)</f>
        <v>Kernel</v>
      </c>
    </row>
    <row r="884" spans="1:14">
      <c r="A884" s="139" t="s">
        <v>6875</v>
      </c>
      <c r="B884" s="27" t="s">
        <v>6887</v>
      </c>
      <c r="C884" s="27" t="s">
        <v>22</v>
      </c>
      <c r="D884" s="27" t="s">
        <v>1061</v>
      </c>
      <c r="E884" s="27" t="s">
        <v>35</v>
      </c>
      <c r="F884" s="27" t="s">
        <v>1033</v>
      </c>
      <c r="G884" s="27" t="s">
        <v>1034</v>
      </c>
      <c r="H884" s="139" t="s">
        <v>5</v>
      </c>
      <c r="I884" s="1">
        <v>25749897990</v>
      </c>
      <c r="J884" s="58">
        <v>2391090</v>
      </c>
      <c r="K884" t="str">
        <f>VLOOKUP(D884,Group[],3,FALSE)</f>
        <v>Komoditi</v>
      </c>
      <c r="L884" t="str">
        <f>VLOOKUP(D884,Group[],5,FALSE)</f>
        <v>Kelapa Sawit</v>
      </c>
      <c r="M884" t="str">
        <f>VLOOKUP(D884,Group[],4,FALSE)</f>
        <v>Kelapa Sawit</v>
      </c>
      <c r="N884" t="str">
        <f>VLOOKUP(F884,Kategori[],3,FALSE)</f>
        <v>PKO</v>
      </c>
    </row>
    <row r="885" spans="1:14">
      <c r="A885" s="139" t="s">
        <v>6875</v>
      </c>
      <c r="B885" s="27" t="s">
        <v>6887</v>
      </c>
      <c r="C885" s="27" t="s">
        <v>22</v>
      </c>
      <c r="D885" s="27" t="s">
        <v>1061</v>
      </c>
      <c r="E885" s="27" t="s">
        <v>35</v>
      </c>
      <c r="F885" s="27" t="s">
        <v>1035</v>
      </c>
      <c r="G885" s="27" t="s">
        <v>1036</v>
      </c>
      <c r="H885" s="139" t="s">
        <v>5</v>
      </c>
      <c r="I885" s="1">
        <v>2010083457</v>
      </c>
      <c r="J885" s="58">
        <v>1202943</v>
      </c>
      <c r="K885" t="str">
        <f>VLOOKUP(D885,Group[],3,FALSE)</f>
        <v>Komoditi</v>
      </c>
      <c r="L885" t="str">
        <f>VLOOKUP(D885,Group[],5,FALSE)</f>
        <v>Kelapa Sawit</v>
      </c>
      <c r="M885" t="str">
        <f>VLOOKUP(D885,Group[],4,FALSE)</f>
        <v>Kelapa Sawit</v>
      </c>
      <c r="N885" t="str">
        <f>VLOOKUP(F885,Kategori[],3,FALSE)</f>
        <v>PKM</v>
      </c>
    </row>
    <row r="886" spans="1:14">
      <c r="A886" s="139" t="s">
        <v>6875</v>
      </c>
      <c r="B886" s="27" t="s">
        <v>6887</v>
      </c>
      <c r="C886" s="27" t="s">
        <v>22</v>
      </c>
      <c r="D886" s="27" t="s">
        <v>1061</v>
      </c>
      <c r="E886" s="27" t="s">
        <v>35</v>
      </c>
      <c r="F886" s="27" t="s">
        <v>359</v>
      </c>
      <c r="G886" s="27" t="s">
        <v>360</v>
      </c>
      <c r="H886" s="139" t="s">
        <v>5</v>
      </c>
      <c r="I886" s="1">
        <v>1189529400</v>
      </c>
      <c r="J886" s="58">
        <v>616620</v>
      </c>
      <c r="K886" t="str">
        <f>VLOOKUP(D886,Group[],3,FALSE)</f>
        <v>Komoditi</v>
      </c>
      <c r="L886" t="str">
        <f>VLOOKUP(D886,Group[],5,FALSE)</f>
        <v>Kelapa Sawit</v>
      </c>
      <c r="M886" t="str">
        <f>VLOOKUP(D886,Group[],4,FALSE)</f>
        <v>Kelapa Sawit</v>
      </c>
      <c r="N886" t="str">
        <f>VLOOKUP(F886,Kategori[],3,FALSE)</f>
        <v>TBS</v>
      </c>
    </row>
    <row r="887" spans="1:14">
      <c r="A887" s="139" t="s">
        <v>6875</v>
      </c>
      <c r="B887" s="27" t="s">
        <v>6887</v>
      </c>
      <c r="C887" s="27" t="s">
        <v>22</v>
      </c>
      <c r="D887" s="27" t="s">
        <v>1066</v>
      </c>
      <c r="E887" s="27" t="s">
        <v>28</v>
      </c>
      <c r="F887" s="27" t="s">
        <v>350</v>
      </c>
      <c r="G887" s="27" t="s">
        <v>99</v>
      </c>
      <c r="H887" s="139" t="s">
        <v>4</v>
      </c>
      <c r="I887" s="1">
        <v>480755467</v>
      </c>
      <c r="J887" s="58">
        <v>18306</v>
      </c>
      <c r="K887" t="str">
        <f>VLOOKUP(D887,Group[],3,FALSE)</f>
        <v>Komoditi</v>
      </c>
      <c r="L887" t="str">
        <f>VLOOKUP(D887,Group[],5,FALSE)</f>
        <v>Karet</v>
      </c>
      <c r="M887" t="str">
        <f>VLOOKUP(D887,Group[],4,FALSE)</f>
        <v>Karet</v>
      </c>
      <c r="N887" t="str">
        <f>VLOOKUP(F887,Kategori[],3,FALSE)</f>
        <v>RSS-I</v>
      </c>
    </row>
    <row r="888" spans="1:14">
      <c r="A888" s="139" t="s">
        <v>6875</v>
      </c>
      <c r="B888" s="27" t="s">
        <v>6887</v>
      </c>
      <c r="C888" s="27" t="s">
        <v>22</v>
      </c>
      <c r="D888" s="27" t="s">
        <v>1066</v>
      </c>
      <c r="E888" s="27" t="s">
        <v>28</v>
      </c>
      <c r="F888" s="27" t="s">
        <v>350</v>
      </c>
      <c r="G888" s="27" t="s">
        <v>99</v>
      </c>
      <c r="H888" s="139" t="s">
        <v>5</v>
      </c>
      <c r="I888" s="1">
        <v>953086419</v>
      </c>
      <c r="J888" s="58">
        <v>41553</v>
      </c>
      <c r="K888" t="str">
        <f>VLOOKUP(D888,Group[],3,FALSE)</f>
        <v>Komoditi</v>
      </c>
      <c r="L888" t="str">
        <f>VLOOKUP(D888,Group[],5,FALSE)</f>
        <v>Karet</v>
      </c>
      <c r="M888" t="str">
        <f>VLOOKUP(D888,Group[],4,FALSE)</f>
        <v>Karet</v>
      </c>
      <c r="N888" t="str">
        <f>VLOOKUP(F888,Kategori[],3,FALSE)</f>
        <v>RSS-I</v>
      </c>
    </row>
    <row r="889" spans="1:14">
      <c r="A889" s="139" t="s">
        <v>6875</v>
      </c>
      <c r="B889" s="27" t="s">
        <v>6887</v>
      </c>
      <c r="C889" s="27" t="s">
        <v>22</v>
      </c>
      <c r="D889" s="27" t="s">
        <v>1066</v>
      </c>
      <c r="E889" s="27" t="s">
        <v>28</v>
      </c>
      <c r="F889" s="27" t="s">
        <v>351</v>
      </c>
      <c r="G889" s="27" t="s">
        <v>352</v>
      </c>
      <c r="H889" s="139" t="s">
        <v>4</v>
      </c>
      <c r="I889" s="1">
        <v>4723875072</v>
      </c>
      <c r="J889" s="58">
        <v>192000</v>
      </c>
      <c r="K889" t="str">
        <f>VLOOKUP(D889,Group[],3,FALSE)</f>
        <v>Komoditi</v>
      </c>
      <c r="L889" t="str">
        <f>VLOOKUP(D889,Group[],5,FALSE)</f>
        <v>Karet</v>
      </c>
      <c r="M889" t="str">
        <f>VLOOKUP(D889,Group[],4,FALSE)</f>
        <v>Karet</v>
      </c>
      <c r="N889" t="str">
        <f>VLOOKUP(F889,Kategori[],3,FALSE)</f>
        <v>RSS-I</v>
      </c>
    </row>
    <row r="890" spans="1:14">
      <c r="A890" s="139" t="s">
        <v>6875</v>
      </c>
      <c r="B890" s="27" t="s">
        <v>6887</v>
      </c>
      <c r="C890" s="27" t="s">
        <v>22</v>
      </c>
      <c r="D890" s="27" t="s">
        <v>1066</v>
      </c>
      <c r="E890" s="27" t="s">
        <v>28</v>
      </c>
      <c r="F890" s="27" t="s">
        <v>353</v>
      </c>
      <c r="G890" s="27" t="s">
        <v>354</v>
      </c>
      <c r="H890" s="139" t="s">
        <v>4</v>
      </c>
      <c r="I890" s="1">
        <v>3133326873</v>
      </c>
      <c r="J890" s="58">
        <v>120960</v>
      </c>
      <c r="K890" t="str">
        <f>VLOOKUP(D890,Group[],3,FALSE)</f>
        <v>Komoditi</v>
      </c>
      <c r="L890" t="str">
        <f>VLOOKUP(D890,Group[],5,FALSE)</f>
        <v>Karet</v>
      </c>
      <c r="M890" t="str">
        <f>VLOOKUP(D890,Group[],4,FALSE)</f>
        <v>Karet</v>
      </c>
      <c r="N890" t="str">
        <f>VLOOKUP(F890,Kategori[],3,FALSE)</f>
        <v>Karet Lainnya</v>
      </c>
    </row>
    <row r="891" spans="1:14">
      <c r="A891" s="139" t="s">
        <v>6875</v>
      </c>
      <c r="B891" s="27" t="s">
        <v>6887</v>
      </c>
      <c r="C891" s="27" t="s">
        <v>22</v>
      </c>
      <c r="D891" s="27" t="s">
        <v>1066</v>
      </c>
      <c r="E891" s="27" t="s">
        <v>28</v>
      </c>
      <c r="F891" s="27" t="s">
        <v>353</v>
      </c>
      <c r="G891" s="27" t="s">
        <v>354</v>
      </c>
      <c r="H891" s="139" t="s">
        <v>5</v>
      </c>
      <c r="I891" s="1">
        <v>3560538240</v>
      </c>
      <c r="J891" s="58">
        <v>141120</v>
      </c>
      <c r="K891" t="str">
        <f>VLOOKUP(D891,Group[],3,FALSE)</f>
        <v>Komoditi</v>
      </c>
      <c r="L891" t="str">
        <f>VLOOKUP(D891,Group[],5,FALSE)</f>
        <v>Karet</v>
      </c>
      <c r="M891" t="str">
        <f>VLOOKUP(D891,Group[],4,FALSE)</f>
        <v>Karet</v>
      </c>
      <c r="N891" t="str">
        <f>VLOOKUP(F891,Kategori[],3,FALSE)</f>
        <v>Karet Lainnya</v>
      </c>
    </row>
    <row r="892" spans="1:14">
      <c r="A892" s="139" t="s">
        <v>6875</v>
      </c>
      <c r="B892" s="27" t="s">
        <v>6887</v>
      </c>
      <c r="C892" s="27" t="s">
        <v>22</v>
      </c>
      <c r="D892" s="27" t="s">
        <v>1066</v>
      </c>
      <c r="E892" s="27" t="s">
        <v>28</v>
      </c>
      <c r="F892" s="27" t="s">
        <v>355</v>
      </c>
      <c r="G892" s="27" t="s">
        <v>356</v>
      </c>
      <c r="H892" s="139" t="s">
        <v>5</v>
      </c>
      <c r="I892" s="1">
        <v>64189411020</v>
      </c>
      <c r="J892" s="58">
        <v>2847600</v>
      </c>
      <c r="K892" t="str">
        <f>VLOOKUP(D892,Group[],3,FALSE)</f>
        <v>Komoditi</v>
      </c>
      <c r="L892" t="str">
        <f>VLOOKUP(D892,Group[],5,FALSE)</f>
        <v>Karet</v>
      </c>
      <c r="M892" t="str">
        <f>VLOOKUP(D892,Group[],4,FALSE)</f>
        <v>Karet</v>
      </c>
      <c r="N892" t="str">
        <f>VLOOKUP(F892,Kategori[],3,FALSE)</f>
        <v>SIR 20</v>
      </c>
    </row>
    <row r="893" spans="1:14">
      <c r="A893" s="139" t="s">
        <v>6875</v>
      </c>
      <c r="B893" s="27" t="s">
        <v>6887</v>
      </c>
      <c r="C893" s="27" t="s">
        <v>22</v>
      </c>
      <c r="D893" s="27" t="s">
        <v>1066</v>
      </c>
      <c r="E893" s="27" t="s">
        <v>28</v>
      </c>
      <c r="F893" s="27" t="s">
        <v>98</v>
      </c>
      <c r="G893" s="27" t="s">
        <v>99</v>
      </c>
      <c r="H893" s="139" t="s">
        <v>4</v>
      </c>
      <c r="I893" s="1">
        <v>0</v>
      </c>
      <c r="J893" s="58">
        <v>0</v>
      </c>
      <c r="K893" t="str">
        <f>VLOOKUP(D893,Group[],3,FALSE)</f>
        <v>Komoditi</v>
      </c>
      <c r="L893" t="str">
        <f>VLOOKUP(D893,Group[],5,FALSE)</f>
        <v>Karet</v>
      </c>
      <c r="M893" t="str">
        <f>VLOOKUP(D893,Group[],4,FALSE)</f>
        <v>Karet</v>
      </c>
      <c r="N893" t="str">
        <f>VLOOKUP(F893,Kategori[],3,FALSE)</f>
        <v>RSS-I</v>
      </c>
    </row>
    <row r="894" spans="1:14">
      <c r="A894" s="139" t="s">
        <v>6875</v>
      </c>
      <c r="B894" s="27" t="s">
        <v>6887</v>
      </c>
      <c r="C894" s="27" t="s">
        <v>22</v>
      </c>
      <c r="D894" s="27" t="s">
        <v>1066</v>
      </c>
      <c r="E894" s="27" t="s">
        <v>28</v>
      </c>
      <c r="F894" s="27" t="s">
        <v>98</v>
      </c>
      <c r="G894" s="27" t="s">
        <v>99</v>
      </c>
      <c r="H894" s="139" t="s">
        <v>5</v>
      </c>
      <c r="I894" s="1">
        <v>4452858441</v>
      </c>
      <c r="J894" s="58">
        <v>196425</v>
      </c>
      <c r="K894" t="str">
        <f>VLOOKUP(D894,Group[],3,FALSE)</f>
        <v>Komoditi</v>
      </c>
      <c r="L894" t="str">
        <f>VLOOKUP(D894,Group[],5,FALSE)</f>
        <v>Karet</v>
      </c>
      <c r="M894" t="str">
        <f>VLOOKUP(D894,Group[],4,FALSE)</f>
        <v>Karet</v>
      </c>
      <c r="N894" t="str">
        <f>VLOOKUP(F894,Kategori[],3,FALSE)</f>
        <v>RSS-I</v>
      </c>
    </row>
    <row r="895" spans="1:14">
      <c r="A895" s="139" t="s">
        <v>6875</v>
      </c>
      <c r="B895" s="27" t="s">
        <v>6887</v>
      </c>
      <c r="C895" s="27" t="s">
        <v>22</v>
      </c>
      <c r="D895" s="27" t="s">
        <v>1067</v>
      </c>
      <c r="E895" s="27" t="s">
        <v>36</v>
      </c>
      <c r="F895" s="27" t="s">
        <v>62</v>
      </c>
      <c r="G895" s="27" t="s">
        <v>63</v>
      </c>
      <c r="H895" s="139" t="s">
        <v>5</v>
      </c>
      <c r="I895" s="1">
        <v>36844320</v>
      </c>
      <c r="J895" s="58">
        <v>2000</v>
      </c>
      <c r="K895" t="str">
        <f>VLOOKUP(D895,Group[],3,FALSE)</f>
        <v>Komoditi</v>
      </c>
      <c r="L895" t="str">
        <f>VLOOKUP(D895,Group[],5,FALSE)</f>
        <v>Teh</v>
      </c>
      <c r="M895" t="str">
        <f>VLOOKUP(D895,Group[],4,FALSE)</f>
        <v>Teh</v>
      </c>
      <c r="N895" t="str">
        <f>VLOOKUP(F895,Kategori[],3,FALSE)</f>
        <v>Ortodhoks</v>
      </c>
    </row>
    <row r="896" spans="1:14">
      <c r="A896" s="139" t="s">
        <v>6875</v>
      </c>
      <c r="B896" s="27" t="s">
        <v>6887</v>
      </c>
      <c r="C896" s="27" t="s">
        <v>22</v>
      </c>
      <c r="D896" s="27" t="s">
        <v>1067</v>
      </c>
      <c r="E896" s="27" t="s">
        <v>36</v>
      </c>
      <c r="F896" s="27" t="s">
        <v>64</v>
      </c>
      <c r="G896" s="27" t="s">
        <v>65</v>
      </c>
      <c r="H896" s="139" t="s">
        <v>5</v>
      </c>
      <c r="I896" s="1">
        <v>104781581</v>
      </c>
      <c r="J896" s="58">
        <v>6120</v>
      </c>
      <c r="K896" t="str">
        <f>VLOOKUP(D896,Group[],3,FALSE)</f>
        <v>Komoditi</v>
      </c>
      <c r="L896" t="str">
        <f>VLOOKUP(D896,Group[],5,FALSE)</f>
        <v>Teh</v>
      </c>
      <c r="M896" t="str">
        <f>VLOOKUP(D896,Group[],4,FALSE)</f>
        <v>Teh</v>
      </c>
      <c r="N896" t="str">
        <f>VLOOKUP(F896,Kategori[],3,FALSE)</f>
        <v>Ortodhoks</v>
      </c>
    </row>
    <row r="897" spans="1:14">
      <c r="A897" s="139" t="s">
        <v>6875</v>
      </c>
      <c r="B897" s="27" t="s">
        <v>6887</v>
      </c>
      <c r="C897" s="27" t="s">
        <v>22</v>
      </c>
      <c r="D897" s="27" t="s">
        <v>1067</v>
      </c>
      <c r="E897" s="27" t="s">
        <v>36</v>
      </c>
      <c r="F897" s="27" t="s">
        <v>357</v>
      </c>
      <c r="G897" s="27" t="s">
        <v>358</v>
      </c>
      <c r="H897" s="139" t="s">
        <v>5</v>
      </c>
      <c r="I897" s="1">
        <v>19175520</v>
      </c>
      <c r="J897" s="58">
        <v>1040</v>
      </c>
      <c r="K897" t="str">
        <f>VLOOKUP(D897,Group[],3,FALSE)</f>
        <v>Komoditi</v>
      </c>
      <c r="L897" t="str">
        <f>VLOOKUP(D897,Group[],5,FALSE)</f>
        <v>Teh</v>
      </c>
      <c r="M897" t="str">
        <f>VLOOKUP(D897,Group[],4,FALSE)</f>
        <v>Teh</v>
      </c>
      <c r="N897" t="str">
        <f>VLOOKUP(F897,Kategori[],3,FALSE)</f>
        <v>CTC</v>
      </c>
    </row>
    <row r="898" spans="1:14">
      <c r="A898" s="139" t="s">
        <v>6875</v>
      </c>
      <c r="B898" s="27" t="s">
        <v>6887</v>
      </c>
      <c r="C898" s="27" t="s">
        <v>22</v>
      </c>
      <c r="D898" s="27" t="s">
        <v>1067</v>
      </c>
      <c r="E898" s="27" t="s">
        <v>36</v>
      </c>
      <c r="F898" s="27" t="s">
        <v>394</v>
      </c>
      <c r="G898" s="27" t="s">
        <v>395</v>
      </c>
      <c r="H898" s="139" t="s">
        <v>5</v>
      </c>
      <c r="I898" s="1">
        <v>102353394</v>
      </c>
      <c r="J898" s="58">
        <v>5500</v>
      </c>
      <c r="K898" t="str">
        <f>VLOOKUP(D898,Group[],3,FALSE)</f>
        <v>Komoditi</v>
      </c>
      <c r="L898" t="str">
        <f>VLOOKUP(D898,Group[],5,FALSE)</f>
        <v>Teh</v>
      </c>
      <c r="M898" t="str">
        <f>VLOOKUP(D898,Group[],4,FALSE)</f>
        <v>Teh</v>
      </c>
      <c r="N898" t="str">
        <f>VLOOKUP(F898,Kategori[],3,FALSE)</f>
        <v>CTC</v>
      </c>
    </row>
    <row r="899" spans="1:14">
      <c r="A899" s="139" t="s">
        <v>6875</v>
      </c>
      <c r="B899" s="27" t="s">
        <v>6887</v>
      </c>
      <c r="C899" s="27" t="s">
        <v>22</v>
      </c>
      <c r="D899" s="27" t="s">
        <v>1069</v>
      </c>
      <c r="E899" s="27" t="s">
        <v>40</v>
      </c>
      <c r="F899" s="27" t="s">
        <v>1041</v>
      </c>
      <c r="G899" s="27" t="s">
        <v>1042</v>
      </c>
      <c r="H899" s="139" t="s">
        <v>5</v>
      </c>
      <c r="I899" s="1">
        <v>761392500</v>
      </c>
      <c r="J899" s="58">
        <v>61117</v>
      </c>
      <c r="K899" t="str">
        <f>VLOOKUP(D899,Group[],3,FALSE)</f>
        <v>Non Komoditi</v>
      </c>
      <c r="L899">
        <f>VLOOKUP(D899,Group[],5,FALSE)</f>
        <v>0</v>
      </c>
      <c r="M899" t="str">
        <f>VLOOKUP(D899,Group[],4,FALSE)</f>
        <v>Hilir Lainnya</v>
      </c>
      <c r="N899" t="str">
        <f>VLOOKUP(F899,Kategori[],3,FALSE)</f>
        <v>Hilir Lainya</v>
      </c>
    </row>
    <row r="900" spans="1:14">
      <c r="A900" s="139" t="s">
        <v>6875</v>
      </c>
      <c r="B900" s="27" t="s">
        <v>6887</v>
      </c>
      <c r="C900" s="27" t="s">
        <v>23</v>
      </c>
      <c r="D900" s="27" t="s">
        <v>1061</v>
      </c>
      <c r="E900" s="27" t="s">
        <v>35</v>
      </c>
      <c r="F900" s="27" t="s">
        <v>359</v>
      </c>
      <c r="G900" s="27" t="s">
        <v>360</v>
      </c>
      <c r="H900" s="139" t="s">
        <v>5</v>
      </c>
      <c r="I900" s="1">
        <v>1767979860</v>
      </c>
      <c r="J900" s="58">
        <v>893220</v>
      </c>
      <c r="K900" t="str">
        <f>VLOOKUP(D900,Group[],3,FALSE)</f>
        <v>Komoditi</v>
      </c>
      <c r="L900" t="str">
        <f>VLOOKUP(D900,Group[],5,FALSE)</f>
        <v>Kelapa Sawit</v>
      </c>
      <c r="M900" t="str">
        <f>VLOOKUP(D900,Group[],4,FALSE)</f>
        <v>Kelapa Sawit</v>
      </c>
      <c r="N900" t="str">
        <f>VLOOKUP(F900,Kategori[],3,FALSE)</f>
        <v>TBS</v>
      </c>
    </row>
    <row r="901" spans="1:14">
      <c r="A901" s="139" t="s">
        <v>6875</v>
      </c>
      <c r="B901" s="27" t="s">
        <v>6887</v>
      </c>
      <c r="C901" s="27" t="s">
        <v>23</v>
      </c>
      <c r="D901" s="27" t="s">
        <v>1072</v>
      </c>
      <c r="E901" s="27" t="s">
        <v>27</v>
      </c>
      <c r="F901" s="27" t="s">
        <v>1043</v>
      </c>
      <c r="G901" s="27" t="s">
        <v>1044</v>
      </c>
      <c r="H901" s="139" t="s">
        <v>5</v>
      </c>
      <c r="I901" s="1">
        <v>64864800</v>
      </c>
      <c r="J901" s="58">
        <v>10000</v>
      </c>
      <c r="K901" t="str">
        <f>VLOOKUP(D901,Group[],3,FALSE)</f>
        <v>Non Komoditi</v>
      </c>
      <c r="L901">
        <f>VLOOKUP(D901,Group[],5,FALSE)</f>
        <v>0</v>
      </c>
      <c r="M901" t="str">
        <f>VLOOKUP(D901,Group[],4,FALSE)</f>
        <v>Hortikultura</v>
      </c>
      <c r="N901" t="str">
        <f>VLOOKUP(F901,Kategori[],3,FALSE)</f>
        <v>Hortikultura</v>
      </c>
    </row>
    <row r="902" spans="1:14">
      <c r="A902" s="139" t="s">
        <v>6875</v>
      </c>
      <c r="B902" s="27" t="s">
        <v>6887</v>
      </c>
      <c r="C902" s="27" t="s">
        <v>23</v>
      </c>
      <c r="D902" s="27" t="s">
        <v>1072</v>
      </c>
      <c r="E902" s="27" t="s">
        <v>27</v>
      </c>
      <c r="F902" s="27" t="s">
        <v>1055</v>
      </c>
      <c r="G902" s="27" t="s">
        <v>1056</v>
      </c>
      <c r="H902" s="139" t="s">
        <v>5</v>
      </c>
      <c r="I902" s="1">
        <v>4221291</v>
      </c>
      <c r="J902" s="58">
        <v>2302</v>
      </c>
      <c r="K902" t="str">
        <f>VLOOKUP(D902,Group[],3,FALSE)</f>
        <v>Non Komoditi</v>
      </c>
      <c r="L902">
        <f>VLOOKUP(D902,Group[],5,FALSE)</f>
        <v>0</v>
      </c>
      <c r="M902" t="str">
        <f>VLOOKUP(D902,Group[],4,FALSE)</f>
        <v>Hortikultura</v>
      </c>
      <c r="N902" t="str">
        <f>VLOOKUP(F902,Kategori[],3,FALSE)</f>
        <v>Hortikultura</v>
      </c>
    </row>
    <row r="903" spans="1:14">
      <c r="A903" s="139" t="s">
        <v>6875</v>
      </c>
      <c r="B903" s="27" t="s">
        <v>6887</v>
      </c>
      <c r="C903" s="27" t="s">
        <v>23</v>
      </c>
      <c r="D903" s="27" t="s">
        <v>1072</v>
      </c>
      <c r="E903" s="27" t="s">
        <v>27</v>
      </c>
      <c r="F903" s="27" t="s">
        <v>1057</v>
      </c>
      <c r="G903" s="27" t="s">
        <v>1058</v>
      </c>
      <c r="H903" s="139" t="s">
        <v>5</v>
      </c>
      <c r="I903" s="1">
        <v>482500000</v>
      </c>
      <c r="J903" s="58">
        <v>50000</v>
      </c>
      <c r="K903" t="str">
        <f>VLOOKUP(D903,Group[],3,FALSE)</f>
        <v>Non Komoditi</v>
      </c>
      <c r="L903">
        <f>VLOOKUP(D903,Group[],5,FALSE)</f>
        <v>0</v>
      </c>
      <c r="M903" t="str">
        <f>VLOOKUP(D903,Group[],4,FALSE)</f>
        <v>Hortikultura</v>
      </c>
      <c r="N903" t="str">
        <f>VLOOKUP(F903,Kategori[],3,FALSE)</f>
        <v>Hortikultura</v>
      </c>
    </row>
    <row r="904" spans="1:14">
      <c r="A904" s="139" t="s">
        <v>6856</v>
      </c>
      <c r="B904" s="27" t="s">
        <v>17</v>
      </c>
      <c r="C904" s="27" t="s">
        <v>17</v>
      </c>
      <c r="D904" s="27" t="s">
        <v>1061</v>
      </c>
      <c r="E904" s="27" t="s">
        <v>35</v>
      </c>
      <c r="F904" s="27" t="s">
        <v>50</v>
      </c>
      <c r="G904" s="27" t="s">
        <v>8</v>
      </c>
      <c r="H904" s="139" t="s">
        <v>5</v>
      </c>
      <c r="I904" s="1">
        <v>100948302150</v>
      </c>
      <c r="J904" s="58">
        <v>8967700</v>
      </c>
      <c r="K904" t="str">
        <f>VLOOKUP(D904,Group[],3,FALSE)</f>
        <v>Komoditi</v>
      </c>
      <c r="L904" t="str">
        <f>VLOOKUP(D904,Group[],5,FALSE)</f>
        <v>Kelapa Sawit</v>
      </c>
      <c r="M904" t="str">
        <f>VLOOKUP(D904,Group[],4,FALSE)</f>
        <v>Kelapa Sawit</v>
      </c>
      <c r="N904" t="str">
        <f>VLOOKUP(F904,Kategori[],3,FALSE)</f>
        <v>Minyak Sawit</v>
      </c>
    </row>
    <row r="905" spans="1:14">
      <c r="A905" s="139" t="s">
        <v>6856</v>
      </c>
      <c r="B905" s="27" t="s">
        <v>17</v>
      </c>
      <c r="C905" s="27" t="s">
        <v>17</v>
      </c>
      <c r="D905" s="27" t="s">
        <v>1061</v>
      </c>
      <c r="E905" s="27" t="s">
        <v>35</v>
      </c>
      <c r="F905" s="27" t="s">
        <v>51</v>
      </c>
      <c r="G905" s="27" t="s">
        <v>9</v>
      </c>
      <c r="H905" s="139" t="s">
        <v>5</v>
      </c>
      <c r="I905" s="1">
        <v>9351405330</v>
      </c>
      <c r="J905" s="58">
        <v>1659360</v>
      </c>
      <c r="K905" t="str">
        <f>VLOOKUP(D905,Group[],3,FALSE)</f>
        <v>Komoditi</v>
      </c>
      <c r="L905" t="str">
        <f>VLOOKUP(D905,Group[],5,FALSE)</f>
        <v>Kelapa Sawit</v>
      </c>
      <c r="M905" t="str">
        <f>VLOOKUP(D905,Group[],4,FALSE)</f>
        <v>Kelapa Sawit</v>
      </c>
      <c r="N905" t="str">
        <f>VLOOKUP(F905,Kategori[],3,FALSE)</f>
        <v>Kernel</v>
      </c>
    </row>
    <row r="906" spans="1:14">
      <c r="A906" s="139" t="s">
        <v>6856</v>
      </c>
      <c r="B906" s="27" t="s">
        <v>17</v>
      </c>
      <c r="C906" s="27" t="s">
        <v>17</v>
      </c>
      <c r="D906" s="27" t="s">
        <v>1064</v>
      </c>
      <c r="E906" s="27" t="s">
        <v>33</v>
      </c>
      <c r="F906" s="27" t="s">
        <v>367</v>
      </c>
      <c r="G906" s="27" t="s">
        <v>368</v>
      </c>
      <c r="H906" s="139" t="s">
        <v>5</v>
      </c>
      <c r="I906" s="1">
        <v>5298548856</v>
      </c>
      <c r="J906" s="58">
        <v>3217671</v>
      </c>
      <c r="K906" t="str">
        <f>VLOOKUP(D906,Group[],3,FALSE)</f>
        <v>Komoditi</v>
      </c>
      <c r="L906" t="str">
        <f>VLOOKUP(D906,Group[],5,FALSE)</f>
        <v>Tebu</v>
      </c>
      <c r="M906" t="str">
        <f>VLOOKUP(D906,Group[],4,FALSE)</f>
        <v>Tebu</v>
      </c>
      <c r="N906" t="str">
        <f>VLOOKUP(F906,Kategori[],3,FALSE)</f>
        <v>Gula</v>
      </c>
    </row>
    <row r="907" spans="1:14">
      <c r="A907" s="139" t="s">
        <v>6856</v>
      </c>
      <c r="B907" s="27" t="s">
        <v>17</v>
      </c>
      <c r="C907" s="27" t="s">
        <v>17</v>
      </c>
      <c r="D907" s="27" t="s">
        <v>1062</v>
      </c>
      <c r="E907" s="27" t="s">
        <v>45</v>
      </c>
      <c r="F907" s="27" t="s">
        <v>50</v>
      </c>
      <c r="G907" s="27" t="s">
        <v>8</v>
      </c>
      <c r="H907" s="139" t="s">
        <v>5</v>
      </c>
      <c r="I907" s="1">
        <v>293215030</v>
      </c>
      <c r="J907" s="58">
        <v>0</v>
      </c>
      <c r="K907" t="str">
        <f>VLOOKUP(D907,Group[],3,FALSE)</f>
        <v>Komoditi</v>
      </c>
      <c r="L907" t="str">
        <f>VLOOKUP(D907,Group[],5,FALSE)</f>
        <v>Kelapa Sawit</v>
      </c>
      <c r="M907" t="str">
        <f>VLOOKUP(D907,Group[],4,FALSE)</f>
        <v>Kelapa Sawit</v>
      </c>
      <c r="N907" t="str">
        <f>VLOOKUP(F907,Kategori[],3,FALSE)</f>
        <v>Minyak Sawit</v>
      </c>
    </row>
    <row r="908" spans="1:14">
      <c r="A908" s="139" t="s">
        <v>6856</v>
      </c>
      <c r="B908" s="27" t="s">
        <v>17</v>
      </c>
      <c r="C908" s="27" t="s">
        <v>17</v>
      </c>
      <c r="D908" s="27" t="s">
        <v>1062</v>
      </c>
      <c r="E908" s="27" t="s">
        <v>45</v>
      </c>
      <c r="F908" s="27" t="s">
        <v>51</v>
      </c>
      <c r="G908" s="27" t="s">
        <v>9</v>
      </c>
      <c r="H908" s="139" t="s">
        <v>5</v>
      </c>
      <c r="I908" s="1">
        <v>185774450</v>
      </c>
      <c r="J908" s="58">
        <v>0</v>
      </c>
      <c r="K908" t="str">
        <f>VLOOKUP(D908,Group[],3,FALSE)</f>
        <v>Komoditi</v>
      </c>
      <c r="L908" t="str">
        <f>VLOOKUP(D908,Group[],5,FALSE)</f>
        <v>Kelapa Sawit</v>
      </c>
      <c r="M908" t="str">
        <f>VLOOKUP(D908,Group[],4,FALSE)</f>
        <v>Kelapa Sawit</v>
      </c>
      <c r="N908" t="str">
        <f>VLOOKUP(F908,Kategori[],3,FALSE)</f>
        <v>Kernel</v>
      </c>
    </row>
    <row r="909" spans="1:14">
      <c r="A909" s="139" t="s">
        <v>6856</v>
      </c>
      <c r="B909" s="27" t="s">
        <v>17</v>
      </c>
      <c r="C909" s="27" t="s">
        <v>18</v>
      </c>
      <c r="D909" s="27" t="s">
        <v>1066</v>
      </c>
      <c r="E909" s="27" t="s">
        <v>28</v>
      </c>
      <c r="F909" s="27" t="s">
        <v>369</v>
      </c>
      <c r="G909" s="27" t="s">
        <v>370</v>
      </c>
      <c r="H909" s="139" t="s">
        <v>5</v>
      </c>
      <c r="I909" s="1">
        <v>386569997</v>
      </c>
      <c r="J909" s="58">
        <v>13380</v>
      </c>
      <c r="K909" t="str">
        <f>VLOOKUP(D909,Group[],3,FALSE)</f>
        <v>Komoditi</v>
      </c>
      <c r="L909" t="str">
        <f>VLOOKUP(D909,Group[],5,FALSE)</f>
        <v>Karet</v>
      </c>
      <c r="M909" t="str">
        <f>VLOOKUP(D909,Group[],4,FALSE)</f>
        <v>Karet</v>
      </c>
      <c r="N909" t="str">
        <f>VLOOKUP(F909,Kategori[],3,FALSE)</f>
        <v>Karet Lainnya</v>
      </c>
    </row>
    <row r="910" spans="1:14">
      <c r="A910" s="139" t="s">
        <v>6856</v>
      </c>
      <c r="B910" s="27" t="s">
        <v>17</v>
      </c>
      <c r="C910" s="27" t="s">
        <v>18</v>
      </c>
      <c r="D910" s="27" t="s">
        <v>1066</v>
      </c>
      <c r="E910" s="27" t="s">
        <v>28</v>
      </c>
      <c r="F910" s="27" t="s">
        <v>54</v>
      </c>
      <c r="G910" s="27" t="s">
        <v>55</v>
      </c>
      <c r="H910" s="139" t="s">
        <v>5</v>
      </c>
      <c r="I910" s="1">
        <v>517670400</v>
      </c>
      <c r="J910" s="58">
        <v>19200</v>
      </c>
      <c r="K910" t="str">
        <f>VLOOKUP(D910,Group[],3,FALSE)</f>
        <v>Komoditi</v>
      </c>
      <c r="L910" t="str">
        <f>VLOOKUP(D910,Group[],5,FALSE)</f>
        <v>Karet</v>
      </c>
      <c r="M910" t="str">
        <f>VLOOKUP(D910,Group[],4,FALSE)</f>
        <v>Karet</v>
      </c>
      <c r="N910" t="str">
        <f>VLOOKUP(F910,Kategori[],3,FALSE)</f>
        <v>Karet Lainnya</v>
      </c>
    </row>
    <row r="911" spans="1:14">
      <c r="A911" s="139" t="s">
        <v>6856</v>
      </c>
      <c r="B911" s="27" t="s">
        <v>17</v>
      </c>
      <c r="C911" s="27" t="s">
        <v>18</v>
      </c>
      <c r="D911" s="27" t="s">
        <v>1066</v>
      </c>
      <c r="E911" s="27" t="s">
        <v>28</v>
      </c>
      <c r="F911" s="27" t="s">
        <v>378</v>
      </c>
      <c r="G911" s="27" t="s">
        <v>379</v>
      </c>
      <c r="H911" s="139" t="s">
        <v>5</v>
      </c>
      <c r="I911" s="1">
        <v>12811266720</v>
      </c>
      <c r="J911" s="58">
        <v>554400</v>
      </c>
      <c r="K911" t="str">
        <f>VLOOKUP(D911,Group[],3,FALSE)</f>
        <v>Komoditi</v>
      </c>
      <c r="L911" t="str">
        <f>VLOOKUP(D911,Group[],5,FALSE)</f>
        <v>Karet</v>
      </c>
      <c r="M911" t="str">
        <f>VLOOKUP(D911,Group[],4,FALSE)</f>
        <v>Karet</v>
      </c>
      <c r="N911" t="str">
        <f>VLOOKUP(F911,Kategori[],3,FALSE)</f>
        <v>SIR 10</v>
      </c>
    </row>
    <row r="912" spans="1:14">
      <c r="A912" s="139" t="s">
        <v>6856</v>
      </c>
      <c r="B912" s="27" t="s">
        <v>17</v>
      </c>
      <c r="C912" s="27" t="s">
        <v>18</v>
      </c>
      <c r="D912" s="27" t="s">
        <v>1066</v>
      </c>
      <c r="E912" s="27" t="s">
        <v>28</v>
      </c>
      <c r="F912" s="27" t="s">
        <v>98</v>
      </c>
      <c r="G912" s="27" t="s">
        <v>99</v>
      </c>
      <c r="H912" s="139" t="s">
        <v>4</v>
      </c>
      <c r="I912" s="1">
        <v>2912647157</v>
      </c>
      <c r="J912" s="58">
        <v>109836</v>
      </c>
      <c r="K912" t="str">
        <f>VLOOKUP(D912,Group[],3,FALSE)</f>
        <v>Komoditi</v>
      </c>
      <c r="L912" t="str">
        <f>VLOOKUP(D912,Group[],5,FALSE)</f>
        <v>Karet</v>
      </c>
      <c r="M912" t="str">
        <f>VLOOKUP(D912,Group[],4,FALSE)</f>
        <v>Karet</v>
      </c>
      <c r="N912" t="str">
        <f>VLOOKUP(F912,Kategori[],3,FALSE)</f>
        <v>RSS-I</v>
      </c>
    </row>
    <row r="913" spans="1:14">
      <c r="A913" s="139" t="s">
        <v>6856</v>
      </c>
      <c r="B913" s="27" t="s">
        <v>17</v>
      </c>
      <c r="C913" s="27" t="s">
        <v>18</v>
      </c>
      <c r="D913" s="27" t="s">
        <v>1066</v>
      </c>
      <c r="E913" s="27" t="s">
        <v>28</v>
      </c>
      <c r="F913" s="27" t="s">
        <v>98</v>
      </c>
      <c r="G913" s="27" t="s">
        <v>99</v>
      </c>
      <c r="H913" s="139" t="s">
        <v>5</v>
      </c>
      <c r="I913" s="1">
        <v>9005618394</v>
      </c>
      <c r="J913" s="58">
        <v>366120</v>
      </c>
      <c r="K913" t="str">
        <f>VLOOKUP(D913,Group[],3,FALSE)</f>
        <v>Komoditi</v>
      </c>
      <c r="L913" t="str">
        <f>VLOOKUP(D913,Group[],5,FALSE)</f>
        <v>Karet</v>
      </c>
      <c r="M913" t="str">
        <f>VLOOKUP(D913,Group[],4,FALSE)</f>
        <v>Karet</v>
      </c>
      <c r="N913" t="str">
        <f>VLOOKUP(F913,Kategori[],3,FALSE)</f>
        <v>RSS-I</v>
      </c>
    </row>
    <row r="914" spans="1:14">
      <c r="A914" s="139" t="s">
        <v>6856</v>
      </c>
      <c r="B914" s="27" t="s">
        <v>17</v>
      </c>
      <c r="C914" s="27" t="s">
        <v>18</v>
      </c>
      <c r="D914" s="27" t="s">
        <v>1066</v>
      </c>
      <c r="E914" s="27" t="s">
        <v>28</v>
      </c>
      <c r="F914" s="27" t="s">
        <v>492</v>
      </c>
      <c r="G914" s="27" t="s">
        <v>493</v>
      </c>
      <c r="H914" s="139" t="s">
        <v>5</v>
      </c>
      <c r="I914" s="1">
        <v>312162500</v>
      </c>
      <c r="J914" s="58">
        <v>14125</v>
      </c>
      <c r="K914" t="str">
        <f>VLOOKUP(D914,Group[],3,FALSE)</f>
        <v>Komoditi</v>
      </c>
      <c r="L914" t="str">
        <f>VLOOKUP(D914,Group[],5,FALSE)</f>
        <v>Karet</v>
      </c>
      <c r="M914" t="str">
        <f>VLOOKUP(D914,Group[],4,FALSE)</f>
        <v>Karet</v>
      </c>
      <c r="N914" t="str">
        <f>VLOOKUP(F914,Kategori[],3,FALSE)</f>
        <v>Karet Lainnya</v>
      </c>
    </row>
    <row r="915" spans="1:14">
      <c r="A915" s="139" t="s">
        <v>6856</v>
      </c>
      <c r="B915" s="27" t="s">
        <v>17</v>
      </c>
      <c r="C915" s="27" t="s">
        <v>18</v>
      </c>
      <c r="D915" s="27" t="s">
        <v>1067</v>
      </c>
      <c r="E915" s="27" t="s">
        <v>36</v>
      </c>
      <c r="F915" s="27" t="s">
        <v>382</v>
      </c>
      <c r="G915" s="27" t="s">
        <v>383</v>
      </c>
      <c r="H915" s="139" t="s">
        <v>5</v>
      </c>
      <c r="I915" s="1">
        <v>821586800</v>
      </c>
      <c r="J915" s="58">
        <v>80000</v>
      </c>
      <c r="K915" t="str">
        <f>VLOOKUP(D915,Group[],3,FALSE)</f>
        <v>Komoditi</v>
      </c>
      <c r="L915" t="str">
        <f>VLOOKUP(D915,Group[],5,FALSE)</f>
        <v>Teh</v>
      </c>
      <c r="M915" t="str">
        <f>VLOOKUP(D915,Group[],4,FALSE)</f>
        <v>Teh</v>
      </c>
      <c r="N915" t="str">
        <f>VLOOKUP(F915,Kategori[],3,FALSE)</f>
        <v>Ortodhoks</v>
      </c>
    </row>
    <row r="916" spans="1:14">
      <c r="A916" s="139" t="s">
        <v>6856</v>
      </c>
      <c r="B916" s="27" t="s">
        <v>17</v>
      </c>
      <c r="C916" s="27" t="s">
        <v>18</v>
      </c>
      <c r="D916" s="27" t="s">
        <v>1067</v>
      </c>
      <c r="E916" s="27" t="s">
        <v>36</v>
      </c>
      <c r="F916" s="27" t="s">
        <v>62</v>
      </c>
      <c r="G916" s="27" t="s">
        <v>63</v>
      </c>
      <c r="H916" s="139" t="s">
        <v>4</v>
      </c>
      <c r="I916" s="1">
        <v>0</v>
      </c>
      <c r="J916" s="58">
        <v>0</v>
      </c>
      <c r="K916" t="str">
        <f>VLOOKUP(D916,Group[],3,FALSE)</f>
        <v>Komoditi</v>
      </c>
      <c r="L916" t="str">
        <f>VLOOKUP(D916,Group[],5,FALSE)</f>
        <v>Teh</v>
      </c>
      <c r="M916" t="str">
        <f>VLOOKUP(D916,Group[],4,FALSE)</f>
        <v>Teh</v>
      </c>
      <c r="N916" t="str">
        <f>VLOOKUP(F916,Kategori[],3,FALSE)</f>
        <v>Ortodhoks</v>
      </c>
    </row>
    <row r="917" spans="1:14">
      <c r="A917" s="139" t="s">
        <v>6856</v>
      </c>
      <c r="B917" s="27" t="s">
        <v>17</v>
      </c>
      <c r="C917" s="27" t="s">
        <v>18</v>
      </c>
      <c r="D917" s="27" t="s">
        <v>1067</v>
      </c>
      <c r="E917" s="27" t="s">
        <v>36</v>
      </c>
      <c r="F917" s="27" t="s">
        <v>62</v>
      </c>
      <c r="G917" s="27" t="s">
        <v>63</v>
      </c>
      <c r="H917" s="139" t="s">
        <v>5</v>
      </c>
      <c r="I917" s="1">
        <v>295572500</v>
      </c>
      <c r="J917" s="58">
        <v>10000</v>
      </c>
      <c r="K917" t="str">
        <f>VLOOKUP(D917,Group[],3,FALSE)</f>
        <v>Komoditi</v>
      </c>
      <c r="L917" t="str">
        <f>VLOOKUP(D917,Group[],5,FALSE)</f>
        <v>Teh</v>
      </c>
      <c r="M917" t="str">
        <f>VLOOKUP(D917,Group[],4,FALSE)</f>
        <v>Teh</v>
      </c>
      <c r="N917" t="str">
        <f>VLOOKUP(F917,Kategori[],3,FALSE)</f>
        <v>Ortodhoks</v>
      </c>
    </row>
    <row r="918" spans="1:14">
      <c r="A918" s="139" t="s">
        <v>6856</v>
      </c>
      <c r="B918" s="27" t="s">
        <v>17</v>
      </c>
      <c r="C918" s="27" t="s">
        <v>18</v>
      </c>
      <c r="D918" s="27" t="s">
        <v>1067</v>
      </c>
      <c r="E918" s="27" t="s">
        <v>36</v>
      </c>
      <c r="F918" s="27" t="s">
        <v>64</v>
      </c>
      <c r="G918" s="27" t="s">
        <v>65</v>
      </c>
      <c r="H918" s="139" t="s">
        <v>5</v>
      </c>
      <c r="I918" s="1">
        <v>566100000</v>
      </c>
      <c r="J918" s="58">
        <v>30600</v>
      </c>
      <c r="K918" t="str">
        <f>VLOOKUP(D918,Group[],3,FALSE)</f>
        <v>Komoditi</v>
      </c>
      <c r="L918" t="str">
        <f>VLOOKUP(D918,Group[],5,FALSE)</f>
        <v>Teh</v>
      </c>
      <c r="M918" t="str">
        <f>VLOOKUP(D918,Group[],4,FALSE)</f>
        <v>Teh</v>
      </c>
      <c r="N918" t="str">
        <f>VLOOKUP(F918,Kategori[],3,FALSE)</f>
        <v>Ortodhoks</v>
      </c>
    </row>
    <row r="919" spans="1:14">
      <c r="A919" s="139" t="s">
        <v>6856</v>
      </c>
      <c r="B919" s="27" t="s">
        <v>17</v>
      </c>
      <c r="C919" s="27" t="s">
        <v>18</v>
      </c>
      <c r="D919" s="27" t="s">
        <v>1067</v>
      </c>
      <c r="E919" s="27" t="s">
        <v>36</v>
      </c>
      <c r="F919" s="27" t="s">
        <v>66</v>
      </c>
      <c r="G919" s="27" t="s">
        <v>67</v>
      </c>
      <c r="H919" s="139" t="s">
        <v>4</v>
      </c>
      <c r="I919" s="1">
        <v>2558397072</v>
      </c>
      <c r="J919" s="58">
        <v>108460</v>
      </c>
      <c r="K919" t="str">
        <f>VLOOKUP(D919,Group[],3,FALSE)</f>
        <v>Komoditi</v>
      </c>
      <c r="L919" t="str">
        <f>VLOOKUP(D919,Group[],5,FALSE)</f>
        <v>Teh</v>
      </c>
      <c r="M919" t="str">
        <f>VLOOKUP(D919,Group[],4,FALSE)</f>
        <v>Teh</v>
      </c>
      <c r="N919" t="str">
        <f>VLOOKUP(F919,Kategori[],3,FALSE)</f>
        <v>Ortodhoks</v>
      </c>
    </row>
    <row r="920" spans="1:14">
      <c r="A920" s="139" t="s">
        <v>6856</v>
      </c>
      <c r="B920" s="27" t="s">
        <v>17</v>
      </c>
      <c r="C920" s="27" t="s">
        <v>18</v>
      </c>
      <c r="D920" s="27" t="s">
        <v>1067</v>
      </c>
      <c r="E920" s="27" t="s">
        <v>36</v>
      </c>
      <c r="F920" s="27" t="s">
        <v>66</v>
      </c>
      <c r="G920" s="27" t="s">
        <v>67</v>
      </c>
      <c r="H920" s="139" t="s">
        <v>5</v>
      </c>
      <c r="I920" s="1">
        <v>1754142940</v>
      </c>
      <c r="J920" s="58">
        <v>89210</v>
      </c>
      <c r="K920" t="str">
        <f>VLOOKUP(D920,Group[],3,FALSE)</f>
        <v>Komoditi</v>
      </c>
      <c r="L920" t="str">
        <f>VLOOKUP(D920,Group[],5,FALSE)</f>
        <v>Teh</v>
      </c>
      <c r="M920" t="str">
        <f>VLOOKUP(D920,Group[],4,FALSE)</f>
        <v>Teh</v>
      </c>
      <c r="N920" t="str">
        <f>VLOOKUP(F920,Kategori[],3,FALSE)</f>
        <v>Ortodhoks</v>
      </c>
    </row>
    <row r="921" spans="1:14">
      <c r="A921" s="139" t="s">
        <v>6856</v>
      </c>
      <c r="B921" s="27" t="s">
        <v>17</v>
      </c>
      <c r="C921" s="27" t="s">
        <v>18</v>
      </c>
      <c r="D921" s="27" t="s">
        <v>1067</v>
      </c>
      <c r="E921" s="27" t="s">
        <v>36</v>
      </c>
      <c r="F921" s="27" t="s">
        <v>68</v>
      </c>
      <c r="G921" s="27" t="s">
        <v>69</v>
      </c>
      <c r="H921" s="139" t="s">
        <v>4</v>
      </c>
      <c r="I921" s="1">
        <v>1597861064</v>
      </c>
      <c r="J921" s="58">
        <v>74648</v>
      </c>
      <c r="K921" t="str">
        <f>VLOOKUP(D921,Group[],3,FALSE)</f>
        <v>Komoditi</v>
      </c>
      <c r="L921" t="str">
        <f>VLOOKUP(D921,Group[],5,FALSE)</f>
        <v>Teh</v>
      </c>
      <c r="M921" t="str">
        <f>VLOOKUP(D921,Group[],4,FALSE)</f>
        <v>Teh</v>
      </c>
      <c r="N921" t="str">
        <f>VLOOKUP(F921,Kategori[],3,FALSE)</f>
        <v>Ortodhoks</v>
      </c>
    </row>
    <row r="922" spans="1:14">
      <c r="A922" s="139" t="s">
        <v>6856</v>
      </c>
      <c r="B922" s="27" t="s">
        <v>17</v>
      </c>
      <c r="C922" s="27" t="s">
        <v>18</v>
      </c>
      <c r="D922" s="27" t="s">
        <v>1067</v>
      </c>
      <c r="E922" s="27" t="s">
        <v>36</v>
      </c>
      <c r="F922" s="27" t="s">
        <v>68</v>
      </c>
      <c r="G922" s="27" t="s">
        <v>69</v>
      </c>
      <c r="H922" s="139" t="s">
        <v>5</v>
      </c>
      <c r="I922" s="1">
        <v>1627136226</v>
      </c>
      <c r="J922" s="58">
        <v>74980</v>
      </c>
      <c r="K922" t="str">
        <f>VLOOKUP(D922,Group[],3,FALSE)</f>
        <v>Komoditi</v>
      </c>
      <c r="L922" t="str">
        <f>VLOOKUP(D922,Group[],5,FALSE)</f>
        <v>Teh</v>
      </c>
      <c r="M922" t="str">
        <f>VLOOKUP(D922,Group[],4,FALSE)</f>
        <v>Teh</v>
      </c>
      <c r="N922" t="str">
        <f>VLOOKUP(F922,Kategori[],3,FALSE)</f>
        <v>Ortodhoks</v>
      </c>
    </row>
    <row r="923" spans="1:14">
      <c r="A923" s="139" t="s">
        <v>6856</v>
      </c>
      <c r="B923" s="27" t="s">
        <v>17</v>
      </c>
      <c r="C923" s="27" t="s">
        <v>18</v>
      </c>
      <c r="D923" s="27" t="s">
        <v>1067</v>
      </c>
      <c r="E923" s="27" t="s">
        <v>36</v>
      </c>
      <c r="F923" s="27" t="s">
        <v>70</v>
      </c>
      <c r="G923" s="27" t="s">
        <v>71</v>
      </c>
      <c r="H923" s="139" t="s">
        <v>4</v>
      </c>
      <c r="I923" s="1">
        <v>968905504</v>
      </c>
      <c r="J923" s="58">
        <v>51200</v>
      </c>
      <c r="K923" t="str">
        <f>VLOOKUP(D923,Group[],3,FALSE)</f>
        <v>Komoditi</v>
      </c>
      <c r="L923" t="str">
        <f>VLOOKUP(D923,Group[],5,FALSE)</f>
        <v>Teh</v>
      </c>
      <c r="M923" t="str">
        <f>VLOOKUP(D923,Group[],4,FALSE)</f>
        <v>Teh</v>
      </c>
      <c r="N923" t="str">
        <f>VLOOKUP(F923,Kategori[],3,FALSE)</f>
        <v>Ortodhoks</v>
      </c>
    </row>
    <row r="924" spans="1:14">
      <c r="A924" s="139" t="s">
        <v>6856</v>
      </c>
      <c r="B924" s="27" t="s">
        <v>17</v>
      </c>
      <c r="C924" s="27" t="s">
        <v>18</v>
      </c>
      <c r="D924" s="27" t="s">
        <v>1067</v>
      </c>
      <c r="E924" s="27" t="s">
        <v>36</v>
      </c>
      <c r="F924" s="27" t="s">
        <v>70</v>
      </c>
      <c r="G924" s="27" t="s">
        <v>71</v>
      </c>
      <c r="H924" s="139" t="s">
        <v>5</v>
      </c>
      <c r="I924" s="1">
        <v>750785600</v>
      </c>
      <c r="J924" s="58">
        <v>40800</v>
      </c>
      <c r="K924" t="str">
        <f>VLOOKUP(D924,Group[],3,FALSE)</f>
        <v>Komoditi</v>
      </c>
      <c r="L924" t="str">
        <f>VLOOKUP(D924,Group[],5,FALSE)</f>
        <v>Teh</v>
      </c>
      <c r="M924" t="str">
        <f>VLOOKUP(D924,Group[],4,FALSE)</f>
        <v>Teh</v>
      </c>
      <c r="N924" t="str">
        <f>VLOOKUP(F924,Kategori[],3,FALSE)</f>
        <v>Ortodhoks</v>
      </c>
    </row>
    <row r="925" spans="1:14">
      <c r="A925" s="139" t="s">
        <v>6856</v>
      </c>
      <c r="B925" s="27" t="s">
        <v>17</v>
      </c>
      <c r="C925" s="27" t="s">
        <v>18</v>
      </c>
      <c r="D925" s="27" t="s">
        <v>1067</v>
      </c>
      <c r="E925" s="27" t="s">
        <v>36</v>
      </c>
      <c r="F925" s="27" t="s">
        <v>72</v>
      </c>
      <c r="G925" s="27" t="s">
        <v>73</v>
      </c>
      <c r="H925" s="139" t="s">
        <v>4</v>
      </c>
      <c r="I925" s="1">
        <v>496355202</v>
      </c>
      <c r="J925" s="58">
        <v>11340</v>
      </c>
      <c r="K925" t="str">
        <f>VLOOKUP(D925,Group[],3,FALSE)</f>
        <v>Komoditi</v>
      </c>
      <c r="L925" t="str">
        <f>VLOOKUP(D925,Group[],5,FALSE)</f>
        <v>Teh</v>
      </c>
      <c r="M925" t="str">
        <f>VLOOKUP(D925,Group[],4,FALSE)</f>
        <v>Teh</v>
      </c>
      <c r="N925" t="str">
        <f>VLOOKUP(F925,Kategori[],3,FALSE)</f>
        <v>Ortodhoks</v>
      </c>
    </row>
    <row r="926" spans="1:14">
      <c r="A926" s="139" t="s">
        <v>6856</v>
      </c>
      <c r="B926" s="27" t="s">
        <v>17</v>
      </c>
      <c r="C926" s="27" t="s">
        <v>18</v>
      </c>
      <c r="D926" s="27" t="s">
        <v>1067</v>
      </c>
      <c r="E926" s="27" t="s">
        <v>36</v>
      </c>
      <c r="F926" s="27" t="s">
        <v>114</v>
      </c>
      <c r="G926" s="27" t="s">
        <v>115</v>
      </c>
      <c r="H926" s="139" t="s">
        <v>5</v>
      </c>
      <c r="I926" s="1">
        <v>162400000</v>
      </c>
      <c r="J926" s="58">
        <v>11200</v>
      </c>
      <c r="K926" t="str">
        <f>VLOOKUP(D926,Group[],3,FALSE)</f>
        <v>Komoditi</v>
      </c>
      <c r="L926" t="str">
        <f>VLOOKUP(D926,Group[],5,FALSE)</f>
        <v>Teh</v>
      </c>
      <c r="M926" t="str">
        <f>VLOOKUP(D926,Group[],4,FALSE)</f>
        <v>Teh</v>
      </c>
      <c r="N926" t="str">
        <f>VLOOKUP(F926,Kategori[],3,FALSE)</f>
        <v>Ortodhoks</v>
      </c>
    </row>
    <row r="927" spans="1:14">
      <c r="A927" s="139" t="s">
        <v>6856</v>
      </c>
      <c r="B927" s="27" t="s">
        <v>17</v>
      </c>
      <c r="C927" s="27" t="s">
        <v>18</v>
      </c>
      <c r="D927" s="27" t="s">
        <v>1067</v>
      </c>
      <c r="E927" s="27" t="s">
        <v>36</v>
      </c>
      <c r="F927" s="27" t="s">
        <v>74</v>
      </c>
      <c r="G927" s="27" t="s">
        <v>75</v>
      </c>
      <c r="H927" s="139" t="s">
        <v>5</v>
      </c>
      <c r="I927" s="1">
        <v>132432000</v>
      </c>
      <c r="J927" s="58">
        <v>7440</v>
      </c>
      <c r="K927" t="str">
        <f>VLOOKUP(D927,Group[],3,FALSE)</f>
        <v>Komoditi</v>
      </c>
      <c r="L927" t="str">
        <f>VLOOKUP(D927,Group[],5,FALSE)</f>
        <v>Teh</v>
      </c>
      <c r="M927" t="str">
        <f>VLOOKUP(D927,Group[],4,FALSE)</f>
        <v>Teh</v>
      </c>
      <c r="N927" t="str">
        <f>VLOOKUP(F927,Kategori[],3,FALSE)</f>
        <v>Ortodhoks</v>
      </c>
    </row>
    <row r="928" spans="1:14">
      <c r="A928" s="139" t="s">
        <v>6856</v>
      </c>
      <c r="B928" s="27" t="s">
        <v>17</v>
      </c>
      <c r="C928" s="27" t="s">
        <v>18</v>
      </c>
      <c r="D928" s="27" t="s">
        <v>1067</v>
      </c>
      <c r="E928" s="27" t="s">
        <v>36</v>
      </c>
      <c r="F928" s="27" t="s">
        <v>76</v>
      </c>
      <c r="G928" s="27" t="s">
        <v>77</v>
      </c>
      <c r="H928" s="139" t="s">
        <v>4</v>
      </c>
      <c r="I928" s="1">
        <v>31422468</v>
      </c>
      <c r="J928" s="58">
        <v>2200</v>
      </c>
      <c r="K928" t="str">
        <f>VLOOKUP(D928,Group[],3,FALSE)</f>
        <v>Komoditi</v>
      </c>
      <c r="L928" t="str">
        <f>VLOOKUP(D928,Group[],5,FALSE)</f>
        <v>Teh</v>
      </c>
      <c r="M928" t="str">
        <f>VLOOKUP(D928,Group[],4,FALSE)</f>
        <v>Teh</v>
      </c>
      <c r="N928" t="str">
        <f>VLOOKUP(F928,Kategori[],3,FALSE)</f>
        <v>Ortodhoks</v>
      </c>
    </row>
    <row r="929" spans="1:14">
      <c r="A929" s="139" t="s">
        <v>6856</v>
      </c>
      <c r="B929" s="27" t="s">
        <v>17</v>
      </c>
      <c r="C929" s="27" t="s">
        <v>18</v>
      </c>
      <c r="D929" s="27" t="s">
        <v>1067</v>
      </c>
      <c r="E929" s="27" t="s">
        <v>36</v>
      </c>
      <c r="F929" s="27" t="s">
        <v>76</v>
      </c>
      <c r="G929" s="27" t="s">
        <v>77</v>
      </c>
      <c r="H929" s="139" t="s">
        <v>5</v>
      </c>
      <c r="I929" s="1">
        <v>1166604840</v>
      </c>
      <c r="J929" s="58">
        <v>80960</v>
      </c>
      <c r="K929" t="str">
        <f>VLOOKUP(D929,Group[],3,FALSE)</f>
        <v>Komoditi</v>
      </c>
      <c r="L929" t="str">
        <f>VLOOKUP(D929,Group[],5,FALSE)</f>
        <v>Teh</v>
      </c>
      <c r="M929" t="str">
        <f>VLOOKUP(D929,Group[],4,FALSE)</f>
        <v>Teh</v>
      </c>
      <c r="N929" t="str">
        <f>VLOOKUP(F929,Kategori[],3,FALSE)</f>
        <v>Ortodhoks</v>
      </c>
    </row>
    <row r="930" spans="1:14">
      <c r="A930" s="139" t="s">
        <v>6856</v>
      </c>
      <c r="B930" s="27" t="s">
        <v>17</v>
      </c>
      <c r="C930" s="27" t="s">
        <v>18</v>
      </c>
      <c r="D930" s="27" t="s">
        <v>1067</v>
      </c>
      <c r="E930" s="27" t="s">
        <v>36</v>
      </c>
      <c r="F930" s="27" t="s">
        <v>78</v>
      </c>
      <c r="G930" s="27" t="s">
        <v>79</v>
      </c>
      <c r="H930" s="139" t="s">
        <v>4</v>
      </c>
      <c r="I930" s="1">
        <v>252961618</v>
      </c>
      <c r="J930" s="58">
        <v>13000</v>
      </c>
      <c r="K930" t="str">
        <f>VLOOKUP(D930,Group[],3,FALSE)</f>
        <v>Komoditi</v>
      </c>
      <c r="L930" t="str">
        <f>VLOOKUP(D930,Group[],5,FALSE)</f>
        <v>Teh</v>
      </c>
      <c r="M930" t="str">
        <f>VLOOKUP(D930,Group[],4,FALSE)</f>
        <v>Teh</v>
      </c>
      <c r="N930" t="str">
        <f>VLOOKUP(F930,Kategori[],3,FALSE)</f>
        <v>Ortodhoks</v>
      </c>
    </row>
    <row r="931" spans="1:14">
      <c r="A931" s="139" t="s">
        <v>6856</v>
      </c>
      <c r="B931" s="27" t="s">
        <v>17</v>
      </c>
      <c r="C931" s="27" t="s">
        <v>18</v>
      </c>
      <c r="D931" s="27" t="s">
        <v>1067</v>
      </c>
      <c r="E931" s="27" t="s">
        <v>36</v>
      </c>
      <c r="F931" s="27" t="s">
        <v>78</v>
      </c>
      <c r="G931" s="27" t="s">
        <v>79</v>
      </c>
      <c r="H931" s="139" t="s">
        <v>5</v>
      </c>
      <c r="I931" s="1">
        <v>196499160</v>
      </c>
      <c r="J931" s="58">
        <v>14300</v>
      </c>
      <c r="K931" t="str">
        <f>VLOOKUP(D931,Group[],3,FALSE)</f>
        <v>Komoditi</v>
      </c>
      <c r="L931" t="str">
        <f>VLOOKUP(D931,Group[],5,FALSE)</f>
        <v>Teh</v>
      </c>
      <c r="M931" t="str">
        <f>VLOOKUP(D931,Group[],4,FALSE)</f>
        <v>Teh</v>
      </c>
      <c r="N931" t="str">
        <f>VLOOKUP(F931,Kategori[],3,FALSE)</f>
        <v>Ortodhoks</v>
      </c>
    </row>
    <row r="932" spans="1:14">
      <c r="A932" s="139" t="s">
        <v>6856</v>
      </c>
      <c r="B932" s="27" t="s">
        <v>17</v>
      </c>
      <c r="C932" s="27" t="s">
        <v>18</v>
      </c>
      <c r="D932" s="27" t="s">
        <v>1067</v>
      </c>
      <c r="E932" s="27" t="s">
        <v>36</v>
      </c>
      <c r="F932" s="27" t="s">
        <v>357</v>
      </c>
      <c r="G932" s="27" t="s">
        <v>358</v>
      </c>
      <c r="H932" s="139" t="s">
        <v>5</v>
      </c>
      <c r="I932" s="1">
        <v>21726224</v>
      </c>
      <c r="J932" s="58">
        <v>1040</v>
      </c>
      <c r="K932" t="str">
        <f>VLOOKUP(D932,Group[],3,FALSE)</f>
        <v>Komoditi</v>
      </c>
      <c r="L932" t="str">
        <f>VLOOKUP(D932,Group[],5,FALSE)</f>
        <v>Teh</v>
      </c>
      <c r="M932" t="str">
        <f>VLOOKUP(D932,Group[],4,FALSE)</f>
        <v>Teh</v>
      </c>
      <c r="N932" t="str">
        <f>VLOOKUP(F932,Kategori[],3,FALSE)</f>
        <v>CTC</v>
      </c>
    </row>
    <row r="933" spans="1:14">
      <c r="A933" s="139" t="s">
        <v>6856</v>
      </c>
      <c r="B933" s="27" t="s">
        <v>17</v>
      </c>
      <c r="C933" s="27" t="s">
        <v>18</v>
      </c>
      <c r="D933" s="27" t="s">
        <v>1067</v>
      </c>
      <c r="E933" s="27" t="s">
        <v>36</v>
      </c>
      <c r="F933" s="27" t="s">
        <v>84</v>
      </c>
      <c r="G933" s="27" t="s">
        <v>85</v>
      </c>
      <c r="H933" s="139" t="s">
        <v>5</v>
      </c>
      <c r="I933" s="1">
        <v>25172244</v>
      </c>
      <c r="J933" s="58">
        <v>1060</v>
      </c>
      <c r="K933" t="str">
        <f>VLOOKUP(D933,Group[],3,FALSE)</f>
        <v>Komoditi</v>
      </c>
      <c r="L933" t="str">
        <f>VLOOKUP(D933,Group[],5,FALSE)</f>
        <v>Teh</v>
      </c>
      <c r="M933" t="str">
        <f>VLOOKUP(D933,Group[],4,FALSE)</f>
        <v>Teh</v>
      </c>
      <c r="N933" t="str">
        <f>VLOOKUP(F933,Kategori[],3,FALSE)</f>
        <v>CTC</v>
      </c>
    </row>
    <row r="934" spans="1:14">
      <c r="A934" s="139" t="s">
        <v>6856</v>
      </c>
      <c r="B934" s="27" t="s">
        <v>17</v>
      </c>
      <c r="C934" s="27" t="s">
        <v>18</v>
      </c>
      <c r="D934" s="27" t="s">
        <v>1067</v>
      </c>
      <c r="E934" s="27" t="s">
        <v>36</v>
      </c>
      <c r="F934" s="27" t="s">
        <v>92</v>
      </c>
      <c r="G934" s="27" t="s">
        <v>93</v>
      </c>
      <c r="H934" s="139" t="s">
        <v>4</v>
      </c>
      <c r="I934" s="1">
        <v>135764720</v>
      </c>
      <c r="J934" s="58">
        <v>10400</v>
      </c>
      <c r="K934" t="str">
        <f>VLOOKUP(D934,Group[],3,FALSE)</f>
        <v>Komoditi</v>
      </c>
      <c r="L934" t="str">
        <f>VLOOKUP(D934,Group[],5,FALSE)</f>
        <v>Teh</v>
      </c>
      <c r="M934" t="str">
        <f>VLOOKUP(D934,Group[],4,FALSE)</f>
        <v>Teh</v>
      </c>
      <c r="N934" t="str">
        <f>VLOOKUP(F934,Kategori[],3,FALSE)</f>
        <v>Ortodhoks</v>
      </c>
    </row>
    <row r="935" spans="1:14">
      <c r="A935" s="139" t="s">
        <v>6856</v>
      </c>
      <c r="B935" s="27" t="s">
        <v>17</v>
      </c>
      <c r="C935" s="27" t="s">
        <v>18</v>
      </c>
      <c r="D935" s="27" t="s">
        <v>1067</v>
      </c>
      <c r="E935" s="27" t="s">
        <v>36</v>
      </c>
      <c r="F935" s="27" t="s">
        <v>92</v>
      </c>
      <c r="G935" s="27" t="s">
        <v>93</v>
      </c>
      <c r="H935" s="139" t="s">
        <v>5</v>
      </c>
      <c r="I935" s="1">
        <v>1983000000</v>
      </c>
      <c r="J935" s="58">
        <v>152800</v>
      </c>
      <c r="K935" t="str">
        <f>VLOOKUP(D935,Group[],3,FALSE)</f>
        <v>Komoditi</v>
      </c>
      <c r="L935" t="str">
        <f>VLOOKUP(D935,Group[],5,FALSE)</f>
        <v>Teh</v>
      </c>
      <c r="M935" t="str">
        <f>VLOOKUP(D935,Group[],4,FALSE)</f>
        <v>Teh</v>
      </c>
      <c r="N935" t="str">
        <f>VLOOKUP(F935,Kategori[],3,FALSE)</f>
        <v>Ortodhoks</v>
      </c>
    </row>
    <row r="936" spans="1:14">
      <c r="A936" s="139" t="s">
        <v>6856</v>
      </c>
      <c r="B936" s="27" t="s">
        <v>17</v>
      </c>
      <c r="C936" s="27" t="s">
        <v>18</v>
      </c>
      <c r="D936" s="27" t="s">
        <v>1067</v>
      </c>
      <c r="E936" s="27" t="s">
        <v>36</v>
      </c>
      <c r="F936" s="27" t="s">
        <v>478</v>
      </c>
      <c r="G936" s="27" t="s">
        <v>479</v>
      </c>
      <c r="H936" s="139" t="s">
        <v>5</v>
      </c>
      <c r="I936" s="1">
        <v>341066000</v>
      </c>
      <c r="J936" s="58">
        <v>10000</v>
      </c>
      <c r="K936" t="str">
        <f>VLOOKUP(D936,Group[],3,FALSE)</f>
        <v>Komoditi</v>
      </c>
      <c r="L936" t="str">
        <f>VLOOKUP(D936,Group[],5,FALSE)</f>
        <v>Teh</v>
      </c>
      <c r="M936" t="str">
        <f>VLOOKUP(D936,Group[],4,FALSE)</f>
        <v>Teh</v>
      </c>
      <c r="N936" t="str">
        <f>VLOOKUP(F936,Kategori[],3,FALSE)</f>
        <v>Ortodhoks</v>
      </c>
    </row>
    <row r="937" spans="1:14">
      <c r="A937" s="139" t="s">
        <v>6856</v>
      </c>
      <c r="B937" s="27" t="s">
        <v>17</v>
      </c>
      <c r="C937" s="27" t="s">
        <v>18</v>
      </c>
      <c r="D937" s="27" t="s">
        <v>1067</v>
      </c>
      <c r="E937" s="27" t="s">
        <v>36</v>
      </c>
      <c r="F937" s="27" t="s">
        <v>104</v>
      </c>
      <c r="G937" s="27" t="s">
        <v>105</v>
      </c>
      <c r="H937" s="139" t="s">
        <v>4</v>
      </c>
      <c r="I937" s="1">
        <v>312197424</v>
      </c>
      <c r="J937" s="58">
        <v>14520</v>
      </c>
      <c r="K937" t="str">
        <f>VLOOKUP(D937,Group[],3,FALSE)</f>
        <v>Komoditi</v>
      </c>
      <c r="L937" t="str">
        <f>VLOOKUP(D937,Group[],5,FALSE)</f>
        <v>Teh</v>
      </c>
      <c r="M937" t="str">
        <f>VLOOKUP(D937,Group[],4,FALSE)</f>
        <v>Teh</v>
      </c>
      <c r="N937" t="str">
        <f>VLOOKUP(F937,Kategori[],3,FALSE)</f>
        <v>Ortodhoks</v>
      </c>
    </row>
    <row r="938" spans="1:14">
      <c r="A938" s="139" t="s">
        <v>6856</v>
      </c>
      <c r="B938" s="27" t="s">
        <v>17</v>
      </c>
      <c r="C938" s="27" t="s">
        <v>18</v>
      </c>
      <c r="D938" s="27" t="s">
        <v>1067</v>
      </c>
      <c r="E938" s="27" t="s">
        <v>36</v>
      </c>
      <c r="F938" s="27" t="s">
        <v>638</v>
      </c>
      <c r="G938" s="27" t="s">
        <v>639</v>
      </c>
      <c r="H938" s="139" t="s">
        <v>5</v>
      </c>
      <c r="I938" s="1">
        <v>191838202</v>
      </c>
      <c r="J938" s="58">
        <v>71140</v>
      </c>
      <c r="K938" t="str">
        <f>VLOOKUP(D938,Group[],3,FALSE)</f>
        <v>Komoditi</v>
      </c>
      <c r="L938" t="str">
        <f>VLOOKUP(D938,Group[],5,FALSE)</f>
        <v>Teh</v>
      </c>
      <c r="M938" t="str">
        <f>VLOOKUP(D938,Group[],4,FALSE)</f>
        <v>Teh</v>
      </c>
      <c r="N938" t="str">
        <f>VLOOKUP(F938,Kategori[],3,FALSE)</f>
        <v>Teh Lainnya</v>
      </c>
    </row>
    <row r="939" spans="1:14">
      <c r="A939" s="139" t="s">
        <v>6856</v>
      </c>
      <c r="B939" s="27" t="s">
        <v>17</v>
      </c>
      <c r="C939" s="27" t="s">
        <v>18</v>
      </c>
      <c r="D939" s="27" t="s">
        <v>1069</v>
      </c>
      <c r="E939" s="27" t="s">
        <v>40</v>
      </c>
      <c r="F939" s="27" t="s">
        <v>440</v>
      </c>
      <c r="G939" s="27" t="s">
        <v>441</v>
      </c>
      <c r="H939" s="139" t="s">
        <v>5</v>
      </c>
      <c r="I939" s="1">
        <v>37185586</v>
      </c>
      <c r="J939" s="58">
        <v>8592</v>
      </c>
      <c r="K939" t="str">
        <f>VLOOKUP(D939,Group[],3,FALSE)</f>
        <v>Non Komoditi</v>
      </c>
      <c r="L939">
        <f>VLOOKUP(D939,Group[],5,FALSE)</f>
        <v>0</v>
      </c>
      <c r="M939" t="str">
        <f>VLOOKUP(D939,Group[],4,FALSE)</f>
        <v>Hilir Lainnya</v>
      </c>
      <c r="N939" t="str">
        <f>VLOOKUP(F939,Kategori[],3,FALSE)</f>
        <v>Hilir Lainya</v>
      </c>
    </row>
    <row r="940" spans="1:14">
      <c r="A940" s="139" t="s">
        <v>6856</v>
      </c>
      <c r="B940" s="27" t="s">
        <v>17</v>
      </c>
      <c r="C940" s="27" t="s">
        <v>18</v>
      </c>
      <c r="D940" s="27" t="s">
        <v>1069</v>
      </c>
      <c r="E940" s="27" t="s">
        <v>40</v>
      </c>
      <c r="F940" s="27" t="s">
        <v>442</v>
      </c>
      <c r="G940" s="27" t="s">
        <v>443</v>
      </c>
      <c r="H940" s="139" t="s">
        <v>5</v>
      </c>
      <c r="I940" s="1">
        <v>3666840</v>
      </c>
      <c r="J940" s="58">
        <v>611</v>
      </c>
      <c r="K940" t="str">
        <f>VLOOKUP(D940,Group[],3,FALSE)</f>
        <v>Non Komoditi</v>
      </c>
      <c r="L940">
        <f>VLOOKUP(D940,Group[],5,FALSE)</f>
        <v>0</v>
      </c>
      <c r="M940" t="str">
        <f>VLOOKUP(D940,Group[],4,FALSE)</f>
        <v>Hilir Lainnya</v>
      </c>
      <c r="N940" t="str">
        <f>VLOOKUP(F940,Kategori[],3,FALSE)</f>
        <v>Hilir Lainya</v>
      </c>
    </row>
    <row r="941" spans="1:14">
      <c r="A941" s="139" t="s">
        <v>6856</v>
      </c>
      <c r="B941" s="27" t="s">
        <v>17</v>
      </c>
      <c r="C941" s="27" t="s">
        <v>18</v>
      </c>
      <c r="D941" s="27" t="s">
        <v>1069</v>
      </c>
      <c r="E941" s="27" t="s">
        <v>40</v>
      </c>
      <c r="F941" s="27" t="s">
        <v>450</v>
      </c>
      <c r="G941" s="27" t="s">
        <v>451</v>
      </c>
      <c r="H941" s="139" t="s">
        <v>5</v>
      </c>
      <c r="I941" s="1">
        <v>-673200</v>
      </c>
      <c r="J941" s="58">
        <v>-36</v>
      </c>
      <c r="K941" t="str">
        <f>VLOOKUP(D941,Group[],3,FALSE)</f>
        <v>Non Komoditi</v>
      </c>
      <c r="L941">
        <f>VLOOKUP(D941,Group[],5,FALSE)</f>
        <v>0</v>
      </c>
      <c r="M941" t="str">
        <f>VLOOKUP(D941,Group[],4,FALSE)</f>
        <v>Hilir Lainnya</v>
      </c>
      <c r="N941" t="str">
        <f>VLOOKUP(F941,Kategori[],3,FALSE)</f>
        <v>Hilir Lainya</v>
      </c>
    </row>
    <row r="942" spans="1:14">
      <c r="A942" s="139" t="s">
        <v>6856</v>
      </c>
      <c r="B942" s="27" t="s">
        <v>17</v>
      </c>
      <c r="C942" s="27" t="s">
        <v>18</v>
      </c>
      <c r="D942" s="27" t="s">
        <v>1069</v>
      </c>
      <c r="E942" s="27" t="s">
        <v>40</v>
      </c>
      <c r="F942" s="27" t="s">
        <v>484</v>
      </c>
      <c r="G942" s="27" t="s">
        <v>485</v>
      </c>
      <c r="H942" s="139" t="s">
        <v>5</v>
      </c>
      <c r="I942" s="1">
        <v>-2352347</v>
      </c>
      <c r="J942" s="58">
        <v>-1570</v>
      </c>
      <c r="K942" t="str">
        <f>VLOOKUP(D942,Group[],3,FALSE)</f>
        <v>Non Komoditi</v>
      </c>
      <c r="L942">
        <f>VLOOKUP(D942,Group[],5,FALSE)</f>
        <v>0</v>
      </c>
      <c r="M942" t="str">
        <f>VLOOKUP(D942,Group[],4,FALSE)</f>
        <v>Hilir Lainnya</v>
      </c>
      <c r="N942" t="str">
        <f>VLOOKUP(F942,Kategori[],3,FALSE)</f>
        <v>Hilir Lainya</v>
      </c>
    </row>
    <row r="943" spans="1:14">
      <c r="A943" s="139" t="s">
        <v>6856</v>
      </c>
      <c r="B943" s="27" t="s">
        <v>17</v>
      </c>
      <c r="C943" s="27" t="s">
        <v>18</v>
      </c>
      <c r="D943" s="27" t="s">
        <v>1069</v>
      </c>
      <c r="E943" s="27" t="s">
        <v>40</v>
      </c>
      <c r="F943" s="27" t="s">
        <v>486</v>
      </c>
      <c r="G943" s="27" t="s">
        <v>487</v>
      </c>
      <c r="H943" s="139" t="s">
        <v>5</v>
      </c>
      <c r="I943" s="1">
        <v>-114677</v>
      </c>
      <c r="J943" s="58">
        <v>-154</v>
      </c>
      <c r="K943" t="str">
        <f>VLOOKUP(D943,Group[],3,FALSE)</f>
        <v>Non Komoditi</v>
      </c>
      <c r="L943">
        <f>VLOOKUP(D943,Group[],5,FALSE)</f>
        <v>0</v>
      </c>
      <c r="M943" t="str">
        <f>VLOOKUP(D943,Group[],4,FALSE)</f>
        <v>Hilir Lainnya</v>
      </c>
      <c r="N943" t="str">
        <f>VLOOKUP(F943,Kategori[],3,FALSE)</f>
        <v>Hilir Lainya</v>
      </c>
    </row>
    <row r="944" spans="1:14">
      <c r="A944" s="139" t="s">
        <v>6856</v>
      </c>
      <c r="B944" s="27" t="s">
        <v>17</v>
      </c>
      <c r="C944" s="27" t="s">
        <v>18</v>
      </c>
      <c r="D944" s="27" t="s">
        <v>1069</v>
      </c>
      <c r="E944" s="27" t="s">
        <v>40</v>
      </c>
      <c r="F944" s="27" t="s">
        <v>490</v>
      </c>
      <c r="G944" s="27" t="s">
        <v>491</v>
      </c>
      <c r="H944" s="139" t="s">
        <v>5</v>
      </c>
      <c r="I944" s="1">
        <v>972973</v>
      </c>
      <c r="J944" s="58">
        <v>40</v>
      </c>
      <c r="K944" t="str">
        <f>VLOOKUP(D944,Group[],3,FALSE)</f>
        <v>Non Komoditi</v>
      </c>
      <c r="L944">
        <f>VLOOKUP(D944,Group[],5,FALSE)</f>
        <v>0</v>
      </c>
      <c r="M944" t="str">
        <f>VLOOKUP(D944,Group[],4,FALSE)</f>
        <v>Hilir Lainnya</v>
      </c>
      <c r="N944" t="str">
        <f>VLOOKUP(F944,Kategori[],3,FALSE)</f>
        <v>Hilir Lainya</v>
      </c>
    </row>
    <row r="945" spans="1:14">
      <c r="A945" s="139" t="s">
        <v>6856</v>
      </c>
      <c r="B945" s="27" t="s">
        <v>17</v>
      </c>
      <c r="C945" s="27" t="s">
        <v>18</v>
      </c>
      <c r="D945" s="27" t="s">
        <v>1069</v>
      </c>
      <c r="E945" s="27" t="s">
        <v>40</v>
      </c>
      <c r="F945" s="27" t="s">
        <v>524</v>
      </c>
      <c r="G945" s="27" t="s">
        <v>525</v>
      </c>
      <c r="H945" s="139" t="s">
        <v>5</v>
      </c>
      <c r="I945" s="1">
        <v>6750000</v>
      </c>
      <c r="J945" s="58">
        <v>500</v>
      </c>
      <c r="K945" t="str">
        <f>VLOOKUP(D945,Group[],3,FALSE)</f>
        <v>Non Komoditi</v>
      </c>
      <c r="L945">
        <f>VLOOKUP(D945,Group[],5,FALSE)</f>
        <v>0</v>
      </c>
      <c r="M945" t="str">
        <f>VLOOKUP(D945,Group[],4,FALSE)</f>
        <v>Hilir Lainnya</v>
      </c>
      <c r="N945" t="str">
        <f>VLOOKUP(F945,Kategori[],3,FALSE)</f>
        <v>Hilir Lainya</v>
      </c>
    </row>
    <row r="946" spans="1:14">
      <c r="A946" s="139" t="s">
        <v>6856</v>
      </c>
      <c r="B946" s="27" t="s">
        <v>17</v>
      </c>
      <c r="C946" s="27" t="s">
        <v>18</v>
      </c>
      <c r="D946" s="27" t="s">
        <v>1069</v>
      </c>
      <c r="E946" s="27" t="s">
        <v>40</v>
      </c>
      <c r="F946" s="27" t="s">
        <v>580</v>
      </c>
      <c r="G946" s="27" t="s">
        <v>581</v>
      </c>
      <c r="H946" s="139" t="s">
        <v>5</v>
      </c>
      <c r="I946" s="1">
        <v>140541</v>
      </c>
      <c r="J946" s="58">
        <v>12</v>
      </c>
      <c r="K946" t="str">
        <f>VLOOKUP(D946,Group[],3,FALSE)</f>
        <v>Non Komoditi</v>
      </c>
      <c r="L946">
        <f>VLOOKUP(D946,Group[],5,FALSE)</f>
        <v>0</v>
      </c>
      <c r="M946" t="str">
        <f>VLOOKUP(D946,Group[],4,FALSE)</f>
        <v>Hilir Lainnya</v>
      </c>
      <c r="N946" t="str">
        <f>VLOOKUP(F946,Kategori[],3,FALSE)</f>
        <v>Hilir Lainya</v>
      </c>
    </row>
    <row r="947" spans="1:14">
      <c r="A947" s="139" t="s">
        <v>6856</v>
      </c>
      <c r="B947" s="27" t="s">
        <v>17</v>
      </c>
      <c r="C947" s="27" t="s">
        <v>18</v>
      </c>
      <c r="D947" s="27" t="s">
        <v>1069</v>
      </c>
      <c r="E947" s="27" t="s">
        <v>40</v>
      </c>
      <c r="F947" s="27" t="s">
        <v>582</v>
      </c>
      <c r="G947" s="27" t="s">
        <v>583</v>
      </c>
      <c r="H947" s="139" t="s">
        <v>5</v>
      </c>
      <c r="I947" s="1">
        <v>5098649</v>
      </c>
      <c r="J947" s="58">
        <v>3290</v>
      </c>
      <c r="K947" t="str">
        <f>VLOOKUP(D947,Group[],3,FALSE)</f>
        <v>Non Komoditi</v>
      </c>
      <c r="L947">
        <f>VLOOKUP(D947,Group[],5,FALSE)</f>
        <v>0</v>
      </c>
      <c r="M947" t="str">
        <f>VLOOKUP(D947,Group[],4,FALSE)</f>
        <v>Hilir Lainnya</v>
      </c>
      <c r="N947" t="str">
        <f>VLOOKUP(F947,Kategori[],3,FALSE)</f>
        <v>Hilir Lainya</v>
      </c>
    </row>
    <row r="948" spans="1:14">
      <c r="A948" s="139" t="s">
        <v>6856</v>
      </c>
      <c r="B948" s="27" t="s">
        <v>17</v>
      </c>
      <c r="C948" s="27" t="s">
        <v>18</v>
      </c>
      <c r="D948" s="27" t="s">
        <v>1069</v>
      </c>
      <c r="E948" s="27" t="s">
        <v>40</v>
      </c>
      <c r="F948" s="27" t="s">
        <v>584</v>
      </c>
      <c r="G948" s="27" t="s">
        <v>585</v>
      </c>
      <c r="H948" s="139" t="s">
        <v>5</v>
      </c>
      <c r="I948" s="1">
        <v>3527973</v>
      </c>
      <c r="J948" s="58">
        <v>2231</v>
      </c>
      <c r="K948" t="str">
        <f>VLOOKUP(D948,Group[],3,FALSE)</f>
        <v>Non Komoditi</v>
      </c>
      <c r="L948">
        <f>VLOOKUP(D948,Group[],5,FALSE)</f>
        <v>0</v>
      </c>
      <c r="M948" t="str">
        <f>VLOOKUP(D948,Group[],4,FALSE)</f>
        <v>Hilir Lainnya</v>
      </c>
      <c r="N948" t="str">
        <f>VLOOKUP(F948,Kategori[],3,FALSE)</f>
        <v>Hilir Lainya</v>
      </c>
    </row>
    <row r="949" spans="1:14">
      <c r="A949" s="139" t="s">
        <v>6856</v>
      </c>
      <c r="B949" s="27" t="s">
        <v>17</v>
      </c>
      <c r="C949" s="27" t="s">
        <v>18</v>
      </c>
      <c r="D949" s="27" t="s">
        <v>1068</v>
      </c>
      <c r="E949" s="27" t="s">
        <v>37</v>
      </c>
      <c r="F949" s="27" t="s">
        <v>384</v>
      </c>
      <c r="G949" s="27" t="s">
        <v>385</v>
      </c>
      <c r="H949" s="139" t="s">
        <v>5</v>
      </c>
      <c r="I949" s="1">
        <v>121457512</v>
      </c>
      <c r="J949" s="58">
        <v>32173</v>
      </c>
      <c r="K949" t="str">
        <f>VLOOKUP(D949,Group[],3,FALSE)</f>
        <v>Non Komoditi</v>
      </c>
      <c r="L949">
        <f>VLOOKUP(D949,Group[],5,FALSE)</f>
        <v>0</v>
      </c>
      <c r="M949" t="str">
        <f>VLOOKUP(D949,Group[],4,FALSE)</f>
        <v>Hilir Lainnya</v>
      </c>
      <c r="N949" t="str">
        <f>VLOOKUP(F949,Kategori[],3,FALSE)</f>
        <v>Hilir Lainya</v>
      </c>
    </row>
    <row r="950" spans="1:14">
      <c r="A950" s="139" t="s">
        <v>6856</v>
      </c>
      <c r="B950" s="27" t="s">
        <v>17</v>
      </c>
      <c r="C950" s="27" t="s">
        <v>18</v>
      </c>
      <c r="D950" s="27" t="s">
        <v>1068</v>
      </c>
      <c r="E950" s="27" t="s">
        <v>37</v>
      </c>
      <c r="F950" s="27" t="s">
        <v>386</v>
      </c>
      <c r="G950" s="27" t="s">
        <v>387</v>
      </c>
      <c r="H950" s="139" t="s">
        <v>5</v>
      </c>
      <c r="I950" s="1">
        <v>13329747</v>
      </c>
      <c r="J950" s="58">
        <v>863</v>
      </c>
      <c r="K950" t="str">
        <f>VLOOKUP(D950,Group[],3,FALSE)</f>
        <v>Non Komoditi</v>
      </c>
      <c r="L950">
        <f>VLOOKUP(D950,Group[],5,FALSE)</f>
        <v>0</v>
      </c>
      <c r="M950" t="str">
        <f>VLOOKUP(D950,Group[],4,FALSE)</f>
        <v>Hilir Lainnya</v>
      </c>
      <c r="N950" t="str">
        <f>VLOOKUP(F950,Kategori[],3,FALSE)</f>
        <v>Hilir Lainya</v>
      </c>
    </row>
    <row r="951" spans="1:14">
      <c r="A951" s="139" t="s">
        <v>6856</v>
      </c>
      <c r="B951" s="27" t="s">
        <v>17</v>
      </c>
      <c r="C951" s="27" t="s">
        <v>18</v>
      </c>
      <c r="D951" s="27" t="s">
        <v>1068</v>
      </c>
      <c r="E951" s="27" t="s">
        <v>37</v>
      </c>
      <c r="F951" s="27" t="s">
        <v>396</v>
      </c>
      <c r="G951" s="27" t="s">
        <v>397</v>
      </c>
      <c r="H951" s="139" t="s">
        <v>5</v>
      </c>
      <c r="I951" s="1">
        <v>25969561</v>
      </c>
      <c r="J951" s="58">
        <v>2612</v>
      </c>
      <c r="K951" t="str">
        <f>VLOOKUP(D951,Group[],3,FALSE)</f>
        <v>Non Komoditi</v>
      </c>
      <c r="L951">
        <f>VLOOKUP(D951,Group[],5,FALSE)</f>
        <v>0</v>
      </c>
      <c r="M951" t="str">
        <f>VLOOKUP(D951,Group[],4,FALSE)</f>
        <v>Hilir Lainnya</v>
      </c>
      <c r="N951" t="str">
        <f>VLOOKUP(F951,Kategori[],3,FALSE)</f>
        <v>Hilir Lainya</v>
      </c>
    </row>
    <row r="952" spans="1:14">
      <c r="A952" s="139" t="s">
        <v>6856</v>
      </c>
      <c r="B952" s="27" t="s">
        <v>17</v>
      </c>
      <c r="C952" s="27" t="s">
        <v>18</v>
      </c>
      <c r="D952" s="27" t="s">
        <v>1068</v>
      </c>
      <c r="E952" s="27" t="s">
        <v>37</v>
      </c>
      <c r="F952" s="27" t="s">
        <v>400</v>
      </c>
      <c r="G952" s="27" t="s">
        <v>401</v>
      </c>
      <c r="H952" s="139" t="s">
        <v>5</v>
      </c>
      <c r="I952" s="1">
        <v>4094865</v>
      </c>
      <c r="J952" s="58">
        <v>451</v>
      </c>
      <c r="K952" t="str">
        <f>VLOOKUP(D952,Group[],3,FALSE)</f>
        <v>Non Komoditi</v>
      </c>
      <c r="L952">
        <f>VLOOKUP(D952,Group[],5,FALSE)</f>
        <v>0</v>
      </c>
      <c r="M952" t="str">
        <f>VLOOKUP(D952,Group[],4,FALSE)</f>
        <v>Hilir Lainnya</v>
      </c>
      <c r="N952" t="str">
        <f>VLOOKUP(F952,Kategori[],3,FALSE)</f>
        <v>Hilir Lainya</v>
      </c>
    </row>
    <row r="953" spans="1:14">
      <c r="A953" s="139" t="s">
        <v>6856</v>
      </c>
      <c r="B953" s="27" t="s">
        <v>17</v>
      </c>
      <c r="C953" s="27" t="s">
        <v>18</v>
      </c>
      <c r="D953" s="27" t="s">
        <v>1068</v>
      </c>
      <c r="E953" s="27" t="s">
        <v>37</v>
      </c>
      <c r="F953" s="27" t="s">
        <v>402</v>
      </c>
      <c r="G953" s="27" t="s">
        <v>403</v>
      </c>
      <c r="H953" s="139" t="s">
        <v>5</v>
      </c>
      <c r="I953" s="1">
        <v>2159459</v>
      </c>
      <c r="J953" s="58">
        <v>254</v>
      </c>
      <c r="K953" t="str">
        <f>VLOOKUP(D953,Group[],3,FALSE)</f>
        <v>Non Komoditi</v>
      </c>
      <c r="L953">
        <f>VLOOKUP(D953,Group[],5,FALSE)</f>
        <v>0</v>
      </c>
      <c r="M953" t="str">
        <f>VLOOKUP(D953,Group[],4,FALSE)</f>
        <v>Hilir Lainnya</v>
      </c>
      <c r="N953" t="str">
        <f>VLOOKUP(F953,Kategori[],3,FALSE)</f>
        <v>Hilir Lainya</v>
      </c>
    </row>
    <row r="954" spans="1:14">
      <c r="A954" s="139" t="s">
        <v>6856</v>
      </c>
      <c r="B954" s="27" t="s">
        <v>17</v>
      </c>
      <c r="C954" s="27" t="s">
        <v>18</v>
      </c>
      <c r="D954" s="27" t="s">
        <v>1068</v>
      </c>
      <c r="E954" s="27" t="s">
        <v>37</v>
      </c>
      <c r="F954" s="27" t="s">
        <v>404</v>
      </c>
      <c r="G954" s="27" t="s">
        <v>405</v>
      </c>
      <c r="H954" s="139" t="s">
        <v>5</v>
      </c>
      <c r="I954" s="1">
        <v>703784</v>
      </c>
      <c r="J954" s="58">
        <v>67</v>
      </c>
      <c r="K954" t="str">
        <f>VLOOKUP(D954,Group[],3,FALSE)</f>
        <v>Non Komoditi</v>
      </c>
      <c r="L954">
        <f>VLOOKUP(D954,Group[],5,FALSE)</f>
        <v>0</v>
      </c>
      <c r="M954" t="str">
        <f>VLOOKUP(D954,Group[],4,FALSE)</f>
        <v>Hilir Lainnya</v>
      </c>
      <c r="N954" t="str">
        <f>VLOOKUP(F954,Kategori[],3,FALSE)</f>
        <v>Hilir Lainya</v>
      </c>
    </row>
    <row r="955" spans="1:14">
      <c r="A955" s="139" t="s">
        <v>6856</v>
      </c>
      <c r="B955" s="27" t="s">
        <v>17</v>
      </c>
      <c r="C955" s="27" t="s">
        <v>18</v>
      </c>
      <c r="D955" s="27" t="s">
        <v>1068</v>
      </c>
      <c r="E955" s="27" t="s">
        <v>37</v>
      </c>
      <c r="F955" s="27" t="s">
        <v>406</v>
      </c>
      <c r="G955" s="27" t="s">
        <v>407</v>
      </c>
      <c r="H955" s="139" t="s">
        <v>5</v>
      </c>
      <c r="I955" s="1">
        <v>1937362</v>
      </c>
      <c r="J955" s="58">
        <v>232</v>
      </c>
      <c r="K955" t="str">
        <f>VLOOKUP(D955,Group[],3,FALSE)</f>
        <v>Non Komoditi</v>
      </c>
      <c r="L955">
        <f>VLOOKUP(D955,Group[],5,FALSE)</f>
        <v>0</v>
      </c>
      <c r="M955" t="str">
        <f>VLOOKUP(D955,Group[],4,FALSE)</f>
        <v>Hilir Lainnya</v>
      </c>
      <c r="N955" t="str">
        <f>VLOOKUP(F955,Kategori[],3,FALSE)</f>
        <v>Hilir Lainya</v>
      </c>
    </row>
    <row r="956" spans="1:14">
      <c r="A956" s="139" t="s">
        <v>6856</v>
      </c>
      <c r="B956" s="27" t="s">
        <v>17</v>
      </c>
      <c r="C956" s="27" t="s">
        <v>18</v>
      </c>
      <c r="D956" s="27" t="s">
        <v>1068</v>
      </c>
      <c r="E956" s="27" t="s">
        <v>37</v>
      </c>
      <c r="F956" s="27" t="s">
        <v>408</v>
      </c>
      <c r="G956" s="27" t="s">
        <v>409</v>
      </c>
      <c r="H956" s="139" t="s">
        <v>5</v>
      </c>
      <c r="I956" s="1">
        <v>1468470</v>
      </c>
      <c r="J956" s="58">
        <v>174</v>
      </c>
      <c r="K956" t="str">
        <f>VLOOKUP(D956,Group[],3,FALSE)</f>
        <v>Non Komoditi</v>
      </c>
      <c r="L956">
        <f>VLOOKUP(D956,Group[],5,FALSE)</f>
        <v>0</v>
      </c>
      <c r="M956" t="str">
        <f>VLOOKUP(D956,Group[],4,FALSE)</f>
        <v>Hilir Lainnya</v>
      </c>
      <c r="N956" t="str">
        <f>VLOOKUP(F956,Kategori[],3,FALSE)</f>
        <v>Hilir Lainya</v>
      </c>
    </row>
    <row r="957" spans="1:14">
      <c r="A957" s="139" t="s">
        <v>6856</v>
      </c>
      <c r="B957" s="27" t="s">
        <v>17</v>
      </c>
      <c r="C957" s="27" t="s">
        <v>18</v>
      </c>
      <c r="D957" s="27" t="s">
        <v>1068</v>
      </c>
      <c r="E957" s="27" t="s">
        <v>37</v>
      </c>
      <c r="F957" s="27" t="s">
        <v>412</v>
      </c>
      <c r="G957" s="27" t="s">
        <v>413</v>
      </c>
      <c r="H957" s="139" t="s">
        <v>5</v>
      </c>
      <c r="I957" s="1">
        <v>-384528</v>
      </c>
      <c r="J957" s="58">
        <v>0</v>
      </c>
      <c r="K957" t="str">
        <f>VLOOKUP(D957,Group[],3,FALSE)</f>
        <v>Non Komoditi</v>
      </c>
      <c r="L957">
        <f>VLOOKUP(D957,Group[],5,FALSE)</f>
        <v>0</v>
      </c>
      <c r="M957" t="str">
        <f>VLOOKUP(D957,Group[],4,FALSE)</f>
        <v>Hilir Lainnya</v>
      </c>
      <c r="N957" t="str">
        <f>VLOOKUP(F957,Kategori[],3,FALSE)</f>
        <v>Hilir Lainya</v>
      </c>
    </row>
    <row r="958" spans="1:14">
      <c r="A958" s="139" t="s">
        <v>6856</v>
      </c>
      <c r="B958" s="27" t="s">
        <v>17</v>
      </c>
      <c r="C958" s="27" t="s">
        <v>18</v>
      </c>
      <c r="D958" s="27" t="s">
        <v>1068</v>
      </c>
      <c r="E958" s="27" t="s">
        <v>37</v>
      </c>
      <c r="F958" s="27" t="s">
        <v>414</v>
      </c>
      <c r="G958" s="27" t="s">
        <v>415</v>
      </c>
      <c r="H958" s="139" t="s">
        <v>5</v>
      </c>
      <c r="I958" s="1">
        <v>4097531</v>
      </c>
      <c r="J958" s="58">
        <v>501</v>
      </c>
      <c r="K958" t="str">
        <f>VLOOKUP(D958,Group[],3,FALSE)</f>
        <v>Non Komoditi</v>
      </c>
      <c r="L958">
        <f>VLOOKUP(D958,Group[],5,FALSE)</f>
        <v>0</v>
      </c>
      <c r="M958" t="str">
        <f>VLOOKUP(D958,Group[],4,FALSE)</f>
        <v>Hilir Lainnya</v>
      </c>
      <c r="N958" t="str">
        <f>VLOOKUP(F958,Kategori[],3,FALSE)</f>
        <v>Hilir Lainya</v>
      </c>
    </row>
    <row r="959" spans="1:14">
      <c r="A959" s="139" t="s">
        <v>6856</v>
      </c>
      <c r="B959" s="27" t="s">
        <v>17</v>
      </c>
      <c r="C959" s="27" t="s">
        <v>18</v>
      </c>
      <c r="D959" s="27" t="s">
        <v>1068</v>
      </c>
      <c r="E959" s="27" t="s">
        <v>37</v>
      </c>
      <c r="F959" s="27" t="s">
        <v>416</v>
      </c>
      <c r="G959" s="27" t="s">
        <v>417</v>
      </c>
      <c r="H959" s="139" t="s">
        <v>5</v>
      </c>
      <c r="I959" s="1">
        <v>1471026</v>
      </c>
      <c r="J959" s="58">
        <v>198</v>
      </c>
      <c r="K959" t="str">
        <f>VLOOKUP(D959,Group[],3,FALSE)</f>
        <v>Non Komoditi</v>
      </c>
      <c r="L959">
        <f>VLOOKUP(D959,Group[],5,FALSE)</f>
        <v>0</v>
      </c>
      <c r="M959" t="str">
        <f>VLOOKUP(D959,Group[],4,FALSE)</f>
        <v>Hilir Lainnya</v>
      </c>
      <c r="N959" t="str">
        <f>VLOOKUP(F959,Kategori[],3,FALSE)</f>
        <v>Hilir Lainya</v>
      </c>
    </row>
    <row r="960" spans="1:14">
      <c r="A960" s="139" t="s">
        <v>6856</v>
      </c>
      <c r="B960" s="27" t="s">
        <v>17</v>
      </c>
      <c r="C960" s="27" t="s">
        <v>18</v>
      </c>
      <c r="D960" s="27" t="s">
        <v>1068</v>
      </c>
      <c r="E960" s="27" t="s">
        <v>37</v>
      </c>
      <c r="F960" s="27" t="s">
        <v>420</v>
      </c>
      <c r="G960" s="27" t="s">
        <v>421</v>
      </c>
      <c r="H960" s="139" t="s">
        <v>5</v>
      </c>
      <c r="I960" s="1">
        <v>6689910</v>
      </c>
      <c r="J960" s="58">
        <v>751</v>
      </c>
      <c r="K960" t="str">
        <f>VLOOKUP(D960,Group[],3,FALSE)</f>
        <v>Non Komoditi</v>
      </c>
      <c r="L960">
        <f>VLOOKUP(D960,Group[],5,FALSE)</f>
        <v>0</v>
      </c>
      <c r="M960" t="str">
        <f>VLOOKUP(D960,Group[],4,FALSE)</f>
        <v>Hilir Lainnya</v>
      </c>
      <c r="N960" t="str">
        <f>VLOOKUP(F960,Kategori[],3,FALSE)</f>
        <v>Hilir Lainya</v>
      </c>
    </row>
    <row r="961" spans="1:14">
      <c r="A961" s="139" t="s">
        <v>6856</v>
      </c>
      <c r="B961" s="27" t="s">
        <v>17</v>
      </c>
      <c r="C961" s="27" t="s">
        <v>18</v>
      </c>
      <c r="D961" s="27" t="s">
        <v>1068</v>
      </c>
      <c r="E961" s="27" t="s">
        <v>37</v>
      </c>
      <c r="F961" s="27" t="s">
        <v>422</v>
      </c>
      <c r="G961" s="27" t="s">
        <v>423</v>
      </c>
      <c r="H961" s="139" t="s">
        <v>5</v>
      </c>
      <c r="I961" s="1">
        <v>3967207</v>
      </c>
      <c r="J961" s="58">
        <v>437</v>
      </c>
      <c r="K961" t="str">
        <f>VLOOKUP(D961,Group[],3,FALSE)</f>
        <v>Non Komoditi</v>
      </c>
      <c r="L961">
        <f>VLOOKUP(D961,Group[],5,FALSE)</f>
        <v>0</v>
      </c>
      <c r="M961" t="str">
        <f>VLOOKUP(D961,Group[],4,FALSE)</f>
        <v>Hilir Lainnya</v>
      </c>
      <c r="N961" t="str">
        <f>VLOOKUP(F961,Kategori[],3,FALSE)</f>
        <v>Hilir Lainya</v>
      </c>
    </row>
    <row r="962" spans="1:14">
      <c r="A962" s="139" t="s">
        <v>6856</v>
      </c>
      <c r="B962" s="27" t="s">
        <v>17</v>
      </c>
      <c r="C962" s="27" t="s">
        <v>18</v>
      </c>
      <c r="D962" s="27" t="s">
        <v>1068</v>
      </c>
      <c r="E962" s="27" t="s">
        <v>37</v>
      </c>
      <c r="F962" s="27" t="s">
        <v>424</v>
      </c>
      <c r="G962" s="27" t="s">
        <v>425</v>
      </c>
      <c r="H962" s="139" t="s">
        <v>5</v>
      </c>
      <c r="I962" s="1">
        <v>2332500</v>
      </c>
      <c r="J962" s="58">
        <v>47</v>
      </c>
      <c r="K962" t="str">
        <f>VLOOKUP(D962,Group[],3,FALSE)</f>
        <v>Non Komoditi</v>
      </c>
      <c r="L962">
        <f>VLOOKUP(D962,Group[],5,FALSE)</f>
        <v>0</v>
      </c>
      <c r="M962" t="str">
        <f>VLOOKUP(D962,Group[],4,FALSE)</f>
        <v>Hilir Lainnya</v>
      </c>
      <c r="N962" t="str">
        <f>VLOOKUP(F962,Kategori[],3,FALSE)</f>
        <v>Hilir Lainya</v>
      </c>
    </row>
    <row r="963" spans="1:14">
      <c r="A963" s="139" t="s">
        <v>6856</v>
      </c>
      <c r="B963" s="27" t="s">
        <v>17</v>
      </c>
      <c r="C963" s="27" t="s">
        <v>18</v>
      </c>
      <c r="D963" s="27" t="s">
        <v>1068</v>
      </c>
      <c r="E963" s="27" t="s">
        <v>37</v>
      </c>
      <c r="F963" s="27" t="s">
        <v>430</v>
      </c>
      <c r="G963" s="27" t="s">
        <v>431</v>
      </c>
      <c r="H963" s="139" t="s">
        <v>5</v>
      </c>
      <c r="I963" s="1">
        <v>350450</v>
      </c>
      <c r="J963" s="58">
        <v>10</v>
      </c>
      <c r="K963" t="str">
        <f>VLOOKUP(D963,Group[],3,FALSE)</f>
        <v>Non Komoditi</v>
      </c>
      <c r="L963">
        <f>VLOOKUP(D963,Group[],5,FALSE)</f>
        <v>0</v>
      </c>
      <c r="M963" t="str">
        <f>VLOOKUP(D963,Group[],4,FALSE)</f>
        <v>Hilir Lainnya</v>
      </c>
      <c r="N963" t="str">
        <f>VLOOKUP(F963,Kategori[],3,FALSE)</f>
        <v>Hilir Lainya</v>
      </c>
    </row>
    <row r="964" spans="1:14">
      <c r="A964" s="139" t="s">
        <v>6856</v>
      </c>
      <c r="B964" s="27" t="s">
        <v>17</v>
      </c>
      <c r="C964" s="27" t="s">
        <v>18</v>
      </c>
      <c r="D964" s="27" t="s">
        <v>1068</v>
      </c>
      <c r="E964" s="27" t="s">
        <v>37</v>
      </c>
      <c r="F964" s="27" t="s">
        <v>438</v>
      </c>
      <c r="G964" s="27" t="s">
        <v>439</v>
      </c>
      <c r="H964" s="139" t="s">
        <v>5</v>
      </c>
      <c r="I964" s="1">
        <v>1760000</v>
      </c>
      <c r="J964" s="58">
        <v>2000</v>
      </c>
      <c r="K964" t="str">
        <f>VLOOKUP(D964,Group[],3,FALSE)</f>
        <v>Non Komoditi</v>
      </c>
      <c r="L964">
        <f>VLOOKUP(D964,Group[],5,FALSE)</f>
        <v>0</v>
      </c>
      <c r="M964" t="str">
        <f>VLOOKUP(D964,Group[],4,FALSE)</f>
        <v>Hilir Lainnya</v>
      </c>
      <c r="N964" t="str">
        <f>VLOOKUP(F964,Kategori[],3,FALSE)</f>
        <v>Hilir Lainya</v>
      </c>
    </row>
    <row r="965" spans="1:14">
      <c r="A965" s="139" t="s">
        <v>6856</v>
      </c>
      <c r="B965" s="27" t="s">
        <v>17</v>
      </c>
      <c r="C965" s="27" t="s">
        <v>18</v>
      </c>
      <c r="D965" s="27" t="s">
        <v>1068</v>
      </c>
      <c r="E965" s="27" t="s">
        <v>37</v>
      </c>
      <c r="F965" s="27" t="s">
        <v>464</v>
      </c>
      <c r="G965" s="27" t="s">
        <v>465</v>
      </c>
      <c r="H965" s="139" t="s">
        <v>5</v>
      </c>
      <c r="I965" s="1">
        <v>320000</v>
      </c>
      <c r="J965" s="58">
        <v>2</v>
      </c>
      <c r="K965" t="str">
        <f>VLOOKUP(D965,Group[],3,FALSE)</f>
        <v>Non Komoditi</v>
      </c>
      <c r="L965">
        <f>VLOOKUP(D965,Group[],5,FALSE)</f>
        <v>0</v>
      </c>
      <c r="M965" t="str">
        <f>VLOOKUP(D965,Group[],4,FALSE)</f>
        <v>Hilir Lainnya</v>
      </c>
      <c r="N965" t="str">
        <f>VLOOKUP(F965,Kategori[],3,FALSE)</f>
        <v>Hilir Lainya</v>
      </c>
    </row>
    <row r="966" spans="1:14">
      <c r="A966" s="139" t="s">
        <v>6856</v>
      </c>
      <c r="B966" s="27" t="s">
        <v>17</v>
      </c>
      <c r="C966" s="27" t="s">
        <v>18</v>
      </c>
      <c r="D966" s="27" t="s">
        <v>1068</v>
      </c>
      <c r="E966" s="27" t="s">
        <v>37</v>
      </c>
      <c r="F966" s="27" t="s">
        <v>480</v>
      </c>
      <c r="G966" s="27" t="s">
        <v>481</v>
      </c>
      <c r="H966" s="139" t="s">
        <v>5</v>
      </c>
      <c r="I966" s="1">
        <v>7375483</v>
      </c>
      <c r="J966" s="58">
        <v>2507</v>
      </c>
      <c r="K966" t="str">
        <f>VLOOKUP(D966,Group[],3,FALSE)</f>
        <v>Non Komoditi</v>
      </c>
      <c r="L966">
        <f>VLOOKUP(D966,Group[],5,FALSE)</f>
        <v>0</v>
      </c>
      <c r="M966" t="str">
        <f>VLOOKUP(D966,Group[],4,FALSE)</f>
        <v>Hilir Lainnya</v>
      </c>
      <c r="N966" t="str">
        <f>VLOOKUP(F966,Kategori[],3,FALSE)</f>
        <v>Hilir Lainya</v>
      </c>
    </row>
    <row r="967" spans="1:14">
      <c r="A967" s="139" t="s">
        <v>6856</v>
      </c>
      <c r="B967" s="27" t="s">
        <v>17</v>
      </c>
      <c r="C967" s="27" t="s">
        <v>18</v>
      </c>
      <c r="D967" s="27" t="s">
        <v>1068</v>
      </c>
      <c r="E967" s="27" t="s">
        <v>37</v>
      </c>
      <c r="F967" s="27" t="s">
        <v>482</v>
      </c>
      <c r="G967" s="27" t="s">
        <v>483</v>
      </c>
      <c r="H967" s="139" t="s">
        <v>5</v>
      </c>
      <c r="I967" s="1">
        <v>3081129</v>
      </c>
      <c r="J967" s="58">
        <v>1276</v>
      </c>
      <c r="K967" t="str">
        <f>VLOOKUP(D967,Group[],3,FALSE)</f>
        <v>Non Komoditi</v>
      </c>
      <c r="L967">
        <f>VLOOKUP(D967,Group[],5,FALSE)</f>
        <v>0</v>
      </c>
      <c r="M967" t="str">
        <f>VLOOKUP(D967,Group[],4,FALSE)</f>
        <v>Hilir Lainnya</v>
      </c>
      <c r="N967" t="str">
        <f>VLOOKUP(F967,Kategori[],3,FALSE)</f>
        <v>Hilir Lainya</v>
      </c>
    </row>
    <row r="968" spans="1:14">
      <c r="A968" s="139" t="s">
        <v>6856</v>
      </c>
      <c r="B968" s="27" t="s">
        <v>17</v>
      </c>
      <c r="C968" s="27" t="s">
        <v>18</v>
      </c>
      <c r="D968" s="27" t="s">
        <v>1068</v>
      </c>
      <c r="E968" s="27" t="s">
        <v>37</v>
      </c>
      <c r="F968" s="27" t="s">
        <v>496</v>
      </c>
      <c r="G968" s="27" t="s">
        <v>497</v>
      </c>
      <c r="H968" s="139" t="s">
        <v>5</v>
      </c>
      <c r="I968" s="1">
        <v>10500000</v>
      </c>
      <c r="J968" s="58">
        <v>300</v>
      </c>
      <c r="K968" t="str">
        <f>VLOOKUP(D968,Group[],3,FALSE)</f>
        <v>Non Komoditi</v>
      </c>
      <c r="L968">
        <f>VLOOKUP(D968,Group[],5,FALSE)</f>
        <v>0</v>
      </c>
      <c r="M968" t="str">
        <f>VLOOKUP(D968,Group[],4,FALSE)</f>
        <v>Hilir Lainnya</v>
      </c>
      <c r="N968" t="str">
        <f>VLOOKUP(F968,Kategori[],3,FALSE)</f>
        <v>Hilir Lainya</v>
      </c>
    </row>
    <row r="969" spans="1:14">
      <c r="A969" s="139" t="s">
        <v>6856</v>
      </c>
      <c r="B969" s="27" t="s">
        <v>17</v>
      </c>
      <c r="C969" s="27" t="s">
        <v>18</v>
      </c>
      <c r="D969" s="27" t="s">
        <v>1068</v>
      </c>
      <c r="E969" s="27" t="s">
        <v>37</v>
      </c>
      <c r="F969" s="27" t="s">
        <v>498</v>
      </c>
      <c r="G969" s="27" t="s">
        <v>499</v>
      </c>
      <c r="H969" s="139" t="s">
        <v>5</v>
      </c>
      <c r="I969" s="1">
        <v>5960000</v>
      </c>
      <c r="J969" s="58">
        <v>200</v>
      </c>
      <c r="K969" t="str">
        <f>VLOOKUP(D969,Group[],3,FALSE)</f>
        <v>Non Komoditi</v>
      </c>
      <c r="L969">
        <f>VLOOKUP(D969,Group[],5,FALSE)</f>
        <v>0</v>
      </c>
      <c r="M969" t="str">
        <f>VLOOKUP(D969,Group[],4,FALSE)</f>
        <v>Hilir Lainnya</v>
      </c>
      <c r="N969" t="str">
        <f>VLOOKUP(F969,Kategori[],3,FALSE)</f>
        <v>Hilir Lainya</v>
      </c>
    </row>
    <row r="970" spans="1:14">
      <c r="A970" s="139" t="s">
        <v>6856</v>
      </c>
      <c r="B970" s="27" t="s">
        <v>17</v>
      </c>
      <c r="C970" s="27" t="s">
        <v>18</v>
      </c>
      <c r="D970" s="27" t="s">
        <v>1068</v>
      </c>
      <c r="E970" s="27" t="s">
        <v>37</v>
      </c>
      <c r="F970" s="27" t="s">
        <v>500</v>
      </c>
      <c r="G970" s="27" t="s">
        <v>501</v>
      </c>
      <c r="H970" s="139" t="s">
        <v>5</v>
      </c>
      <c r="I970" s="1">
        <v>600000</v>
      </c>
      <c r="J970" s="58">
        <v>10</v>
      </c>
      <c r="K970" t="str">
        <f>VLOOKUP(D970,Group[],3,FALSE)</f>
        <v>Non Komoditi</v>
      </c>
      <c r="L970">
        <f>VLOOKUP(D970,Group[],5,FALSE)</f>
        <v>0</v>
      </c>
      <c r="M970" t="str">
        <f>VLOOKUP(D970,Group[],4,FALSE)</f>
        <v>Hilir Lainnya</v>
      </c>
      <c r="N970" t="str">
        <f>VLOOKUP(F970,Kategori[],3,FALSE)</f>
        <v>Hilir Lainya</v>
      </c>
    </row>
    <row r="971" spans="1:14">
      <c r="A971" s="139" t="s">
        <v>6856</v>
      </c>
      <c r="B971" s="27" t="s">
        <v>17</v>
      </c>
      <c r="C971" s="27" t="s">
        <v>18</v>
      </c>
      <c r="D971" s="27" t="s">
        <v>1068</v>
      </c>
      <c r="E971" s="27" t="s">
        <v>37</v>
      </c>
      <c r="F971" s="27" t="s">
        <v>502</v>
      </c>
      <c r="G971" s="27" t="s">
        <v>503</v>
      </c>
      <c r="H971" s="139" t="s">
        <v>5</v>
      </c>
      <c r="I971" s="1">
        <v>14720000</v>
      </c>
      <c r="J971" s="58">
        <v>320</v>
      </c>
      <c r="K971" t="str">
        <f>VLOOKUP(D971,Group[],3,FALSE)</f>
        <v>Non Komoditi</v>
      </c>
      <c r="L971">
        <f>VLOOKUP(D971,Group[],5,FALSE)</f>
        <v>0</v>
      </c>
      <c r="M971" t="str">
        <f>VLOOKUP(D971,Group[],4,FALSE)</f>
        <v>Hilir Lainnya</v>
      </c>
      <c r="N971" t="str">
        <f>VLOOKUP(F971,Kategori[],3,FALSE)</f>
        <v>Hilir Lainya</v>
      </c>
    </row>
    <row r="972" spans="1:14">
      <c r="A972" s="139" t="s">
        <v>6856</v>
      </c>
      <c r="B972" s="27" t="s">
        <v>17</v>
      </c>
      <c r="C972" s="27" t="s">
        <v>18</v>
      </c>
      <c r="D972" s="27" t="s">
        <v>1068</v>
      </c>
      <c r="E972" s="27" t="s">
        <v>37</v>
      </c>
      <c r="F972" s="27" t="s">
        <v>508</v>
      </c>
      <c r="G972" s="27" t="s">
        <v>509</v>
      </c>
      <c r="H972" s="139" t="s">
        <v>5</v>
      </c>
      <c r="I972" s="1">
        <v>165000</v>
      </c>
      <c r="J972" s="58">
        <v>5</v>
      </c>
      <c r="K972" t="str">
        <f>VLOOKUP(D972,Group[],3,FALSE)</f>
        <v>Non Komoditi</v>
      </c>
      <c r="L972">
        <f>VLOOKUP(D972,Group[],5,FALSE)</f>
        <v>0</v>
      </c>
      <c r="M972" t="str">
        <f>VLOOKUP(D972,Group[],4,FALSE)</f>
        <v>Hilir Lainnya</v>
      </c>
      <c r="N972" t="str">
        <f>VLOOKUP(F972,Kategori[],3,FALSE)</f>
        <v>Hilir Lainya</v>
      </c>
    </row>
    <row r="973" spans="1:14">
      <c r="A973" s="139" t="s">
        <v>6856</v>
      </c>
      <c r="B973" s="27" t="s">
        <v>17</v>
      </c>
      <c r="C973" s="27" t="s">
        <v>18</v>
      </c>
      <c r="D973" s="27" t="s">
        <v>1068</v>
      </c>
      <c r="E973" s="27" t="s">
        <v>37</v>
      </c>
      <c r="F973" s="27" t="s">
        <v>510</v>
      </c>
      <c r="G973" s="27" t="s">
        <v>511</v>
      </c>
      <c r="H973" s="139" t="s">
        <v>5</v>
      </c>
      <c r="I973" s="1">
        <v>610000</v>
      </c>
      <c r="J973" s="58">
        <v>20</v>
      </c>
      <c r="K973" t="str">
        <f>VLOOKUP(D973,Group[],3,FALSE)</f>
        <v>Non Komoditi</v>
      </c>
      <c r="L973">
        <f>VLOOKUP(D973,Group[],5,FALSE)</f>
        <v>0</v>
      </c>
      <c r="M973" t="str">
        <f>VLOOKUP(D973,Group[],4,FALSE)</f>
        <v>Hilir Lainnya</v>
      </c>
      <c r="N973" t="str">
        <f>VLOOKUP(F973,Kategori[],3,FALSE)</f>
        <v>Hilir Lainya</v>
      </c>
    </row>
    <row r="974" spans="1:14">
      <c r="A974" s="139" t="s">
        <v>6856</v>
      </c>
      <c r="B974" s="27" t="s">
        <v>17</v>
      </c>
      <c r="C974" s="27" t="s">
        <v>18</v>
      </c>
      <c r="D974" s="27" t="s">
        <v>1068</v>
      </c>
      <c r="E974" s="27" t="s">
        <v>37</v>
      </c>
      <c r="F974" s="27" t="s">
        <v>520</v>
      </c>
      <c r="G974" s="27" t="s">
        <v>521</v>
      </c>
      <c r="H974" s="139" t="s">
        <v>5</v>
      </c>
      <c r="I974" s="1">
        <v>173000</v>
      </c>
      <c r="J974" s="58">
        <v>2</v>
      </c>
      <c r="K974" t="str">
        <f>VLOOKUP(D974,Group[],3,FALSE)</f>
        <v>Non Komoditi</v>
      </c>
      <c r="L974">
        <f>VLOOKUP(D974,Group[],5,FALSE)</f>
        <v>0</v>
      </c>
      <c r="M974" t="str">
        <f>VLOOKUP(D974,Group[],4,FALSE)</f>
        <v>Hilir Lainnya</v>
      </c>
      <c r="N974" t="str">
        <f>VLOOKUP(F974,Kategori[],3,FALSE)</f>
        <v>Hilir Lainya</v>
      </c>
    </row>
    <row r="975" spans="1:14">
      <c r="A975" s="139" t="s">
        <v>6856</v>
      </c>
      <c r="B975" s="27" t="s">
        <v>17</v>
      </c>
      <c r="C975" s="27" t="s">
        <v>18</v>
      </c>
      <c r="D975" s="27" t="s">
        <v>1068</v>
      </c>
      <c r="E975" s="27" t="s">
        <v>37</v>
      </c>
      <c r="F975" s="27" t="s">
        <v>528</v>
      </c>
      <c r="G975" s="27" t="s">
        <v>529</v>
      </c>
      <c r="H975" s="139" t="s">
        <v>5</v>
      </c>
      <c r="I975" s="1">
        <v>16216216</v>
      </c>
      <c r="J975" s="58">
        <v>3600</v>
      </c>
      <c r="K975" t="str">
        <f>VLOOKUP(D975,Group[],3,FALSE)</f>
        <v>Non Komoditi</v>
      </c>
      <c r="L975">
        <f>VLOOKUP(D975,Group[],5,FALSE)</f>
        <v>0</v>
      </c>
      <c r="M975" t="str">
        <f>VLOOKUP(D975,Group[],4,FALSE)</f>
        <v>Hilir Lainnya</v>
      </c>
      <c r="N975" t="str">
        <f>VLOOKUP(F975,Kategori[],3,FALSE)</f>
        <v>Hilir Lainya</v>
      </c>
    </row>
    <row r="976" spans="1:14">
      <c r="A976" s="139" t="s">
        <v>6856</v>
      </c>
      <c r="B976" s="27" t="s">
        <v>17</v>
      </c>
      <c r="C976" s="27" t="s">
        <v>18</v>
      </c>
      <c r="D976" s="27" t="s">
        <v>1068</v>
      </c>
      <c r="E976" s="27" t="s">
        <v>37</v>
      </c>
      <c r="F976" s="27" t="s">
        <v>530</v>
      </c>
      <c r="G976" s="27" t="s">
        <v>531</v>
      </c>
      <c r="H976" s="139" t="s">
        <v>5</v>
      </c>
      <c r="I976" s="1">
        <v>11699540</v>
      </c>
      <c r="J976" s="58">
        <v>1014</v>
      </c>
      <c r="K976" t="str">
        <f>VLOOKUP(D976,Group[],3,FALSE)</f>
        <v>Non Komoditi</v>
      </c>
      <c r="L976">
        <f>VLOOKUP(D976,Group[],5,FALSE)</f>
        <v>0</v>
      </c>
      <c r="M976" t="str">
        <f>VLOOKUP(D976,Group[],4,FALSE)</f>
        <v>Hilir Lainnya</v>
      </c>
      <c r="N976" t="str">
        <f>VLOOKUP(F976,Kategori[],3,FALSE)</f>
        <v>Hilir Lainya</v>
      </c>
    </row>
    <row r="977" spans="1:14">
      <c r="A977" s="139" t="s">
        <v>6856</v>
      </c>
      <c r="B977" s="27" t="s">
        <v>17</v>
      </c>
      <c r="C977" s="27" t="s">
        <v>18</v>
      </c>
      <c r="D977" s="27" t="s">
        <v>1068</v>
      </c>
      <c r="E977" s="27" t="s">
        <v>37</v>
      </c>
      <c r="F977" s="27" t="s">
        <v>532</v>
      </c>
      <c r="G977" s="27" t="s">
        <v>533</v>
      </c>
      <c r="H977" s="139" t="s">
        <v>5</v>
      </c>
      <c r="I977" s="1">
        <v>20371564</v>
      </c>
      <c r="J977" s="58">
        <v>993</v>
      </c>
      <c r="K977" t="str">
        <f>VLOOKUP(D977,Group[],3,FALSE)</f>
        <v>Non Komoditi</v>
      </c>
      <c r="L977">
        <f>VLOOKUP(D977,Group[],5,FALSE)</f>
        <v>0</v>
      </c>
      <c r="M977" t="str">
        <f>VLOOKUP(D977,Group[],4,FALSE)</f>
        <v>Hilir Lainnya</v>
      </c>
      <c r="N977" t="str">
        <f>VLOOKUP(F977,Kategori[],3,FALSE)</f>
        <v>Hilir Lainya</v>
      </c>
    </row>
    <row r="978" spans="1:14">
      <c r="A978" s="139" t="s">
        <v>6856</v>
      </c>
      <c r="B978" s="27" t="s">
        <v>17</v>
      </c>
      <c r="C978" s="27" t="s">
        <v>18</v>
      </c>
      <c r="D978" s="27" t="s">
        <v>1068</v>
      </c>
      <c r="E978" s="27" t="s">
        <v>37</v>
      </c>
      <c r="F978" s="27" t="s">
        <v>534</v>
      </c>
      <c r="G978" s="27" t="s">
        <v>535</v>
      </c>
      <c r="H978" s="139" t="s">
        <v>5</v>
      </c>
      <c r="I978" s="1">
        <v>201772836</v>
      </c>
      <c r="J978" s="58">
        <v>48965</v>
      </c>
      <c r="K978" t="str">
        <f>VLOOKUP(D978,Group[],3,FALSE)</f>
        <v>Non Komoditi</v>
      </c>
      <c r="L978">
        <f>VLOOKUP(D978,Group[],5,FALSE)</f>
        <v>0</v>
      </c>
      <c r="M978" t="str">
        <f>VLOOKUP(D978,Group[],4,FALSE)</f>
        <v>Hilir Lainnya</v>
      </c>
      <c r="N978" t="str">
        <f>VLOOKUP(F978,Kategori[],3,FALSE)</f>
        <v>Hilir Lainya</v>
      </c>
    </row>
    <row r="979" spans="1:14">
      <c r="A979" s="139" t="s">
        <v>6856</v>
      </c>
      <c r="B979" s="27" t="s">
        <v>17</v>
      </c>
      <c r="C979" s="27" t="s">
        <v>18</v>
      </c>
      <c r="D979" s="27" t="s">
        <v>1068</v>
      </c>
      <c r="E979" s="27" t="s">
        <v>37</v>
      </c>
      <c r="F979" s="27" t="s">
        <v>536</v>
      </c>
      <c r="G979" s="27" t="s">
        <v>537</v>
      </c>
      <c r="H979" s="139" t="s">
        <v>5</v>
      </c>
      <c r="I979" s="1">
        <v>2597760</v>
      </c>
      <c r="J979" s="58">
        <v>3456</v>
      </c>
      <c r="K979" t="str">
        <f>VLOOKUP(D979,Group[],3,FALSE)</f>
        <v>Non Komoditi</v>
      </c>
      <c r="L979">
        <f>VLOOKUP(D979,Group[],5,FALSE)</f>
        <v>0</v>
      </c>
      <c r="M979" t="str">
        <f>VLOOKUP(D979,Group[],4,FALSE)</f>
        <v>Hilir Lainnya</v>
      </c>
      <c r="N979" t="str">
        <f>VLOOKUP(F979,Kategori[],3,FALSE)</f>
        <v>Hilir Lainya</v>
      </c>
    </row>
    <row r="980" spans="1:14">
      <c r="A980" s="139" t="s">
        <v>6856</v>
      </c>
      <c r="B980" s="27" t="s">
        <v>17</v>
      </c>
      <c r="C980" s="27" t="s">
        <v>18</v>
      </c>
      <c r="D980" s="27" t="s">
        <v>1068</v>
      </c>
      <c r="E980" s="27" t="s">
        <v>37</v>
      </c>
      <c r="F980" s="27" t="s">
        <v>538</v>
      </c>
      <c r="G980" s="27" t="s">
        <v>539</v>
      </c>
      <c r="H980" s="139" t="s">
        <v>5</v>
      </c>
      <c r="I980" s="1">
        <v>6778378</v>
      </c>
      <c r="J980" s="58">
        <v>2400</v>
      </c>
      <c r="K980" t="str">
        <f>VLOOKUP(D980,Group[],3,FALSE)</f>
        <v>Non Komoditi</v>
      </c>
      <c r="L980">
        <f>VLOOKUP(D980,Group[],5,FALSE)</f>
        <v>0</v>
      </c>
      <c r="M980" t="str">
        <f>VLOOKUP(D980,Group[],4,FALSE)</f>
        <v>Hilir Lainnya</v>
      </c>
      <c r="N980" t="str">
        <f>VLOOKUP(F980,Kategori[],3,FALSE)</f>
        <v>Hilir Lainya</v>
      </c>
    </row>
    <row r="981" spans="1:14">
      <c r="A981" s="139" t="s">
        <v>6856</v>
      </c>
      <c r="B981" s="27" t="s">
        <v>17</v>
      </c>
      <c r="C981" s="27" t="s">
        <v>18</v>
      </c>
      <c r="D981" s="27" t="s">
        <v>1068</v>
      </c>
      <c r="E981" s="27" t="s">
        <v>37</v>
      </c>
      <c r="F981" s="27" t="s">
        <v>540</v>
      </c>
      <c r="G981" s="27" t="s">
        <v>541</v>
      </c>
      <c r="H981" s="139" t="s">
        <v>5</v>
      </c>
      <c r="I981" s="1">
        <v>30647676</v>
      </c>
      <c r="J981" s="58">
        <v>2259</v>
      </c>
      <c r="K981" t="str">
        <f>VLOOKUP(D981,Group[],3,FALSE)</f>
        <v>Non Komoditi</v>
      </c>
      <c r="L981">
        <f>VLOOKUP(D981,Group[],5,FALSE)</f>
        <v>0</v>
      </c>
      <c r="M981" t="str">
        <f>VLOOKUP(D981,Group[],4,FALSE)</f>
        <v>Hilir Lainnya</v>
      </c>
      <c r="N981" t="str">
        <f>VLOOKUP(F981,Kategori[],3,FALSE)</f>
        <v>Hilir Lainya</v>
      </c>
    </row>
    <row r="982" spans="1:14">
      <c r="A982" s="139" t="s">
        <v>6856</v>
      </c>
      <c r="B982" s="27" t="s">
        <v>17</v>
      </c>
      <c r="C982" s="27" t="s">
        <v>18</v>
      </c>
      <c r="D982" s="27" t="s">
        <v>1068</v>
      </c>
      <c r="E982" s="27" t="s">
        <v>37</v>
      </c>
      <c r="F982" s="27" t="s">
        <v>544</v>
      </c>
      <c r="G982" s="27" t="s">
        <v>545</v>
      </c>
      <c r="H982" s="139" t="s">
        <v>5</v>
      </c>
      <c r="I982" s="1">
        <v>34054054</v>
      </c>
      <c r="J982" s="58">
        <v>8400</v>
      </c>
      <c r="K982" t="str">
        <f>VLOOKUP(D982,Group[],3,FALSE)</f>
        <v>Non Komoditi</v>
      </c>
      <c r="L982">
        <f>VLOOKUP(D982,Group[],5,FALSE)</f>
        <v>0</v>
      </c>
      <c r="M982" t="str">
        <f>VLOOKUP(D982,Group[],4,FALSE)</f>
        <v>Hilir Lainnya</v>
      </c>
      <c r="N982" t="str">
        <f>VLOOKUP(F982,Kategori[],3,FALSE)</f>
        <v>Hilir Lainya</v>
      </c>
    </row>
    <row r="983" spans="1:14">
      <c r="A983" s="139" t="s">
        <v>6856</v>
      </c>
      <c r="B983" s="27" t="s">
        <v>17</v>
      </c>
      <c r="C983" s="27" t="s">
        <v>18</v>
      </c>
      <c r="D983" s="27" t="s">
        <v>1068</v>
      </c>
      <c r="E983" s="27" t="s">
        <v>37</v>
      </c>
      <c r="F983" s="27" t="s">
        <v>546</v>
      </c>
      <c r="G983" s="27" t="s">
        <v>547</v>
      </c>
      <c r="H983" s="139" t="s">
        <v>5</v>
      </c>
      <c r="I983" s="1">
        <v>39661940</v>
      </c>
      <c r="J983" s="58">
        <v>4840</v>
      </c>
      <c r="K983" t="str">
        <f>VLOOKUP(D983,Group[],3,FALSE)</f>
        <v>Non Komoditi</v>
      </c>
      <c r="L983">
        <f>VLOOKUP(D983,Group[],5,FALSE)</f>
        <v>0</v>
      </c>
      <c r="M983" t="str">
        <f>VLOOKUP(D983,Group[],4,FALSE)</f>
        <v>Hilir Lainnya</v>
      </c>
      <c r="N983" t="str">
        <f>VLOOKUP(F983,Kategori[],3,FALSE)</f>
        <v>Hilir Lainya</v>
      </c>
    </row>
    <row r="984" spans="1:14">
      <c r="A984" s="139" t="s">
        <v>6856</v>
      </c>
      <c r="B984" s="27" t="s">
        <v>17</v>
      </c>
      <c r="C984" s="27" t="s">
        <v>18</v>
      </c>
      <c r="D984" s="27" t="s">
        <v>1068</v>
      </c>
      <c r="E984" s="27" t="s">
        <v>37</v>
      </c>
      <c r="F984" s="27" t="s">
        <v>548</v>
      </c>
      <c r="G984" s="27" t="s">
        <v>549</v>
      </c>
      <c r="H984" s="139" t="s">
        <v>5</v>
      </c>
      <c r="I984" s="1">
        <v>15567513</v>
      </c>
      <c r="J984" s="58">
        <v>975</v>
      </c>
      <c r="K984" t="str">
        <f>VLOOKUP(D984,Group[],3,FALSE)</f>
        <v>Non Komoditi</v>
      </c>
      <c r="L984">
        <f>VLOOKUP(D984,Group[],5,FALSE)</f>
        <v>0</v>
      </c>
      <c r="M984" t="str">
        <f>VLOOKUP(D984,Group[],4,FALSE)</f>
        <v>Hilir Lainnya</v>
      </c>
      <c r="N984" t="str">
        <f>VLOOKUP(F984,Kategori[],3,FALSE)</f>
        <v>Hilir Lainya</v>
      </c>
    </row>
    <row r="985" spans="1:14">
      <c r="A985" s="139" t="s">
        <v>6856</v>
      </c>
      <c r="B985" s="27" t="s">
        <v>17</v>
      </c>
      <c r="C985" s="27" t="s">
        <v>18</v>
      </c>
      <c r="D985" s="27" t="s">
        <v>1068</v>
      </c>
      <c r="E985" s="27" t="s">
        <v>37</v>
      </c>
      <c r="F985" s="27" t="s">
        <v>550</v>
      </c>
      <c r="G985" s="27" t="s">
        <v>551</v>
      </c>
      <c r="H985" s="139" t="s">
        <v>5</v>
      </c>
      <c r="I985" s="1">
        <v>50734190</v>
      </c>
      <c r="J985" s="58">
        <v>5126</v>
      </c>
      <c r="K985" t="str">
        <f>VLOOKUP(D985,Group[],3,FALSE)</f>
        <v>Non Komoditi</v>
      </c>
      <c r="L985">
        <f>VLOOKUP(D985,Group[],5,FALSE)</f>
        <v>0</v>
      </c>
      <c r="M985" t="str">
        <f>VLOOKUP(D985,Group[],4,FALSE)</f>
        <v>Hilir Lainnya</v>
      </c>
      <c r="N985" t="str">
        <f>VLOOKUP(F985,Kategori[],3,FALSE)</f>
        <v>Hilir Lainya</v>
      </c>
    </row>
    <row r="986" spans="1:14">
      <c r="A986" s="139" t="s">
        <v>6856</v>
      </c>
      <c r="B986" s="27" t="s">
        <v>17</v>
      </c>
      <c r="C986" s="27" t="s">
        <v>18</v>
      </c>
      <c r="D986" s="27" t="s">
        <v>1068</v>
      </c>
      <c r="E986" s="27" t="s">
        <v>37</v>
      </c>
      <c r="F986" s="27" t="s">
        <v>552</v>
      </c>
      <c r="G986" s="27" t="s">
        <v>553</v>
      </c>
      <c r="H986" s="139" t="s">
        <v>5</v>
      </c>
      <c r="I986" s="1">
        <v>39404314</v>
      </c>
      <c r="J986" s="58">
        <v>2296</v>
      </c>
      <c r="K986" t="str">
        <f>VLOOKUP(D986,Group[],3,FALSE)</f>
        <v>Non Komoditi</v>
      </c>
      <c r="L986">
        <f>VLOOKUP(D986,Group[],5,FALSE)</f>
        <v>0</v>
      </c>
      <c r="M986" t="str">
        <f>VLOOKUP(D986,Group[],4,FALSE)</f>
        <v>Hilir Lainnya</v>
      </c>
      <c r="N986" t="str">
        <f>VLOOKUP(F986,Kategori[],3,FALSE)</f>
        <v>Hilir Lainya</v>
      </c>
    </row>
    <row r="987" spans="1:14">
      <c r="A987" s="139" t="s">
        <v>6856</v>
      </c>
      <c r="B987" s="27" t="s">
        <v>17</v>
      </c>
      <c r="C987" s="27" t="s">
        <v>18</v>
      </c>
      <c r="D987" s="27" t="s">
        <v>1068</v>
      </c>
      <c r="E987" s="27" t="s">
        <v>37</v>
      </c>
      <c r="F987" s="27" t="s">
        <v>554</v>
      </c>
      <c r="G987" s="27" t="s">
        <v>555</v>
      </c>
      <c r="H987" s="139" t="s">
        <v>5</v>
      </c>
      <c r="I987" s="1">
        <v>21244415</v>
      </c>
      <c r="J987" s="58">
        <v>2200</v>
      </c>
      <c r="K987" t="str">
        <f>VLOOKUP(D987,Group[],3,FALSE)</f>
        <v>Non Komoditi</v>
      </c>
      <c r="L987">
        <f>VLOOKUP(D987,Group[],5,FALSE)</f>
        <v>0</v>
      </c>
      <c r="M987" t="str">
        <f>VLOOKUP(D987,Group[],4,FALSE)</f>
        <v>Hilir Lainnya</v>
      </c>
      <c r="N987" t="str">
        <f>VLOOKUP(F987,Kategori[],3,FALSE)</f>
        <v>Hilir Lainya</v>
      </c>
    </row>
    <row r="988" spans="1:14">
      <c r="A988" s="139" t="s">
        <v>6856</v>
      </c>
      <c r="B988" s="27" t="s">
        <v>17</v>
      </c>
      <c r="C988" s="27" t="s">
        <v>18</v>
      </c>
      <c r="D988" s="27" t="s">
        <v>1068</v>
      </c>
      <c r="E988" s="27" t="s">
        <v>37</v>
      </c>
      <c r="F988" s="27" t="s">
        <v>556</v>
      </c>
      <c r="G988" s="27" t="s">
        <v>557</v>
      </c>
      <c r="H988" s="139" t="s">
        <v>5</v>
      </c>
      <c r="I988" s="1">
        <v>14519888</v>
      </c>
      <c r="J988" s="58">
        <v>907</v>
      </c>
      <c r="K988" t="str">
        <f>VLOOKUP(D988,Group[],3,FALSE)</f>
        <v>Non Komoditi</v>
      </c>
      <c r="L988">
        <f>VLOOKUP(D988,Group[],5,FALSE)</f>
        <v>0</v>
      </c>
      <c r="M988" t="str">
        <f>VLOOKUP(D988,Group[],4,FALSE)</f>
        <v>Hilir Lainnya</v>
      </c>
      <c r="N988" t="str">
        <f>VLOOKUP(F988,Kategori[],3,FALSE)</f>
        <v>Hilir Lainya</v>
      </c>
    </row>
    <row r="989" spans="1:14">
      <c r="A989" s="139" t="s">
        <v>6856</v>
      </c>
      <c r="B989" s="27" t="s">
        <v>17</v>
      </c>
      <c r="C989" s="27" t="s">
        <v>18</v>
      </c>
      <c r="D989" s="27" t="s">
        <v>1068</v>
      </c>
      <c r="E989" s="27" t="s">
        <v>37</v>
      </c>
      <c r="F989" s="27" t="s">
        <v>558</v>
      </c>
      <c r="G989" s="27" t="s">
        <v>559</v>
      </c>
      <c r="H989" s="139" t="s">
        <v>5</v>
      </c>
      <c r="I989" s="1">
        <v>215454</v>
      </c>
      <c r="J989" s="58">
        <v>3</v>
      </c>
      <c r="K989" t="str">
        <f>VLOOKUP(D989,Group[],3,FALSE)</f>
        <v>Non Komoditi</v>
      </c>
      <c r="L989">
        <f>VLOOKUP(D989,Group[],5,FALSE)</f>
        <v>0</v>
      </c>
      <c r="M989" t="str">
        <f>VLOOKUP(D989,Group[],4,FALSE)</f>
        <v>Hilir Lainnya</v>
      </c>
      <c r="N989" t="str">
        <f>VLOOKUP(F989,Kategori[],3,FALSE)</f>
        <v>Hilir Lainya</v>
      </c>
    </row>
    <row r="990" spans="1:14">
      <c r="A990" s="139" t="s">
        <v>6856</v>
      </c>
      <c r="B990" s="27" t="s">
        <v>17</v>
      </c>
      <c r="C990" s="27" t="s">
        <v>18</v>
      </c>
      <c r="D990" s="27" t="s">
        <v>1068</v>
      </c>
      <c r="E990" s="27" t="s">
        <v>37</v>
      </c>
      <c r="F990" s="27" t="s">
        <v>560</v>
      </c>
      <c r="G990" s="27" t="s">
        <v>561</v>
      </c>
      <c r="H990" s="139" t="s">
        <v>5</v>
      </c>
      <c r="I990" s="1">
        <v>98182</v>
      </c>
      <c r="J990" s="58">
        <v>2</v>
      </c>
      <c r="K990" t="str">
        <f>VLOOKUP(D990,Group[],3,FALSE)</f>
        <v>Non Komoditi</v>
      </c>
      <c r="L990">
        <f>VLOOKUP(D990,Group[],5,FALSE)</f>
        <v>0</v>
      </c>
      <c r="M990" t="str">
        <f>VLOOKUP(D990,Group[],4,FALSE)</f>
        <v>Hilir Lainnya</v>
      </c>
      <c r="N990" t="str">
        <f>VLOOKUP(F990,Kategori[],3,FALSE)</f>
        <v>Hilir Lainya</v>
      </c>
    </row>
    <row r="991" spans="1:14">
      <c r="A991" s="139" t="s">
        <v>6856</v>
      </c>
      <c r="B991" s="27" t="s">
        <v>17</v>
      </c>
      <c r="C991" s="27" t="s">
        <v>18</v>
      </c>
      <c r="D991" s="27" t="s">
        <v>1068</v>
      </c>
      <c r="E991" s="27" t="s">
        <v>37</v>
      </c>
      <c r="F991" s="27" t="s">
        <v>562</v>
      </c>
      <c r="G991" s="27" t="s">
        <v>563</v>
      </c>
      <c r="H991" s="139" t="s">
        <v>5</v>
      </c>
      <c r="I991" s="1">
        <v>2929046</v>
      </c>
      <c r="J991" s="58">
        <v>132</v>
      </c>
      <c r="K991" t="str">
        <f>VLOOKUP(D991,Group[],3,FALSE)</f>
        <v>Non Komoditi</v>
      </c>
      <c r="L991">
        <f>VLOOKUP(D991,Group[],5,FALSE)</f>
        <v>0</v>
      </c>
      <c r="M991" t="str">
        <f>VLOOKUP(D991,Group[],4,FALSE)</f>
        <v>Hilir Lainnya</v>
      </c>
      <c r="N991" t="str">
        <f>VLOOKUP(F991,Kategori[],3,FALSE)</f>
        <v>Hilir Lainya</v>
      </c>
    </row>
    <row r="992" spans="1:14">
      <c r="A992" s="139" t="s">
        <v>6856</v>
      </c>
      <c r="B992" s="27" t="s">
        <v>17</v>
      </c>
      <c r="C992" s="27" t="s">
        <v>18</v>
      </c>
      <c r="D992" s="27" t="s">
        <v>1068</v>
      </c>
      <c r="E992" s="27" t="s">
        <v>37</v>
      </c>
      <c r="F992" s="27" t="s">
        <v>564</v>
      </c>
      <c r="G992" s="27" t="s">
        <v>565</v>
      </c>
      <c r="H992" s="139" t="s">
        <v>5</v>
      </c>
      <c r="I992" s="1">
        <v>118971322</v>
      </c>
      <c r="J992" s="58">
        <v>28800</v>
      </c>
      <c r="K992" t="str">
        <f>VLOOKUP(D992,Group[],3,FALSE)</f>
        <v>Non Komoditi</v>
      </c>
      <c r="L992">
        <f>VLOOKUP(D992,Group[],5,FALSE)</f>
        <v>0</v>
      </c>
      <c r="M992" t="str">
        <f>VLOOKUP(D992,Group[],4,FALSE)</f>
        <v>Hilir Lainnya</v>
      </c>
      <c r="N992" t="str">
        <f>VLOOKUP(F992,Kategori[],3,FALSE)</f>
        <v>Hilir Lainya</v>
      </c>
    </row>
    <row r="993" spans="1:14">
      <c r="A993" s="139" t="s">
        <v>6856</v>
      </c>
      <c r="B993" s="27" t="s">
        <v>17</v>
      </c>
      <c r="C993" s="27" t="s">
        <v>18</v>
      </c>
      <c r="D993" s="27" t="s">
        <v>1068</v>
      </c>
      <c r="E993" s="27" t="s">
        <v>37</v>
      </c>
      <c r="F993" s="27" t="s">
        <v>566</v>
      </c>
      <c r="G993" s="27" t="s">
        <v>567</v>
      </c>
      <c r="H993" s="139" t="s">
        <v>5</v>
      </c>
      <c r="I993" s="1">
        <v>872923857</v>
      </c>
      <c r="J993" s="58">
        <v>89499</v>
      </c>
      <c r="K993" t="str">
        <f>VLOOKUP(D993,Group[],3,FALSE)</f>
        <v>Non Komoditi</v>
      </c>
      <c r="L993">
        <f>VLOOKUP(D993,Group[],5,FALSE)</f>
        <v>0</v>
      </c>
      <c r="M993" t="str">
        <f>VLOOKUP(D993,Group[],4,FALSE)</f>
        <v>Hilir Lainnya</v>
      </c>
      <c r="N993" t="str">
        <f>VLOOKUP(F993,Kategori[],3,FALSE)</f>
        <v>Hilir Lainya</v>
      </c>
    </row>
    <row r="994" spans="1:14">
      <c r="A994" s="139" t="s">
        <v>6856</v>
      </c>
      <c r="B994" s="27" t="s">
        <v>17</v>
      </c>
      <c r="C994" s="27" t="s">
        <v>18</v>
      </c>
      <c r="D994" s="27" t="s">
        <v>1068</v>
      </c>
      <c r="E994" s="27" t="s">
        <v>37</v>
      </c>
      <c r="F994" s="27" t="s">
        <v>568</v>
      </c>
      <c r="G994" s="27" t="s">
        <v>569</v>
      </c>
      <c r="H994" s="139" t="s">
        <v>5</v>
      </c>
      <c r="I994" s="1">
        <v>322300546</v>
      </c>
      <c r="J994" s="58">
        <v>149552</v>
      </c>
      <c r="K994" t="str">
        <f>VLOOKUP(D994,Group[],3,FALSE)</f>
        <v>Non Komoditi</v>
      </c>
      <c r="L994">
        <f>VLOOKUP(D994,Group[],5,FALSE)</f>
        <v>0</v>
      </c>
      <c r="M994" t="str">
        <f>VLOOKUP(D994,Group[],4,FALSE)</f>
        <v>Hilir Lainnya</v>
      </c>
      <c r="N994" t="str">
        <f>VLOOKUP(F994,Kategori[],3,FALSE)</f>
        <v>Hilir Lainya</v>
      </c>
    </row>
    <row r="995" spans="1:14">
      <c r="A995" s="139" t="s">
        <v>6856</v>
      </c>
      <c r="B995" s="27" t="s">
        <v>17</v>
      </c>
      <c r="C995" s="27" t="s">
        <v>18</v>
      </c>
      <c r="D995" s="27" t="s">
        <v>1068</v>
      </c>
      <c r="E995" s="27" t="s">
        <v>37</v>
      </c>
      <c r="F995" s="27" t="s">
        <v>570</v>
      </c>
      <c r="G995" s="27" t="s">
        <v>571</v>
      </c>
      <c r="H995" s="139" t="s">
        <v>5</v>
      </c>
      <c r="I995" s="1">
        <v>383804760</v>
      </c>
      <c r="J995" s="58">
        <v>39120</v>
      </c>
      <c r="K995" t="str">
        <f>VLOOKUP(D995,Group[],3,FALSE)</f>
        <v>Non Komoditi</v>
      </c>
      <c r="L995">
        <f>VLOOKUP(D995,Group[],5,FALSE)</f>
        <v>0</v>
      </c>
      <c r="M995" t="str">
        <f>VLOOKUP(D995,Group[],4,FALSE)</f>
        <v>Hilir Lainnya</v>
      </c>
      <c r="N995" t="str">
        <f>VLOOKUP(F995,Kategori[],3,FALSE)</f>
        <v>Hilir Lainya</v>
      </c>
    </row>
    <row r="996" spans="1:14">
      <c r="A996" s="139" t="s">
        <v>6856</v>
      </c>
      <c r="B996" s="27" t="s">
        <v>17</v>
      </c>
      <c r="C996" s="27" t="s">
        <v>18</v>
      </c>
      <c r="D996" s="27" t="s">
        <v>1068</v>
      </c>
      <c r="E996" s="27" t="s">
        <v>37</v>
      </c>
      <c r="F996" s="27" t="s">
        <v>572</v>
      </c>
      <c r="G996" s="27" t="s">
        <v>573</v>
      </c>
      <c r="H996" s="139" t="s">
        <v>5</v>
      </c>
      <c r="I996" s="1">
        <v>92621960</v>
      </c>
      <c r="J996" s="58">
        <v>22580</v>
      </c>
      <c r="K996" t="str">
        <f>VLOOKUP(D996,Group[],3,FALSE)</f>
        <v>Non Komoditi</v>
      </c>
      <c r="L996">
        <f>VLOOKUP(D996,Group[],5,FALSE)</f>
        <v>0</v>
      </c>
      <c r="M996" t="str">
        <f>VLOOKUP(D996,Group[],4,FALSE)</f>
        <v>Hilir Lainnya</v>
      </c>
      <c r="N996" t="str">
        <f>VLOOKUP(F996,Kategori[],3,FALSE)</f>
        <v>Hilir Lainya</v>
      </c>
    </row>
    <row r="997" spans="1:14">
      <c r="A997" s="139" t="s">
        <v>6856</v>
      </c>
      <c r="B997" s="27" t="s">
        <v>17</v>
      </c>
      <c r="C997" s="27" t="s">
        <v>18</v>
      </c>
      <c r="D997" s="27" t="s">
        <v>1068</v>
      </c>
      <c r="E997" s="27" t="s">
        <v>37</v>
      </c>
      <c r="F997" s="27" t="s">
        <v>574</v>
      </c>
      <c r="G997" s="27" t="s">
        <v>575</v>
      </c>
      <c r="H997" s="139" t="s">
        <v>5</v>
      </c>
      <c r="I997" s="1">
        <v>102816000</v>
      </c>
      <c r="J997" s="58">
        <v>47600</v>
      </c>
      <c r="K997" t="str">
        <f>VLOOKUP(D997,Group[],3,FALSE)</f>
        <v>Non Komoditi</v>
      </c>
      <c r="L997">
        <f>VLOOKUP(D997,Group[],5,FALSE)</f>
        <v>0</v>
      </c>
      <c r="M997" t="str">
        <f>VLOOKUP(D997,Group[],4,FALSE)</f>
        <v>Hilir Lainnya</v>
      </c>
      <c r="N997" t="str">
        <f>VLOOKUP(F997,Kategori[],3,FALSE)</f>
        <v>Hilir Lainya</v>
      </c>
    </row>
    <row r="998" spans="1:14">
      <c r="A998" s="139" t="s">
        <v>6856</v>
      </c>
      <c r="B998" s="27" t="s">
        <v>17</v>
      </c>
      <c r="C998" s="27" t="s">
        <v>18</v>
      </c>
      <c r="D998" s="27" t="s">
        <v>1068</v>
      </c>
      <c r="E998" s="27" t="s">
        <v>37</v>
      </c>
      <c r="F998" s="27" t="s">
        <v>576</v>
      </c>
      <c r="G998" s="27" t="s">
        <v>577</v>
      </c>
      <c r="H998" s="139" t="s">
        <v>5</v>
      </c>
      <c r="I998" s="1">
        <v>352728</v>
      </c>
      <c r="J998" s="58">
        <v>4</v>
      </c>
      <c r="K998" t="str">
        <f>VLOOKUP(D998,Group[],3,FALSE)</f>
        <v>Non Komoditi</v>
      </c>
      <c r="L998">
        <f>VLOOKUP(D998,Group[],5,FALSE)</f>
        <v>0</v>
      </c>
      <c r="M998" t="str">
        <f>VLOOKUP(D998,Group[],4,FALSE)</f>
        <v>Hilir Lainnya</v>
      </c>
      <c r="N998" t="str">
        <f>VLOOKUP(F998,Kategori[],3,FALSE)</f>
        <v>Hilir Lainya</v>
      </c>
    </row>
    <row r="999" spans="1:14">
      <c r="A999" s="139" t="s">
        <v>6856</v>
      </c>
      <c r="B999" s="27" t="s">
        <v>17</v>
      </c>
      <c r="C999" s="27" t="s">
        <v>18</v>
      </c>
      <c r="D999" s="27" t="s">
        <v>1068</v>
      </c>
      <c r="E999" s="27" t="s">
        <v>37</v>
      </c>
      <c r="F999" s="27" t="s">
        <v>578</v>
      </c>
      <c r="G999" s="27" t="s">
        <v>579</v>
      </c>
      <c r="H999" s="139" t="s">
        <v>5</v>
      </c>
      <c r="I999" s="1">
        <v>20875150</v>
      </c>
      <c r="J999" s="58">
        <v>2247</v>
      </c>
      <c r="K999" t="str">
        <f>VLOOKUP(D999,Group[],3,FALSE)</f>
        <v>Non Komoditi</v>
      </c>
      <c r="L999">
        <f>VLOOKUP(D999,Group[],5,FALSE)</f>
        <v>0</v>
      </c>
      <c r="M999" t="str">
        <f>VLOOKUP(D999,Group[],4,FALSE)</f>
        <v>Hilir Lainnya</v>
      </c>
      <c r="N999" t="str">
        <f>VLOOKUP(F999,Kategori[],3,FALSE)</f>
        <v>Hilir Lainya</v>
      </c>
    </row>
    <row r="1000" spans="1:14">
      <c r="A1000" s="139" t="s">
        <v>6856</v>
      </c>
      <c r="B1000" s="27" t="s">
        <v>17</v>
      </c>
      <c r="C1000" s="27" t="s">
        <v>18</v>
      </c>
      <c r="D1000" s="27" t="s">
        <v>1068</v>
      </c>
      <c r="E1000" s="27" t="s">
        <v>37</v>
      </c>
      <c r="F1000" s="27" t="s">
        <v>592</v>
      </c>
      <c r="G1000" s="27" t="s">
        <v>593</v>
      </c>
      <c r="H1000" s="139" t="s">
        <v>5</v>
      </c>
      <c r="I1000" s="1">
        <v>79944840</v>
      </c>
      <c r="J1000" s="58">
        <v>155520</v>
      </c>
      <c r="K1000" t="str">
        <f>VLOOKUP(D1000,Group[],3,FALSE)</f>
        <v>Non Komoditi</v>
      </c>
      <c r="L1000">
        <f>VLOOKUP(D1000,Group[],5,FALSE)</f>
        <v>0</v>
      </c>
      <c r="M1000" t="str">
        <f>VLOOKUP(D1000,Group[],4,FALSE)</f>
        <v>Hilir Lainnya</v>
      </c>
      <c r="N1000" t="str">
        <f>VLOOKUP(F1000,Kategori[],3,FALSE)</f>
        <v>Hilir Lainya</v>
      </c>
    </row>
    <row r="1001" spans="1:14">
      <c r="A1001" s="139" t="s">
        <v>6856</v>
      </c>
      <c r="B1001" s="27" t="s">
        <v>17</v>
      </c>
      <c r="C1001" s="27" t="s">
        <v>18</v>
      </c>
      <c r="D1001" s="27" t="s">
        <v>1068</v>
      </c>
      <c r="E1001" s="27" t="s">
        <v>37</v>
      </c>
      <c r="F1001" s="27" t="s">
        <v>594</v>
      </c>
      <c r="G1001" s="27" t="s">
        <v>595</v>
      </c>
      <c r="H1001" s="139" t="s">
        <v>5</v>
      </c>
      <c r="I1001" s="1">
        <v>955710000</v>
      </c>
      <c r="J1001" s="58">
        <v>310800</v>
      </c>
      <c r="K1001" t="str">
        <f>VLOOKUP(D1001,Group[],3,FALSE)</f>
        <v>Non Komoditi</v>
      </c>
      <c r="L1001">
        <f>VLOOKUP(D1001,Group[],5,FALSE)</f>
        <v>0</v>
      </c>
      <c r="M1001" t="str">
        <f>VLOOKUP(D1001,Group[],4,FALSE)</f>
        <v>Hilir Lainnya</v>
      </c>
      <c r="N1001" t="str">
        <f>VLOOKUP(F1001,Kategori[],3,FALSE)</f>
        <v>Hilir Lainya</v>
      </c>
    </row>
    <row r="1002" spans="1:14">
      <c r="A1002" s="139" t="s">
        <v>6856</v>
      </c>
      <c r="B1002" s="27" t="s">
        <v>17</v>
      </c>
      <c r="C1002" s="27" t="s">
        <v>18</v>
      </c>
      <c r="D1002" s="27" t="s">
        <v>1068</v>
      </c>
      <c r="E1002" s="27" t="s">
        <v>37</v>
      </c>
      <c r="F1002" s="27" t="s">
        <v>606</v>
      </c>
      <c r="G1002" s="27" t="s">
        <v>607</v>
      </c>
      <c r="H1002" s="139" t="s">
        <v>5</v>
      </c>
      <c r="I1002" s="1">
        <v>29857824</v>
      </c>
      <c r="J1002" s="58">
        <v>4695</v>
      </c>
      <c r="K1002" t="str">
        <f>VLOOKUP(D1002,Group[],3,FALSE)</f>
        <v>Non Komoditi</v>
      </c>
      <c r="L1002">
        <f>VLOOKUP(D1002,Group[],5,FALSE)</f>
        <v>0</v>
      </c>
      <c r="M1002" t="str">
        <f>VLOOKUP(D1002,Group[],4,FALSE)</f>
        <v>Hilir Lainnya</v>
      </c>
      <c r="N1002" t="str">
        <f>VLOOKUP(F1002,Kategori[],3,FALSE)</f>
        <v>Hilir Lainya</v>
      </c>
    </row>
    <row r="1003" spans="1:14">
      <c r="A1003" s="139" t="s">
        <v>6856</v>
      </c>
      <c r="B1003" s="27" t="s">
        <v>17</v>
      </c>
      <c r="C1003" s="27" t="s">
        <v>18</v>
      </c>
      <c r="D1003" s="27" t="s">
        <v>1071</v>
      </c>
      <c r="E1003" s="27" t="s">
        <v>42</v>
      </c>
      <c r="F1003" s="27" t="s">
        <v>456</v>
      </c>
      <c r="G1003" s="27" t="s">
        <v>457</v>
      </c>
      <c r="H1003" s="139" t="s">
        <v>5</v>
      </c>
      <c r="I1003" s="1">
        <v>370000000</v>
      </c>
      <c r="J1003" s="58">
        <v>500</v>
      </c>
      <c r="K1003" t="str">
        <f>VLOOKUP(D1003,Group[],3,FALSE)</f>
        <v>Non Komoditi</v>
      </c>
      <c r="L1003">
        <f>VLOOKUP(D1003,Group[],5,FALSE)</f>
        <v>0</v>
      </c>
      <c r="M1003" t="str">
        <f>VLOOKUP(D1003,Group[],4,FALSE)</f>
        <v>Hilir Lainnya</v>
      </c>
      <c r="N1003" t="str">
        <f>VLOOKUP(F1003,Kategori[],3,FALSE)</f>
        <v>Hilir Lainya</v>
      </c>
    </row>
    <row r="1004" spans="1:14">
      <c r="A1004" s="139" t="s">
        <v>6856</v>
      </c>
      <c r="B1004" s="27" t="s">
        <v>17</v>
      </c>
      <c r="C1004" s="27" t="s">
        <v>18</v>
      </c>
      <c r="D1004" s="27" t="s">
        <v>1071</v>
      </c>
      <c r="E1004" s="27" t="s">
        <v>42</v>
      </c>
      <c r="F1004" s="27" t="s">
        <v>458</v>
      </c>
      <c r="G1004" s="27" t="s">
        <v>459</v>
      </c>
      <c r="H1004" s="139" t="s">
        <v>5</v>
      </c>
      <c r="I1004" s="1">
        <v>119893600</v>
      </c>
      <c r="J1004" s="58">
        <v>7972</v>
      </c>
      <c r="K1004" t="str">
        <f>VLOOKUP(D1004,Group[],3,FALSE)</f>
        <v>Non Komoditi</v>
      </c>
      <c r="L1004">
        <f>VLOOKUP(D1004,Group[],5,FALSE)</f>
        <v>0</v>
      </c>
      <c r="M1004" t="str">
        <f>VLOOKUP(D1004,Group[],4,FALSE)</f>
        <v>Hilir Lainnya</v>
      </c>
      <c r="N1004" t="str">
        <f>VLOOKUP(F1004,Kategori[],3,FALSE)</f>
        <v>Hilir Lainya</v>
      </c>
    </row>
    <row r="1005" spans="1:14">
      <c r="A1005" s="139" t="s">
        <v>6856</v>
      </c>
      <c r="B1005" s="27" t="s">
        <v>17</v>
      </c>
      <c r="C1005" s="27" t="s">
        <v>18</v>
      </c>
      <c r="D1005" s="27" t="s">
        <v>1071</v>
      </c>
      <c r="E1005" s="27" t="s">
        <v>42</v>
      </c>
      <c r="F1005" s="27" t="s">
        <v>460</v>
      </c>
      <c r="G1005" s="27" t="s">
        <v>461</v>
      </c>
      <c r="H1005" s="139" t="s">
        <v>5</v>
      </c>
      <c r="I1005" s="1">
        <v>632200</v>
      </c>
      <c r="J1005" s="58">
        <v>218</v>
      </c>
      <c r="K1005" t="str">
        <f>VLOOKUP(D1005,Group[],3,FALSE)</f>
        <v>Non Komoditi</v>
      </c>
      <c r="L1005">
        <f>VLOOKUP(D1005,Group[],5,FALSE)</f>
        <v>0</v>
      </c>
      <c r="M1005" t="str">
        <f>VLOOKUP(D1005,Group[],4,FALSE)</f>
        <v>Hilir Lainnya</v>
      </c>
      <c r="N1005" t="str">
        <f>VLOOKUP(F1005,Kategori[],3,FALSE)</f>
        <v>Hilir Lainya</v>
      </c>
    </row>
    <row r="1006" spans="1:14">
      <c r="A1006" s="139" t="s">
        <v>6856</v>
      </c>
      <c r="B1006" s="27" t="s">
        <v>17</v>
      </c>
      <c r="C1006" s="27" t="s">
        <v>18</v>
      </c>
      <c r="D1006" s="27" t="s">
        <v>1070</v>
      </c>
      <c r="E1006" s="27" t="s">
        <v>44</v>
      </c>
      <c r="F1006" s="27" t="s">
        <v>446</v>
      </c>
      <c r="G1006" s="27" t="s">
        <v>447</v>
      </c>
      <c r="H1006" s="139" t="s">
        <v>5</v>
      </c>
      <c r="I1006" s="1">
        <v>531892</v>
      </c>
      <c r="J1006" s="58">
        <v>36</v>
      </c>
      <c r="K1006" t="str">
        <f>VLOOKUP(D1006,Group[],3,FALSE)</f>
        <v>Non Komoditi</v>
      </c>
      <c r="L1006">
        <f>VLOOKUP(D1006,Group[],5,FALSE)</f>
        <v>0</v>
      </c>
      <c r="M1006" t="str">
        <f>VLOOKUP(D1006,Group[],4,FALSE)</f>
        <v>Hilir Lainnya</v>
      </c>
      <c r="N1006" t="str">
        <f>VLOOKUP(F1006,Kategori[],3,FALSE)</f>
        <v>Hilir Lainya</v>
      </c>
    </row>
    <row r="1007" spans="1:14">
      <c r="A1007" s="139" t="s">
        <v>6856</v>
      </c>
      <c r="B1007" s="27" t="s">
        <v>17</v>
      </c>
      <c r="C1007" s="27" t="s">
        <v>18</v>
      </c>
      <c r="D1007" s="27" t="s">
        <v>1070</v>
      </c>
      <c r="E1007" s="27" t="s">
        <v>44</v>
      </c>
      <c r="F1007" s="27" t="s">
        <v>448</v>
      </c>
      <c r="G1007" s="27" t="s">
        <v>449</v>
      </c>
      <c r="H1007" s="139" t="s">
        <v>5</v>
      </c>
      <c r="I1007" s="1">
        <v>10065225</v>
      </c>
      <c r="J1007" s="58">
        <v>318</v>
      </c>
      <c r="K1007" t="str">
        <f>VLOOKUP(D1007,Group[],3,FALSE)</f>
        <v>Non Komoditi</v>
      </c>
      <c r="L1007">
        <f>VLOOKUP(D1007,Group[],5,FALSE)</f>
        <v>0</v>
      </c>
      <c r="M1007" t="str">
        <f>VLOOKUP(D1007,Group[],4,FALSE)</f>
        <v>Hilir Lainnya</v>
      </c>
      <c r="N1007" t="str">
        <f>VLOOKUP(F1007,Kategori[],3,FALSE)</f>
        <v>Hilir Lainya</v>
      </c>
    </row>
    <row r="1008" spans="1:14">
      <c r="A1008" s="139" t="s">
        <v>6856</v>
      </c>
      <c r="B1008" s="27" t="s">
        <v>17</v>
      </c>
      <c r="C1008" s="27" t="s">
        <v>18</v>
      </c>
      <c r="D1008" s="27" t="s">
        <v>1070</v>
      </c>
      <c r="E1008" s="27" t="s">
        <v>44</v>
      </c>
      <c r="F1008" s="27" t="s">
        <v>450</v>
      </c>
      <c r="G1008" s="27" t="s">
        <v>451</v>
      </c>
      <c r="H1008" s="139" t="s">
        <v>5</v>
      </c>
      <c r="I1008" s="1">
        <v>335135</v>
      </c>
      <c r="J1008" s="58">
        <v>24</v>
      </c>
      <c r="K1008" t="str">
        <f>VLOOKUP(D1008,Group[],3,FALSE)</f>
        <v>Non Komoditi</v>
      </c>
      <c r="L1008">
        <f>VLOOKUP(D1008,Group[],5,FALSE)</f>
        <v>0</v>
      </c>
      <c r="M1008" t="str">
        <f>VLOOKUP(D1008,Group[],4,FALSE)</f>
        <v>Hilir Lainnya</v>
      </c>
      <c r="N1008" t="str">
        <f>VLOOKUP(F1008,Kategori[],3,FALSE)</f>
        <v>Hilir Lainya</v>
      </c>
    </row>
    <row r="1009" spans="1:14">
      <c r="A1009" s="139" t="s">
        <v>6856</v>
      </c>
      <c r="B1009" s="27" t="s">
        <v>17</v>
      </c>
      <c r="C1009" s="27" t="s">
        <v>18</v>
      </c>
      <c r="D1009" s="27" t="s">
        <v>1070</v>
      </c>
      <c r="E1009" s="27" t="s">
        <v>44</v>
      </c>
      <c r="F1009" s="27" t="s">
        <v>452</v>
      </c>
      <c r="G1009" s="27" t="s">
        <v>453</v>
      </c>
      <c r="H1009" s="139" t="s">
        <v>5</v>
      </c>
      <c r="I1009" s="1">
        <v>67086486</v>
      </c>
      <c r="J1009" s="58">
        <v>5910</v>
      </c>
      <c r="K1009" t="str">
        <f>VLOOKUP(D1009,Group[],3,FALSE)</f>
        <v>Non Komoditi</v>
      </c>
      <c r="L1009">
        <f>VLOOKUP(D1009,Group[],5,FALSE)</f>
        <v>0</v>
      </c>
      <c r="M1009" t="str">
        <f>VLOOKUP(D1009,Group[],4,FALSE)</f>
        <v>Hilir Lainnya</v>
      </c>
      <c r="N1009" t="str">
        <f>VLOOKUP(F1009,Kategori[],3,FALSE)</f>
        <v>Hilir Lainya</v>
      </c>
    </row>
    <row r="1010" spans="1:14">
      <c r="A1010" s="139" t="s">
        <v>6856</v>
      </c>
      <c r="B1010" s="27" t="s">
        <v>17</v>
      </c>
      <c r="C1010" s="27" t="s">
        <v>18</v>
      </c>
      <c r="D1010" s="27" t="s">
        <v>1070</v>
      </c>
      <c r="E1010" s="27" t="s">
        <v>44</v>
      </c>
      <c r="F1010" s="27" t="s">
        <v>454</v>
      </c>
      <c r="G1010" s="27" t="s">
        <v>455</v>
      </c>
      <c r="H1010" s="139" t="s">
        <v>5</v>
      </c>
      <c r="I1010" s="1">
        <v>1482838</v>
      </c>
      <c r="J1010" s="58">
        <v>52</v>
      </c>
      <c r="K1010" t="str">
        <f>VLOOKUP(D1010,Group[],3,FALSE)</f>
        <v>Non Komoditi</v>
      </c>
      <c r="L1010">
        <f>VLOOKUP(D1010,Group[],5,FALSE)</f>
        <v>0</v>
      </c>
      <c r="M1010" t="str">
        <f>VLOOKUP(D1010,Group[],4,FALSE)</f>
        <v>Hilir Lainnya</v>
      </c>
      <c r="N1010" t="str">
        <f>VLOOKUP(F1010,Kategori[],3,FALSE)</f>
        <v>Hilir Lainya</v>
      </c>
    </row>
    <row r="1011" spans="1:14">
      <c r="A1011" s="139" t="s">
        <v>6856</v>
      </c>
      <c r="B1011" s="27" t="s">
        <v>17</v>
      </c>
      <c r="C1011" s="27" t="s">
        <v>18</v>
      </c>
      <c r="D1011" s="27" t="s">
        <v>1070</v>
      </c>
      <c r="E1011" s="27" t="s">
        <v>44</v>
      </c>
      <c r="F1011" s="27" t="s">
        <v>468</v>
      </c>
      <c r="G1011" s="27" t="s">
        <v>469</v>
      </c>
      <c r="H1011" s="139" t="s">
        <v>5</v>
      </c>
      <c r="I1011" s="1">
        <v>6129730</v>
      </c>
      <c r="J1011" s="58">
        <v>216</v>
      </c>
      <c r="K1011" t="str">
        <f>VLOOKUP(D1011,Group[],3,FALSE)</f>
        <v>Non Komoditi</v>
      </c>
      <c r="L1011">
        <f>VLOOKUP(D1011,Group[],5,FALSE)</f>
        <v>0</v>
      </c>
      <c r="M1011" t="str">
        <f>VLOOKUP(D1011,Group[],4,FALSE)</f>
        <v>Hilir Lainnya</v>
      </c>
      <c r="N1011" t="str">
        <f>VLOOKUP(F1011,Kategori[],3,FALSE)</f>
        <v>Hilir Lainya</v>
      </c>
    </row>
    <row r="1012" spans="1:14">
      <c r="A1012" s="139" t="s">
        <v>6856</v>
      </c>
      <c r="B1012" s="27" t="s">
        <v>17</v>
      </c>
      <c r="C1012" s="27" t="s">
        <v>18</v>
      </c>
      <c r="D1012" s="27" t="s">
        <v>1070</v>
      </c>
      <c r="E1012" s="27" t="s">
        <v>44</v>
      </c>
      <c r="F1012" s="27" t="s">
        <v>470</v>
      </c>
      <c r="G1012" s="27" t="s">
        <v>471</v>
      </c>
      <c r="H1012" s="139" t="s">
        <v>5</v>
      </c>
      <c r="I1012" s="1">
        <v>27261802</v>
      </c>
      <c r="J1012" s="58">
        <v>1104</v>
      </c>
      <c r="K1012" t="str">
        <f>VLOOKUP(D1012,Group[],3,FALSE)</f>
        <v>Non Komoditi</v>
      </c>
      <c r="L1012">
        <f>VLOOKUP(D1012,Group[],5,FALSE)</f>
        <v>0</v>
      </c>
      <c r="M1012" t="str">
        <f>VLOOKUP(D1012,Group[],4,FALSE)</f>
        <v>Hilir Lainnya</v>
      </c>
      <c r="N1012" t="str">
        <f>VLOOKUP(F1012,Kategori[],3,FALSE)</f>
        <v>Hilir Lainya</v>
      </c>
    </row>
    <row r="1013" spans="1:14">
      <c r="A1013" s="139" t="s">
        <v>6856</v>
      </c>
      <c r="B1013" s="27" t="s">
        <v>17</v>
      </c>
      <c r="C1013" s="27" t="s">
        <v>18</v>
      </c>
      <c r="D1013" s="27" t="s">
        <v>1070</v>
      </c>
      <c r="E1013" s="27" t="s">
        <v>44</v>
      </c>
      <c r="F1013" s="27" t="s">
        <v>474</v>
      </c>
      <c r="G1013" s="27" t="s">
        <v>475</v>
      </c>
      <c r="H1013" s="139" t="s">
        <v>5</v>
      </c>
      <c r="I1013" s="1">
        <v>268052700</v>
      </c>
      <c r="J1013" s="58">
        <v>23183</v>
      </c>
      <c r="K1013" t="str">
        <f>VLOOKUP(D1013,Group[],3,FALSE)</f>
        <v>Non Komoditi</v>
      </c>
      <c r="L1013">
        <f>VLOOKUP(D1013,Group[],5,FALSE)</f>
        <v>0</v>
      </c>
      <c r="M1013" t="str">
        <f>VLOOKUP(D1013,Group[],4,FALSE)</f>
        <v>Hilir Lainnya</v>
      </c>
      <c r="N1013" t="str">
        <f>VLOOKUP(F1013,Kategori[],3,FALSE)</f>
        <v>Hilir Lainya</v>
      </c>
    </row>
    <row r="1014" spans="1:14">
      <c r="A1014" s="139" t="s">
        <v>6856</v>
      </c>
      <c r="B1014" s="27" t="s">
        <v>17</v>
      </c>
      <c r="C1014" s="27" t="s">
        <v>18</v>
      </c>
      <c r="D1014" s="27" t="s">
        <v>1070</v>
      </c>
      <c r="E1014" s="27" t="s">
        <v>44</v>
      </c>
      <c r="F1014" s="27" t="s">
        <v>596</v>
      </c>
      <c r="G1014" s="27" t="s">
        <v>597</v>
      </c>
      <c r="H1014" s="139" t="s">
        <v>5</v>
      </c>
      <c r="I1014" s="1">
        <v>12899235</v>
      </c>
      <c r="J1014" s="58">
        <v>1016</v>
      </c>
      <c r="K1014" t="str">
        <f>VLOOKUP(D1014,Group[],3,FALSE)</f>
        <v>Non Komoditi</v>
      </c>
      <c r="L1014">
        <f>VLOOKUP(D1014,Group[],5,FALSE)</f>
        <v>0</v>
      </c>
      <c r="M1014" t="str">
        <f>VLOOKUP(D1014,Group[],4,FALSE)</f>
        <v>Hilir Lainnya</v>
      </c>
      <c r="N1014" t="str">
        <f>VLOOKUP(F1014,Kategori[],3,FALSE)</f>
        <v>Hilir Lainya</v>
      </c>
    </row>
    <row r="1015" spans="1:14">
      <c r="A1015" s="139" t="s">
        <v>6856</v>
      </c>
      <c r="B1015" s="27" t="s">
        <v>17</v>
      </c>
      <c r="C1015" s="27" t="s">
        <v>18</v>
      </c>
      <c r="D1015" s="27" t="s">
        <v>1070</v>
      </c>
      <c r="E1015" s="27" t="s">
        <v>44</v>
      </c>
      <c r="F1015" s="27" t="s">
        <v>598</v>
      </c>
      <c r="G1015" s="27" t="s">
        <v>599</v>
      </c>
      <c r="H1015" s="139" t="s">
        <v>5</v>
      </c>
      <c r="I1015" s="1">
        <v>374595</v>
      </c>
      <c r="J1015" s="58">
        <v>29</v>
      </c>
      <c r="K1015" t="str">
        <f>VLOOKUP(D1015,Group[],3,FALSE)</f>
        <v>Non Komoditi</v>
      </c>
      <c r="L1015">
        <f>VLOOKUP(D1015,Group[],5,FALSE)</f>
        <v>0</v>
      </c>
      <c r="M1015" t="str">
        <f>VLOOKUP(D1015,Group[],4,FALSE)</f>
        <v>Hilir Lainnya</v>
      </c>
      <c r="N1015" t="str">
        <f>VLOOKUP(F1015,Kategori[],3,FALSE)</f>
        <v>Hilir Lainya</v>
      </c>
    </row>
    <row r="1016" spans="1:14">
      <c r="A1016" s="139" t="s">
        <v>6856</v>
      </c>
      <c r="B1016" s="27" t="s">
        <v>17</v>
      </c>
      <c r="C1016" s="27" t="s">
        <v>18</v>
      </c>
      <c r="D1016" s="27" t="s">
        <v>1072</v>
      </c>
      <c r="E1016" s="27" t="s">
        <v>27</v>
      </c>
      <c r="F1016" s="27" t="s">
        <v>490</v>
      </c>
      <c r="G1016" s="27" t="s">
        <v>491</v>
      </c>
      <c r="H1016" s="139" t="s">
        <v>5</v>
      </c>
      <c r="I1016" s="1">
        <v>0</v>
      </c>
      <c r="J1016" s="58">
        <v>0</v>
      </c>
      <c r="K1016" t="str">
        <f>VLOOKUP(D1016,Group[],3,FALSE)</f>
        <v>Non Komoditi</v>
      </c>
      <c r="L1016">
        <f>VLOOKUP(D1016,Group[],5,FALSE)</f>
        <v>0</v>
      </c>
      <c r="M1016" t="str">
        <f>VLOOKUP(D1016,Group[],4,FALSE)</f>
        <v>Hortikultura</v>
      </c>
      <c r="N1016" t="str">
        <f>VLOOKUP(F1016,Kategori[],3,FALSE)</f>
        <v>Hilir Lainya</v>
      </c>
    </row>
    <row r="1017" spans="1:14">
      <c r="A1017" s="139" t="s">
        <v>6856</v>
      </c>
      <c r="B1017" s="27" t="s">
        <v>17</v>
      </c>
      <c r="C1017" s="27" t="s">
        <v>18</v>
      </c>
      <c r="D1017" s="27" t="s">
        <v>1065</v>
      </c>
      <c r="E1017" s="27" t="s">
        <v>34</v>
      </c>
      <c r="F1017" s="27" t="s">
        <v>6</v>
      </c>
      <c r="G1017" s="27" t="s">
        <v>6</v>
      </c>
      <c r="H1017" s="139" t="s">
        <v>5</v>
      </c>
      <c r="I1017" s="1">
        <v>15399816983</v>
      </c>
      <c r="J1017" s="58">
        <v>0</v>
      </c>
      <c r="K1017" t="str">
        <f>VLOOKUP(D1017,Group[],3,FALSE)</f>
        <v>Non Komoditi</v>
      </c>
      <c r="L1017">
        <f>VLOOKUP(D1017,Group[],5,FALSE)</f>
        <v>0</v>
      </c>
      <c r="M1017" t="str">
        <f>VLOOKUP(D1017,Group[],4,FALSE)</f>
        <v>Optimalisasi Aset</v>
      </c>
      <c r="N1017" t="str">
        <f>VLOOKUP(F1017,Kategori[],3,FALSE)</f>
        <v>Lainnya</v>
      </c>
    </row>
    <row r="1018" spans="1:14">
      <c r="A1018" s="139" t="s">
        <v>6856</v>
      </c>
      <c r="B1018" s="27" t="s">
        <v>17</v>
      </c>
      <c r="C1018" s="27" t="s">
        <v>18</v>
      </c>
      <c r="D1018" s="27" t="s">
        <v>1073</v>
      </c>
      <c r="E1018" s="27" t="s">
        <v>26</v>
      </c>
      <c r="F1018" s="27" t="s">
        <v>6</v>
      </c>
      <c r="G1018" s="27" t="s">
        <v>6</v>
      </c>
      <c r="H1018" s="139" t="s">
        <v>5</v>
      </c>
      <c r="I1018" s="1">
        <v>7469357013</v>
      </c>
      <c r="J1018" s="58">
        <v>0</v>
      </c>
      <c r="K1018" t="str">
        <f>VLOOKUP(D1018,Group[],3,FALSE)</f>
        <v>Non Komoditi</v>
      </c>
      <c r="L1018">
        <f>VLOOKUP(D1018,Group[],5,FALSE)</f>
        <v>0</v>
      </c>
      <c r="M1018" t="str">
        <f>VLOOKUP(D1018,Group[],4,FALSE)</f>
        <v>Agrowisata</v>
      </c>
      <c r="N1018" t="str">
        <f>VLOOKUP(F1018,Kategori[],3,FALSE)</f>
        <v>Lainnya</v>
      </c>
    </row>
    <row r="1019" spans="1:14">
      <c r="A1019" s="139" t="s">
        <v>6856</v>
      </c>
      <c r="B1019" s="27" t="s">
        <v>17</v>
      </c>
      <c r="C1019" s="27" t="s">
        <v>19</v>
      </c>
      <c r="D1019" s="27" t="s">
        <v>1066</v>
      </c>
      <c r="E1019" s="27" t="s">
        <v>28</v>
      </c>
      <c r="F1019" s="27" t="s">
        <v>369</v>
      </c>
      <c r="G1019" s="27" t="s">
        <v>370</v>
      </c>
      <c r="H1019" s="139" t="s">
        <v>5</v>
      </c>
      <c r="I1019" s="1">
        <v>1250724000</v>
      </c>
      <c r="J1019" s="58">
        <v>73240</v>
      </c>
      <c r="K1019" t="str">
        <f>VLOOKUP(D1019,Group[],3,FALSE)</f>
        <v>Komoditi</v>
      </c>
      <c r="L1019" t="str">
        <f>VLOOKUP(D1019,Group[],5,FALSE)</f>
        <v>Karet</v>
      </c>
      <c r="M1019" t="str">
        <f>VLOOKUP(D1019,Group[],4,FALSE)</f>
        <v>Karet</v>
      </c>
      <c r="N1019" t="str">
        <f>VLOOKUP(F1019,Kategori[],3,FALSE)</f>
        <v>Karet Lainnya</v>
      </c>
    </row>
    <row r="1020" spans="1:14">
      <c r="A1020" s="139" t="s">
        <v>6856</v>
      </c>
      <c r="B1020" s="27" t="s">
        <v>17</v>
      </c>
      <c r="C1020" s="27" t="s">
        <v>19</v>
      </c>
      <c r="D1020" s="27" t="s">
        <v>1066</v>
      </c>
      <c r="E1020" s="27" t="s">
        <v>28</v>
      </c>
      <c r="F1020" s="27" t="s">
        <v>701</v>
      </c>
      <c r="G1020" s="27" t="s">
        <v>493</v>
      </c>
      <c r="H1020" s="139" t="s">
        <v>5</v>
      </c>
      <c r="I1020" s="1">
        <v>58421000</v>
      </c>
      <c r="J1020" s="58">
        <v>2260</v>
      </c>
      <c r="K1020" t="str">
        <f>VLOOKUP(D1020,Group[],3,FALSE)</f>
        <v>Komoditi</v>
      </c>
      <c r="L1020" t="str">
        <f>VLOOKUP(D1020,Group[],5,FALSE)</f>
        <v>Karet</v>
      </c>
      <c r="M1020" t="str">
        <f>VLOOKUP(D1020,Group[],4,FALSE)</f>
        <v>Karet</v>
      </c>
      <c r="N1020" t="str">
        <f>VLOOKUP(F1020,Kategori[],3,FALSE)</f>
        <v>Karet Lainnya</v>
      </c>
    </row>
    <row r="1021" spans="1:14">
      <c r="A1021" s="139" t="s">
        <v>6856</v>
      </c>
      <c r="B1021" s="27" t="s">
        <v>17</v>
      </c>
      <c r="C1021" s="27" t="s">
        <v>19</v>
      </c>
      <c r="D1021" s="27" t="s">
        <v>1066</v>
      </c>
      <c r="E1021" s="27" t="s">
        <v>28</v>
      </c>
      <c r="F1021" s="27" t="s">
        <v>98</v>
      </c>
      <c r="G1021" s="27" t="s">
        <v>99</v>
      </c>
      <c r="H1021" s="139" t="s">
        <v>4</v>
      </c>
      <c r="I1021" s="1">
        <v>10963556170</v>
      </c>
      <c r="J1021" s="58">
        <v>449514</v>
      </c>
      <c r="K1021" t="str">
        <f>VLOOKUP(D1021,Group[],3,FALSE)</f>
        <v>Komoditi</v>
      </c>
      <c r="L1021" t="str">
        <f>VLOOKUP(D1021,Group[],5,FALSE)</f>
        <v>Karet</v>
      </c>
      <c r="M1021" t="str">
        <f>VLOOKUP(D1021,Group[],4,FALSE)</f>
        <v>Karet</v>
      </c>
      <c r="N1021" t="str">
        <f>VLOOKUP(F1021,Kategori[],3,FALSE)</f>
        <v>RSS-I</v>
      </c>
    </row>
    <row r="1022" spans="1:14">
      <c r="A1022" s="139" t="s">
        <v>6856</v>
      </c>
      <c r="B1022" s="27" t="s">
        <v>17</v>
      </c>
      <c r="C1022" s="27" t="s">
        <v>19</v>
      </c>
      <c r="D1022" s="27" t="s">
        <v>1066</v>
      </c>
      <c r="E1022" s="27" t="s">
        <v>28</v>
      </c>
      <c r="F1022" s="27" t="s">
        <v>98</v>
      </c>
      <c r="G1022" s="27" t="s">
        <v>99</v>
      </c>
      <c r="H1022" s="139" t="s">
        <v>5</v>
      </c>
      <c r="I1022" s="1">
        <v>3354428052</v>
      </c>
      <c r="J1022" s="58">
        <v>128142</v>
      </c>
      <c r="K1022" t="str">
        <f>VLOOKUP(D1022,Group[],3,FALSE)</f>
        <v>Komoditi</v>
      </c>
      <c r="L1022" t="str">
        <f>VLOOKUP(D1022,Group[],5,FALSE)</f>
        <v>Karet</v>
      </c>
      <c r="M1022" t="str">
        <f>VLOOKUP(D1022,Group[],4,FALSE)</f>
        <v>Karet</v>
      </c>
      <c r="N1022" t="str">
        <f>VLOOKUP(F1022,Kategori[],3,FALSE)</f>
        <v>RSS-I</v>
      </c>
    </row>
    <row r="1023" spans="1:14">
      <c r="A1023" s="139" t="s">
        <v>6856</v>
      </c>
      <c r="B1023" s="27" t="s">
        <v>17</v>
      </c>
      <c r="C1023" s="27" t="s">
        <v>19</v>
      </c>
      <c r="D1023" s="27" t="s">
        <v>1066</v>
      </c>
      <c r="E1023" s="27" t="s">
        <v>28</v>
      </c>
      <c r="F1023" s="27" t="s">
        <v>746</v>
      </c>
      <c r="G1023" s="27" t="s">
        <v>747</v>
      </c>
      <c r="H1023" s="139" t="s">
        <v>5</v>
      </c>
      <c r="I1023" s="1">
        <v>482363100</v>
      </c>
      <c r="J1023" s="58">
        <v>18306</v>
      </c>
      <c r="K1023" t="str">
        <f>VLOOKUP(D1023,Group[],3,FALSE)</f>
        <v>Komoditi</v>
      </c>
      <c r="L1023" t="str">
        <f>VLOOKUP(D1023,Group[],5,FALSE)</f>
        <v>Karet</v>
      </c>
      <c r="M1023" t="str">
        <f>VLOOKUP(D1023,Group[],4,FALSE)</f>
        <v>Karet</v>
      </c>
      <c r="N1023" t="str">
        <f>VLOOKUP(F1023,Kategori[],3,FALSE)</f>
        <v>Karet Lainnya</v>
      </c>
    </row>
    <row r="1024" spans="1:14">
      <c r="A1024" s="139" t="s">
        <v>6856</v>
      </c>
      <c r="B1024" s="27" t="s">
        <v>17</v>
      </c>
      <c r="C1024" s="27" t="s">
        <v>19</v>
      </c>
      <c r="D1024" s="27" t="s">
        <v>1066</v>
      </c>
      <c r="E1024" s="27" t="s">
        <v>28</v>
      </c>
      <c r="F1024" s="27" t="s">
        <v>492</v>
      </c>
      <c r="G1024" s="27" t="s">
        <v>493</v>
      </c>
      <c r="H1024" s="139" t="s">
        <v>5</v>
      </c>
      <c r="I1024" s="1">
        <v>414789100</v>
      </c>
      <c r="J1024" s="58">
        <v>16046</v>
      </c>
      <c r="K1024" t="str">
        <f>VLOOKUP(D1024,Group[],3,FALSE)</f>
        <v>Komoditi</v>
      </c>
      <c r="L1024" t="str">
        <f>VLOOKUP(D1024,Group[],5,FALSE)</f>
        <v>Karet</v>
      </c>
      <c r="M1024" t="str">
        <f>VLOOKUP(D1024,Group[],4,FALSE)</f>
        <v>Karet</v>
      </c>
      <c r="N1024" t="str">
        <f>VLOOKUP(F1024,Kategori[],3,FALSE)</f>
        <v>Karet Lainnya</v>
      </c>
    </row>
    <row r="1025" spans="1:14">
      <c r="A1025" s="139" t="s">
        <v>6856</v>
      </c>
      <c r="B1025" s="27" t="s">
        <v>17</v>
      </c>
      <c r="C1025" s="27" t="s">
        <v>19</v>
      </c>
      <c r="D1025" s="27" t="s">
        <v>1067</v>
      </c>
      <c r="E1025" s="27" t="s">
        <v>36</v>
      </c>
      <c r="F1025" s="27" t="s">
        <v>64</v>
      </c>
      <c r="G1025" s="27" t="s">
        <v>65</v>
      </c>
      <c r="H1025" s="139" t="s">
        <v>5</v>
      </c>
      <c r="I1025" s="1">
        <v>56936298</v>
      </c>
      <c r="J1025" s="58">
        <v>3060</v>
      </c>
      <c r="K1025" t="str">
        <f>VLOOKUP(D1025,Group[],3,FALSE)</f>
        <v>Komoditi</v>
      </c>
      <c r="L1025" t="str">
        <f>VLOOKUP(D1025,Group[],5,FALSE)</f>
        <v>Teh</v>
      </c>
      <c r="M1025" t="str">
        <f>VLOOKUP(D1025,Group[],4,FALSE)</f>
        <v>Teh</v>
      </c>
      <c r="N1025" t="str">
        <f>VLOOKUP(F1025,Kategori[],3,FALSE)</f>
        <v>Ortodhoks</v>
      </c>
    </row>
    <row r="1026" spans="1:14">
      <c r="A1026" s="139" t="s">
        <v>6856</v>
      </c>
      <c r="B1026" s="27" t="s">
        <v>17</v>
      </c>
      <c r="C1026" s="27" t="s">
        <v>19</v>
      </c>
      <c r="D1026" s="27" t="s">
        <v>1067</v>
      </c>
      <c r="E1026" s="27" t="s">
        <v>36</v>
      </c>
      <c r="F1026" s="27" t="s">
        <v>66</v>
      </c>
      <c r="G1026" s="27" t="s">
        <v>67</v>
      </c>
      <c r="H1026" s="139" t="s">
        <v>5</v>
      </c>
      <c r="I1026" s="1">
        <v>284729775</v>
      </c>
      <c r="J1026" s="58">
        <v>14300</v>
      </c>
      <c r="K1026" t="str">
        <f>VLOOKUP(D1026,Group[],3,FALSE)</f>
        <v>Komoditi</v>
      </c>
      <c r="L1026" t="str">
        <f>VLOOKUP(D1026,Group[],5,FALSE)</f>
        <v>Teh</v>
      </c>
      <c r="M1026" t="str">
        <f>VLOOKUP(D1026,Group[],4,FALSE)</f>
        <v>Teh</v>
      </c>
      <c r="N1026" t="str">
        <f>VLOOKUP(F1026,Kategori[],3,FALSE)</f>
        <v>Ortodhoks</v>
      </c>
    </row>
    <row r="1027" spans="1:14">
      <c r="A1027" s="139" t="s">
        <v>6856</v>
      </c>
      <c r="B1027" s="27" t="s">
        <v>17</v>
      </c>
      <c r="C1027" s="27" t="s">
        <v>19</v>
      </c>
      <c r="D1027" s="27" t="s">
        <v>1067</v>
      </c>
      <c r="E1027" s="27" t="s">
        <v>36</v>
      </c>
      <c r="F1027" s="27" t="s">
        <v>68</v>
      </c>
      <c r="G1027" s="27" t="s">
        <v>69</v>
      </c>
      <c r="H1027" s="139" t="s">
        <v>5</v>
      </c>
      <c r="I1027" s="1">
        <v>73284372</v>
      </c>
      <c r="J1027" s="58">
        <v>3720</v>
      </c>
      <c r="K1027" t="str">
        <f>VLOOKUP(D1027,Group[],3,FALSE)</f>
        <v>Komoditi</v>
      </c>
      <c r="L1027" t="str">
        <f>VLOOKUP(D1027,Group[],5,FALSE)</f>
        <v>Teh</v>
      </c>
      <c r="M1027" t="str">
        <f>VLOOKUP(D1027,Group[],4,FALSE)</f>
        <v>Teh</v>
      </c>
      <c r="N1027" t="str">
        <f>VLOOKUP(F1027,Kategori[],3,FALSE)</f>
        <v>Ortodhoks</v>
      </c>
    </row>
    <row r="1028" spans="1:14">
      <c r="A1028" s="139" t="s">
        <v>6856</v>
      </c>
      <c r="B1028" s="27" t="s">
        <v>17</v>
      </c>
      <c r="C1028" s="27" t="s">
        <v>19</v>
      </c>
      <c r="D1028" s="27" t="s">
        <v>1067</v>
      </c>
      <c r="E1028" s="27" t="s">
        <v>36</v>
      </c>
      <c r="F1028" s="27" t="s">
        <v>70</v>
      </c>
      <c r="G1028" s="27" t="s">
        <v>71</v>
      </c>
      <c r="H1028" s="139" t="s">
        <v>5</v>
      </c>
      <c r="I1028" s="1">
        <v>588731208</v>
      </c>
      <c r="J1028" s="58">
        <v>31600</v>
      </c>
      <c r="K1028" t="str">
        <f>VLOOKUP(D1028,Group[],3,FALSE)</f>
        <v>Komoditi</v>
      </c>
      <c r="L1028" t="str">
        <f>VLOOKUP(D1028,Group[],5,FALSE)</f>
        <v>Teh</v>
      </c>
      <c r="M1028" t="str">
        <f>VLOOKUP(D1028,Group[],4,FALSE)</f>
        <v>Teh</v>
      </c>
      <c r="N1028" t="str">
        <f>VLOOKUP(F1028,Kategori[],3,FALSE)</f>
        <v>Ortodhoks</v>
      </c>
    </row>
    <row r="1029" spans="1:14">
      <c r="A1029" s="139" t="s">
        <v>6856</v>
      </c>
      <c r="B1029" s="27" t="s">
        <v>17</v>
      </c>
      <c r="C1029" s="27" t="s">
        <v>19</v>
      </c>
      <c r="D1029" s="27" t="s">
        <v>1067</v>
      </c>
      <c r="E1029" s="27" t="s">
        <v>36</v>
      </c>
      <c r="F1029" s="27" t="s">
        <v>72</v>
      </c>
      <c r="G1029" s="27" t="s">
        <v>73</v>
      </c>
      <c r="H1029" s="139" t="s">
        <v>5</v>
      </c>
      <c r="I1029" s="1">
        <v>50794380</v>
      </c>
      <c r="J1029" s="58">
        <v>1260</v>
      </c>
      <c r="K1029" t="str">
        <f>VLOOKUP(D1029,Group[],3,FALSE)</f>
        <v>Komoditi</v>
      </c>
      <c r="L1029" t="str">
        <f>VLOOKUP(D1029,Group[],5,FALSE)</f>
        <v>Teh</v>
      </c>
      <c r="M1029" t="str">
        <f>VLOOKUP(D1029,Group[],4,FALSE)</f>
        <v>Teh</v>
      </c>
      <c r="N1029" t="str">
        <f>VLOOKUP(F1029,Kategori[],3,FALSE)</f>
        <v>Ortodhoks</v>
      </c>
    </row>
    <row r="1030" spans="1:14">
      <c r="A1030" s="139" t="s">
        <v>6856</v>
      </c>
      <c r="B1030" s="27" t="s">
        <v>17</v>
      </c>
      <c r="C1030" s="27" t="s">
        <v>19</v>
      </c>
      <c r="D1030" s="27" t="s">
        <v>1067</v>
      </c>
      <c r="E1030" s="27" t="s">
        <v>36</v>
      </c>
      <c r="F1030" s="27" t="s">
        <v>114</v>
      </c>
      <c r="G1030" s="27" t="s">
        <v>115</v>
      </c>
      <c r="H1030" s="139" t="s">
        <v>5</v>
      </c>
      <c r="I1030" s="1">
        <v>111571488</v>
      </c>
      <c r="J1030" s="58">
        <v>6720</v>
      </c>
      <c r="K1030" t="str">
        <f>VLOOKUP(D1030,Group[],3,FALSE)</f>
        <v>Komoditi</v>
      </c>
      <c r="L1030" t="str">
        <f>VLOOKUP(D1030,Group[],5,FALSE)</f>
        <v>Teh</v>
      </c>
      <c r="M1030" t="str">
        <f>VLOOKUP(D1030,Group[],4,FALSE)</f>
        <v>Teh</v>
      </c>
      <c r="N1030" t="str">
        <f>VLOOKUP(F1030,Kategori[],3,FALSE)</f>
        <v>Ortodhoks</v>
      </c>
    </row>
    <row r="1031" spans="1:14">
      <c r="A1031" s="139" t="s">
        <v>6856</v>
      </c>
      <c r="B1031" s="27" t="s">
        <v>17</v>
      </c>
      <c r="C1031" s="27" t="s">
        <v>19</v>
      </c>
      <c r="D1031" s="27" t="s">
        <v>1067</v>
      </c>
      <c r="E1031" s="27" t="s">
        <v>36</v>
      </c>
      <c r="F1031" s="27" t="s">
        <v>76</v>
      </c>
      <c r="G1031" s="27" t="s">
        <v>77</v>
      </c>
      <c r="H1031" s="139" t="s">
        <v>4</v>
      </c>
      <c r="I1031" s="1">
        <v>159060780</v>
      </c>
      <c r="J1031" s="58">
        <v>11400</v>
      </c>
      <c r="K1031" t="str">
        <f>VLOOKUP(D1031,Group[],3,FALSE)</f>
        <v>Komoditi</v>
      </c>
      <c r="L1031" t="str">
        <f>VLOOKUP(D1031,Group[],5,FALSE)</f>
        <v>Teh</v>
      </c>
      <c r="M1031" t="str">
        <f>VLOOKUP(D1031,Group[],4,FALSE)</f>
        <v>Teh</v>
      </c>
      <c r="N1031" t="str">
        <f>VLOOKUP(F1031,Kategori[],3,FALSE)</f>
        <v>Ortodhoks</v>
      </c>
    </row>
    <row r="1032" spans="1:14">
      <c r="A1032" s="139" t="s">
        <v>6856</v>
      </c>
      <c r="B1032" s="27" t="s">
        <v>17</v>
      </c>
      <c r="C1032" s="27" t="s">
        <v>19</v>
      </c>
      <c r="D1032" s="27" t="s">
        <v>1067</v>
      </c>
      <c r="E1032" s="27" t="s">
        <v>36</v>
      </c>
      <c r="F1032" s="27" t="s">
        <v>76</v>
      </c>
      <c r="G1032" s="27" t="s">
        <v>77</v>
      </c>
      <c r="H1032" s="139" t="s">
        <v>5</v>
      </c>
      <c r="I1032" s="1">
        <v>31833759</v>
      </c>
      <c r="J1032" s="58">
        <v>2280</v>
      </c>
      <c r="K1032" t="str">
        <f>VLOOKUP(D1032,Group[],3,FALSE)</f>
        <v>Komoditi</v>
      </c>
      <c r="L1032" t="str">
        <f>VLOOKUP(D1032,Group[],5,FALSE)</f>
        <v>Teh</v>
      </c>
      <c r="M1032" t="str">
        <f>VLOOKUP(D1032,Group[],4,FALSE)</f>
        <v>Teh</v>
      </c>
      <c r="N1032" t="str">
        <f>VLOOKUP(F1032,Kategori[],3,FALSE)</f>
        <v>Ortodhoks</v>
      </c>
    </row>
    <row r="1033" spans="1:14">
      <c r="A1033" s="139" t="s">
        <v>6856</v>
      </c>
      <c r="B1033" s="27" t="s">
        <v>17</v>
      </c>
      <c r="C1033" s="27" t="s">
        <v>19</v>
      </c>
      <c r="D1033" s="27" t="s">
        <v>1067</v>
      </c>
      <c r="E1033" s="27" t="s">
        <v>36</v>
      </c>
      <c r="F1033" s="27" t="s">
        <v>78</v>
      </c>
      <c r="G1033" s="27" t="s">
        <v>79</v>
      </c>
      <c r="H1033" s="139" t="s">
        <v>5</v>
      </c>
      <c r="I1033" s="1">
        <v>140245950</v>
      </c>
      <c r="J1033" s="58">
        <v>7800</v>
      </c>
      <c r="K1033" t="str">
        <f>VLOOKUP(D1033,Group[],3,FALSE)</f>
        <v>Komoditi</v>
      </c>
      <c r="L1033" t="str">
        <f>VLOOKUP(D1033,Group[],5,FALSE)</f>
        <v>Teh</v>
      </c>
      <c r="M1033" t="str">
        <f>VLOOKUP(D1033,Group[],4,FALSE)</f>
        <v>Teh</v>
      </c>
      <c r="N1033" t="str">
        <f>VLOOKUP(F1033,Kategori[],3,FALSE)</f>
        <v>Ortodhoks</v>
      </c>
    </row>
    <row r="1034" spans="1:14">
      <c r="A1034" s="139" t="s">
        <v>6856</v>
      </c>
      <c r="B1034" s="27" t="s">
        <v>17</v>
      </c>
      <c r="C1034" s="27" t="s">
        <v>19</v>
      </c>
      <c r="D1034" s="27" t="s">
        <v>1075</v>
      </c>
      <c r="E1034" s="27" t="s">
        <v>30</v>
      </c>
      <c r="F1034" s="27" t="s">
        <v>708</v>
      </c>
      <c r="G1034" s="27" t="s">
        <v>709</v>
      </c>
      <c r="H1034" s="139" t="s">
        <v>5</v>
      </c>
      <c r="I1034" s="1">
        <v>536340000</v>
      </c>
      <c r="J1034" s="58">
        <v>8939</v>
      </c>
      <c r="K1034" t="str">
        <f>VLOOKUP(D1034,Group[],3,FALSE)</f>
        <v>Komoditi</v>
      </c>
      <c r="L1034" t="str">
        <f>VLOOKUP(D1034,Group[],5,FALSE)</f>
        <v>Kopi</v>
      </c>
      <c r="M1034" t="str">
        <f>VLOOKUP(D1034,Group[],4,FALSE)</f>
        <v>Kopi</v>
      </c>
      <c r="N1034" t="str">
        <f>VLOOKUP(F1034,Kategori[],3,FALSE)</f>
        <v>Robusta</v>
      </c>
    </row>
    <row r="1035" spans="1:14">
      <c r="A1035" s="139" t="s">
        <v>6856</v>
      </c>
      <c r="B1035" s="27" t="s">
        <v>17</v>
      </c>
      <c r="C1035" s="27" t="s">
        <v>19</v>
      </c>
      <c r="D1035" s="27" t="s">
        <v>1075</v>
      </c>
      <c r="E1035" s="27" t="s">
        <v>30</v>
      </c>
      <c r="F1035" s="27" t="s">
        <v>710</v>
      </c>
      <c r="G1035" s="27" t="s">
        <v>711</v>
      </c>
      <c r="H1035" s="139" t="s">
        <v>5</v>
      </c>
      <c r="I1035" s="1">
        <v>156255000</v>
      </c>
      <c r="J1035" s="58">
        <v>2841</v>
      </c>
      <c r="K1035" t="str">
        <f>VLOOKUP(D1035,Group[],3,FALSE)</f>
        <v>Komoditi</v>
      </c>
      <c r="L1035" t="str">
        <f>VLOOKUP(D1035,Group[],5,FALSE)</f>
        <v>Kopi</v>
      </c>
      <c r="M1035" t="str">
        <f>VLOOKUP(D1035,Group[],4,FALSE)</f>
        <v>Kopi</v>
      </c>
      <c r="N1035" t="str">
        <f>VLOOKUP(F1035,Kategori[],3,FALSE)</f>
        <v>Robusta</v>
      </c>
    </row>
    <row r="1036" spans="1:14">
      <c r="A1036" s="139" t="s">
        <v>6856</v>
      </c>
      <c r="B1036" s="27" t="s">
        <v>17</v>
      </c>
      <c r="C1036" s="27" t="s">
        <v>19</v>
      </c>
      <c r="D1036" s="27" t="s">
        <v>1075</v>
      </c>
      <c r="E1036" s="27" t="s">
        <v>30</v>
      </c>
      <c r="F1036" s="27" t="s">
        <v>712</v>
      </c>
      <c r="G1036" s="27" t="s">
        <v>713</v>
      </c>
      <c r="H1036" s="139" t="s">
        <v>5</v>
      </c>
      <c r="I1036" s="1">
        <v>187408000</v>
      </c>
      <c r="J1036" s="58">
        <v>3536</v>
      </c>
      <c r="K1036" t="str">
        <f>VLOOKUP(D1036,Group[],3,FALSE)</f>
        <v>Komoditi</v>
      </c>
      <c r="L1036" t="str">
        <f>VLOOKUP(D1036,Group[],5,FALSE)</f>
        <v>Kopi</v>
      </c>
      <c r="M1036" t="str">
        <f>VLOOKUP(D1036,Group[],4,FALSE)</f>
        <v>Kopi</v>
      </c>
      <c r="N1036" t="str">
        <f>VLOOKUP(F1036,Kategori[],3,FALSE)</f>
        <v>Robusta</v>
      </c>
    </row>
    <row r="1037" spans="1:14">
      <c r="A1037" s="139" t="s">
        <v>6856</v>
      </c>
      <c r="B1037" s="27" t="s">
        <v>17</v>
      </c>
      <c r="C1037" s="27" t="s">
        <v>19</v>
      </c>
      <c r="D1037" s="27" t="s">
        <v>1075</v>
      </c>
      <c r="E1037" s="27" t="s">
        <v>30</v>
      </c>
      <c r="F1037" s="27" t="s">
        <v>714</v>
      </c>
      <c r="G1037" s="27" t="s">
        <v>715</v>
      </c>
      <c r="H1037" s="139" t="s">
        <v>5</v>
      </c>
      <c r="I1037" s="1">
        <v>1088885000</v>
      </c>
      <c r="J1037" s="58">
        <v>20545</v>
      </c>
      <c r="K1037" t="str">
        <f>VLOOKUP(D1037,Group[],3,FALSE)</f>
        <v>Komoditi</v>
      </c>
      <c r="L1037" t="str">
        <f>VLOOKUP(D1037,Group[],5,FALSE)</f>
        <v>Kopi</v>
      </c>
      <c r="M1037" t="str">
        <f>VLOOKUP(D1037,Group[],4,FALSE)</f>
        <v>Kopi</v>
      </c>
      <c r="N1037" t="str">
        <f>VLOOKUP(F1037,Kategori[],3,FALSE)</f>
        <v>Robusta</v>
      </c>
    </row>
    <row r="1038" spans="1:14">
      <c r="A1038" s="139" t="s">
        <v>6856</v>
      </c>
      <c r="B1038" s="27" t="s">
        <v>17</v>
      </c>
      <c r="C1038" s="27" t="s">
        <v>19</v>
      </c>
      <c r="D1038" s="27" t="s">
        <v>1075</v>
      </c>
      <c r="E1038" s="27" t="s">
        <v>30</v>
      </c>
      <c r="F1038" s="27" t="s">
        <v>716</v>
      </c>
      <c r="G1038" s="27" t="s">
        <v>717</v>
      </c>
      <c r="H1038" s="139" t="s">
        <v>5</v>
      </c>
      <c r="I1038" s="1">
        <v>368456000</v>
      </c>
      <c r="J1038" s="58">
        <v>6952</v>
      </c>
      <c r="K1038" t="str">
        <f>VLOOKUP(D1038,Group[],3,FALSE)</f>
        <v>Komoditi</v>
      </c>
      <c r="L1038" t="str">
        <f>VLOOKUP(D1038,Group[],5,FALSE)</f>
        <v>Kopi</v>
      </c>
      <c r="M1038" t="str">
        <f>VLOOKUP(D1038,Group[],4,FALSE)</f>
        <v>Kopi</v>
      </c>
      <c r="N1038" t="str">
        <f>VLOOKUP(F1038,Kategori[],3,FALSE)</f>
        <v>Robusta</v>
      </c>
    </row>
    <row r="1039" spans="1:14">
      <c r="A1039" s="139" t="s">
        <v>6856</v>
      </c>
      <c r="B1039" s="27" t="s">
        <v>17</v>
      </c>
      <c r="C1039" s="27" t="s">
        <v>19</v>
      </c>
      <c r="D1039" s="27" t="s">
        <v>1075</v>
      </c>
      <c r="E1039" s="27" t="s">
        <v>30</v>
      </c>
      <c r="F1039" s="27" t="s">
        <v>718</v>
      </c>
      <c r="G1039" s="27" t="s">
        <v>719</v>
      </c>
      <c r="H1039" s="139" t="s">
        <v>5</v>
      </c>
      <c r="I1039" s="1">
        <v>674080000</v>
      </c>
      <c r="J1039" s="58">
        <v>16852</v>
      </c>
      <c r="K1039" t="str">
        <f>VLOOKUP(D1039,Group[],3,FALSE)</f>
        <v>Komoditi</v>
      </c>
      <c r="L1039" t="str">
        <f>VLOOKUP(D1039,Group[],5,FALSE)</f>
        <v>Kopi</v>
      </c>
      <c r="M1039" t="str">
        <f>VLOOKUP(D1039,Group[],4,FALSE)</f>
        <v>Kopi</v>
      </c>
      <c r="N1039" t="str">
        <f>VLOOKUP(F1039,Kategori[],3,FALSE)</f>
        <v>Robusta</v>
      </c>
    </row>
    <row r="1040" spans="1:14">
      <c r="A1040" s="139" t="s">
        <v>6856</v>
      </c>
      <c r="B1040" s="27" t="s">
        <v>17</v>
      </c>
      <c r="C1040" s="27" t="s">
        <v>19</v>
      </c>
      <c r="D1040" s="27" t="s">
        <v>1075</v>
      </c>
      <c r="E1040" s="27" t="s">
        <v>30</v>
      </c>
      <c r="F1040" s="27" t="s">
        <v>720</v>
      </c>
      <c r="G1040" s="27" t="s">
        <v>721</v>
      </c>
      <c r="H1040" s="139" t="s">
        <v>5</v>
      </c>
      <c r="I1040" s="1">
        <v>63420000</v>
      </c>
      <c r="J1040" s="58">
        <v>1057</v>
      </c>
      <c r="K1040" t="str">
        <f>VLOOKUP(D1040,Group[],3,FALSE)</f>
        <v>Komoditi</v>
      </c>
      <c r="L1040" t="str">
        <f>VLOOKUP(D1040,Group[],5,FALSE)</f>
        <v>Kopi</v>
      </c>
      <c r="M1040" t="str">
        <f>VLOOKUP(D1040,Group[],4,FALSE)</f>
        <v>Kopi</v>
      </c>
      <c r="N1040" t="str">
        <f>VLOOKUP(F1040,Kategori[],3,FALSE)</f>
        <v>Robusta</v>
      </c>
    </row>
    <row r="1041" spans="1:14">
      <c r="A1041" s="139" t="s">
        <v>6856</v>
      </c>
      <c r="B1041" s="27" t="s">
        <v>17</v>
      </c>
      <c r="C1041" s="27" t="s">
        <v>19</v>
      </c>
      <c r="D1041" s="27" t="s">
        <v>1075</v>
      </c>
      <c r="E1041" s="27" t="s">
        <v>30</v>
      </c>
      <c r="F1041" s="27" t="s">
        <v>724</v>
      </c>
      <c r="G1041" s="27" t="s">
        <v>725</v>
      </c>
      <c r="H1041" s="139" t="s">
        <v>5</v>
      </c>
      <c r="I1041" s="1">
        <v>336752000</v>
      </c>
      <c r="J1041" s="58">
        <v>6476</v>
      </c>
      <c r="K1041" t="str">
        <f>VLOOKUP(D1041,Group[],3,FALSE)</f>
        <v>Komoditi</v>
      </c>
      <c r="L1041" t="str">
        <f>VLOOKUP(D1041,Group[],5,FALSE)</f>
        <v>Kopi</v>
      </c>
      <c r="M1041" t="str">
        <f>VLOOKUP(D1041,Group[],4,FALSE)</f>
        <v>Kopi</v>
      </c>
      <c r="N1041" t="str">
        <f>VLOOKUP(F1041,Kategori[],3,FALSE)</f>
        <v>Robusta</v>
      </c>
    </row>
    <row r="1042" spans="1:14">
      <c r="A1042" s="139" t="s">
        <v>6856</v>
      </c>
      <c r="B1042" s="27" t="s">
        <v>17</v>
      </c>
      <c r="C1042" s="27" t="s">
        <v>19</v>
      </c>
      <c r="D1042" s="27" t="s">
        <v>1075</v>
      </c>
      <c r="E1042" s="27" t="s">
        <v>30</v>
      </c>
      <c r="F1042" s="27" t="s">
        <v>726</v>
      </c>
      <c r="G1042" s="27" t="s">
        <v>727</v>
      </c>
      <c r="H1042" s="139" t="s">
        <v>5</v>
      </c>
      <c r="I1042" s="1">
        <v>28132000</v>
      </c>
      <c r="J1042" s="58">
        <v>541</v>
      </c>
      <c r="K1042" t="str">
        <f>VLOOKUP(D1042,Group[],3,FALSE)</f>
        <v>Komoditi</v>
      </c>
      <c r="L1042" t="str">
        <f>VLOOKUP(D1042,Group[],5,FALSE)</f>
        <v>Kopi</v>
      </c>
      <c r="M1042" t="str">
        <f>VLOOKUP(D1042,Group[],4,FALSE)</f>
        <v>Kopi</v>
      </c>
      <c r="N1042" t="str">
        <f>VLOOKUP(F1042,Kategori[],3,FALSE)</f>
        <v>Robusta</v>
      </c>
    </row>
    <row r="1043" spans="1:14">
      <c r="A1043" s="139" t="s">
        <v>6856</v>
      </c>
      <c r="B1043" s="27" t="s">
        <v>17</v>
      </c>
      <c r="C1043" s="27" t="s">
        <v>19</v>
      </c>
      <c r="D1043" s="27" t="s">
        <v>1075</v>
      </c>
      <c r="E1043" s="27" t="s">
        <v>30</v>
      </c>
      <c r="F1043" s="27" t="s">
        <v>728</v>
      </c>
      <c r="G1043" s="27" t="s">
        <v>729</v>
      </c>
      <c r="H1043" s="139" t="s">
        <v>5</v>
      </c>
      <c r="I1043" s="1">
        <v>98000</v>
      </c>
      <c r="J1043" s="58">
        <v>2</v>
      </c>
      <c r="K1043" t="str">
        <f>VLOOKUP(D1043,Group[],3,FALSE)</f>
        <v>Komoditi</v>
      </c>
      <c r="L1043" t="str">
        <f>VLOOKUP(D1043,Group[],5,FALSE)</f>
        <v>Kopi</v>
      </c>
      <c r="M1043" t="str">
        <f>VLOOKUP(D1043,Group[],4,FALSE)</f>
        <v>Kopi</v>
      </c>
      <c r="N1043" t="str">
        <f>VLOOKUP(F1043,Kategori[],3,FALSE)</f>
        <v>Robusta</v>
      </c>
    </row>
    <row r="1044" spans="1:14">
      <c r="A1044" s="139" t="s">
        <v>6856</v>
      </c>
      <c r="B1044" s="27" t="s">
        <v>17</v>
      </c>
      <c r="C1044" s="27" t="s">
        <v>19</v>
      </c>
      <c r="D1044" s="27" t="s">
        <v>1069</v>
      </c>
      <c r="E1044" s="27" t="s">
        <v>40</v>
      </c>
      <c r="F1044" s="27" t="s">
        <v>688</v>
      </c>
      <c r="G1044" s="27" t="s">
        <v>689</v>
      </c>
      <c r="H1044" s="139" t="s">
        <v>5</v>
      </c>
      <c r="I1044" s="1">
        <v>0</v>
      </c>
      <c r="J1044" s="58">
        <v>0</v>
      </c>
      <c r="K1044" t="str">
        <f>VLOOKUP(D1044,Group[],3,FALSE)</f>
        <v>Non Komoditi</v>
      </c>
      <c r="L1044">
        <f>VLOOKUP(D1044,Group[],5,FALSE)</f>
        <v>0</v>
      </c>
      <c r="M1044" t="str">
        <f>VLOOKUP(D1044,Group[],4,FALSE)</f>
        <v>Hilir Lainnya</v>
      </c>
      <c r="N1044" t="str">
        <f>VLOOKUP(F1044,Kategori[],3,FALSE)</f>
        <v>Hilir Lainya</v>
      </c>
    </row>
    <row r="1045" spans="1:14">
      <c r="A1045" s="139" t="s">
        <v>6856</v>
      </c>
      <c r="B1045" s="27" t="s">
        <v>17</v>
      </c>
      <c r="C1045" s="27" t="s">
        <v>19</v>
      </c>
      <c r="D1045" s="27" t="s">
        <v>1068</v>
      </c>
      <c r="E1045" s="27" t="s">
        <v>37</v>
      </c>
      <c r="F1045" s="27" t="s">
        <v>656</v>
      </c>
      <c r="G1045" s="27" t="s">
        <v>657</v>
      </c>
      <c r="H1045" s="139" t="s">
        <v>5</v>
      </c>
      <c r="I1045" s="1">
        <v>20307206</v>
      </c>
      <c r="J1045" s="58">
        <v>185</v>
      </c>
      <c r="K1045" t="str">
        <f>VLOOKUP(D1045,Group[],3,FALSE)</f>
        <v>Non Komoditi</v>
      </c>
      <c r="L1045">
        <f>VLOOKUP(D1045,Group[],5,FALSE)</f>
        <v>0</v>
      </c>
      <c r="M1045" t="str">
        <f>VLOOKUP(D1045,Group[],4,FALSE)</f>
        <v>Hilir Lainnya</v>
      </c>
      <c r="N1045" t="str">
        <f>VLOOKUP(F1045,Kategori[],3,FALSE)</f>
        <v>Hilir Lainya</v>
      </c>
    </row>
    <row r="1046" spans="1:14">
      <c r="A1046" s="139" t="s">
        <v>6856</v>
      </c>
      <c r="B1046" s="27" t="s">
        <v>17</v>
      </c>
      <c r="C1046" s="27" t="s">
        <v>19</v>
      </c>
      <c r="D1046" s="27" t="s">
        <v>1068</v>
      </c>
      <c r="E1046" s="27" t="s">
        <v>37</v>
      </c>
      <c r="F1046" s="27" t="s">
        <v>658</v>
      </c>
      <c r="G1046" s="27" t="s">
        <v>659</v>
      </c>
      <c r="H1046" s="139" t="s">
        <v>5</v>
      </c>
      <c r="I1046" s="1">
        <v>11522448</v>
      </c>
      <c r="J1046" s="58">
        <v>200</v>
      </c>
      <c r="K1046" t="str">
        <f>VLOOKUP(D1046,Group[],3,FALSE)</f>
        <v>Non Komoditi</v>
      </c>
      <c r="L1046">
        <f>VLOOKUP(D1046,Group[],5,FALSE)</f>
        <v>0</v>
      </c>
      <c r="M1046" t="str">
        <f>VLOOKUP(D1046,Group[],4,FALSE)</f>
        <v>Hilir Lainnya</v>
      </c>
      <c r="N1046" t="str">
        <f>VLOOKUP(F1046,Kategori[],3,FALSE)</f>
        <v>Hilir Lainya</v>
      </c>
    </row>
    <row r="1047" spans="1:14">
      <c r="A1047" s="139" t="s">
        <v>6856</v>
      </c>
      <c r="B1047" s="27" t="s">
        <v>17</v>
      </c>
      <c r="C1047" s="27" t="s">
        <v>19</v>
      </c>
      <c r="D1047" s="27" t="s">
        <v>1068</v>
      </c>
      <c r="E1047" s="27" t="s">
        <v>37</v>
      </c>
      <c r="F1047" s="27" t="s">
        <v>686</v>
      </c>
      <c r="G1047" s="27" t="s">
        <v>687</v>
      </c>
      <c r="H1047" s="139" t="s">
        <v>5</v>
      </c>
      <c r="I1047" s="1">
        <v>14666664</v>
      </c>
      <c r="J1047" s="58">
        <v>220</v>
      </c>
      <c r="K1047" t="str">
        <f>VLOOKUP(D1047,Group[],3,FALSE)</f>
        <v>Non Komoditi</v>
      </c>
      <c r="L1047">
        <f>VLOOKUP(D1047,Group[],5,FALSE)</f>
        <v>0</v>
      </c>
      <c r="M1047" t="str">
        <f>VLOOKUP(D1047,Group[],4,FALSE)</f>
        <v>Hilir Lainnya</v>
      </c>
      <c r="N1047" t="str">
        <f>VLOOKUP(F1047,Kategori[],3,FALSE)</f>
        <v>Hilir Lainya</v>
      </c>
    </row>
    <row r="1048" spans="1:14">
      <c r="A1048" s="139" t="s">
        <v>6856</v>
      </c>
      <c r="B1048" s="27" t="s">
        <v>17</v>
      </c>
      <c r="C1048" s="27" t="s">
        <v>19</v>
      </c>
      <c r="D1048" s="27" t="s">
        <v>1068</v>
      </c>
      <c r="E1048" s="27" t="s">
        <v>37</v>
      </c>
      <c r="F1048" s="27" t="s">
        <v>692</v>
      </c>
      <c r="G1048" s="27" t="s">
        <v>693</v>
      </c>
      <c r="H1048" s="139" t="s">
        <v>5</v>
      </c>
      <c r="I1048" s="1">
        <v>3828818</v>
      </c>
      <c r="J1048" s="58">
        <v>5000</v>
      </c>
      <c r="K1048" t="str">
        <f>VLOOKUP(D1048,Group[],3,FALSE)</f>
        <v>Non Komoditi</v>
      </c>
      <c r="L1048">
        <f>VLOOKUP(D1048,Group[],5,FALSE)</f>
        <v>0</v>
      </c>
      <c r="M1048" t="str">
        <f>VLOOKUP(D1048,Group[],4,FALSE)</f>
        <v>Hilir Lainnya</v>
      </c>
      <c r="N1048" t="str">
        <f>VLOOKUP(F1048,Kategori[],3,FALSE)</f>
        <v>Hilir Lainya</v>
      </c>
    </row>
    <row r="1049" spans="1:14">
      <c r="A1049" s="139" t="s">
        <v>6856</v>
      </c>
      <c r="B1049" s="27" t="s">
        <v>17</v>
      </c>
      <c r="C1049" s="27" t="s">
        <v>19</v>
      </c>
      <c r="D1049" s="27" t="s">
        <v>1068</v>
      </c>
      <c r="E1049" s="27" t="s">
        <v>37</v>
      </c>
      <c r="F1049" s="27" t="s">
        <v>736</v>
      </c>
      <c r="G1049" s="27" t="s">
        <v>737</v>
      </c>
      <c r="H1049" s="139" t="s">
        <v>5</v>
      </c>
      <c r="I1049" s="1">
        <v>1239642</v>
      </c>
      <c r="J1049" s="58">
        <v>250</v>
      </c>
      <c r="K1049" t="str">
        <f>VLOOKUP(D1049,Group[],3,FALSE)</f>
        <v>Non Komoditi</v>
      </c>
      <c r="L1049">
        <f>VLOOKUP(D1049,Group[],5,FALSE)</f>
        <v>0</v>
      </c>
      <c r="M1049" t="str">
        <f>VLOOKUP(D1049,Group[],4,FALSE)</f>
        <v>Hilir Lainnya</v>
      </c>
      <c r="N1049" t="str">
        <f>VLOOKUP(F1049,Kategori[],3,FALSE)</f>
        <v>Hilir Lainya</v>
      </c>
    </row>
    <row r="1050" spans="1:14">
      <c r="A1050" s="139" t="s">
        <v>6856</v>
      </c>
      <c r="B1050" s="27" t="s">
        <v>17</v>
      </c>
      <c r="C1050" s="27" t="s">
        <v>19</v>
      </c>
      <c r="D1050" s="27" t="s">
        <v>1074</v>
      </c>
      <c r="E1050" s="27" t="s">
        <v>43</v>
      </c>
      <c r="F1050" s="27" t="s">
        <v>644</v>
      </c>
      <c r="G1050" s="27" t="s">
        <v>645</v>
      </c>
      <c r="H1050" s="139" t="s">
        <v>5</v>
      </c>
      <c r="I1050" s="1">
        <v>15967625</v>
      </c>
      <c r="J1050" s="58">
        <v>331</v>
      </c>
      <c r="K1050" t="str">
        <f>VLOOKUP(D1050,Group[],3,FALSE)</f>
        <v>Non Komoditi</v>
      </c>
      <c r="L1050">
        <f>VLOOKUP(D1050,Group[],5,FALSE)</f>
        <v>0</v>
      </c>
      <c r="M1050" t="str">
        <f>VLOOKUP(D1050,Group[],4,FALSE)</f>
        <v>Hilir Lainnya</v>
      </c>
      <c r="N1050" t="str">
        <f>VLOOKUP(F1050,Kategori[],3,FALSE)</f>
        <v>Hilir Lainya</v>
      </c>
    </row>
    <row r="1051" spans="1:14">
      <c r="A1051" s="139" t="s">
        <v>6856</v>
      </c>
      <c r="B1051" s="27" t="s">
        <v>17</v>
      </c>
      <c r="C1051" s="27" t="s">
        <v>19</v>
      </c>
      <c r="D1051" s="27" t="s">
        <v>1074</v>
      </c>
      <c r="E1051" s="27" t="s">
        <v>43</v>
      </c>
      <c r="F1051" s="27" t="s">
        <v>646</v>
      </c>
      <c r="G1051" s="27" t="s">
        <v>647</v>
      </c>
      <c r="H1051" s="139" t="s">
        <v>5</v>
      </c>
      <c r="I1051" s="1">
        <v>39400910</v>
      </c>
      <c r="J1051" s="58">
        <v>196</v>
      </c>
      <c r="K1051" t="str">
        <f>VLOOKUP(D1051,Group[],3,FALSE)</f>
        <v>Non Komoditi</v>
      </c>
      <c r="L1051">
        <f>VLOOKUP(D1051,Group[],5,FALSE)</f>
        <v>0</v>
      </c>
      <c r="M1051" t="str">
        <f>VLOOKUP(D1051,Group[],4,FALSE)</f>
        <v>Hilir Lainnya</v>
      </c>
      <c r="N1051" t="str">
        <f>VLOOKUP(F1051,Kategori[],3,FALSE)</f>
        <v>Hilir Lainya</v>
      </c>
    </row>
    <row r="1052" spans="1:14">
      <c r="A1052" s="139" t="s">
        <v>6856</v>
      </c>
      <c r="B1052" s="27" t="s">
        <v>17</v>
      </c>
      <c r="C1052" s="27" t="s">
        <v>19</v>
      </c>
      <c r="D1052" s="27" t="s">
        <v>1074</v>
      </c>
      <c r="E1052" s="27" t="s">
        <v>43</v>
      </c>
      <c r="F1052" s="27" t="s">
        <v>648</v>
      </c>
      <c r="G1052" s="27" t="s">
        <v>649</v>
      </c>
      <c r="H1052" s="139" t="s">
        <v>5</v>
      </c>
      <c r="I1052" s="1">
        <v>16501802</v>
      </c>
      <c r="J1052" s="58">
        <v>133</v>
      </c>
      <c r="K1052" t="str">
        <f>VLOOKUP(D1052,Group[],3,FALSE)</f>
        <v>Non Komoditi</v>
      </c>
      <c r="L1052">
        <f>VLOOKUP(D1052,Group[],5,FALSE)</f>
        <v>0</v>
      </c>
      <c r="M1052" t="str">
        <f>VLOOKUP(D1052,Group[],4,FALSE)</f>
        <v>Hilir Lainnya</v>
      </c>
      <c r="N1052" t="str">
        <f>VLOOKUP(F1052,Kategori[],3,FALSE)</f>
        <v>Hilir Lainya</v>
      </c>
    </row>
    <row r="1053" spans="1:14">
      <c r="A1053" s="139" t="s">
        <v>6856</v>
      </c>
      <c r="B1053" s="27" t="s">
        <v>17</v>
      </c>
      <c r="C1053" s="27" t="s">
        <v>19</v>
      </c>
      <c r="D1053" s="27" t="s">
        <v>1074</v>
      </c>
      <c r="E1053" s="27" t="s">
        <v>43</v>
      </c>
      <c r="F1053" s="27" t="s">
        <v>650</v>
      </c>
      <c r="G1053" s="27" t="s">
        <v>651</v>
      </c>
      <c r="H1053" s="139" t="s">
        <v>5</v>
      </c>
      <c r="I1053" s="1">
        <v>5002703</v>
      </c>
      <c r="J1053" s="58">
        <v>28</v>
      </c>
      <c r="K1053" t="str">
        <f>VLOOKUP(D1053,Group[],3,FALSE)</f>
        <v>Non Komoditi</v>
      </c>
      <c r="L1053">
        <f>VLOOKUP(D1053,Group[],5,FALSE)</f>
        <v>0</v>
      </c>
      <c r="M1053" t="str">
        <f>VLOOKUP(D1053,Group[],4,FALSE)</f>
        <v>Hilir Lainnya</v>
      </c>
      <c r="N1053" t="str">
        <f>VLOOKUP(F1053,Kategori[],3,FALSE)</f>
        <v>Hilir Lainya</v>
      </c>
    </row>
    <row r="1054" spans="1:14">
      <c r="A1054" s="139" t="s">
        <v>6856</v>
      </c>
      <c r="B1054" s="27" t="s">
        <v>17</v>
      </c>
      <c r="C1054" s="27" t="s">
        <v>19</v>
      </c>
      <c r="D1054" s="27" t="s">
        <v>1074</v>
      </c>
      <c r="E1054" s="27" t="s">
        <v>43</v>
      </c>
      <c r="F1054" s="27" t="s">
        <v>652</v>
      </c>
      <c r="G1054" s="27" t="s">
        <v>653</v>
      </c>
      <c r="H1054" s="139" t="s">
        <v>5</v>
      </c>
      <c r="I1054" s="1">
        <v>1807250</v>
      </c>
      <c r="J1054" s="58">
        <v>11</v>
      </c>
      <c r="K1054" t="str">
        <f>VLOOKUP(D1054,Group[],3,FALSE)</f>
        <v>Non Komoditi</v>
      </c>
      <c r="L1054">
        <f>VLOOKUP(D1054,Group[],5,FALSE)</f>
        <v>0</v>
      </c>
      <c r="M1054" t="str">
        <f>VLOOKUP(D1054,Group[],4,FALSE)</f>
        <v>Hilir Lainnya</v>
      </c>
      <c r="N1054" t="str">
        <f>VLOOKUP(F1054,Kategori[],3,FALSE)</f>
        <v>Hilir Lainya</v>
      </c>
    </row>
    <row r="1055" spans="1:14">
      <c r="A1055" s="139" t="s">
        <v>6856</v>
      </c>
      <c r="B1055" s="27" t="s">
        <v>17</v>
      </c>
      <c r="C1055" s="27" t="s">
        <v>19</v>
      </c>
      <c r="D1055" s="27" t="s">
        <v>1074</v>
      </c>
      <c r="E1055" s="27" t="s">
        <v>43</v>
      </c>
      <c r="F1055" s="27" t="s">
        <v>664</v>
      </c>
      <c r="G1055" s="27" t="s">
        <v>665</v>
      </c>
      <c r="H1055" s="139" t="s">
        <v>5</v>
      </c>
      <c r="I1055" s="1">
        <v>7237568</v>
      </c>
      <c r="J1055" s="58">
        <v>66</v>
      </c>
      <c r="K1055" t="str">
        <f>VLOOKUP(D1055,Group[],3,FALSE)</f>
        <v>Non Komoditi</v>
      </c>
      <c r="L1055">
        <f>VLOOKUP(D1055,Group[],5,FALSE)</f>
        <v>0</v>
      </c>
      <c r="M1055" t="str">
        <f>VLOOKUP(D1055,Group[],4,FALSE)</f>
        <v>Hilir Lainnya</v>
      </c>
      <c r="N1055" t="str">
        <f>VLOOKUP(F1055,Kategori[],3,FALSE)</f>
        <v>Hilir Lainya</v>
      </c>
    </row>
    <row r="1056" spans="1:14">
      <c r="A1056" s="139" t="s">
        <v>6856</v>
      </c>
      <c r="B1056" s="27" t="s">
        <v>17</v>
      </c>
      <c r="C1056" s="27" t="s">
        <v>19</v>
      </c>
      <c r="D1056" s="27" t="s">
        <v>1074</v>
      </c>
      <c r="E1056" s="27" t="s">
        <v>43</v>
      </c>
      <c r="F1056" s="27" t="s">
        <v>666</v>
      </c>
      <c r="G1056" s="27" t="s">
        <v>667</v>
      </c>
      <c r="H1056" s="139" t="s">
        <v>5</v>
      </c>
      <c r="I1056" s="1">
        <v>13713515</v>
      </c>
      <c r="J1056" s="58">
        <v>204</v>
      </c>
      <c r="K1056" t="str">
        <f>VLOOKUP(D1056,Group[],3,FALSE)</f>
        <v>Non Komoditi</v>
      </c>
      <c r="L1056">
        <f>VLOOKUP(D1056,Group[],5,FALSE)</f>
        <v>0</v>
      </c>
      <c r="M1056" t="str">
        <f>VLOOKUP(D1056,Group[],4,FALSE)</f>
        <v>Hilir Lainnya</v>
      </c>
      <c r="N1056" t="str">
        <f>VLOOKUP(F1056,Kategori[],3,FALSE)</f>
        <v>Hilir Lainya</v>
      </c>
    </row>
    <row r="1057" spans="1:14">
      <c r="A1057" s="139" t="s">
        <v>6856</v>
      </c>
      <c r="B1057" s="27" t="s">
        <v>17</v>
      </c>
      <c r="C1057" s="27" t="s">
        <v>19</v>
      </c>
      <c r="D1057" s="27" t="s">
        <v>1074</v>
      </c>
      <c r="E1057" s="27" t="s">
        <v>43</v>
      </c>
      <c r="F1057" s="27" t="s">
        <v>668</v>
      </c>
      <c r="G1057" s="27" t="s">
        <v>669</v>
      </c>
      <c r="H1057" s="139" t="s">
        <v>5</v>
      </c>
      <c r="I1057" s="1">
        <v>9549551</v>
      </c>
      <c r="J1057" s="58">
        <v>90</v>
      </c>
      <c r="K1057" t="str">
        <f>VLOOKUP(D1057,Group[],3,FALSE)</f>
        <v>Non Komoditi</v>
      </c>
      <c r="L1057">
        <f>VLOOKUP(D1057,Group[],5,FALSE)</f>
        <v>0</v>
      </c>
      <c r="M1057" t="str">
        <f>VLOOKUP(D1057,Group[],4,FALSE)</f>
        <v>Hilir Lainnya</v>
      </c>
      <c r="N1057" t="str">
        <f>VLOOKUP(F1057,Kategori[],3,FALSE)</f>
        <v>Hilir Lainya</v>
      </c>
    </row>
    <row r="1058" spans="1:14">
      <c r="A1058" s="139" t="s">
        <v>6856</v>
      </c>
      <c r="B1058" s="27" t="s">
        <v>17</v>
      </c>
      <c r="C1058" s="27" t="s">
        <v>19</v>
      </c>
      <c r="D1058" s="27" t="s">
        <v>1074</v>
      </c>
      <c r="E1058" s="27" t="s">
        <v>43</v>
      </c>
      <c r="F1058" s="27" t="s">
        <v>670</v>
      </c>
      <c r="G1058" s="27" t="s">
        <v>671</v>
      </c>
      <c r="H1058" s="139" t="s">
        <v>5</v>
      </c>
      <c r="I1058" s="1">
        <v>14708109</v>
      </c>
      <c r="J1058" s="58">
        <v>159</v>
      </c>
      <c r="K1058" t="str">
        <f>VLOOKUP(D1058,Group[],3,FALSE)</f>
        <v>Non Komoditi</v>
      </c>
      <c r="L1058">
        <f>VLOOKUP(D1058,Group[],5,FALSE)</f>
        <v>0</v>
      </c>
      <c r="M1058" t="str">
        <f>VLOOKUP(D1058,Group[],4,FALSE)</f>
        <v>Hilir Lainnya</v>
      </c>
      <c r="N1058" t="str">
        <f>VLOOKUP(F1058,Kategori[],3,FALSE)</f>
        <v>Hilir Lainya</v>
      </c>
    </row>
    <row r="1059" spans="1:14">
      <c r="A1059" s="139" t="s">
        <v>6856</v>
      </c>
      <c r="B1059" s="27" t="s">
        <v>17</v>
      </c>
      <c r="C1059" s="27" t="s">
        <v>19</v>
      </c>
      <c r="D1059" s="27" t="s">
        <v>1074</v>
      </c>
      <c r="E1059" s="27" t="s">
        <v>43</v>
      </c>
      <c r="F1059" s="27" t="s">
        <v>672</v>
      </c>
      <c r="G1059" s="27" t="s">
        <v>673</v>
      </c>
      <c r="H1059" s="139" t="s">
        <v>5</v>
      </c>
      <c r="I1059" s="1">
        <v>8648649</v>
      </c>
      <c r="J1059" s="58">
        <v>120</v>
      </c>
      <c r="K1059" t="str">
        <f>VLOOKUP(D1059,Group[],3,FALSE)</f>
        <v>Non Komoditi</v>
      </c>
      <c r="L1059">
        <f>VLOOKUP(D1059,Group[],5,FALSE)</f>
        <v>0</v>
      </c>
      <c r="M1059" t="str">
        <f>VLOOKUP(D1059,Group[],4,FALSE)</f>
        <v>Hilir Lainnya</v>
      </c>
      <c r="N1059" t="str">
        <f>VLOOKUP(F1059,Kategori[],3,FALSE)</f>
        <v>Hilir Lainya</v>
      </c>
    </row>
    <row r="1060" spans="1:14">
      <c r="A1060" s="139" t="s">
        <v>6856</v>
      </c>
      <c r="B1060" s="27" t="s">
        <v>17</v>
      </c>
      <c r="C1060" s="27" t="s">
        <v>19</v>
      </c>
      <c r="D1060" s="27" t="s">
        <v>1074</v>
      </c>
      <c r="E1060" s="27" t="s">
        <v>43</v>
      </c>
      <c r="F1060" s="27" t="s">
        <v>674</v>
      </c>
      <c r="G1060" s="27" t="s">
        <v>675</v>
      </c>
      <c r="H1060" s="139" t="s">
        <v>5</v>
      </c>
      <c r="I1060" s="1">
        <v>315315</v>
      </c>
      <c r="J1060" s="58">
        <v>5</v>
      </c>
      <c r="K1060" t="str">
        <f>VLOOKUP(D1060,Group[],3,FALSE)</f>
        <v>Non Komoditi</v>
      </c>
      <c r="L1060">
        <f>VLOOKUP(D1060,Group[],5,FALSE)</f>
        <v>0</v>
      </c>
      <c r="M1060" t="str">
        <f>VLOOKUP(D1060,Group[],4,FALSE)</f>
        <v>Hilir Lainnya</v>
      </c>
      <c r="N1060" t="str">
        <f>VLOOKUP(F1060,Kategori[],3,FALSE)</f>
        <v>Hilir Lainya</v>
      </c>
    </row>
    <row r="1061" spans="1:14">
      <c r="A1061" s="139" t="s">
        <v>6856</v>
      </c>
      <c r="B1061" s="27" t="s">
        <v>17</v>
      </c>
      <c r="C1061" s="27" t="s">
        <v>19</v>
      </c>
      <c r="D1061" s="27" t="s">
        <v>1074</v>
      </c>
      <c r="E1061" s="27" t="s">
        <v>43</v>
      </c>
      <c r="F1061" s="27" t="s">
        <v>676</v>
      </c>
      <c r="G1061" s="27" t="s">
        <v>677</v>
      </c>
      <c r="H1061" s="139" t="s">
        <v>5</v>
      </c>
      <c r="I1061" s="1">
        <v>2702703</v>
      </c>
      <c r="J1061" s="58">
        <v>60</v>
      </c>
      <c r="K1061" t="str">
        <f>VLOOKUP(D1061,Group[],3,FALSE)</f>
        <v>Non Komoditi</v>
      </c>
      <c r="L1061">
        <f>VLOOKUP(D1061,Group[],5,FALSE)</f>
        <v>0</v>
      </c>
      <c r="M1061" t="str">
        <f>VLOOKUP(D1061,Group[],4,FALSE)</f>
        <v>Hilir Lainnya</v>
      </c>
      <c r="N1061" t="str">
        <f>VLOOKUP(F1061,Kategori[],3,FALSE)</f>
        <v>Hilir Lainya</v>
      </c>
    </row>
    <row r="1062" spans="1:14">
      <c r="A1062" s="139" t="s">
        <v>6856</v>
      </c>
      <c r="B1062" s="27" t="s">
        <v>17</v>
      </c>
      <c r="C1062" s="27" t="s">
        <v>19</v>
      </c>
      <c r="D1062" s="27" t="s">
        <v>1074</v>
      </c>
      <c r="E1062" s="27" t="s">
        <v>43</v>
      </c>
      <c r="F1062" s="27" t="s">
        <v>678</v>
      </c>
      <c r="G1062" s="27" t="s">
        <v>679</v>
      </c>
      <c r="H1062" s="139" t="s">
        <v>5</v>
      </c>
      <c r="I1062" s="1">
        <v>15658147</v>
      </c>
      <c r="J1062" s="58">
        <v>134</v>
      </c>
      <c r="K1062" t="str">
        <f>VLOOKUP(D1062,Group[],3,FALSE)</f>
        <v>Non Komoditi</v>
      </c>
      <c r="L1062">
        <f>VLOOKUP(D1062,Group[],5,FALSE)</f>
        <v>0</v>
      </c>
      <c r="M1062" t="str">
        <f>VLOOKUP(D1062,Group[],4,FALSE)</f>
        <v>Hilir Lainnya</v>
      </c>
      <c r="N1062" t="str">
        <f>VLOOKUP(F1062,Kategori[],3,FALSE)</f>
        <v>Hilir Lainya</v>
      </c>
    </row>
    <row r="1063" spans="1:14">
      <c r="A1063" s="139" t="s">
        <v>6856</v>
      </c>
      <c r="B1063" s="27" t="s">
        <v>17</v>
      </c>
      <c r="C1063" s="27" t="s">
        <v>19</v>
      </c>
      <c r="D1063" s="27" t="s">
        <v>1074</v>
      </c>
      <c r="E1063" s="27" t="s">
        <v>43</v>
      </c>
      <c r="F1063" s="27" t="s">
        <v>680</v>
      </c>
      <c r="G1063" s="27" t="s">
        <v>681</v>
      </c>
      <c r="H1063" s="139" t="s">
        <v>5</v>
      </c>
      <c r="I1063" s="1">
        <v>5695576</v>
      </c>
      <c r="J1063" s="58">
        <v>92</v>
      </c>
      <c r="K1063" t="str">
        <f>VLOOKUP(D1063,Group[],3,FALSE)</f>
        <v>Non Komoditi</v>
      </c>
      <c r="L1063">
        <f>VLOOKUP(D1063,Group[],5,FALSE)</f>
        <v>0</v>
      </c>
      <c r="M1063" t="str">
        <f>VLOOKUP(D1063,Group[],4,FALSE)</f>
        <v>Hilir Lainnya</v>
      </c>
      <c r="N1063" t="str">
        <f>VLOOKUP(F1063,Kategori[],3,FALSE)</f>
        <v>Hilir Lainya</v>
      </c>
    </row>
    <row r="1064" spans="1:14">
      <c r="A1064" s="139" t="s">
        <v>6856</v>
      </c>
      <c r="B1064" s="27" t="s">
        <v>17</v>
      </c>
      <c r="C1064" s="27" t="s">
        <v>19</v>
      </c>
      <c r="D1064" s="27" t="s">
        <v>1074</v>
      </c>
      <c r="E1064" s="27" t="s">
        <v>43</v>
      </c>
      <c r="F1064" s="27" t="s">
        <v>682</v>
      </c>
      <c r="G1064" s="27" t="s">
        <v>683</v>
      </c>
      <c r="H1064" s="139" t="s">
        <v>5</v>
      </c>
      <c r="I1064" s="1">
        <v>644152</v>
      </c>
      <c r="J1064" s="58">
        <v>6</v>
      </c>
      <c r="K1064" t="str">
        <f>VLOOKUP(D1064,Group[],3,FALSE)</f>
        <v>Non Komoditi</v>
      </c>
      <c r="L1064">
        <f>VLOOKUP(D1064,Group[],5,FALSE)</f>
        <v>0</v>
      </c>
      <c r="M1064" t="str">
        <f>VLOOKUP(D1064,Group[],4,FALSE)</f>
        <v>Hilir Lainnya</v>
      </c>
      <c r="N1064" t="str">
        <f>VLOOKUP(F1064,Kategori[],3,FALSE)</f>
        <v>Hilir Lainya</v>
      </c>
    </row>
    <row r="1065" spans="1:14">
      <c r="A1065" s="139" t="s">
        <v>6856</v>
      </c>
      <c r="B1065" s="27" t="s">
        <v>17</v>
      </c>
      <c r="C1065" s="27" t="s">
        <v>19</v>
      </c>
      <c r="D1065" s="27" t="s">
        <v>1074</v>
      </c>
      <c r="E1065" s="27" t="s">
        <v>43</v>
      </c>
      <c r="F1065" s="27" t="s">
        <v>684</v>
      </c>
      <c r="G1065" s="27" t="s">
        <v>685</v>
      </c>
      <c r="H1065" s="139" t="s">
        <v>5</v>
      </c>
      <c r="I1065" s="1">
        <v>1351351</v>
      </c>
      <c r="J1065" s="58">
        <v>20</v>
      </c>
      <c r="K1065" t="str">
        <f>VLOOKUP(D1065,Group[],3,FALSE)</f>
        <v>Non Komoditi</v>
      </c>
      <c r="L1065">
        <f>VLOOKUP(D1065,Group[],5,FALSE)</f>
        <v>0</v>
      </c>
      <c r="M1065" t="str">
        <f>VLOOKUP(D1065,Group[],4,FALSE)</f>
        <v>Hilir Lainnya</v>
      </c>
      <c r="N1065" t="str">
        <f>VLOOKUP(F1065,Kategori[],3,FALSE)</f>
        <v>Hilir Lainya</v>
      </c>
    </row>
    <row r="1066" spans="1:14">
      <c r="A1066" s="139" t="s">
        <v>6856</v>
      </c>
      <c r="B1066" s="27" t="s">
        <v>17</v>
      </c>
      <c r="C1066" s="27" t="s">
        <v>19</v>
      </c>
      <c r="D1066" s="27" t="s">
        <v>1074</v>
      </c>
      <c r="E1066" s="27" t="s">
        <v>43</v>
      </c>
      <c r="F1066" s="27" t="s">
        <v>688</v>
      </c>
      <c r="G1066" s="27" t="s">
        <v>689</v>
      </c>
      <c r="H1066" s="139" t="s">
        <v>5</v>
      </c>
      <c r="I1066" s="1">
        <v>2342342</v>
      </c>
      <c r="J1066" s="58">
        <v>20</v>
      </c>
      <c r="K1066" t="str">
        <f>VLOOKUP(D1066,Group[],3,FALSE)</f>
        <v>Non Komoditi</v>
      </c>
      <c r="L1066">
        <f>VLOOKUP(D1066,Group[],5,FALSE)</f>
        <v>0</v>
      </c>
      <c r="M1066" t="str">
        <f>VLOOKUP(D1066,Group[],4,FALSE)</f>
        <v>Hilir Lainnya</v>
      </c>
      <c r="N1066" t="str">
        <f>VLOOKUP(F1066,Kategori[],3,FALSE)</f>
        <v>Hilir Lainya</v>
      </c>
    </row>
    <row r="1067" spans="1:14">
      <c r="A1067" s="139" t="s">
        <v>6856</v>
      </c>
      <c r="B1067" s="27" t="s">
        <v>17</v>
      </c>
      <c r="C1067" s="27" t="s">
        <v>19</v>
      </c>
      <c r="D1067" s="27" t="s">
        <v>1074</v>
      </c>
      <c r="E1067" s="27" t="s">
        <v>43</v>
      </c>
      <c r="F1067" s="27" t="s">
        <v>690</v>
      </c>
      <c r="G1067" s="27" t="s">
        <v>691</v>
      </c>
      <c r="H1067" s="139" t="s">
        <v>5</v>
      </c>
      <c r="I1067" s="1">
        <v>4955000</v>
      </c>
      <c r="J1067" s="58">
        <v>5000</v>
      </c>
      <c r="K1067" t="str">
        <f>VLOOKUP(D1067,Group[],3,FALSE)</f>
        <v>Non Komoditi</v>
      </c>
      <c r="L1067">
        <f>VLOOKUP(D1067,Group[],5,FALSE)</f>
        <v>0</v>
      </c>
      <c r="M1067" t="str">
        <f>VLOOKUP(D1067,Group[],4,FALSE)</f>
        <v>Hilir Lainnya</v>
      </c>
      <c r="N1067" t="str">
        <f>VLOOKUP(F1067,Kategori[],3,FALSE)</f>
        <v>Hilir Lainya</v>
      </c>
    </row>
    <row r="1068" spans="1:14">
      <c r="A1068" s="139" t="s">
        <v>6856</v>
      </c>
      <c r="B1068" s="27" t="s">
        <v>17</v>
      </c>
      <c r="C1068" s="27" t="s">
        <v>19</v>
      </c>
      <c r="D1068" s="27" t="s">
        <v>1074</v>
      </c>
      <c r="E1068" s="27" t="s">
        <v>43</v>
      </c>
      <c r="F1068" s="27" t="s">
        <v>694</v>
      </c>
      <c r="G1068" s="27" t="s">
        <v>695</v>
      </c>
      <c r="H1068" s="139" t="s">
        <v>5</v>
      </c>
      <c r="I1068" s="1">
        <v>12612615</v>
      </c>
      <c r="J1068" s="58">
        <v>200</v>
      </c>
      <c r="K1068" t="str">
        <f>VLOOKUP(D1068,Group[],3,FALSE)</f>
        <v>Non Komoditi</v>
      </c>
      <c r="L1068">
        <f>VLOOKUP(D1068,Group[],5,FALSE)</f>
        <v>0</v>
      </c>
      <c r="M1068" t="str">
        <f>VLOOKUP(D1068,Group[],4,FALSE)</f>
        <v>Hilir Lainnya</v>
      </c>
      <c r="N1068" t="str">
        <f>VLOOKUP(F1068,Kategori[],3,FALSE)</f>
        <v>Hilir Lainya</v>
      </c>
    </row>
    <row r="1069" spans="1:14">
      <c r="A1069" s="139" t="s">
        <v>6856</v>
      </c>
      <c r="B1069" s="27" t="s">
        <v>17</v>
      </c>
      <c r="C1069" s="27" t="s">
        <v>19</v>
      </c>
      <c r="D1069" s="27" t="s">
        <v>1074</v>
      </c>
      <c r="E1069" s="27" t="s">
        <v>43</v>
      </c>
      <c r="F1069" s="27" t="s">
        <v>696</v>
      </c>
      <c r="G1069" s="27" t="s">
        <v>697</v>
      </c>
      <c r="H1069" s="139" t="s">
        <v>5</v>
      </c>
      <c r="I1069" s="1">
        <v>1702703</v>
      </c>
      <c r="J1069" s="58">
        <v>11</v>
      </c>
      <c r="K1069" t="str">
        <f>VLOOKUP(D1069,Group[],3,FALSE)</f>
        <v>Non Komoditi</v>
      </c>
      <c r="L1069">
        <f>VLOOKUP(D1069,Group[],5,FALSE)</f>
        <v>0</v>
      </c>
      <c r="M1069" t="str">
        <f>VLOOKUP(D1069,Group[],4,FALSE)</f>
        <v>Hilir Lainnya</v>
      </c>
      <c r="N1069" t="str">
        <f>VLOOKUP(F1069,Kategori[],3,FALSE)</f>
        <v>Hilir Lainya</v>
      </c>
    </row>
    <row r="1070" spans="1:14">
      <c r="A1070" s="139" t="s">
        <v>6856</v>
      </c>
      <c r="B1070" s="27" t="s">
        <v>17</v>
      </c>
      <c r="C1070" s="27" t="s">
        <v>19</v>
      </c>
      <c r="D1070" s="27" t="s">
        <v>1074</v>
      </c>
      <c r="E1070" s="27" t="s">
        <v>43</v>
      </c>
      <c r="F1070" s="27" t="s">
        <v>734</v>
      </c>
      <c r="G1070" s="27" t="s">
        <v>735</v>
      </c>
      <c r="H1070" s="139" t="s">
        <v>5</v>
      </c>
      <c r="I1070" s="1">
        <v>6270270</v>
      </c>
      <c r="J1070" s="58">
        <v>83</v>
      </c>
      <c r="K1070" t="str">
        <f>VLOOKUP(D1070,Group[],3,FALSE)</f>
        <v>Non Komoditi</v>
      </c>
      <c r="L1070">
        <f>VLOOKUP(D1070,Group[],5,FALSE)</f>
        <v>0</v>
      </c>
      <c r="M1070" t="str">
        <f>VLOOKUP(D1070,Group[],4,FALSE)</f>
        <v>Hilir Lainnya</v>
      </c>
      <c r="N1070" t="str">
        <f>VLOOKUP(F1070,Kategori[],3,FALSE)</f>
        <v>Hilir Lainya</v>
      </c>
    </row>
    <row r="1071" spans="1:14">
      <c r="A1071" s="139" t="s">
        <v>6856</v>
      </c>
      <c r="B1071" s="27" t="s">
        <v>17</v>
      </c>
      <c r="C1071" s="27" t="s">
        <v>19</v>
      </c>
      <c r="D1071" s="27" t="s">
        <v>1074</v>
      </c>
      <c r="E1071" s="27" t="s">
        <v>43</v>
      </c>
      <c r="F1071" s="27" t="s">
        <v>740</v>
      </c>
      <c r="G1071" s="27" t="s">
        <v>741</v>
      </c>
      <c r="H1071" s="139" t="s">
        <v>5</v>
      </c>
      <c r="I1071" s="1">
        <v>4171922</v>
      </c>
      <c r="J1071" s="58">
        <v>114</v>
      </c>
      <c r="K1071" t="str">
        <f>VLOOKUP(D1071,Group[],3,FALSE)</f>
        <v>Non Komoditi</v>
      </c>
      <c r="L1071">
        <f>VLOOKUP(D1071,Group[],5,FALSE)</f>
        <v>0</v>
      </c>
      <c r="M1071" t="str">
        <f>VLOOKUP(D1071,Group[],4,FALSE)</f>
        <v>Hilir Lainnya</v>
      </c>
      <c r="N1071" t="str">
        <f>VLOOKUP(F1071,Kategori[],3,FALSE)</f>
        <v>Hilir Lainya</v>
      </c>
    </row>
    <row r="1072" spans="1:14">
      <c r="A1072" s="139" t="s">
        <v>6856</v>
      </c>
      <c r="B1072" s="27" t="s">
        <v>17</v>
      </c>
      <c r="C1072" s="27" t="s">
        <v>19</v>
      </c>
      <c r="D1072" s="27" t="s">
        <v>1074</v>
      </c>
      <c r="E1072" s="27" t="s">
        <v>43</v>
      </c>
      <c r="F1072" s="27" t="s">
        <v>742</v>
      </c>
      <c r="G1072" s="27" t="s">
        <v>743</v>
      </c>
      <c r="H1072" s="139" t="s">
        <v>5</v>
      </c>
      <c r="I1072" s="1">
        <v>4120720</v>
      </c>
      <c r="J1072" s="58">
        <v>117</v>
      </c>
      <c r="K1072" t="str">
        <f>VLOOKUP(D1072,Group[],3,FALSE)</f>
        <v>Non Komoditi</v>
      </c>
      <c r="L1072">
        <f>VLOOKUP(D1072,Group[],5,FALSE)</f>
        <v>0</v>
      </c>
      <c r="M1072" t="str">
        <f>VLOOKUP(D1072,Group[],4,FALSE)</f>
        <v>Hilir Lainnya</v>
      </c>
      <c r="N1072" t="str">
        <f>VLOOKUP(F1072,Kategori[],3,FALSE)</f>
        <v>Hilir Lainya</v>
      </c>
    </row>
    <row r="1073" spans="1:14">
      <c r="A1073" s="139" t="s">
        <v>6856</v>
      </c>
      <c r="B1073" s="27" t="s">
        <v>17</v>
      </c>
      <c r="C1073" s="27" t="s">
        <v>19</v>
      </c>
      <c r="D1073" s="27" t="s">
        <v>1071</v>
      </c>
      <c r="E1073" s="27" t="s">
        <v>42</v>
      </c>
      <c r="F1073" s="27" t="s">
        <v>662</v>
      </c>
      <c r="G1073" s="27" t="s">
        <v>663</v>
      </c>
      <c r="H1073" s="139" t="s">
        <v>5</v>
      </c>
      <c r="I1073" s="1">
        <v>1203068500</v>
      </c>
      <c r="J1073" s="58">
        <v>79028</v>
      </c>
      <c r="K1073" t="str">
        <f>VLOOKUP(D1073,Group[],3,FALSE)</f>
        <v>Non Komoditi</v>
      </c>
      <c r="L1073">
        <f>VLOOKUP(D1073,Group[],5,FALSE)</f>
        <v>0</v>
      </c>
      <c r="M1073" t="str">
        <f>VLOOKUP(D1073,Group[],4,FALSE)</f>
        <v>Hilir Lainnya</v>
      </c>
      <c r="N1073" t="str">
        <f>VLOOKUP(F1073,Kategori[],3,FALSE)</f>
        <v>Hilir Lainya</v>
      </c>
    </row>
    <row r="1074" spans="1:14">
      <c r="A1074" s="139" t="s">
        <v>6856</v>
      </c>
      <c r="B1074" s="27" t="s">
        <v>17</v>
      </c>
      <c r="C1074" s="27" t="s">
        <v>19</v>
      </c>
      <c r="D1074" s="27" t="s">
        <v>1071</v>
      </c>
      <c r="E1074" s="27" t="s">
        <v>42</v>
      </c>
      <c r="F1074" s="27" t="s">
        <v>738</v>
      </c>
      <c r="G1074" s="27" t="s">
        <v>739</v>
      </c>
      <c r="H1074" s="139" t="s">
        <v>5</v>
      </c>
      <c r="I1074" s="1">
        <v>4900000</v>
      </c>
      <c r="J1074" s="58">
        <v>14000</v>
      </c>
      <c r="K1074" t="str">
        <f>VLOOKUP(D1074,Group[],3,FALSE)</f>
        <v>Non Komoditi</v>
      </c>
      <c r="L1074">
        <f>VLOOKUP(D1074,Group[],5,FALSE)</f>
        <v>0</v>
      </c>
      <c r="M1074" t="str">
        <f>VLOOKUP(D1074,Group[],4,FALSE)</f>
        <v>Hilir Lainnya</v>
      </c>
      <c r="N1074" t="str">
        <f>VLOOKUP(F1074,Kategori[],3,FALSE)</f>
        <v>Hilir Lainya</v>
      </c>
    </row>
    <row r="1075" spans="1:14">
      <c r="A1075" s="139" t="s">
        <v>6856</v>
      </c>
      <c r="B1075" s="27" t="s">
        <v>17</v>
      </c>
      <c r="C1075" s="27" t="s">
        <v>19</v>
      </c>
      <c r="D1075" s="27" t="s">
        <v>1064</v>
      </c>
      <c r="E1075" s="27" t="s">
        <v>33</v>
      </c>
      <c r="F1075" s="27" t="s">
        <v>363</v>
      </c>
      <c r="G1075" s="27" t="s">
        <v>364</v>
      </c>
      <c r="H1075" s="139" t="s">
        <v>5</v>
      </c>
      <c r="I1075" s="1">
        <v>0</v>
      </c>
      <c r="J1075" s="58">
        <v>0</v>
      </c>
      <c r="K1075" t="str">
        <f>VLOOKUP(D1075,Group[],3,FALSE)</f>
        <v>Komoditi</v>
      </c>
      <c r="L1075" t="str">
        <f>VLOOKUP(D1075,Group[],5,FALSE)</f>
        <v>Tebu</v>
      </c>
      <c r="M1075" t="str">
        <f>VLOOKUP(D1075,Group[],4,FALSE)</f>
        <v>Tebu</v>
      </c>
      <c r="N1075" t="str">
        <f>VLOOKUP(F1075,Kategori[],3,FALSE)</f>
        <v>Gula</v>
      </c>
    </row>
    <row r="1076" spans="1:14">
      <c r="A1076" s="139" t="s">
        <v>6856</v>
      </c>
      <c r="B1076" s="27" t="s">
        <v>17</v>
      </c>
      <c r="C1076" s="27" t="s">
        <v>19</v>
      </c>
      <c r="D1076" s="27" t="s">
        <v>1076</v>
      </c>
      <c r="E1076" s="27" t="s">
        <v>32</v>
      </c>
      <c r="F1076" s="27" t="s">
        <v>6</v>
      </c>
      <c r="G1076" s="27" t="s">
        <v>6</v>
      </c>
      <c r="H1076" s="139" t="s">
        <v>5</v>
      </c>
      <c r="I1076" s="1">
        <v>4052550</v>
      </c>
      <c r="J1076" s="58">
        <v>0</v>
      </c>
      <c r="K1076" t="str">
        <f>VLOOKUP(D1076,Group[],3,FALSE)</f>
        <v>Non Komoditi</v>
      </c>
      <c r="L1076">
        <f>VLOOKUP(D1076,Group[],5,FALSE)</f>
        <v>0</v>
      </c>
      <c r="M1076" t="str">
        <f>VLOOKUP(D1076,Group[],4,FALSE)</f>
        <v>Hortikultura</v>
      </c>
      <c r="N1076" t="str">
        <f>VLOOKUP(F1076,Kategori[],3,FALSE)</f>
        <v>Lainnya</v>
      </c>
    </row>
    <row r="1077" spans="1:14">
      <c r="A1077" s="139" t="s">
        <v>6856</v>
      </c>
      <c r="B1077" s="27" t="s">
        <v>17</v>
      </c>
      <c r="C1077" s="27" t="s">
        <v>19</v>
      </c>
      <c r="D1077" s="27" t="s">
        <v>1073</v>
      </c>
      <c r="E1077" s="27" t="s">
        <v>26</v>
      </c>
      <c r="F1077" s="27" t="s">
        <v>6</v>
      </c>
      <c r="G1077" s="27" t="s">
        <v>6</v>
      </c>
      <c r="H1077" s="139" t="s">
        <v>5</v>
      </c>
      <c r="I1077" s="1">
        <v>3247260109</v>
      </c>
      <c r="J1077" s="58">
        <v>0</v>
      </c>
      <c r="K1077" t="str">
        <f>VLOOKUP(D1077,Group[],3,FALSE)</f>
        <v>Non Komoditi</v>
      </c>
      <c r="L1077">
        <f>VLOOKUP(D1077,Group[],5,FALSE)</f>
        <v>0</v>
      </c>
      <c r="M1077" t="str">
        <f>VLOOKUP(D1077,Group[],4,FALSE)</f>
        <v>Agrowisata</v>
      </c>
      <c r="N1077" t="str">
        <f>VLOOKUP(F1077,Kategori[],3,FALSE)</f>
        <v>Lainnya</v>
      </c>
    </row>
    <row r="1078" spans="1:14">
      <c r="A1078" s="139" t="s">
        <v>6856</v>
      </c>
      <c r="B1078" s="27" t="s">
        <v>17</v>
      </c>
      <c r="C1078" s="27" t="s">
        <v>24</v>
      </c>
      <c r="D1078" s="27" t="s">
        <v>1064</v>
      </c>
      <c r="E1078" s="27" t="s">
        <v>33</v>
      </c>
      <c r="F1078" s="27" t="s">
        <v>748</v>
      </c>
      <c r="G1078" s="27" t="s">
        <v>749</v>
      </c>
      <c r="H1078" s="139" t="s">
        <v>5</v>
      </c>
      <c r="I1078" s="1">
        <v>46337500</v>
      </c>
      <c r="J1078" s="58">
        <v>3325</v>
      </c>
      <c r="K1078" t="str">
        <f>VLOOKUP(D1078,Group[],3,FALSE)</f>
        <v>Komoditi</v>
      </c>
      <c r="L1078" t="str">
        <f>VLOOKUP(D1078,Group[],5,FALSE)</f>
        <v>Tebu</v>
      </c>
      <c r="M1078" t="str">
        <f>VLOOKUP(D1078,Group[],4,FALSE)</f>
        <v>Tebu</v>
      </c>
      <c r="N1078" t="str">
        <f>VLOOKUP(F1078,Kategori[],3,FALSE)</f>
        <v>Gula</v>
      </c>
    </row>
    <row r="1079" spans="1:14">
      <c r="A1079" s="139" t="s">
        <v>6856</v>
      </c>
      <c r="B1079" s="27" t="s">
        <v>17</v>
      </c>
      <c r="C1079" s="27" t="s">
        <v>24</v>
      </c>
      <c r="D1079" s="27" t="s">
        <v>1077</v>
      </c>
      <c r="E1079" s="27" t="s">
        <v>29</v>
      </c>
      <c r="F1079" s="27" t="s">
        <v>6</v>
      </c>
      <c r="G1079" s="27" t="s">
        <v>6</v>
      </c>
      <c r="H1079" s="139" t="s">
        <v>5</v>
      </c>
      <c r="I1079" s="1">
        <v>498200000</v>
      </c>
      <c r="J1079" s="58">
        <v>0</v>
      </c>
      <c r="K1079" t="str">
        <f>VLOOKUP(D1079,Group[],3,FALSE)</f>
        <v>Non Komoditi</v>
      </c>
      <c r="L1079">
        <f>VLOOKUP(D1079,Group[],5,FALSE)</f>
        <v>0</v>
      </c>
      <c r="M1079" t="str">
        <f>VLOOKUP(D1079,Group[],4,FALSE)</f>
        <v>Kemasan</v>
      </c>
      <c r="N1079" t="str">
        <f>VLOOKUP(F1079,Kategori[],3,FALSE)</f>
        <v>Lainnya</v>
      </c>
    </row>
    <row r="1080" spans="1:14">
      <c r="A1080" s="139" t="s">
        <v>6856</v>
      </c>
      <c r="B1080" s="27" t="s">
        <v>17</v>
      </c>
      <c r="C1080" s="27" t="s">
        <v>24</v>
      </c>
      <c r="D1080" s="27" t="s">
        <v>1063</v>
      </c>
      <c r="E1080" s="27" t="s">
        <v>38</v>
      </c>
      <c r="F1080" s="27" t="s">
        <v>188</v>
      </c>
      <c r="G1080" s="27" t="s">
        <v>189</v>
      </c>
      <c r="H1080" s="139" t="s">
        <v>5</v>
      </c>
      <c r="I1080" s="1">
        <v>2887500</v>
      </c>
      <c r="J1080" s="58">
        <v>55</v>
      </c>
      <c r="K1080" t="str">
        <f>VLOOKUP(D1080,Group[],3,FALSE)</f>
        <v>Komoditi</v>
      </c>
      <c r="L1080" t="str">
        <f>VLOOKUP(D1080,Group[],5,FALSE)</f>
        <v>Tembakau</v>
      </c>
      <c r="M1080" t="str">
        <f>VLOOKUP(D1080,Group[],4,FALSE)</f>
        <v>Tembakau</v>
      </c>
      <c r="N1080" t="str">
        <f>VLOOKUP(F1080,Kategori[],3,FALSE)</f>
        <v>Tembakau</v>
      </c>
    </row>
    <row r="1081" spans="1:14">
      <c r="A1081" s="139" t="s">
        <v>6856</v>
      </c>
      <c r="B1081" s="27" t="s">
        <v>17</v>
      </c>
      <c r="C1081" s="27" t="s">
        <v>24</v>
      </c>
      <c r="D1081" s="27" t="s">
        <v>1063</v>
      </c>
      <c r="E1081" s="27" t="s">
        <v>38</v>
      </c>
      <c r="F1081" s="27" t="s">
        <v>292</v>
      </c>
      <c r="G1081" s="27" t="s">
        <v>293</v>
      </c>
      <c r="H1081" s="139" t="s">
        <v>5</v>
      </c>
      <c r="I1081" s="1">
        <v>334362136</v>
      </c>
      <c r="J1081" s="58">
        <v>6091</v>
      </c>
      <c r="K1081" t="str">
        <f>VLOOKUP(D1081,Group[],3,FALSE)</f>
        <v>Komoditi</v>
      </c>
      <c r="L1081" t="str">
        <f>VLOOKUP(D1081,Group[],5,FALSE)</f>
        <v>Tembakau</v>
      </c>
      <c r="M1081" t="str">
        <f>VLOOKUP(D1081,Group[],4,FALSE)</f>
        <v>Tembakau</v>
      </c>
      <c r="N1081" t="str">
        <f>VLOOKUP(F1081,Kategori[],3,FALSE)</f>
        <v>Tembakau</v>
      </c>
    </row>
    <row r="1082" spans="1:14">
      <c r="A1082" s="139" t="s">
        <v>6856</v>
      </c>
      <c r="B1082" s="27" t="s">
        <v>17</v>
      </c>
      <c r="C1082" s="27" t="s">
        <v>24</v>
      </c>
      <c r="D1082" s="27" t="s">
        <v>1063</v>
      </c>
      <c r="E1082" s="27" t="s">
        <v>38</v>
      </c>
      <c r="F1082" s="27" t="s">
        <v>294</v>
      </c>
      <c r="G1082" s="27" t="s">
        <v>295</v>
      </c>
      <c r="H1082" s="139" t="s">
        <v>5</v>
      </c>
      <c r="I1082" s="1">
        <v>123632205</v>
      </c>
      <c r="J1082" s="58">
        <v>2496</v>
      </c>
      <c r="K1082" t="str">
        <f>VLOOKUP(D1082,Group[],3,FALSE)</f>
        <v>Komoditi</v>
      </c>
      <c r="L1082" t="str">
        <f>VLOOKUP(D1082,Group[],5,FALSE)</f>
        <v>Tembakau</v>
      </c>
      <c r="M1082" t="str">
        <f>VLOOKUP(D1082,Group[],4,FALSE)</f>
        <v>Tembakau</v>
      </c>
      <c r="N1082" t="str">
        <f>VLOOKUP(F1082,Kategori[],3,FALSE)</f>
        <v>Tembakau</v>
      </c>
    </row>
    <row r="1083" spans="1:14">
      <c r="A1083" s="139" t="s">
        <v>6856</v>
      </c>
      <c r="B1083" s="27" t="s">
        <v>17</v>
      </c>
      <c r="C1083" s="27" t="s">
        <v>24</v>
      </c>
      <c r="D1083" s="27" t="s">
        <v>1063</v>
      </c>
      <c r="E1083" s="27" t="s">
        <v>38</v>
      </c>
      <c r="F1083" s="27" t="s">
        <v>755</v>
      </c>
      <c r="G1083" s="27" t="s">
        <v>756</v>
      </c>
      <c r="H1083" s="139" t="s">
        <v>5</v>
      </c>
      <c r="I1083" s="1">
        <v>101488188</v>
      </c>
      <c r="J1083" s="58">
        <v>5634</v>
      </c>
      <c r="K1083" t="str">
        <f>VLOOKUP(D1083,Group[],3,FALSE)</f>
        <v>Komoditi</v>
      </c>
      <c r="L1083" t="str">
        <f>VLOOKUP(D1083,Group[],5,FALSE)</f>
        <v>Tembakau</v>
      </c>
      <c r="M1083" t="str">
        <f>VLOOKUP(D1083,Group[],4,FALSE)</f>
        <v>Tembakau</v>
      </c>
      <c r="N1083" t="str">
        <f>VLOOKUP(F1083,Kategori[],3,FALSE)</f>
        <v>Tembakau</v>
      </c>
    </row>
    <row r="1084" spans="1:14">
      <c r="A1084" s="139" t="s">
        <v>6856</v>
      </c>
      <c r="B1084" s="27" t="s">
        <v>17</v>
      </c>
      <c r="C1084" s="27" t="s">
        <v>24</v>
      </c>
      <c r="D1084" s="27" t="s">
        <v>1063</v>
      </c>
      <c r="E1084" s="27" t="s">
        <v>38</v>
      </c>
      <c r="F1084" s="27" t="s">
        <v>757</v>
      </c>
      <c r="G1084" s="27" t="s">
        <v>758</v>
      </c>
      <c r="H1084" s="139" t="s">
        <v>5</v>
      </c>
      <c r="I1084" s="1">
        <v>151419827</v>
      </c>
      <c r="J1084" s="58">
        <v>6599</v>
      </c>
      <c r="K1084" t="str">
        <f>VLOOKUP(D1084,Group[],3,FALSE)</f>
        <v>Komoditi</v>
      </c>
      <c r="L1084" t="str">
        <f>VLOOKUP(D1084,Group[],5,FALSE)</f>
        <v>Tembakau</v>
      </c>
      <c r="M1084" t="str">
        <f>VLOOKUP(D1084,Group[],4,FALSE)</f>
        <v>Tembakau</v>
      </c>
      <c r="N1084" t="str">
        <f>VLOOKUP(F1084,Kategori[],3,FALSE)</f>
        <v>Tembakau</v>
      </c>
    </row>
    <row r="1085" spans="1:14">
      <c r="A1085" s="139" t="s">
        <v>6856</v>
      </c>
      <c r="B1085" s="27" t="s">
        <v>17</v>
      </c>
      <c r="C1085" s="27" t="s">
        <v>24</v>
      </c>
      <c r="D1085" s="27" t="s">
        <v>1063</v>
      </c>
      <c r="E1085" s="27" t="s">
        <v>38</v>
      </c>
      <c r="F1085" s="27" t="s">
        <v>759</v>
      </c>
      <c r="G1085" s="27" t="s">
        <v>760</v>
      </c>
      <c r="H1085" s="139" t="s">
        <v>5</v>
      </c>
      <c r="I1085" s="1">
        <v>3790800</v>
      </c>
      <c r="J1085" s="58">
        <v>13</v>
      </c>
      <c r="K1085" t="str">
        <f>VLOOKUP(D1085,Group[],3,FALSE)</f>
        <v>Komoditi</v>
      </c>
      <c r="L1085" t="str">
        <f>VLOOKUP(D1085,Group[],5,FALSE)</f>
        <v>Tembakau</v>
      </c>
      <c r="M1085" t="str">
        <f>VLOOKUP(D1085,Group[],4,FALSE)</f>
        <v>Tembakau</v>
      </c>
      <c r="N1085" t="str">
        <f>VLOOKUP(F1085,Kategori[],3,FALSE)</f>
        <v>Tembakau</v>
      </c>
    </row>
    <row r="1086" spans="1:14">
      <c r="A1086" s="139" t="s">
        <v>6856</v>
      </c>
      <c r="B1086" s="27" t="s">
        <v>17</v>
      </c>
      <c r="C1086" s="27" t="s">
        <v>20</v>
      </c>
      <c r="D1086" s="27" t="s">
        <v>1066</v>
      </c>
      <c r="E1086" s="27" t="s">
        <v>28</v>
      </c>
      <c r="F1086" s="27" t="s">
        <v>772</v>
      </c>
      <c r="G1086" s="27" t="s">
        <v>773</v>
      </c>
      <c r="H1086" s="139" t="s">
        <v>5</v>
      </c>
      <c r="I1086" s="1">
        <v>1910008000</v>
      </c>
      <c r="J1086" s="58">
        <v>83920</v>
      </c>
      <c r="K1086" t="str">
        <f>VLOOKUP(D1086,Group[],3,FALSE)</f>
        <v>Komoditi</v>
      </c>
      <c r="L1086" t="str">
        <f>VLOOKUP(D1086,Group[],5,FALSE)</f>
        <v>Karet</v>
      </c>
      <c r="M1086" t="str">
        <f>VLOOKUP(D1086,Group[],4,FALSE)</f>
        <v>Karet</v>
      </c>
      <c r="N1086" t="str">
        <f>VLOOKUP(F1086,Kategori[],3,FALSE)</f>
        <v>Karet Lainnya</v>
      </c>
    </row>
    <row r="1087" spans="1:14">
      <c r="A1087" s="139" t="s">
        <v>6856</v>
      </c>
      <c r="B1087" s="27" t="s">
        <v>17</v>
      </c>
      <c r="C1087" s="27" t="s">
        <v>20</v>
      </c>
      <c r="D1087" s="27" t="s">
        <v>1066</v>
      </c>
      <c r="E1087" s="27" t="s">
        <v>28</v>
      </c>
      <c r="F1087" s="27" t="s">
        <v>322</v>
      </c>
      <c r="G1087" s="27" t="s">
        <v>323</v>
      </c>
      <c r="H1087" s="139" t="s">
        <v>4</v>
      </c>
      <c r="I1087" s="1">
        <v>9289992768</v>
      </c>
      <c r="J1087" s="58">
        <v>345600</v>
      </c>
      <c r="K1087" t="str">
        <f>VLOOKUP(D1087,Group[],3,FALSE)</f>
        <v>Komoditi</v>
      </c>
      <c r="L1087" t="str">
        <f>VLOOKUP(D1087,Group[],5,FALSE)</f>
        <v>Karet</v>
      </c>
      <c r="M1087" t="str">
        <f>VLOOKUP(D1087,Group[],4,FALSE)</f>
        <v>Karet</v>
      </c>
      <c r="N1087" t="str">
        <f>VLOOKUP(F1087,Kategori[],3,FALSE)</f>
        <v>RSS-I</v>
      </c>
    </row>
    <row r="1088" spans="1:14">
      <c r="A1088" s="139" t="s">
        <v>6856</v>
      </c>
      <c r="B1088" s="27" t="s">
        <v>17</v>
      </c>
      <c r="C1088" s="27" t="s">
        <v>20</v>
      </c>
      <c r="D1088" s="27" t="s">
        <v>1066</v>
      </c>
      <c r="E1088" s="27" t="s">
        <v>28</v>
      </c>
      <c r="F1088" s="27" t="s">
        <v>324</v>
      </c>
      <c r="G1088" s="27" t="s">
        <v>325</v>
      </c>
      <c r="H1088" s="139" t="s">
        <v>4</v>
      </c>
      <c r="I1088" s="1">
        <v>2563631079</v>
      </c>
      <c r="J1088" s="58">
        <v>100800</v>
      </c>
      <c r="K1088" t="str">
        <f>VLOOKUP(D1088,Group[],3,FALSE)</f>
        <v>Komoditi</v>
      </c>
      <c r="L1088" t="str">
        <f>VLOOKUP(D1088,Group[],5,FALSE)</f>
        <v>Karet</v>
      </c>
      <c r="M1088" t="str">
        <f>VLOOKUP(D1088,Group[],4,FALSE)</f>
        <v>Karet</v>
      </c>
      <c r="N1088" t="str">
        <f>VLOOKUP(F1088,Kategori[],3,FALSE)</f>
        <v>RSS-I</v>
      </c>
    </row>
    <row r="1089" spans="1:14">
      <c r="A1089" s="139" t="s">
        <v>6856</v>
      </c>
      <c r="B1089" s="27" t="s">
        <v>17</v>
      </c>
      <c r="C1089" s="27" t="s">
        <v>20</v>
      </c>
      <c r="D1089" s="27" t="s">
        <v>1066</v>
      </c>
      <c r="E1089" s="27" t="s">
        <v>28</v>
      </c>
      <c r="F1089" s="27" t="s">
        <v>775</v>
      </c>
      <c r="G1089" s="27" t="s">
        <v>776</v>
      </c>
      <c r="H1089" s="139" t="s">
        <v>5</v>
      </c>
      <c r="I1089" s="1">
        <v>84800000</v>
      </c>
      <c r="J1089" s="58">
        <v>4240</v>
      </c>
      <c r="K1089" t="str">
        <f>VLOOKUP(D1089,Group[],3,FALSE)</f>
        <v>Komoditi</v>
      </c>
      <c r="L1089" t="str">
        <f>VLOOKUP(D1089,Group[],5,FALSE)</f>
        <v>Karet</v>
      </c>
      <c r="M1089" t="str">
        <f>VLOOKUP(D1089,Group[],4,FALSE)</f>
        <v>Karet</v>
      </c>
      <c r="N1089" t="str">
        <f>VLOOKUP(F1089,Kategori[],3,FALSE)</f>
        <v>Karet Lainnya</v>
      </c>
    </row>
    <row r="1090" spans="1:14">
      <c r="A1090" s="139" t="s">
        <v>6856</v>
      </c>
      <c r="B1090" s="27" t="s">
        <v>17</v>
      </c>
      <c r="C1090" s="27" t="s">
        <v>20</v>
      </c>
      <c r="D1090" s="27" t="s">
        <v>1066</v>
      </c>
      <c r="E1090" s="27" t="s">
        <v>28</v>
      </c>
      <c r="F1090" s="27" t="s">
        <v>777</v>
      </c>
      <c r="G1090" s="27" t="s">
        <v>778</v>
      </c>
      <c r="H1090" s="139" t="s">
        <v>5</v>
      </c>
      <c r="I1090" s="1">
        <v>1452832000</v>
      </c>
      <c r="J1090" s="58">
        <v>73440</v>
      </c>
      <c r="K1090" t="str">
        <f>VLOOKUP(D1090,Group[],3,FALSE)</f>
        <v>Komoditi</v>
      </c>
      <c r="L1090" t="str">
        <f>VLOOKUP(D1090,Group[],5,FALSE)</f>
        <v>Karet</v>
      </c>
      <c r="M1090" t="str">
        <f>VLOOKUP(D1090,Group[],4,FALSE)</f>
        <v>Karet</v>
      </c>
      <c r="N1090" t="str">
        <f>VLOOKUP(F1090,Kategori[],3,FALSE)</f>
        <v>Karet Lainnya</v>
      </c>
    </row>
    <row r="1091" spans="1:14">
      <c r="A1091" s="139" t="s">
        <v>6856</v>
      </c>
      <c r="B1091" s="27" t="s">
        <v>17</v>
      </c>
      <c r="C1091" s="27" t="s">
        <v>20</v>
      </c>
      <c r="D1091" s="27" t="s">
        <v>1066</v>
      </c>
      <c r="E1091" s="27" t="s">
        <v>28</v>
      </c>
      <c r="F1091" s="27" t="s">
        <v>779</v>
      </c>
      <c r="G1091" s="27" t="s">
        <v>780</v>
      </c>
      <c r="H1091" s="139" t="s">
        <v>5</v>
      </c>
      <c r="I1091" s="1">
        <v>1251768000</v>
      </c>
      <c r="J1091" s="58">
        <v>64960</v>
      </c>
      <c r="K1091" t="str">
        <f>VLOOKUP(D1091,Group[],3,FALSE)</f>
        <v>Komoditi</v>
      </c>
      <c r="L1091" t="str">
        <f>VLOOKUP(D1091,Group[],5,FALSE)</f>
        <v>Karet</v>
      </c>
      <c r="M1091" t="str">
        <f>VLOOKUP(D1091,Group[],4,FALSE)</f>
        <v>Karet</v>
      </c>
      <c r="N1091" t="str">
        <f>VLOOKUP(F1091,Kategori[],3,FALSE)</f>
        <v>Karet Lainnya</v>
      </c>
    </row>
    <row r="1092" spans="1:14">
      <c r="A1092" s="139" t="s">
        <v>6856</v>
      </c>
      <c r="B1092" s="27" t="s">
        <v>17</v>
      </c>
      <c r="C1092" s="27" t="s">
        <v>20</v>
      </c>
      <c r="D1092" s="27" t="s">
        <v>1066</v>
      </c>
      <c r="E1092" s="27" t="s">
        <v>28</v>
      </c>
      <c r="F1092" s="27" t="s">
        <v>98</v>
      </c>
      <c r="G1092" s="27" t="s">
        <v>99</v>
      </c>
      <c r="H1092" s="139" t="s">
        <v>4</v>
      </c>
      <c r="I1092" s="1">
        <v>10003294010</v>
      </c>
      <c r="J1092" s="58">
        <v>394596</v>
      </c>
      <c r="K1092" t="str">
        <f>VLOOKUP(D1092,Group[],3,FALSE)</f>
        <v>Komoditi</v>
      </c>
      <c r="L1092" t="str">
        <f>VLOOKUP(D1092,Group[],5,FALSE)</f>
        <v>Karet</v>
      </c>
      <c r="M1092" t="str">
        <f>VLOOKUP(D1092,Group[],4,FALSE)</f>
        <v>Karet</v>
      </c>
      <c r="N1092" t="str">
        <f>VLOOKUP(F1092,Kategori[],3,FALSE)</f>
        <v>RSS-I</v>
      </c>
    </row>
    <row r="1093" spans="1:14">
      <c r="A1093" s="139" t="s">
        <v>6856</v>
      </c>
      <c r="B1093" s="27" t="s">
        <v>17</v>
      </c>
      <c r="C1093" s="27" t="s">
        <v>20</v>
      </c>
      <c r="D1093" s="27" t="s">
        <v>1066</v>
      </c>
      <c r="E1093" s="27" t="s">
        <v>28</v>
      </c>
      <c r="F1093" s="27" t="s">
        <v>492</v>
      </c>
      <c r="G1093" s="27" t="s">
        <v>493</v>
      </c>
      <c r="H1093" s="139" t="s">
        <v>5</v>
      </c>
      <c r="I1093" s="1">
        <v>175907100</v>
      </c>
      <c r="J1093" s="58">
        <v>7797</v>
      </c>
      <c r="K1093" t="str">
        <f>VLOOKUP(D1093,Group[],3,FALSE)</f>
        <v>Komoditi</v>
      </c>
      <c r="L1093" t="str">
        <f>VLOOKUP(D1093,Group[],5,FALSE)</f>
        <v>Karet</v>
      </c>
      <c r="M1093" t="str">
        <f>VLOOKUP(D1093,Group[],4,FALSE)</f>
        <v>Karet</v>
      </c>
      <c r="N1093" t="str">
        <f>VLOOKUP(F1093,Kategori[],3,FALSE)</f>
        <v>Karet Lainnya</v>
      </c>
    </row>
    <row r="1094" spans="1:14">
      <c r="A1094" s="139" t="s">
        <v>6856</v>
      </c>
      <c r="B1094" s="27" t="s">
        <v>17</v>
      </c>
      <c r="C1094" s="27" t="s">
        <v>20</v>
      </c>
      <c r="D1094" s="27" t="s">
        <v>1067</v>
      </c>
      <c r="E1094" s="27" t="s">
        <v>36</v>
      </c>
      <c r="F1094" s="27" t="s">
        <v>357</v>
      </c>
      <c r="G1094" s="27" t="s">
        <v>358</v>
      </c>
      <c r="H1094" s="139" t="s">
        <v>5</v>
      </c>
      <c r="I1094" s="1">
        <v>92040000</v>
      </c>
      <c r="J1094" s="58">
        <v>3120</v>
      </c>
      <c r="K1094" t="str">
        <f>VLOOKUP(D1094,Group[],3,FALSE)</f>
        <v>Komoditi</v>
      </c>
      <c r="L1094" t="str">
        <f>VLOOKUP(D1094,Group[],5,FALSE)</f>
        <v>Teh</v>
      </c>
      <c r="M1094" t="str">
        <f>VLOOKUP(D1094,Group[],4,FALSE)</f>
        <v>Teh</v>
      </c>
      <c r="N1094" t="str">
        <f>VLOOKUP(F1094,Kategori[],3,FALSE)</f>
        <v>CTC</v>
      </c>
    </row>
    <row r="1095" spans="1:14">
      <c r="A1095" s="139" t="s">
        <v>6856</v>
      </c>
      <c r="B1095" s="27" t="s">
        <v>17</v>
      </c>
      <c r="C1095" s="27" t="s">
        <v>20</v>
      </c>
      <c r="D1095" s="27" t="s">
        <v>1067</v>
      </c>
      <c r="E1095" s="27" t="s">
        <v>36</v>
      </c>
      <c r="F1095" s="27" t="s">
        <v>394</v>
      </c>
      <c r="G1095" s="27" t="s">
        <v>395</v>
      </c>
      <c r="H1095" s="139" t="s">
        <v>5</v>
      </c>
      <c r="I1095" s="1">
        <v>301086390</v>
      </c>
      <c r="J1095" s="58">
        <v>12100</v>
      </c>
      <c r="K1095" t="str">
        <f>VLOOKUP(D1095,Group[],3,FALSE)</f>
        <v>Komoditi</v>
      </c>
      <c r="L1095" t="str">
        <f>VLOOKUP(D1095,Group[],5,FALSE)</f>
        <v>Teh</v>
      </c>
      <c r="M1095" t="str">
        <f>VLOOKUP(D1095,Group[],4,FALSE)</f>
        <v>Teh</v>
      </c>
      <c r="N1095" t="str">
        <f>VLOOKUP(F1095,Kategori[],3,FALSE)</f>
        <v>CTC</v>
      </c>
    </row>
    <row r="1096" spans="1:14">
      <c r="A1096" s="139" t="s">
        <v>6856</v>
      </c>
      <c r="B1096" s="27" t="s">
        <v>17</v>
      </c>
      <c r="C1096" s="27" t="s">
        <v>20</v>
      </c>
      <c r="D1096" s="27" t="s">
        <v>1067</v>
      </c>
      <c r="E1096" s="27" t="s">
        <v>36</v>
      </c>
      <c r="F1096" s="27" t="s">
        <v>80</v>
      </c>
      <c r="G1096" s="27" t="s">
        <v>81</v>
      </c>
      <c r="H1096" s="139" t="s">
        <v>4</v>
      </c>
      <c r="I1096" s="1">
        <v>84776160</v>
      </c>
      <c r="J1096" s="58">
        <v>3600</v>
      </c>
      <c r="K1096" t="str">
        <f>VLOOKUP(D1096,Group[],3,FALSE)</f>
        <v>Komoditi</v>
      </c>
      <c r="L1096" t="str">
        <f>VLOOKUP(D1096,Group[],5,FALSE)</f>
        <v>Teh</v>
      </c>
      <c r="M1096" t="str">
        <f>VLOOKUP(D1096,Group[],4,FALSE)</f>
        <v>Teh</v>
      </c>
      <c r="N1096" t="str">
        <f>VLOOKUP(F1096,Kategori[],3,FALSE)</f>
        <v>CTC</v>
      </c>
    </row>
    <row r="1097" spans="1:14">
      <c r="A1097" s="139" t="s">
        <v>6856</v>
      </c>
      <c r="B1097" s="27" t="s">
        <v>17</v>
      </c>
      <c r="C1097" s="27" t="s">
        <v>20</v>
      </c>
      <c r="D1097" s="27" t="s">
        <v>1067</v>
      </c>
      <c r="E1097" s="27" t="s">
        <v>36</v>
      </c>
      <c r="F1097" s="27" t="s">
        <v>80</v>
      </c>
      <c r="G1097" s="27" t="s">
        <v>81</v>
      </c>
      <c r="H1097" s="139" t="s">
        <v>5</v>
      </c>
      <c r="I1097" s="1">
        <v>335273880</v>
      </c>
      <c r="J1097" s="58">
        <v>13200</v>
      </c>
      <c r="K1097" t="str">
        <f>VLOOKUP(D1097,Group[],3,FALSE)</f>
        <v>Komoditi</v>
      </c>
      <c r="L1097" t="str">
        <f>VLOOKUP(D1097,Group[],5,FALSE)</f>
        <v>Teh</v>
      </c>
      <c r="M1097" t="str">
        <f>VLOOKUP(D1097,Group[],4,FALSE)</f>
        <v>Teh</v>
      </c>
      <c r="N1097" t="str">
        <f>VLOOKUP(F1097,Kategori[],3,FALSE)</f>
        <v>CTC</v>
      </c>
    </row>
    <row r="1098" spans="1:14">
      <c r="A1098" s="139" t="s">
        <v>6856</v>
      </c>
      <c r="B1098" s="27" t="s">
        <v>17</v>
      </c>
      <c r="C1098" s="27" t="s">
        <v>20</v>
      </c>
      <c r="D1098" s="27" t="s">
        <v>1067</v>
      </c>
      <c r="E1098" s="27" t="s">
        <v>36</v>
      </c>
      <c r="F1098" s="27" t="s">
        <v>82</v>
      </c>
      <c r="G1098" s="27" t="s">
        <v>83</v>
      </c>
      <c r="H1098" s="139" t="s">
        <v>4</v>
      </c>
      <c r="I1098" s="1">
        <v>113802780</v>
      </c>
      <c r="J1098" s="58">
        <v>3900</v>
      </c>
      <c r="K1098" t="str">
        <f>VLOOKUP(D1098,Group[],3,FALSE)</f>
        <v>Komoditi</v>
      </c>
      <c r="L1098" t="str">
        <f>VLOOKUP(D1098,Group[],5,FALSE)</f>
        <v>Teh</v>
      </c>
      <c r="M1098" t="str">
        <f>VLOOKUP(D1098,Group[],4,FALSE)</f>
        <v>Teh</v>
      </c>
      <c r="N1098" t="str">
        <f>VLOOKUP(F1098,Kategori[],3,FALSE)</f>
        <v>CTC</v>
      </c>
    </row>
    <row r="1099" spans="1:14">
      <c r="A1099" s="139" t="s">
        <v>6856</v>
      </c>
      <c r="B1099" s="27" t="s">
        <v>17</v>
      </c>
      <c r="C1099" s="27" t="s">
        <v>20</v>
      </c>
      <c r="D1099" s="27" t="s">
        <v>1067</v>
      </c>
      <c r="E1099" s="27" t="s">
        <v>36</v>
      </c>
      <c r="F1099" s="27" t="s">
        <v>82</v>
      </c>
      <c r="G1099" s="27" t="s">
        <v>83</v>
      </c>
      <c r="H1099" s="139" t="s">
        <v>5</v>
      </c>
      <c r="I1099" s="1">
        <v>547362270</v>
      </c>
      <c r="J1099" s="58">
        <v>13000</v>
      </c>
      <c r="K1099" t="str">
        <f>VLOOKUP(D1099,Group[],3,FALSE)</f>
        <v>Komoditi</v>
      </c>
      <c r="L1099" t="str">
        <f>VLOOKUP(D1099,Group[],5,FALSE)</f>
        <v>Teh</v>
      </c>
      <c r="M1099" t="str">
        <f>VLOOKUP(D1099,Group[],4,FALSE)</f>
        <v>Teh</v>
      </c>
      <c r="N1099" t="str">
        <f>VLOOKUP(F1099,Kategori[],3,FALSE)</f>
        <v>CTC</v>
      </c>
    </row>
    <row r="1100" spans="1:14">
      <c r="A1100" s="139" t="s">
        <v>6856</v>
      </c>
      <c r="B1100" s="27" t="s">
        <v>17</v>
      </c>
      <c r="C1100" s="27" t="s">
        <v>20</v>
      </c>
      <c r="D1100" s="27" t="s">
        <v>1067</v>
      </c>
      <c r="E1100" s="27" t="s">
        <v>36</v>
      </c>
      <c r="F1100" s="27" t="s">
        <v>84</v>
      </c>
      <c r="G1100" s="27" t="s">
        <v>85</v>
      </c>
      <c r="H1100" s="139" t="s">
        <v>4</v>
      </c>
      <c r="I1100" s="1">
        <v>77164736</v>
      </c>
      <c r="J1100" s="58">
        <v>4240</v>
      </c>
      <c r="K1100" t="str">
        <f>VLOOKUP(D1100,Group[],3,FALSE)</f>
        <v>Komoditi</v>
      </c>
      <c r="L1100" t="str">
        <f>VLOOKUP(D1100,Group[],5,FALSE)</f>
        <v>Teh</v>
      </c>
      <c r="M1100" t="str">
        <f>VLOOKUP(D1100,Group[],4,FALSE)</f>
        <v>Teh</v>
      </c>
      <c r="N1100" t="str">
        <f>VLOOKUP(F1100,Kategori[],3,FALSE)</f>
        <v>CTC</v>
      </c>
    </row>
    <row r="1101" spans="1:14">
      <c r="A1101" s="139" t="s">
        <v>6856</v>
      </c>
      <c r="B1101" s="27" t="s">
        <v>17</v>
      </c>
      <c r="C1101" s="27" t="s">
        <v>20</v>
      </c>
      <c r="D1101" s="27" t="s">
        <v>1067</v>
      </c>
      <c r="E1101" s="27" t="s">
        <v>36</v>
      </c>
      <c r="F1101" s="27" t="s">
        <v>84</v>
      </c>
      <c r="G1101" s="27" t="s">
        <v>85</v>
      </c>
      <c r="H1101" s="139" t="s">
        <v>5</v>
      </c>
      <c r="I1101" s="1">
        <v>491926983</v>
      </c>
      <c r="J1101" s="58">
        <v>25546</v>
      </c>
      <c r="K1101" t="str">
        <f>VLOOKUP(D1101,Group[],3,FALSE)</f>
        <v>Komoditi</v>
      </c>
      <c r="L1101" t="str">
        <f>VLOOKUP(D1101,Group[],5,FALSE)</f>
        <v>Teh</v>
      </c>
      <c r="M1101" t="str">
        <f>VLOOKUP(D1101,Group[],4,FALSE)</f>
        <v>Teh</v>
      </c>
      <c r="N1101" t="str">
        <f>VLOOKUP(F1101,Kategori[],3,FALSE)</f>
        <v>CTC</v>
      </c>
    </row>
    <row r="1102" spans="1:14">
      <c r="A1102" s="139" t="s">
        <v>6856</v>
      </c>
      <c r="B1102" s="27" t="s">
        <v>17</v>
      </c>
      <c r="C1102" s="27" t="s">
        <v>20</v>
      </c>
      <c r="D1102" s="27" t="s">
        <v>1067</v>
      </c>
      <c r="E1102" s="27" t="s">
        <v>36</v>
      </c>
      <c r="F1102" s="27" t="s">
        <v>86</v>
      </c>
      <c r="G1102" s="27" t="s">
        <v>87</v>
      </c>
      <c r="H1102" s="139" t="s">
        <v>4</v>
      </c>
      <c r="I1102" s="1">
        <v>588779646</v>
      </c>
      <c r="J1102" s="58">
        <v>26000</v>
      </c>
      <c r="K1102" t="str">
        <f>VLOOKUP(D1102,Group[],3,FALSE)</f>
        <v>Komoditi</v>
      </c>
      <c r="L1102" t="str">
        <f>VLOOKUP(D1102,Group[],5,FALSE)</f>
        <v>Teh</v>
      </c>
      <c r="M1102" t="str">
        <f>VLOOKUP(D1102,Group[],4,FALSE)</f>
        <v>Teh</v>
      </c>
      <c r="N1102" t="str">
        <f>VLOOKUP(F1102,Kategori[],3,FALSE)</f>
        <v>CTC</v>
      </c>
    </row>
    <row r="1103" spans="1:14">
      <c r="A1103" s="139" t="s">
        <v>6856</v>
      </c>
      <c r="B1103" s="27" t="s">
        <v>17</v>
      </c>
      <c r="C1103" s="27" t="s">
        <v>20</v>
      </c>
      <c r="D1103" s="27" t="s">
        <v>1067</v>
      </c>
      <c r="E1103" s="27" t="s">
        <v>36</v>
      </c>
      <c r="F1103" s="27" t="s">
        <v>86</v>
      </c>
      <c r="G1103" s="27" t="s">
        <v>87</v>
      </c>
      <c r="H1103" s="139" t="s">
        <v>5</v>
      </c>
      <c r="I1103" s="1">
        <v>34803340</v>
      </c>
      <c r="J1103" s="58">
        <v>1300</v>
      </c>
      <c r="K1103" t="str">
        <f>VLOOKUP(D1103,Group[],3,FALSE)</f>
        <v>Komoditi</v>
      </c>
      <c r="L1103" t="str">
        <f>VLOOKUP(D1103,Group[],5,FALSE)</f>
        <v>Teh</v>
      </c>
      <c r="M1103" t="str">
        <f>VLOOKUP(D1103,Group[],4,FALSE)</f>
        <v>Teh</v>
      </c>
      <c r="N1103" t="str">
        <f>VLOOKUP(F1103,Kategori[],3,FALSE)</f>
        <v>CTC</v>
      </c>
    </row>
    <row r="1104" spans="1:14">
      <c r="A1104" s="139" t="s">
        <v>6856</v>
      </c>
      <c r="B1104" s="27" t="s">
        <v>17</v>
      </c>
      <c r="C1104" s="27" t="s">
        <v>20</v>
      </c>
      <c r="D1104" s="27" t="s">
        <v>1067</v>
      </c>
      <c r="E1104" s="27" t="s">
        <v>36</v>
      </c>
      <c r="F1104" s="27" t="s">
        <v>340</v>
      </c>
      <c r="G1104" s="27" t="s">
        <v>341</v>
      </c>
      <c r="H1104" s="139" t="s">
        <v>4</v>
      </c>
      <c r="I1104" s="1">
        <v>208868800</v>
      </c>
      <c r="J1104" s="58">
        <v>16000</v>
      </c>
      <c r="K1104" t="str">
        <f>VLOOKUP(D1104,Group[],3,FALSE)</f>
        <v>Komoditi</v>
      </c>
      <c r="L1104" t="str">
        <f>VLOOKUP(D1104,Group[],5,FALSE)</f>
        <v>Teh</v>
      </c>
      <c r="M1104" t="str">
        <f>VLOOKUP(D1104,Group[],4,FALSE)</f>
        <v>Teh</v>
      </c>
      <c r="N1104" t="str">
        <f>VLOOKUP(F1104,Kategori[],3,FALSE)</f>
        <v>CTC</v>
      </c>
    </row>
    <row r="1105" spans="1:14">
      <c r="A1105" s="139" t="s">
        <v>6856</v>
      </c>
      <c r="B1105" s="27" t="s">
        <v>17</v>
      </c>
      <c r="C1105" s="27" t="s">
        <v>20</v>
      </c>
      <c r="D1105" s="27" t="s">
        <v>1067</v>
      </c>
      <c r="E1105" s="27" t="s">
        <v>36</v>
      </c>
      <c r="F1105" s="27" t="s">
        <v>340</v>
      </c>
      <c r="G1105" s="27" t="s">
        <v>341</v>
      </c>
      <c r="H1105" s="139" t="s">
        <v>5</v>
      </c>
      <c r="I1105" s="1">
        <v>206500000</v>
      </c>
      <c r="J1105" s="58">
        <v>15000</v>
      </c>
      <c r="K1105" t="str">
        <f>VLOOKUP(D1105,Group[],3,FALSE)</f>
        <v>Komoditi</v>
      </c>
      <c r="L1105" t="str">
        <f>VLOOKUP(D1105,Group[],5,FALSE)</f>
        <v>Teh</v>
      </c>
      <c r="M1105" t="str">
        <f>VLOOKUP(D1105,Group[],4,FALSE)</f>
        <v>Teh</v>
      </c>
      <c r="N1105" t="str">
        <f>VLOOKUP(F1105,Kategori[],3,FALSE)</f>
        <v>CTC</v>
      </c>
    </row>
    <row r="1106" spans="1:14">
      <c r="A1106" s="139" t="s">
        <v>6856</v>
      </c>
      <c r="B1106" s="27" t="s">
        <v>17</v>
      </c>
      <c r="C1106" s="27" t="s">
        <v>20</v>
      </c>
      <c r="D1106" s="27" t="s">
        <v>1075</v>
      </c>
      <c r="E1106" s="27" t="s">
        <v>30</v>
      </c>
      <c r="F1106" s="27" t="s">
        <v>326</v>
      </c>
      <c r="G1106" s="27" t="s">
        <v>327</v>
      </c>
      <c r="H1106" s="139" t="s">
        <v>4</v>
      </c>
      <c r="I1106" s="1">
        <v>4036082400</v>
      </c>
      <c r="J1106" s="58">
        <v>36000</v>
      </c>
      <c r="K1106" t="str">
        <f>VLOOKUP(D1106,Group[],3,FALSE)</f>
        <v>Komoditi</v>
      </c>
      <c r="L1106" t="str">
        <f>VLOOKUP(D1106,Group[],5,FALSE)</f>
        <v>Kopi</v>
      </c>
      <c r="M1106" t="str">
        <f>VLOOKUP(D1106,Group[],4,FALSE)</f>
        <v>Kopi</v>
      </c>
      <c r="N1106" t="str">
        <f>VLOOKUP(F1106,Kategori[],3,FALSE)</f>
        <v>Arabika</v>
      </c>
    </row>
    <row r="1107" spans="1:14">
      <c r="A1107" s="139" t="s">
        <v>6856</v>
      </c>
      <c r="B1107" s="27" t="s">
        <v>17</v>
      </c>
      <c r="C1107" s="27" t="s">
        <v>20</v>
      </c>
      <c r="D1107" s="27" t="s">
        <v>1075</v>
      </c>
      <c r="E1107" s="27" t="s">
        <v>30</v>
      </c>
      <c r="F1107" s="27" t="s">
        <v>328</v>
      </c>
      <c r="G1107" s="27" t="s">
        <v>329</v>
      </c>
      <c r="H1107" s="139" t="s">
        <v>4</v>
      </c>
      <c r="I1107" s="1">
        <v>1962752400</v>
      </c>
      <c r="J1107" s="58">
        <v>18000</v>
      </c>
      <c r="K1107" t="str">
        <f>VLOOKUP(D1107,Group[],3,FALSE)</f>
        <v>Komoditi</v>
      </c>
      <c r="L1107" t="str">
        <f>VLOOKUP(D1107,Group[],5,FALSE)</f>
        <v>Kopi</v>
      </c>
      <c r="M1107" t="str">
        <f>VLOOKUP(D1107,Group[],4,FALSE)</f>
        <v>Kopi</v>
      </c>
      <c r="N1107" t="str">
        <f>VLOOKUP(F1107,Kategori[],3,FALSE)</f>
        <v>Arabika</v>
      </c>
    </row>
    <row r="1108" spans="1:14">
      <c r="A1108" s="139" t="s">
        <v>6856</v>
      </c>
      <c r="B1108" s="27" t="s">
        <v>17</v>
      </c>
      <c r="C1108" s="27" t="s">
        <v>20</v>
      </c>
      <c r="D1108" s="27" t="s">
        <v>1075</v>
      </c>
      <c r="E1108" s="27" t="s">
        <v>30</v>
      </c>
      <c r="F1108" s="27" t="s">
        <v>330</v>
      </c>
      <c r="G1108" s="27" t="s">
        <v>331</v>
      </c>
      <c r="H1108" s="139" t="s">
        <v>4</v>
      </c>
      <c r="I1108" s="1">
        <v>1852174800</v>
      </c>
      <c r="J1108" s="58">
        <v>18000</v>
      </c>
      <c r="K1108" t="str">
        <f>VLOOKUP(D1108,Group[],3,FALSE)</f>
        <v>Komoditi</v>
      </c>
      <c r="L1108" t="str">
        <f>VLOOKUP(D1108,Group[],5,FALSE)</f>
        <v>Kopi</v>
      </c>
      <c r="M1108" t="str">
        <f>VLOOKUP(D1108,Group[],4,FALSE)</f>
        <v>Kopi</v>
      </c>
      <c r="N1108" t="str">
        <f>VLOOKUP(F1108,Kategori[],3,FALSE)</f>
        <v>Arabika</v>
      </c>
    </row>
    <row r="1109" spans="1:14">
      <c r="A1109" s="139" t="s">
        <v>6856</v>
      </c>
      <c r="B1109" s="27" t="s">
        <v>17</v>
      </c>
      <c r="C1109" s="27" t="s">
        <v>20</v>
      </c>
      <c r="D1109" s="27" t="s">
        <v>1075</v>
      </c>
      <c r="E1109" s="27" t="s">
        <v>30</v>
      </c>
      <c r="F1109" s="27" t="s">
        <v>332</v>
      </c>
      <c r="G1109" s="27" t="s">
        <v>333</v>
      </c>
      <c r="H1109" s="139" t="s">
        <v>4</v>
      </c>
      <c r="I1109" s="1">
        <v>1852174800</v>
      </c>
      <c r="J1109" s="58">
        <v>18000</v>
      </c>
      <c r="K1109" t="str">
        <f>VLOOKUP(D1109,Group[],3,FALSE)</f>
        <v>Komoditi</v>
      </c>
      <c r="L1109" t="str">
        <f>VLOOKUP(D1109,Group[],5,FALSE)</f>
        <v>Kopi</v>
      </c>
      <c r="M1109" t="str">
        <f>VLOOKUP(D1109,Group[],4,FALSE)</f>
        <v>Kopi</v>
      </c>
      <c r="N1109" t="str">
        <f>VLOOKUP(F1109,Kategori[],3,FALSE)</f>
        <v>Arabika</v>
      </c>
    </row>
    <row r="1110" spans="1:14">
      <c r="A1110" s="139" t="s">
        <v>6856</v>
      </c>
      <c r="B1110" s="27" t="s">
        <v>17</v>
      </c>
      <c r="C1110" s="27" t="s">
        <v>20</v>
      </c>
      <c r="D1110" s="27" t="s">
        <v>1075</v>
      </c>
      <c r="E1110" s="27" t="s">
        <v>30</v>
      </c>
      <c r="F1110" s="27" t="s">
        <v>803</v>
      </c>
      <c r="G1110" s="27" t="s">
        <v>804</v>
      </c>
      <c r="H1110" s="139" t="s">
        <v>5</v>
      </c>
      <c r="I1110" s="1">
        <v>576000000</v>
      </c>
      <c r="J1110" s="58">
        <v>9000</v>
      </c>
      <c r="K1110" t="str">
        <f>VLOOKUP(D1110,Group[],3,FALSE)</f>
        <v>Komoditi</v>
      </c>
      <c r="L1110" t="str">
        <f>VLOOKUP(D1110,Group[],5,FALSE)</f>
        <v>Kopi</v>
      </c>
      <c r="M1110" t="str">
        <f>VLOOKUP(D1110,Group[],4,FALSE)</f>
        <v>Kopi</v>
      </c>
      <c r="N1110" t="str">
        <f>VLOOKUP(F1110,Kategori[],3,FALSE)</f>
        <v>Arabika</v>
      </c>
    </row>
    <row r="1111" spans="1:14">
      <c r="A1111" s="139" t="s">
        <v>6856</v>
      </c>
      <c r="B1111" s="27" t="s">
        <v>17</v>
      </c>
      <c r="C1111" s="27" t="s">
        <v>20</v>
      </c>
      <c r="D1111" s="27" t="s">
        <v>1075</v>
      </c>
      <c r="E1111" s="27" t="s">
        <v>30</v>
      </c>
      <c r="F1111" s="27" t="s">
        <v>334</v>
      </c>
      <c r="G1111" s="27" t="s">
        <v>335</v>
      </c>
      <c r="H1111" s="139" t="s">
        <v>4</v>
      </c>
      <c r="I1111" s="1">
        <v>884620800</v>
      </c>
      <c r="J1111" s="58">
        <v>18000</v>
      </c>
      <c r="K1111" t="str">
        <f>VLOOKUP(D1111,Group[],3,FALSE)</f>
        <v>Komoditi</v>
      </c>
      <c r="L1111" t="str">
        <f>VLOOKUP(D1111,Group[],5,FALSE)</f>
        <v>Kopi</v>
      </c>
      <c r="M1111" t="str">
        <f>VLOOKUP(D1111,Group[],4,FALSE)</f>
        <v>Kopi</v>
      </c>
      <c r="N1111" t="str">
        <f>VLOOKUP(F1111,Kategori[],3,FALSE)</f>
        <v>Arabika</v>
      </c>
    </row>
    <row r="1112" spans="1:14">
      <c r="A1112" s="139" t="s">
        <v>6856</v>
      </c>
      <c r="B1112" s="27" t="s">
        <v>17</v>
      </c>
      <c r="C1112" s="27" t="s">
        <v>20</v>
      </c>
      <c r="D1112" s="27" t="s">
        <v>1075</v>
      </c>
      <c r="E1112" s="27" t="s">
        <v>30</v>
      </c>
      <c r="F1112" s="27" t="s">
        <v>338</v>
      </c>
      <c r="G1112" s="27" t="s">
        <v>339</v>
      </c>
      <c r="H1112" s="139" t="s">
        <v>4</v>
      </c>
      <c r="I1112" s="1">
        <v>787865400</v>
      </c>
      <c r="J1112" s="58">
        <v>18000</v>
      </c>
      <c r="K1112" t="str">
        <f>VLOOKUP(D1112,Group[],3,FALSE)</f>
        <v>Komoditi</v>
      </c>
      <c r="L1112" t="str">
        <f>VLOOKUP(D1112,Group[],5,FALSE)</f>
        <v>Kopi</v>
      </c>
      <c r="M1112" t="str">
        <f>VLOOKUP(D1112,Group[],4,FALSE)</f>
        <v>Kopi</v>
      </c>
      <c r="N1112" t="str">
        <f>VLOOKUP(F1112,Kategori[],3,FALSE)</f>
        <v>Robusta</v>
      </c>
    </row>
    <row r="1113" spans="1:14">
      <c r="A1113" s="139" t="s">
        <v>6856</v>
      </c>
      <c r="B1113" s="27" t="s">
        <v>17</v>
      </c>
      <c r="C1113" s="27" t="s">
        <v>20</v>
      </c>
      <c r="D1113" s="27" t="s">
        <v>1075</v>
      </c>
      <c r="E1113" s="27" t="s">
        <v>30</v>
      </c>
      <c r="F1113" s="27" t="s">
        <v>805</v>
      </c>
      <c r="G1113" s="27" t="s">
        <v>806</v>
      </c>
      <c r="H1113" s="139" t="s">
        <v>5</v>
      </c>
      <c r="I1113" s="1">
        <v>1041600000</v>
      </c>
      <c r="J1113" s="58">
        <v>19200</v>
      </c>
      <c r="K1113" t="str">
        <f>VLOOKUP(D1113,Group[],3,FALSE)</f>
        <v>Komoditi</v>
      </c>
      <c r="L1113" t="str">
        <f>VLOOKUP(D1113,Group[],5,FALSE)</f>
        <v>Kopi</v>
      </c>
      <c r="M1113" t="str">
        <f>VLOOKUP(D1113,Group[],4,FALSE)</f>
        <v>Kopi</v>
      </c>
      <c r="N1113" t="str">
        <f>VLOOKUP(F1113,Kategori[],3,FALSE)</f>
        <v>Robusta</v>
      </c>
    </row>
    <row r="1114" spans="1:14">
      <c r="A1114" s="139" t="s">
        <v>6856</v>
      </c>
      <c r="B1114" s="27" t="s">
        <v>17</v>
      </c>
      <c r="C1114" s="27" t="s">
        <v>20</v>
      </c>
      <c r="D1114" s="27" t="s">
        <v>1075</v>
      </c>
      <c r="E1114" s="27" t="s">
        <v>30</v>
      </c>
      <c r="F1114" s="27" t="s">
        <v>706</v>
      </c>
      <c r="G1114" s="27" t="s">
        <v>707</v>
      </c>
      <c r="H1114" s="139" t="s">
        <v>5</v>
      </c>
      <c r="I1114" s="1">
        <v>1137000000</v>
      </c>
      <c r="J1114" s="58">
        <v>21000</v>
      </c>
      <c r="K1114" t="str">
        <f>VLOOKUP(D1114,Group[],3,FALSE)</f>
        <v>Komoditi</v>
      </c>
      <c r="L1114" t="str">
        <f>VLOOKUP(D1114,Group[],5,FALSE)</f>
        <v>Kopi</v>
      </c>
      <c r="M1114" t="str">
        <f>VLOOKUP(D1114,Group[],4,FALSE)</f>
        <v>Kopi</v>
      </c>
      <c r="N1114" t="str">
        <f>VLOOKUP(F1114,Kategori[],3,FALSE)</f>
        <v>Arabika</v>
      </c>
    </row>
    <row r="1115" spans="1:14">
      <c r="A1115" s="139" t="s">
        <v>6856</v>
      </c>
      <c r="B1115" s="27" t="s">
        <v>17</v>
      </c>
      <c r="C1115" s="27" t="s">
        <v>20</v>
      </c>
      <c r="D1115" s="27" t="s">
        <v>1075</v>
      </c>
      <c r="E1115" s="27" t="s">
        <v>30</v>
      </c>
      <c r="F1115" s="27" t="s">
        <v>718</v>
      </c>
      <c r="G1115" s="27" t="s">
        <v>719</v>
      </c>
      <c r="H1115" s="139" t="s">
        <v>5</v>
      </c>
      <c r="I1115" s="1">
        <v>298650000</v>
      </c>
      <c r="J1115" s="58">
        <v>6600</v>
      </c>
      <c r="K1115" t="str">
        <f>VLOOKUP(D1115,Group[],3,FALSE)</f>
        <v>Komoditi</v>
      </c>
      <c r="L1115" t="str">
        <f>VLOOKUP(D1115,Group[],5,FALSE)</f>
        <v>Kopi</v>
      </c>
      <c r="M1115" t="str">
        <f>VLOOKUP(D1115,Group[],4,FALSE)</f>
        <v>Kopi</v>
      </c>
      <c r="N1115" t="str">
        <f>VLOOKUP(F1115,Kategori[],3,FALSE)</f>
        <v>Robusta</v>
      </c>
    </row>
    <row r="1116" spans="1:14">
      <c r="A1116" s="139" t="s">
        <v>6856</v>
      </c>
      <c r="B1116" s="27" t="s">
        <v>17</v>
      </c>
      <c r="C1116" s="27" t="s">
        <v>20</v>
      </c>
      <c r="D1116" s="27" t="s">
        <v>1075</v>
      </c>
      <c r="E1116" s="27" t="s">
        <v>30</v>
      </c>
      <c r="F1116" s="27" t="s">
        <v>722</v>
      </c>
      <c r="G1116" s="27" t="s">
        <v>723</v>
      </c>
      <c r="H1116" s="139" t="s">
        <v>5</v>
      </c>
      <c r="I1116" s="1">
        <v>660000000</v>
      </c>
      <c r="J1116" s="58">
        <v>13200</v>
      </c>
      <c r="K1116" t="str">
        <f>VLOOKUP(D1116,Group[],3,FALSE)</f>
        <v>Komoditi</v>
      </c>
      <c r="L1116" t="str">
        <f>VLOOKUP(D1116,Group[],5,FALSE)</f>
        <v>Kopi</v>
      </c>
      <c r="M1116" t="str">
        <f>VLOOKUP(D1116,Group[],4,FALSE)</f>
        <v>Kopi</v>
      </c>
      <c r="N1116" t="str">
        <f>VLOOKUP(F1116,Kategori[],3,FALSE)</f>
        <v>Robusta</v>
      </c>
    </row>
    <row r="1117" spans="1:14">
      <c r="A1117" s="139" t="s">
        <v>6856</v>
      </c>
      <c r="B1117" s="27" t="s">
        <v>17</v>
      </c>
      <c r="C1117" s="27" t="s">
        <v>20</v>
      </c>
      <c r="D1117" s="27" t="s">
        <v>1075</v>
      </c>
      <c r="E1117" s="27" t="s">
        <v>30</v>
      </c>
      <c r="F1117" s="27" t="s">
        <v>732</v>
      </c>
      <c r="G1117" s="27" t="s">
        <v>733</v>
      </c>
      <c r="H1117" s="139" t="s">
        <v>5</v>
      </c>
      <c r="I1117" s="1">
        <v>0</v>
      </c>
      <c r="J1117" s="58">
        <v>0</v>
      </c>
      <c r="K1117" t="str">
        <f>VLOOKUP(D1117,Group[],3,FALSE)</f>
        <v>Komoditi</v>
      </c>
      <c r="L1117" t="str">
        <f>VLOOKUP(D1117,Group[],5,FALSE)</f>
        <v>Kopi</v>
      </c>
      <c r="M1117" t="str">
        <f>VLOOKUP(D1117,Group[],4,FALSE)</f>
        <v>Kopi</v>
      </c>
      <c r="N1117" t="str">
        <f>VLOOKUP(F1117,Kategori[],3,FALSE)</f>
        <v>Arabika</v>
      </c>
    </row>
    <row r="1118" spans="1:14">
      <c r="A1118" s="139" t="s">
        <v>6856</v>
      </c>
      <c r="B1118" s="27" t="s">
        <v>17</v>
      </c>
      <c r="C1118" s="27" t="s">
        <v>20</v>
      </c>
      <c r="D1118" s="27" t="s">
        <v>1078</v>
      </c>
      <c r="E1118" s="27" t="s">
        <v>41</v>
      </c>
      <c r="F1118" s="27" t="s">
        <v>787</v>
      </c>
      <c r="G1118" s="27" t="s">
        <v>788</v>
      </c>
      <c r="H1118" s="139" t="s">
        <v>5</v>
      </c>
      <c r="I1118" s="1">
        <v>59500</v>
      </c>
      <c r="J1118" s="58">
        <v>1</v>
      </c>
      <c r="K1118" t="str">
        <f>VLOOKUP(D1118,Group[],3,FALSE)</f>
        <v>Komoditi</v>
      </c>
      <c r="L1118" t="str">
        <f>VLOOKUP(D1118,Group[],5,FALSE)</f>
        <v>Kakao</v>
      </c>
      <c r="M1118" t="str">
        <f>VLOOKUP(D1118,Group[],4,FALSE)</f>
        <v>Kakao</v>
      </c>
      <c r="N1118" t="str">
        <f>VLOOKUP(F1118,Kategori[],3,FALSE)</f>
        <v>Edel</v>
      </c>
    </row>
    <row r="1119" spans="1:14">
      <c r="A1119" s="139" t="s">
        <v>6856</v>
      </c>
      <c r="B1119" s="27" t="s">
        <v>17</v>
      </c>
      <c r="C1119" s="27" t="s">
        <v>20</v>
      </c>
      <c r="D1119" s="27" t="s">
        <v>1078</v>
      </c>
      <c r="E1119" s="27" t="s">
        <v>41</v>
      </c>
      <c r="F1119" s="27" t="s">
        <v>789</v>
      </c>
      <c r="G1119" s="27" t="s">
        <v>790</v>
      </c>
      <c r="H1119" s="139" t="s">
        <v>5</v>
      </c>
      <c r="I1119" s="1">
        <v>52000</v>
      </c>
      <c r="J1119" s="58">
        <v>1</v>
      </c>
      <c r="K1119" t="str">
        <f>VLOOKUP(D1119,Group[],3,FALSE)</f>
        <v>Komoditi</v>
      </c>
      <c r="L1119" t="str">
        <f>VLOOKUP(D1119,Group[],5,FALSE)</f>
        <v>Kakao</v>
      </c>
      <c r="M1119" t="str">
        <f>VLOOKUP(D1119,Group[],4,FALSE)</f>
        <v>Kakao</v>
      </c>
      <c r="N1119" t="str">
        <f>VLOOKUP(F1119,Kategori[],3,FALSE)</f>
        <v>Edel</v>
      </c>
    </row>
    <row r="1120" spans="1:14">
      <c r="A1120" s="139" t="s">
        <v>6856</v>
      </c>
      <c r="B1120" s="27" t="s">
        <v>17</v>
      </c>
      <c r="C1120" s="27" t="s">
        <v>20</v>
      </c>
      <c r="D1120" s="27" t="s">
        <v>1078</v>
      </c>
      <c r="E1120" s="27" t="s">
        <v>41</v>
      </c>
      <c r="F1120" s="27" t="s">
        <v>795</v>
      </c>
      <c r="G1120" s="27" t="s">
        <v>796</v>
      </c>
      <c r="H1120" s="139" t="s">
        <v>5</v>
      </c>
      <c r="I1120" s="1">
        <v>95625000</v>
      </c>
      <c r="J1120" s="58">
        <v>1125</v>
      </c>
      <c r="K1120" t="str">
        <f>VLOOKUP(D1120,Group[],3,FALSE)</f>
        <v>Komoditi</v>
      </c>
      <c r="L1120" t="str">
        <f>VLOOKUP(D1120,Group[],5,FALSE)</f>
        <v>Kakao</v>
      </c>
      <c r="M1120" t="str">
        <f>VLOOKUP(D1120,Group[],4,FALSE)</f>
        <v>Kakao</v>
      </c>
      <c r="N1120" t="str">
        <f>VLOOKUP(F1120,Kategori[],3,FALSE)</f>
        <v>Bulk</v>
      </c>
    </row>
    <row r="1121" spans="1:14">
      <c r="A1121" s="139" t="s">
        <v>6856</v>
      </c>
      <c r="B1121" s="27" t="s">
        <v>17</v>
      </c>
      <c r="C1121" s="27" t="s">
        <v>20</v>
      </c>
      <c r="D1121" s="27" t="s">
        <v>1064</v>
      </c>
      <c r="E1121" s="27" t="s">
        <v>33</v>
      </c>
      <c r="F1121" s="27" t="s">
        <v>931</v>
      </c>
      <c r="G1121" s="27" t="s">
        <v>932</v>
      </c>
      <c r="H1121" s="139" t="s">
        <v>5</v>
      </c>
      <c r="I1121" s="1">
        <v>1682414054</v>
      </c>
      <c r="J1121" s="58">
        <v>118</v>
      </c>
      <c r="K1121" t="str">
        <f>VLOOKUP(D1121,Group[],3,FALSE)</f>
        <v>Komoditi</v>
      </c>
      <c r="L1121" t="str">
        <f>VLOOKUP(D1121,Group[],5,FALSE)</f>
        <v>Tebu</v>
      </c>
      <c r="M1121" t="str">
        <f>VLOOKUP(D1121,Group[],4,FALSE)</f>
        <v>Tebu</v>
      </c>
      <c r="N1121" t="str">
        <f>VLOOKUP(F1121,Kategori[],3,FALSE)</f>
        <v>Optimalisasi Aset</v>
      </c>
    </row>
    <row r="1122" spans="1:14">
      <c r="A1122" s="139" t="s">
        <v>6856</v>
      </c>
      <c r="B1122" s="27" t="s">
        <v>17</v>
      </c>
      <c r="C1122" s="27" t="s">
        <v>20</v>
      </c>
      <c r="D1122" s="27" t="s">
        <v>1072</v>
      </c>
      <c r="E1122" s="27" t="s">
        <v>27</v>
      </c>
      <c r="F1122" s="27" t="s">
        <v>774</v>
      </c>
      <c r="G1122" s="27" t="s">
        <v>11</v>
      </c>
      <c r="H1122" s="139" t="s">
        <v>5</v>
      </c>
      <c r="I1122" s="1">
        <v>423681532</v>
      </c>
      <c r="J1122" s="58">
        <v>125</v>
      </c>
      <c r="K1122" t="str">
        <f>VLOOKUP(D1122,Group[],3,FALSE)</f>
        <v>Non Komoditi</v>
      </c>
      <c r="L1122">
        <f>VLOOKUP(D1122,Group[],5,FALSE)</f>
        <v>0</v>
      </c>
      <c r="M1122" t="str">
        <f>VLOOKUP(D1122,Group[],4,FALSE)</f>
        <v>Hortikultura</v>
      </c>
      <c r="N1122" t="str">
        <f>VLOOKUP(F1122,Kategori[],3,FALSE)</f>
        <v>Optimalisasi Aset</v>
      </c>
    </row>
    <row r="1123" spans="1:14">
      <c r="A1123" s="139" t="s">
        <v>6856</v>
      </c>
      <c r="B1123" s="27" t="s">
        <v>17</v>
      </c>
      <c r="C1123" s="27" t="s">
        <v>20</v>
      </c>
      <c r="D1123" s="27" t="s">
        <v>1072</v>
      </c>
      <c r="E1123" s="27" t="s">
        <v>27</v>
      </c>
      <c r="F1123" s="27" t="s">
        <v>915</v>
      </c>
      <c r="G1123" s="27" t="s">
        <v>916</v>
      </c>
      <c r="H1123" s="139" t="s">
        <v>5</v>
      </c>
      <c r="I1123" s="1">
        <v>282788057</v>
      </c>
      <c r="J1123" s="58">
        <v>20832</v>
      </c>
      <c r="K1123" t="str">
        <f>VLOOKUP(D1123,Group[],3,FALSE)</f>
        <v>Non Komoditi</v>
      </c>
      <c r="L1123">
        <f>VLOOKUP(D1123,Group[],5,FALSE)</f>
        <v>0</v>
      </c>
      <c r="M1123" t="str">
        <f>VLOOKUP(D1123,Group[],4,FALSE)</f>
        <v>Hortikultura</v>
      </c>
      <c r="N1123" t="str">
        <f>VLOOKUP(F1123,Kategori[],3,FALSE)</f>
        <v>Hortikultura</v>
      </c>
    </row>
    <row r="1124" spans="1:14">
      <c r="A1124" s="139" t="s">
        <v>6856</v>
      </c>
      <c r="B1124" s="27" t="s">
        <v>17</v>
      </c>
      <c r="C1124" s="27" t="s">
        <v>20</v>
      </c>
      <c r="D1124" s="27" t="s">
        <v>1072</v>
      </c>
      <c r="E1124" s="27" t="s">
        <v>27</v>
      </c>
      <c r="F1124" s="27" t="s">
        <v>917</v>
      </c>
      <c r="G1124" s="27" t="s">
        <v>918</v>
      </c>
      <c r="H1124" s="139" t="s">
        <v>5</v>
      </c>
      <c r="I1124" s="1">
        <v>281332574</v>
      </c>
      <c r="J1124" s="58">
        <v>22422</v>
      </c>
      <c r="K1124" t="str">
        <f>VLOOKUP(D1124,Group[],3,FALSE)</f>
        <v>Non Komoditi</v>
      </c>
      <c r="L1124">
        <f>VLOOKUP(D1124,Group[],5,FALSE)</f>
        <v>0</v>
      </c>
      <c r="M1124" t="str">
        <f>VLOOKUP(D1124,Group[],4,FALSE)</f>
        <v>Hortikultura</v>
      </c>
      <c r="N1124" t="str">
        <f>VLOOKUP(F1124,Kategori[],3,FALSE)</f>
        <v>Hortikultura</v>
      </c>
    </row>
    <row r="1125" spans="1:14">
      <c r="A1125" s="139" t="s">
        <v>6856</v>
      </c>
      <c r="B1125" s="27" t="s">
        <v>17</v>
      </c>
      <c r="C1125" s="27" t="s">
        <v>20</v>
      </c>
      <c r="D1125" s="27" t="s">
        <v>1072</v>
      </c>
      <c r="E1125" s="27" t="s">
        <v>27</v>
      </c>
      <c r="F1125" s="27" t="s">
        <v>923</v>
      </c>
      <c r="G1125" s="27" t="s">
        <v>924</v>
      </c>
      <c r="H1125" s="139" t="s">
        <v>5</v>
      </c>
      <c r="I1125" s="1">
        <v>1598000</v>
      </c>
      <c r="J1125" s="58">
        <v>225</v>
      </c>
      <c r="K1125" t="str">
        <f>VLOOKUP(D1125,Group[],3,FALSE)</f>
        <v>Non Komoditi</v>
      </c>
      <c r="L1125">
        <f>VLOOKUP(D1125,Group[],5,FALSE)</f>
        <v>0</v>
      </c>
      <c r="M1125" t="str">
        <f>VLOOKUP(D1125,Group[],4,FALSE)</f>
        <v>Hortikultura</v>
      </c>
      <c r="N1125" t="str">
        <f>VLOOKUP(F1125,Kategori[],3,FALSE)</f>
        <v>Hortikultura</v>
      </c>
    </row>
    <row r="1126" spans="1:14">
      <c r="A1126" s="139" t="s">
        <v>6856</v>
      </c>
      <c r="B1126" s="27" t="s">
        <v>17</v>
      </c>
      <c r="C1126" s="27" t="s">
        <v>20</v>
      </c>
      <c r="D1126" s="27" t="s">
        <v>1072</v>
      </c>
      <c r="E1126" s="27" t="s">
        <v>27</v>
      </c>
      <c r="F1126" s="27" t="s">
        <v>925</v>
      </c>
      <c r="G1126" s="27" t="s">
        <v>926</v>
      </c>
      <c r="H1126" s="139" t="s">
        <v>5</v>
      </c>
      <c r="I1126" s="1">
        <v>29731500</v>
      </c>
      <c r="J1126" s="58">
        <v>172</v>
      </c>
      <c r="K1126" t="str">
        <f>VLOOKUP(D1126,Group[],3,FALSE)</f>
        <v>Non Komoditi</v>
      </c>
      <c r="L1126">
        <f>VLOOKUP(D1126,Group[],5,FALSE)</f>
        <v>0</v>
      </c>
      <c r="M1126" t="str">
        <f>VLOOKUP(D1126,Group[],4,FALSE)</f>
        <v>Hortikultura</v>
      </c>
      <c r="N1126" t="str">
        <f>VLOOKUP(F1126,Kategori[],3,FALSE)</f>
        <v>Hortikultura</v>
      </c>
    </row>
    <row r="1127" spans="1:14">
      <c r="A1127" s="139" t="s">
        <v>6856</v>
      </c>
      <c r="B1127" s="27" t="s">
        <v>17</v>
      </c>
      <c r="C1127" s="27" t="s">
        <v>20</v>
      </c>
      <c r="D1127" s="27" t="s">
        <v>1072</v>
      </c>
      <c r="E1127" s="27" t="s">
        <v>27</v>
      </c>
      <c r="F1127" s="27" t="s">
        <v>927</v>
      </c>
      <c r="G1127" s="27" t="s">
        <v>928</v>
      </c>
      <c r="H1127" s="139" t="s">
        <v>5</v>
      </c>
      <c r="I1127" s="1">
        <v>28384685</v>
      </c>
      <c r="J1127" s="58">
        <v>11321</v>
      </c>
      <c r="K1127" t="str">
        <f>VLOOKUP(D1127,Group[],3,FALSE)</f>
        <v>Non Komoditi</v>
      </c>
      <c r="L1127">
        <f>VLOOKUP(D1127,Group[],5,FALSE)</f>
        <v>0</v>
      </c>
      <c r="M1127" t="str">
        <f>VLOOKUP(D1127,Group[],4,FALSE)</f>
        <v>Hortikultura</v>
      </c>
      <c r="N1127" t="str">
        <f>VLOOKUP(F1127,Kategori[],3,FALSE)</f>
        <v>Hortikultura</v>
      </c>
    </row>
    <row r="1128" spans="1:14">
      <c r="A1128" s="139" t="s">
        <v>6856</v>
      </c>
      <c r="B1128" s="27" t="s">
        <v>17</v>
      </c>
      <c r="C1128" s="27" t="s">
        <v>20</v>
      </c>
      <c r="D1128" s="27" t="s">
        <v>1072</v>
      </c>
      <c r="E1128" s="27" t="s">
        <v>27</v>
      </c>
      <c r="F1128" s="27" t="s">
        <v>933</v>
      </c>
      <c r="G1128" s="27" t="s">
        <v>934</v>
      </c>
      <c r="H1128" s="139" t="s">
        <v>5</v>
      </c>
      <c r="I1128" s="1">
        <v>863964</v>
      </c>
      <c r="J1128" s="58">
        <v>10</v>
      </c>
      <c r="K1128" t="str">
        <f>VLOOKUP(D1128,Group[],3,FALSE)</f>
        <v>Non Komoditi</v>
      </c>
      <c r="L1128">
        <f>VLOOKUP(D1128,Group[],5,FALSE)</f>
        <v>0</v>
      </c>
      <c r="M1128" t="str">
        <f>VLOOKUP(D1128,Group[],4,FALSE)</f>
        <v>Hortikultura</v>
      </c>
      <c r="N1128" t="str">
        <f>VLOOKUP(F1128,Kategori[],3,FALSE)</f>
        <v>Kayu</v>
      </c>
    </row>
    <row r="1129" spans="1:14">
      <c r="A1129" s="139" t="s">
        <v>6856</v>
      </c>
      <c r="B1129" s="27" t="s">
        <v>17</v>
      </c>
      <c r="C1129" s="27" t="s">
        <v>20</v>
      </c>
      <c r="D1129" s="27" t="s">
        <v>1072</v>
      </c>
      <c r="E1129" s="27" t="s">
        <v>27</v>
      </c>
      <c r="F1129" s="27" t="s">
        <v>935</v>
      </c>
      <c r="G1129" s="27" t="s">
        <v>936</v>
      </c>
      <c r="H1129" s="139" t="s">
        <v>5</v>
      </c>
      <c r="I1129" s="1">
        <v>25212162</v>
      </c>
      <c r="J1129" s="58">
        <v>145</v>
      </c>
      <c r="K1129" t="str">
        <f>VLOOKUP(D1129,Group[],3,FALSE)</f>
        <v>Non Komoditi</v>
      </c>
      <c r="L1129">
        <f>VLOOKUP(D1129,Group[],5,FALSE)</f>
        <v>0</v>
      </c>
      <c r="M1129" t="str">
        <f>VLOOKUP(D1129,Group[],4,FALSE)</f>
        <v>Hortikultura</v>
      </c>
      <c r="N1129" t="str">
        <f>VLOOKUP(F1129,Kategori[],3,FALSE)</f>
        <v>Kayu</v>
      </c>
    </row>
    <row r="1130" spans="1:14">
      <c r="A1130" s="139" t="s">
        <v>6856</v>
      </c>
      <c r="B1130" s="27" t="s">
        <v>17</v>
      </c>
      <c r="C1130" s="27" t="s">
        <v>20</v>
      </c>
      <c r="D1130" s="27" t="s">
        <v>1072</v>
      </c>
      <c r="E1130" s="27" t="s">
        <v>27</v>
      </c>
      <c r="F1130" s="27" t="s">
        <v>941</v>
      </c>
      <c r="G1130" s="27" t="s">
        <v>942</v>
      </c>
      <c r="H1130" s="139" t="s">
        <v>5</v>
      </c>
      <c r="I1130" s="1">
        <v>472973</v>
      </c>
      <c r="J1130" s="58">
        <v>150</v>
      </c>
      <c r="K1130" t="str">
        <f>VLOOKUP(D1130,Group[],3,FALSE)</f>
        <v>Non Komoditi</v>
      </c>
      <c r="L1130">
        <f>VLOOKUP(D1130,Group[],5,FALSE)</f>
        <v>0</v>
      </c>
      <c r="M1130" t="str">
        <f>VLOOKUP(D1130,Group[],4,FALSE)</f>
        <v>Hortikultura</v>
      </c>
      <c r="N1130" t="str">
        <f>VLOOKUP(F1130,Kategori[],3,FALSE)</f>
        <v>Kayu</v>
      </c>
    </row>
    <row r="1131" spans="1:14">
      <c r="A1131" s="139" t="s">
        <v>6856</v>
      </c>
      <c r="B1131" s="27" t="s">
        <v>17</v>
      </c>
      <c r="C1131" s="27" t="s">
        <v>20</v>
      </c>
      <c r="D1131" s="27" t="s">
        <v>1072</v>
      </c>
      <c r="E1131" s="27" t="s">
        <v>27</v>
      </c>
      <c r="F1131" s="27" t="s">
        <v>959</v>
      </c>
      <c r="G1131" s="27" t="s">
        <v>960</v>
      </c>
      <c r="H1131" s="139" t="s">
        <v>5</v>
      </c>
      <c r="I1131" s="1">
        <v>66817</v>
      </c>
      <c r="J1131" s="58">
        <v>1</v>
      </c>
      <c r="K1131" t="str">
        <f>VLOOKUP(D1131,Group[],3,FALSE)</f>
        <v>Non Komoditi</v>
      </c>
      <c r="L1131">
        <f>VLOOKUP(D1131,Group[],5,FALSE)</f>
        <v>0</v>
      </c>
      <c r="M1131" t="str">
        <f>VLOOKUP(D1131,Group[],4,FALSE)</f>
        <v>Hortikultura</v>
      </c>
      <c r="N1131" t="str">
        <f>VLOOKUP(F1131,Kategori[],3,FALSE)</f>
        <v>Hortikultura</v>
      </c>
    </row>
    <row r="1132" spans="1:14">
      <c r="A1132" s="139" t="s">
        <v>6856</v>
      </c>
      <c r="B1132" s="27" t="s">
        <v>17</v>
      </c>
      <c r="C1132" s="27" t="s">
        <v>20</v>
      </c>
      <c r="D1132" s="27" t="s">
        <v>1072</v>
      </c>
      <c r="E1132" s="27" t="s">
        <v>27</v>
      </c>
      <c r="F1132" s="27" t="s">
        <v>1031</v>
      </c>
      <c r="G1132" s="27" t="s">
        <v>1032</v>
      </c>
      <c r="H1132" s="139" t="s">
        <v>5</v>
      </c>
      <c r="I1132" s="1">
        <v>40877203</v>
      </c>
      <c r="J1132" s="58">
        <v>515</v>
      </c>
      <c r="K1132" t="str">
        <f>VLOOKUP(D1132,Group[],3,FALSE)</f>
        <v>Non Komoditi</v>
      </c>
      <c r="L1132">
        <f>VLOOKUP(D1132,Group[],5,FALSE)</f>
        <v>0</v>
      </c>
      <c r="M1132" t="str">
        <f>VLOOKUP(D1132,Group[],4,FALSE)</f>
        <v>Hortikultura</v>
      </c>
      <c r="N1132" t="str">
        <f>VLOOKUP(F1132,Kategori[],3,FALSE)</f>
        <v>Hortikultura</v>
      </c>
    </row>
    <row r="1133" spans="1:14">
      <c r="A1133" s="139" t="s">
        <v>6856</v>
      </c>
      <c r="B1133" s="27" t="s">
        <v>17</v>
      </c>
      <c r="C1133" s="27" t="s">
        <v>20</v>
      </c>
      <c r="D1133" s="27" t="s">
        <v>1079</v>
      </c>
      <c r="E1133" s="27" t="s">
        <v>39</v>
      </c>
      <c r="F1133" s="27" t="s">
        <v>807</v>
      </c>
      <c r="G1133" s="27" t="s">
        <v>808</v>
      </c>
      <c r="H1133" s="139" t="s">
        <v>5</v>
      </c>
      <c r="I1133" s="1">
        <v>158480200</v>
      </c>
      <c r="J1133" s="58">
        <v>483</v>
      </c>
      <c r="K1133" t="str">
        <f>VLOOKUP(D1133,Group[],3,FALSE)</f>
        <v>Non Komoditi</v>
      </c>
      <c r="L1133">
        <f>VLOOKUP(D1133,Group[],5,FALSE)</f>
        <v>0</v>
      </c>
      <c r="M1133" t="str">
        <f>VLOOKUP(D1133,Group[],4,FALSE)</f>
        <v>Kayu</v>
      </c>
      <c r="N1133" t="str">
        <f>VLOOKUP(F1133,Kategori[],3,FALSE)</f>
        <v>Kayu</v>
      </c>
    </row>
    <row r="1134" spans="1:14">
      <c r="A1134" s="139" t="s">
        <v>6856</v>
      </c>
      <c r="B1134" s="27" t="s">
        <v>17</v>
      </c>
      <c r="C1134" s="27" t="s">
        <v>20</v>
      </c>
      <c r="D1134" s="27" t="s">
        <v>1079</v>
      </c>
      <c r="E1134" s="27" t="s">
        <v>39</v>
      </c>
      <c r="F1134" s="27" t="s">
        <v>809</v>
      </c>
      <c r="G1134" s="27" t="s">
        <v>810</v>
      </c>
      <c r="H1134" s="139" t="s">
        <v>5</v>
      </c>
      <c r="I1134" s="1">
        <v>575488300</v>
      </c>
      <c r="J1134" s="58">
        <v>1003</v>
      </c>
      <c r="K1134" t="str">
        <f>VLOOKUP(D1134,Group[],3,FALSE)</f>
        <v>Non Komoditi</v>
      </c>
      <c r="L1134">
        <f>VLOOKUP(D1134,Group[],5,FALSE)</f>
        <v>0</v>
      </c>
      <c r="M1134" t="str">
        <f>VLOOKUP(D1134,Group[],4,FALSE)</f>
        <v>Kayu</v>
      </c>
      <c r="N1134" t="str">
        <f>VLOOKUP(F1134,Kategori[],3,FALSE)</f>
        <v>Kayu</v>
      </c>
    </row>
    <row r="1135" spans="1:14">
      <c r="A1135" s="139" t="s">
        <v>6856</v>
      </c>
      <c r="B1135" s="27" t="s">
        <v>17</v>
      </c>
      <c r="C1135" s="27" t="s">
        <v>20</v>
      </c>
      <c r="D1135" s="27" t="s">
        <v>1079</v>
      </c>
      <c r="E1135" s="27" t="s">
        <v>39</v>
      </c>
      <c r="F1135" s="27" t="s">
        <v>811</v>
      </c>
      <c r="G1135" s="27" t="s">
        <v>812</v>
      </c>
      <c r="H1135" s="139" t="s">
        <v>5</v>
      </c>
      <c r="I1135" s="1">
        <v>819338850</v>
      </c>
      <c r="J1135" s="58">
        <v>989</v>
      </c>
      <c r="K1135" t="str">
        <f>VLOOKUP(D1135,Group[],3,FALSE)</f>
        <v>Non Komoditi</v>
      </c>
      <c r="L1135">
        <f>VLOOKUP(D1135,Group[],5,FALSE)</f>
        <v>0</v>
      </c>
      <c r="M1135" t="str">
        <f>VLOOKUP(D1135,Group[],4,FALSE)</f>
        <v>Kayu</v>
      </c>
      <c r="N1135" t="str">
        <f>VLOOKUP(F1135,Kategori[],3,FALSE)</f>
        <v>Kayu</v>
      </c>
    </row>
    <row r="1136" spans="1:14">
      <c r="A1136" s="139" t="s">
        <v>6856</v>
      </c>
      <c r="B1136" s="27" t="s">
        <v>17</v>
      </c>
      <c r="C1136" s="27" t="s">
        <v>20</v>
      </c>
      <c r="D1136" s="27" t="s">
        <v>1079</v>
      </c>
      <c r="E1136" s="27" t="s">
        <v>39</v>
      </c>
      <c r="F1136" s="27" t="s">
        <v>813</v>
      </c>
      <c r="G1136" s="27" t="s">
        <v>814</v>
      </c>
      <c r="H1136" s="139" t="s">
        <v>5</v>
      </c>
      <c r="I1136" s="1">
        <v>608049000</v>
      </c>
      <c r="J1136" s="58">
        <v>686</v>
      </c>
      <c r="K1136" t="str">
        <f>VLOOKUP(D1136,Group[],3,FALSE)</f>
        <v>Non Komoditi</v>
      </c>
      <c r="L1136">
        <f>VLOOKUP(D1136,Group[],5,FALSE)</f>
        <v>0</v>
      </c>
      <c r="M1136" t="str">
        <f>VLOOKUP(D1136,Group[],4,FALSE)</f>
        <v>Kayu</v>
      </c>
      <c r="N1136" t="str">
        <f>VLOOKUP(F1136,Kategori[],3,FALSE)</f>
        <v>Kayu</v>
      </c>
    </row>
    <row r="1137" spans="1:14">
      <c r="A1137" s="139" t="s">
        <v>6856</v>
      </c>
      <c r="B1137" s="27" t="s">
        <v>17</v>
      </c>
      <c r="C1137" s="27" t="s">
        <v>20</v>
      </c>
      <c r="D1137" s="27" t="s">
        <v>1079</v>
      </c>
      <c r="E1137" s="27" t="s">
        <v>39</v>
      </c>
      <c r="F1137" s="27" t="s">
        <v>815</v>
      </c>
      <c r="G1137" s="27" t="s">
        <v>816</v>
      </c>
      <c r="H1137" s="139" t="s">
        <v>5</v>
      </c>
      <c r="I1137" s="1">
        <v>466327950</v>
      </c>
      <c r="J1137" s="58">
        <v>510</v>
      </c>
      <c r="K1137" t="str">
        <f>VLOOKUP(D1137,Group[],3,FALSE)</f>
        <v>Non Komoditi</v>
      </c>
      <c r="L1137">
        <f>VLOOKUP(D1137,Group[],5,FALSE)</f>
        <v>0</v>
      </c>
      <c r="M1137" t="str">
        <f>VLOOKUP(D1137,Group[],4,FALSE)</f>
        <v>Kayu</v>
      </c>
      <c r="N1137" t="str">
        <f>VLOOKUP(F1137,Kategori[],3,FALSE)</f>
        <v>Kayu</v>
      </c>
    </row>
    <row r="1138" spans="1:14">
      <c r="A1138" s="139" t="s">
        <v>6856</v>
      </c>
      <c r="B1138" s="27" t="s">
        <v>17</v>
      </c>
      <c r="C1138" s="27" t="s">
        <v>20</v>
      </c>
      <c r="D1138" s="27" t="s">
        <v>1079</v>
      </c>
      <c r="E1138" s="27" t="s">
        <v>39</v>
      </c>
      <c r="F1138" s="27" t="s">
        <v>817</v>
      </c>
      <c r="G1138" s="27" t="s">
        <v>818</v>
      </c>
      <c r="H1138" s="139" t="s">
        <v>5</v>
      </c>
      <c r="I1138" s="1">
        <v>89889400</v>
      </c>
      <c r="J1138" s="58">
        <v>95</v>
      </c>
      <c r="K1138" t="str">
        <f>VLOOKUP(D1138,Group[],3,FALSE)</f>
        <v>Non Komoditi</v>
      </c>
      <c r="L1138">
        <f>VLOOKUP(D1138,Group[],5,FALSE)</f>
        <v>0</v>
      </c>
      <c r="M1138" t="str">
        <f>VLOOKUP(D1138,Group[],4,FALSE)</f>
        <v>Kayu</v>
      </c>
      <c r="N1138" t="str">
        <f>VLOOKUP(F1138,Kategori[],3,FALSE)</f>
        <v>Kayu</v>
      </c>
    </row>
    <row r="1139" spans="1:14">
      <c r="A1139" s="139" t="s">
        <v>6856</v>
      </c>
      <c r="B1139" s="27" t="s">
        <v>17</v>
      </c>
      <c r="C1139" s="27" t="s">
        <v>20</v>
      </c>
      <c r="D1139" s="27" t="s">
        <v>1079</v>
      </c>
      <c r="E1139" s="27" t="s">
        <v>39</v>
      </c>
      <c r="F1139" s="27" t="s">
        <v>821</v>
      </c>
      <c r="G1139" s="27" t="s">
        <v>822</v>
      </c>
      <c r="H1139" s="139" t="s">
        <v>5</v>
      </c>
      <c r="I1139" s="1">
        <v>200860576</v>
      </c>
      <c r="J1139" s="58">
        <v>716</v>
      </c>
      <c r="K1139" t="str">
        <f>VLOOKUP(D1139,Group[],3,FALSE)</f>
        <v>Non Komoditi</v>
      </c>
      <c r="L1139">
        <f>VLOOKUP(D1139,Group[],5,FALSE)</f>
        <v>0</v>
      </c>
      <c r="M1139" t="str">
        <f>VLOOKUP(D1139,Group[],4,FALSE)</f>
        <v>Kayu</v>
      </c>
      <c r="N1139" t="str">
        <f>VLOOKUP(F1139,Kategori[],3,FALSE)</f>
        <v>Kayu</v>
      </c>
    </row>
    <row r="1140" spans="1:14">
      <c r="A1140" s="139" t="s">
        <v>6856</v>
      </c>
      <c r="B1140" s="27" t="s">
        <v>17</v>
      </c>
      <c r="C1140" s="27" t="s">
        <v>20</v>
      </c>
      <c r="D1140" s="27" t="s">
        <v>1079</v>
      </c>
      <c r="E1140" s="27" t="s">
        <v>39</v>
      </c>
      <c r="F1140" s="27" t="s">
        <v>823</v>
      </c>
      <c r="G1140" s="27" t="s">
        <v>824</v>
      </c>
      <c r="H1140" s="139" t="s">
        <v>5</v>
      </c>
      <c r="I1140" s="1">
        <v>191607150</v>
      </c>
      <c r="J1140" s="58">
        <v>441</v>
      </c>
      <c r="K1140" t="str">
        <f>VLOOKUP(D1140,Group[],3,FALSE)</f>
        <v>Non Komoditi</v>
      </c>
      <c r="L1140">
        <f>VLOOKUP(D1140,Group[],5,FALSE)</f>
        <v>0</v>
      </c>
      <c r="M1140" t="str">
        <f>VLOOKUP(D1140,Group[],4,FALSE)</f>
        <v>Kayu</v>
      </c>
      <c r="N1140" t="str">
        <f>VLOOKUP(F1140,Kategori[],3,FALSE)</f>
        <v>Kayu</v>
      </c>
    </row>
    <row r="1141" spans="1:14">
      <c r="A1141" s="139" t="s">
        <v>6856</v>
      </c>
      <c r="B1141" s="27" t="s">
        <v>17</v>
      </c>
      <c r="C1141" s="27" t="s">
        <v>20</v>
      </c>
      <c r="D1141" s="27" t="s">
        <v>1079</v>
      </c>
      <c r="E1141" s="27" t="s">
        <v>39</v>
      </c>
      <c r="F1141" s="27" t="s">
        <v>825</v>
      </c>
      <c r="G1141" s="27" t="s">
        <v>826</v>
      </c>
      <c r="H1141" s="139" t="s">
        <v>5</v>
      </c>
      <c r="I1141" s="1">
        <v>688739300</v>
      </c>
      <c r="J1141" s="58">
        <v>1038</v>
      </c>
      <c r="K1141" t="str">
        <f>VLOOKUP(D1141,Group[],3,FALSE)</f>
        <v>Non Komoditi</v>
      </c>
      <c r="L1141">
        <f>VLOOKUP(D1141,Group[],5,FALSE)</f>
        <v>0</v>
      </c>
      <c r="M1141" t="str">
        <f>VLOOKUP(D1141,Group[],4,FALSE)</f>
        <v>Kayu</v>
      </c>
      <c r="N1141" t="str">
        <f>VLOOKUP(F1141,Kategori[],3,FALSE)</f>
        <v>Kayu</v>
      </c>
    </row>
    <row r="1142" spans="1:14">
      <c r="A1142" s="139" t="s">
        <v>6856</v>
      </c>
      <c r="B1142" s="27" t="s">
        <v>17</v>
      </c>
      <c r="C1142" s="27" t="s">
        <v>20</v>
      </c>
      <c r="D1142" s="27" t="s">
        <v>1079</v>
      </c>
      <c r="E1142" s="27" t="s">
        <v>39</v>
      </c>
      <c r="F1142" s="27" t="s">
        <v>827</v>
      </c>
      <c r="G1142" s="27" t="s">
        <v>828</v>
      </c>
      <c r="H1142" s="139" t="s">
        <v>5</v>
      </c>
      <c r="I1142" s="1">
        <v>1129560150</v>
      </c>
      <c r="J1142" s="58">
        <v>1315</v>
      </c>
      <c r="K1142" t="str">
        <f>VLOOKUP(D1142,Group[],3,FALSE)</f>
        <v>Non Komoditi</v>
      </c>
      <c r="L1142">
        <f>VLOOKUP(D1142,Group[],5,FALSE)</f>
        <v>0</v>
      </c>
      <c r="M1142" t="str">
        <f>VLOOKUP(D1142,Group[],4,FALSE)</f>
        <v>Kayu</v>
      </c>
      <c r="N1142" t="str">
        <f>VLOOKUP(F1142,Kategori[],3,FALSE)</f>
        <v>Kayu</v>
      </c>
    </row>
    <row r="1143" spans="1:14">
      <c r="A1143" s="139" t="s">
        <v>6856</v>
      </c>
      <c r="B1143" s="27" t="s">
        <v>17</v>
      </c>
      <c r="C1143" s="27" t="s">
        <v>20</v>
      </c>
      <c r="D1143" s="27" t="s">
        <v>1079</v>
      </c>
      <c r="E1143" s="27" t="s">
        <v>39</v>
      </c>
      <c r="F1143" s="27" t="s">
        <v>829</v>
      </c>
      <c r="G1143" s="27" t="s">
        <v>830</v>
      </c>
      <c r="H1143" s="139" t="s">
        <v>5</v>
      </c>
      <c r="I1143" s="1">
        <v>892723000</v>
      </c>
      <c r="J1143" s="58">
        <v>873</v>
      </c>
      <c r="K1143" t="str">
        <f>VLOOKUP(D1143,Group[],3,FALSE)</f>
        <v>Non Komoditi</v>
      </c>
      <c r="L1143">
        <f>VLOOKUP(D1143,Group[],5,FALSE)</f>
        <v>0</v>
      </c>
      <c r="M1143" t="str">
        <f>VLOOKUP(D1143,Group[],4,FALSE)</f>
        <v>Kayu</v>
      </c>
      <c r="N1143" t="str">
        <f>VLOOKUP(F1143,Kategori[],3,FALSE)</f>
        <v>Kayu</v>
      </c>
    </row>
    <row r="1144" spans="1:14">
      <c r="A1144" s="139" t="s">
        <v>6856</v>
      </c>
      <c r="B1144" s="27" t="s">
        <v>17</v>
      </c>
      <c r="C1144" s="27" t="s">
        <v>20</v>
      </c>
      <c r="D1144" s="27" t="s">
        <v>1079</v>
      </c>
      <c r="E1144" s="27" t="s">
        <v>39</v>
      </c>
      <c r="F1144" s="27" t="s">
        <v>831</v>
      </c>
      <c r="G1144" s="27" t="s">
        <v>832</v>
      </c>
      <c r="H1144" s="139" t="s">
        <v>5</v>
      </c>
      <c r="I1144" s="1">
        <v>640685400</v>
      </c>
      <c r="J1144" s="58">
        <v>575</v>
      </c>
      <c r="K1144" t="str">
        <f>VLOOKUP(D1144,Group[],3,FALSE)</f>
        <v>Non Komoditi</v>
      </c>
      <c r="L1144">
        <f>VLOOKUP(D1144,Group[],5,FALSE)</f>
        <v>0</v>
      </c>
      <c r="M1144" t="str">
        <f>VLOOKUP(D1144,Group[],4,FALSE)</f>
        <v>Kayu</v>
      </c>
      <c r="N1144" t="str">
        <f>VLOOKUP(F1144,Kategori[],3,FALSE)</f>
        <v>Kayu</v>
      </c>
    </row>
    <row r="1145" spans="1:14">
      <c r="A1145" s="139" t="s">
        <v>6856</v>
      </c>
      <c r="B1145" s="27" t="s">
        <v>17</v>
      </c>
      <c r="C1145" s="27" t="s">
        <v>20</v>
      </c>
      <c r="D1145" s="27" t="s">
        <v>1079</v>
      </c>
      <c r="E1145" s="27" t="s">
        <v>39</v>
      </c>
      <c r="F1145" s="27" t="s">
        <v>833</v>
      </c>
      <c r="G1145" s="27" t="s">
        <v>834</v>
      </c>
      <c r="H1145" s="139" t="s">
        <v>5</v>
      </c>
      <c r="I1145" s="1">
        <v>48560550</v>
      </c>
      <c r="J1145" s="58">
        <v>65</v>
      </c>
      <c r="K1145" t="str">
        <f>VLOOKUP(D1145,Group[],3,FALSE)</f>
        <v>Non Komoditi</v>
      </c>
      <c r="L1145">
        <f>VLOOKUP(D1145,Group[],5,FALSE)</f>
        <v>0</v>
      </c>
      <c r="M1145" t="str">
        <f>VLOOKUP(D1145,Group[],4,FALSE)</f>
        <v>Kayu</v>
      </c>
      <c r="N1145" t="str">
        <f>VLOOKUP(F1145,Kategori[],3,FALSE)</f>
        <v>Kayu</v>
      </c>
    </row>
    <row r="1146" spans="1:14">
      <c r="A1146" s="139" t="s">
        <v>6856</v>
      </c>
      <c r="B1146" s="27" t="s">
        <v>17</v>
      </c>
      <c r="C1146" s="27" t="s">
        <v>20</v>
      </c>
      <c r="D1146" s="27" t="s">
        <v>1079</v>
      </c>
      <c r="E1146" s="27" t="s">
        <v>39</v>
      </c>
      <c r="F1146" s="27" t="s">
        <v>837</v>
      </c>
      <c r="G1146" s="27" t="s">
        <v>838</v>
      </c>
      <c r="H1146" s="139" t="s">
        <v>5</v>
      </c>
      <c r="I1146" s="1">
        <v>105739233</v>
      </c>
      <c r="J1146" s="58">
        <v>387</v>
      </c>
      <c r="K1146" t="str">
        <f>VLOOKUP(D1146,Group[],3,FALSE)</f>
        <v>Non Komoditi</v>
      </c>
      <c r="L1146">
        <f>VLOOKUP(D1146,Group[],5,FALSE)</f>
        <v>0</v>
      </c>
      <c r="M1146" t="str">
        <f>VLOOKUP(D1146,Group[],4,FALSE)</f>
        <v>Kayu</v>
      </c>
      <c r="N1146" t="str">
        <f>VLOOKUP(F1146,Kategori[],3,FALSE)</f>
        <v>Kayu</v>
      </c>
    </row>
    <row r="1147" spans="1:14">
      <c r="A1147" s="139" t="s">
        <v>6856</v>
      </c>
      <c r="B1147" s="27" t="s">
        <v>17</v>
      </c>
      <c r="C1147" s="27" t="s">
        <v>20</v>
      </c>
      <c r="D1147" s="27" t="s">
        <v>1079</v>
      </c>
      <c r="E1147" s="27" t="s">
        <v>39</v>
      </c>
      <c r="F1147" s="27" t="s">
        <v>853</v>
      </c>
      <c r="G1147" s="27" t="s">
        <v>854</v>
      </c>
      <c r="H1147" s="139" t="s">
        <v>5</v>
      </c>
      <c r="I1147" s="1">
        <v>20652500</v>
      </c>
      <c r="J1147" s="58">
        <v>48</v>
      </c>
      <c r="K1147" t="str">
        <f>VLOOKUP(D1147,Group[],3,FALSE)</f>
        <v>Non Komoditi</v>
      </c>
      <c r="L1147">
        <f>VLOOKUP(D1147,Group[],5,FALSE)</f>
        <v>0</v>
      </c>
      <c r="M1147" t="str">
        <f>VLOOKUP(D1147,Group[],4,FALSE)</f>
        <v>Kayu</v>
      </c>
      <c r="N1147" t="str">
        <f>VLOOKUP(F1147,Kategori[],3,FALSE)</f>
        <v>Kayu</v>
      </c>
    </row>
    <row r="1148" spans="1:14">
      <c r="A1148" s="139" t="s">
        <v>6856</v>
      </c>
      <c r="B1148" s="27" t="s">
        <v>17</v>
      </c>
      <c r="C1148" s="27" t="s">
        <v>20</v>
      </c>
      <c r="D1148" s="27" t="s">
        <v>1079</v>
      </c>
      <c r="E1148" s="27" t="s">
        <v>39</v>
      </c>
      <c r="F1148" s="27" t="s">
        <v>855</v>
      </c>
      <c r="G1148" s="27" t="s">
        <v>856</v>
      </c>
      <c r="H1148" s="139" t="s">
        <v>5</v>
      </c>
      <c r="I1148" s="1">
        <v>111397500</v>
      </c>
      <c r="J1148" s="58">
        <v>117</v>
      </c>
      <c r="K1148" t="str">
        <f>VLOOKUP(D1148,Group[],3,FALSE)</f>
        <v>Non Komoditi</v>
      </c>
      <c r="L1148">
        <f>VLOOKUP(D1148,Group[],5,FALSE)</f>
        <v>0</v>
      </c>
      <c r="M1148" t="str">
        <f>VLOOKUP(D1148,Group[],4,FALSE)</f>
        <v>Kayu</v>
      </c>
      <c r="N1148" t="str">
        <f>VLOOKUP(F1148,Kategori[],3,FALSE)</f>
        <v>Kayu</v>
      </c>
    </row>
    <row r="1149" spans="1:14">
      <c r="A1149" s="139" t="s">
        <v>6856</v>
      </c>
      <c r="B1149" s="27" t="s">
        <v>17</v>
      </c>
      <c r="C1149" s="27" t="s">
        <v>20</v>
      </c>
      <c r="D1149" s="27" t="s">
        <v>1079</v>
      </c>
      <c r="E1149" s="27" t="s">
        <v>39</v>
      </c>
      <c r="F1149" s="27" t="s">
        <v>857</v>
      </c>
      <c r="G1149" s="27" t="s">
        <v>858</v>
      </c>
      <c r="H1149" s="139" t="s">
        <v>5</v>
      </c>
      <c r="I1149" s="1">
        <v>189154900</v>
      </c>
      <c r="J1149" s="58">
        <v>185</v>
      </c>
      <c r="K1149" t="str">
        <f>VLOOKUP(D1149,Group[],3,FALSE)</f>
        <v>Non Komoditi</v>
      </c>
      <c r="L1149">
        <f>VLOOKUP(D1149,Group[],5,FALSE)</f>
        <v>0</v>
      </c>
      <c r="M1149" t="str">
        <f>VLOOKUP(D1149,Group[],4,FALSE)</f>
        <v>Kayu</v>
      </c>
      <c r="N1149" t="str">
        <f>VLOOKUP(F1149,Kategori[],3,FALSE)</f>
        <v>Kayu</v>
      </c>
    </row>
    <row r="1150" spans="1:14">
      <c r="A1150" s="139" t="s">
        <v>6856</v>
      </c>
      <c r="B1150" s="27" t="s">
        <v>17</v>
      </c>
      <c r="C1150" s="27" t="s">
        <v>20</v>
      </c>
      <c r="D1150" s="27" t="s">
        <v>1079</v>
      </c>
      <c r="E1150" s="27" t="s">
        <v>39</v>
      </c>
      <c r="F1150" s="27" t="s">
        <v>859</v>
      </c>
      <c r="G1150" s="27" t="s">
        <v>860</v>
      </c>
      <c r="H1150" s="139" t="s">
        <v>5</v>
      </c>
      <c r="I1150" s="1">
        <v>143550800</v>
      </c>
      <c r="J1150" s="58">
        <v>132</v>
      </c>
      <c r="K1150" t="str">
        <f>VLOOKUP(D1150,Group[],3,FALSE)</f>
        <v>Non Komoditi</v>
      </c>
      <c r="L1150">
        <f>VLOOKUP(D1150,Group[],5,FALSE)</f>
        <v>0</v>
      </c>
      <c r="M1150" t="str">
        <f>VLOOKUP(D1150,Group[],4,FALSE)</f>
        <v>Kayu</v>
      </c>
      <c r="N1150" t="str">
        <f>VLOOKUP(F1150,Kategori[],3,FALSE)</f>
        <v>Kayu</v>
      </c>
    </row>
    <row r="1151" spans="1:14">
      <c r="A1151" s="139" t="s">
        <v>6856</v>
      </c>
      <c r="B1151" s="27" t="s">
        <v>17</v>
      </c>
      <c r="C1151" s="27" t="s">
        <v>20</v>
      </c>
      <c r="D1151" s="27" t="s">
        <v>1079</v>
      </c>
      <c r="E1151" s="27" t="s">
        <v>39</v>
      </c>
      <c r="F1151" s="27" t="s">
        <v>861</v>
      </c>
      <c r="G1151" s="27" t="s">
        <v>862</v>
      </c>
      <c r="H1151" s="139" t="s">
        <v>5</v>
      </c>
      <c r="I1151" s="1">
        <v>60137100</v>
      </c>
      <c r="J1151" s="58">
        <v>56</v>
      </c>
      <c r="K1151" t="str">
        <f>VLOOKUP(D1151,Group[],3,FALSE)</f>
        <v>Non Komoditi</v>
      </c>
      <c r="L1151">
        <f>VLOOKUP(D1151,Group[],5,FALSE)</f>
        <v>0</v>
      </c>
      <c r="M1151" t="str">
        <f>VLOOKUP(D1151,Group[],4,FALSE)</f>
        <v>Kayu</v>
      </c>
      <c r="N1151" t="str">
        <f>VLOOKUP(F1151,Kategori[],3,FALSE)</f>
        <v>Kayu</v>
      </c>
    </row>
    <row r="1152" spans="1:14">
      <c r="A1152" s="139" t="s">
        <v>6856</v>
      </c>
      <c r="B1152" s="27" t="s">
        <v>17</v>
      </c>
      <c r="C1152" s="27" t="s">
        <v>20</v>
      </c>
      <c r="D1152" s="27" t="s">
        <v>1079</v>
      </c>
      <c r="E1152" s="27" t="s">
        <v>39</v>
      </c>
      <c r="F1152" s="27" t="s">
        <v>867</v>
      </c>
      <c r="G1152" s="27" t="s">
        <v>868</v>
      </c>
      <c r="H1152" s="139" t="s">
        <v>5</v>
      </c>
      <c r="I1152" s="1">
        <v>525000</v>
      </c>
      <c r="J1152" s="58">
        <v>2</v>
      </c>
      <c r="K1152" t="str">
        <f>VLOOKUP(D1152,Group[],3,FALSE)</f>
        <v>Non Komoditi</v>
      </c>
      <c r="L1152">
        <f>VLOOKUP(D1152,Group[],5,FALSE)</f>
        <v>0</v>
      </c>
      <c r="M1152" t="str">
        <f>VLOOKUP(D1152,Group[],4,FALSE)</f>
        <v>Kayu</v>
      </c>
      <c r="N1152" t="str">
        <f>VLOOKUP(F1152,Kategori[],3,FALSE)</f>
        <v>Kayu</v>
      </c>
    </row>
    <row r="1153" spans="1:14">
      <c r="A1153" s="139" t="s">
        <v>6856</v>
      </c>
      <c r="B1153" s="27" t="s">
        <v>17</v>
      </c>
      <c r="C1153" s="27" t="s">
        <v>20</v>
      </c>
      <c r="D1153" s="27" t="s">
        <v>1079</v>
      </c>
      <c r="E1153" s="27" t="s">
        <v>39</v>
      </c>
      <c r="F1153" s="27" t="s">
        <v>869</v>
      </c>
      <c r="G1153" s="27" t="s">
        <v>870</v>
      </c>
      <c r="H1153" s="139" t="s">
        <v>5</v>
      </c>
      <c r="I1153" s="1">
        <v>2392950</v>
      </c>
      <c r="J1153" s="58">
        <v>5</v>
      </c>
      <c r="K1153" t="str">
        <f>VLOOKUP(D1153,Group[],3,FALSE)</f>
        <v>Non Komoditi</v>
      </c>
      <c r="L1153">
        <f>VLOOKUP(D1153,Group[],5,FALSE)</f>
        <v>0</v>
      </c>
      <c r="M1153" t="str">
        <f>VLOOKUP(D1153,Group[],4,FALSE)</f>
        <v>Kayu</v>
      </c>
      <c r="N1153" t="str">
        <f>VLOOKUP(F1153,Kategori[],3,FALSE)</f>
        <v>Kayu</v>
      </c>
    </row>
    <row r="1154" spans="1:14">
      <c r="A1154" s="139" t="s">
        <v>6856</v>
      </c>
      <c r="B1154" s="27" t="s">
        <v>17</v>
      </c>
      <c r="C1154" s="27" t="s">
        <v>20</v>
      </c>
      <c r="D1154" s="27" t="s">
        <v>1079</v>
      </c>
      <c r="E1154" s="27" t="s">
        <v>39</v>
      </c>
      <c r="F1154" s="27" t="s">
        <v>871</v>
      </c>
      <c r="G1154" s="27" t="s">
        <v>872</v>
      </c>
      <c r="H1154" s="139" t="s">
        <v>5</v>
      </c>
      <c r="I1154" s="1">
        <v>5370400</v>
      </c>
      <c r="J1154" s="58">
        <v>7</v>
      </c>
      <c r="K1154" t="str">
        <f>VLOOKUP(D1154,Group[],3,FALSE)</f>
        <v>Non Komoditi</v>
      </c>
      <c r="L1154">
        <f>VLOOKUP(D1154,Group[],5,FALSE)</f>
        <v>0</v>
      </c>
      <c r="M1154" t="str">
        <f>VLOOKUP(D1154,Group[],4,FALSE)</f>
        <v>Kayu</v>
      </c>
      <c r="N1154" t="str">
        <f>VLOOKUP(F1154,Kategori[],3,FALSE)</f>
        <v>Kayu</v>
      </c>
    </row>
    <row r="1155" spans="1:14">
      <c r="A1155" s="139" t="s">
        <v>6856</v>
      </c>
      <c r="B1155" s="27" t="s">
        <v>17</v>
      </c>
      <c r="C1155" s="27" t="s">
        <v>20</v>
      </c>
      <c r="D1155" s="27" t="s">
        <v>1079</v>
      </c>
      <c r="E1155" s="27" t="s">
        <v>39</v>
      </c>
      <c r="F1155" s="27" t="s">
        <v>873</v>
      </c>
      <c r="G1155" s="27" t="s">
        <v>874</v>
      </c>
      <c r="H1155" s="139" t="s">
        <v>5</v>
      </c>
      <c r="I1155" s="1">
        <v>7431300</v>
      </c>
      <c r="J1155" s="58">
        <v>9</v>
      </c>
      <c r="K1155" t="str">
        <f>VLOOKUP(D1155,Group[],3,FALSE)</f>
        <v>Non Komoditi</v>
      </c>
      <c r="L1155">
        <f>VLOOKUP(D1155,Group[],5,FALSE)</f>
        <v>0</v>
      </c>
      <c r="M1155" t="str">
        <f>VLOOKUP(D1155,Group[],4,FALSE)</f>
        <v>Kayu</v>
      </c>
      <c r="N1155" t="str">
        <f>VLOOKUP(F1155,Kategori[],3,FALSE)</f>
        <v>Kayu</v>
      </c>
    </row>
    <row r="1156" spans="1:14">
      <c r="A1156" s="139" t="s">
        <v>6856</v>
      </c>
      <c r="B1156" s="27" t="s">
        <v>17</v>
      </c>
      <c r="C1156" s="27" t="s">
        <v>20</v>
      </c>
      <c r="D1156" s="27" t="s">
        <v>1079</v>
      </c>
      <c r="E1156" s="27" t="s">
        <v>39</v>
      </c>
      <c r="F1156" s="27" t="s">
        <v>875</v>
      </c>
      <c r="G1156" s="27" t="s">
        <v>876</v>
      </c>
      <c r="H1156" s="139" t="s">
        <v>5</v>
      </c>
      <c r="I1156" s="1">
        <v>1705000</v>
      </c>
      <c r="J1156" s="58">
        <v>3</v>
      </c>
      <c r="K1156" t="str">
        <f>VLOOKUP(D1156,Group[],3,FALSE)</f>
        <v>Non Komoditi</v>
      </c>
      <c r="L1156">
        <f>VLOOKUP(D1156,Group[],5,FALSE)</f>
        <v>0</v>
      </c>
      <c r="M1156" t="str">
        <f>VLOOKUP(D1156,Group[],4,FALSE)</f>
        <v>Kayu</v>
      </c>
      <c r="N1156" t="str">
        <f>VLOOKUP(F1156,Kategori[],3,FALSE)</f>
        <v>Kayu</v>
      </c>
    </row>
    <row r="1157" spans="1:14">
      <c r="A1157" s="139" t="s">
        <v>6856</v>
      </c>
      <c r="B1157" s="27" t="s">
        <v>17</v>
      </c>
      <c r="C1157" s="27" t="s">
        <v>20</v>
      </c>
      <c r="D1157" s="27" t="s">
        <v>1079</v>
      </c>
      <c r="E1157" s="27" t="s">
        <v>39</v>
      </c>
      <c r="F1157" s="27" t="s">
        <v>943</v>
      </c>
      <c r="G1157" s="27" t="s">
        <v>944</v>
      </c>
      <c r="H1157" s="139" t="s">
        <v>5</v>
      </c>
      <c r="I1157" s="1">
        <v>66698198</v>
      </c>
      <c r="J1157" s="58">
        <v>311</v>
      </c>
      <c r="K1157" t="str">
        <f>VLOOKUP(D1157,Group[],3,FALSE)</f>
        <v>Non Komoditi</v>
      </c>
      <c r="L1157">
        <f>VLOOKUP(D1157,Group[],5,FALSE)</f>
        <v>0</v>
      </c>
      <c r="M1157" t="str">
        <f>VLOOKUP(D1157,Group[],4,FALSE)</f>
        <v>Kayu</v>
      </c>
      <c r="N1157" t="str">
        <f>VLOOKUP(F1157,Kategori[],3,FALSE)</f>
        <v>Kayu</v>
      </c>
    </row>
    <row r="1158" spans="1:14">
      <c r="A1158" s="139" t="s">
        <v>6856</v>
      </c>
      <c r="B1158" s="27" t="s">
        <v>17</v>
      </c>
      <c r="C1158" s="27" t="s">
        <v>20</v>
      </c>
      <c r="D1158" s="27" t="s">
        <v>1079</v>
      </c>
      <c r="E1158" s="27" t="s">
        <v>39</v>
      </c>
      <c r="F1158" s="27" t="s">
        <v>947</v>
      </c>
      <c r="G1158" s="27" t="s">
        <v>948</v>
      </c>
      <c r="H1158" s="139" t="s">
        <v>5</v>
      </c>
      <c r="I1158" s="1">
        <v>161000</v>
      </c>
      <c r="J1158" s="58">
        <v>1</v>
      </c>
      <c r="K1158" t="str">
        <f>VLOOKUP(D1158,Group[],3,FALSE)</f>
        <v>Non Komoditi</v>
      </c>
      <c r="L1158">
        <f>VLOOKUP(D1158,Group[],5,FALSE)</f>
        <v>0</v>
      </c>
      <c r="M1158" t="str">
        <f>VLOOKUP(D1158,Group[],4,FALSE)</f>
        <v>Kayu</v>
      </c>
      <c r="N1158" t="str">
        <f>VLOOKUP(F1158,Kategori[],3,FALSE)</f>
        <v>Kayu</v>
      </c>
    </row>
    <row r="1159" spans="1:14">
      <c r="A1159" s="139" t="s">
        <v>6856</v>
      </c>
      <c r="B1159" s="27" t="s">
        <v>17</v>
      </c>
      <c r="C1159" s="27" t="s">
        <v>20</v>
      </c>
      <c r="D1159" s="27" t="s">
        <v>1079</v>
      </c>
      <c r="E1159" s="27" t="s">
        <v>39</v>
      </c>
      <c r="F1159" s="27" t="s">
        <v>949</v>
      </c>
      <c r="G1159" s="27" t="s">
        <v>950</v>
      </c>
      <c r="H1159" s="139" t="s">
        <v>5</v>
      </c>
      <c r="I1159" s="1">
        <v>703150</v>
      </c>
      <c r="J1159" s="58">
        <v>3</v>
      </c>
      <c r="K1159" t="str">
        <f>VLOOKUP(D1159,Group[],3,FALSE)</f>
        <v>Non Komoditi</v>
      </c>
      <c r="L1159">
        <f>VLOOKUP(D1159,Group[],5,FALSE)</f>
        <v>0</v>
      </c>
      <c r="M1159" t="str">
        <f>VLOOKUP(D1159,Group[],4,FALSE)</f>
        <v>Kayu</v>
      </c>
      <c r="N1159" t="str">
        <f>VLOOKUP(F1159,Kategori[],3,FALSE)</f>
        <v>Kayu</v>
      </c>
    </row>
    <row r="1160" spans="1:14">
      <c r="A1160" s="139" t="s">
        <v>6856</v>
      </c>
      <c r="B1160" s="27" t="s">
        <v>17</v>
      </c>
      <c r="C1160" s="27" t="s">
        <v>20</v>
      </c>
      <c r="D1160" s="27" t="s">
        <v>1079</v>
      </c>
      <c r="E1160" s="27" t="s">
        <v>39</v>
      </c>
      <c r="F1160" s="27" t="s">
        <v>951</v>
      </c>
      <c r="G1160" s="27" t="s">
        <v>952</v>
      </c>
      <c r="H1160" s="139" t="s">
        <v>5</v>
      </c>
      <c r="I1160" s="1">
        <v>2034450</v>
      </c>
      <c r="J1160" s="58">
        <v>3</v>
      </c>
      <c r="K1160" t="str">
        <f>VLOOKUP(D1160,Group[],3,FALSE)</f>
        <v>Non Komoditi</v>
      </c>
      <c r="L1160">
        <f>VLOOKUP(D1160,Group[],5,FALSE)</f>
        <v>0</v>
      </c>
      <c r="M1160" t="str">
        <f>VLOOKUP(D1160,Group[],4,FALSE)</f>
        <v>Kayu</v>
      </c>
      <c r="N1160" t="str">
        <f>VLOOKUP(F1160,Kategori[],3,FALSE)</f>
        <v>Kayu</v>
      </c>
    </row>
    <row r="1161" spans="1:14">
      <c r="A1161" s="139" t="s">
        <v>6856</v>
      </c>
      <c r="B1161" s="27" t="s">
        <v>17</v>
      </c>
      <c r="C1161" s="27" t="s">
        <v>20</v>
      </c>
      <c r="D1161" s="27" t="s">
        <v>1079</v>
      </c>
      <c r="E1161" s="27" t="s">
        <v>39</v>
      </c>
      <c r="F1161" s="27" t="s">
        <v>953</v>
      </c>
      <c r="G1161" s="27" t="s">
        <v>954</v>
      </c>
      <c r="H1161" s="139" t="s">
        <v>5</v>
      </c>
      <c r="I1161" s="1">
        <v>2944700</v>
      </c>
      <c r="J1161" s="58">
        <v>5</v>
      </c>
      <c r="K1161" t="str">
        <f>VLOOKUP(D1161,Group[],3,FALSE)</f>
        <v>Non Komoditi</v>
      </c>
      <c r="L1161">
        <f>VLOOKUP(D1161,Group[],5,FALSE)</f>
        <v>0</v>
      </c>
      <c r="M1161" t="str">
        <f>VLOOKUP(D1161,Group[],4,FALSE)</f>
        <v>Kayu</v>
      </c>
      <c r="N1161" t="str">
        <f>VLOOKUP(F1161,Kategori[],3,FALSE)</f>
        <v>Kayu</v>
      </c>
    </row>
    <row r="1162" spans="1:14">
      <c r="A1162" s="139" t="s">
        <v>6856</v>
      </c>
      <c r="B1162" s="27" t="s">
        <v>17</v>
      </c>
      <c r="C1162" s="27" t="s">
        <v>20</v>
      </c>
      <c r="D1162" s="27" t="s">
        <v>1079</v>
      </c>
      <c r="E1162" s="27" t="s">
        <v>39</v>
      </c>
      <c r="F1162" s="27" t="s">
        <v>955</v>
      </c>
      <c r="G1162" s="27" t="s">
        <v>956</v>
      </c>
      <c r="H1162" s="139" t="s">
        <v>5</v>
      </c>
      <c r="I1162" s="1">
        <v>1496000</v>
      </c>
      <c r="J1162" s="58">
        <v>1</v>
      </c>
      <c r="K1162" t="str">
        <f>VLOOKUP(D1162,Group[],3,FALSE)</f>
        <v>Non Komoditi</v>
      </c>
      <c r="L1162">
        <f>VLOOKUP(D1162,Group[],5,FALSE)</f>
        <v>0</v>
      </c>
      <c r="M1162" t="str">
        <f>VLOOKUP(D1162,Group[],4,FALSE)</f>
        <v>Kayu</v>
      </c>
      <c r="N1162" t="str">
        <f>VLOOKUP(F1162,Kategori[],3,FALSE)</f>
        <v>Kayu</v>
      </c>
    </row>
    <row r="1163" spans="1:14">
      <c r="A1163" s="139" t="s">
        <v>6856</v>
      </c>
      <c r="B1163" s="27" t="s">
        <v>17</v>
      </c>
      <c r="C1163" s="27" t="s">
        <v>20</v>
      </c>
      <c r="D1163" s="27" t="s">
        <v>1073</v>
      </c>
      <c r="E1163" s="27" t="s">
        <v>26</v>
      </c>
      <c r="F1163" s="27" t="s">
        <v>6</v>
      </c>
      <c r="G1163" s="27" t="s">
        <v>6</v>
      </c>
      <c r="H1163" s="139" t="s">
        <v>5</v>
      </c>
      <c r="I1163" s="1">
        <v>1778382119</v>
      </c>
      <c r="J1163" s="58">
        <v>0</v>
      </c>
      <c r="K1163" t="str">
        <f>VLOOKUP(D1163,Group[],3,FALSE)</f>
        <v>Non Komoditi</v>
      </c>
      <c r="L1163">
        <f>VLOOKUP(D1163,Group[],5,FALSE)</f>
        <v>0</v>
      </c>
      <c r="M1163" t="str">
        <f>VLOOKUP(D1163,Group[],4,FALSE)</f>
        <v>Agrowisata</v>
      </c>
      <c r="N1163" t="str">
        <f>VLOOKUP(F1163,Kategori[],3,FALSE)</f>
        <v>Lainnya</v>
      </c>
    </row>
    <row r="1164" spans="1:14">
      <c r="A1164" s="139" t="s">
        <v>6856</v>
      </c>
      <c r="B1164" s="27" t="s">
        <v>17</v>
      </c>
      <c r="C1164" s="27" t="s">
        <v>21</v>
      </c>
      <c r="D1164" s="27" t="s">
        <v>1061</v>
      </c>
      <c r="E1164" s="27" t="s">
        <v>35</v>
      </c>
      <c r="F1164" s="27" t="s">
        <v>50</v>
      </c>
      <c r="G1164" s="27" t="s">
        <v>8</v>
      </c>
      <c r="H1164" s="139" t="s">
        <v>5</v>
      </c>
      <c r="I1164" s="1">
        <v>83114101590</v>
      </c>
      <c r="J1164" s="58">
        <v>7229610</v>
      </c>
      <c r="K1164" t="str">
        <f>VLOOKUP(D1164,Group[],3,FALSE)</f>
        <v>Komoditi</v>
      </c>
      <c r="L1164" t="str">
        <f>VLOOKUP(D1164,Group[],5,FALSE)</f>
        <v>Kelapa Sawit</v>
      </c>
      <c r="M1164" t="str">
        <f>VLOOKUP(D1164,Group[],4,FALSE)</f>
        <v>Kelapa Sawit</v>
      </c>
      <c r="N1164" t="str">
        <f>VLOOKUP(F1164,Kategori[],3,FALSE)</f>
        <v>Minyak Sawit</v>
      </c>
    </row>
    <row r="1165" spans="1:14">
      <c r="A1165" s="139" t="s">
        <v>6856</v>
      </c>
      <c r="B1165" s="27" t="s">
        <v>17</v>
      </c>
      <c r="C1165" s="27" t="s">
        <v>21</v>
      </c>
      <c r="D1165" s="27" t="s">
        <v>1061</v>
      </c>
      <c r="E1165" s="27" t="s">
        <v>35</v>
      </c>
      <c r="F1165" s="27" t="s">
        <v>51</v>
      </c>
      <c r="G1165" s="27" t="s">
        <v>9</v>
      </c>
      <c r="H1165" s="139" t="s">
        <v>5</v>
      </c>
      <c r="I1165" s="1">
        <v>9113583170</v>
      </c>
      <c r="J1165" s="58">
        <v>1559890</v>
      </c>
      <c r="K1165" t="str">
        <f>VLOOKUP(D1165,Group[],3,FALSE)</f>
        <v>Komoditi</v>
      </c>
      <c r="L1165" t="str">
        <f>VLOOKUP(D1165,Group[],5,FALSE)</f>
        <v>Kelapa Sawit</v>
      </c>
      <c r="M1165" t="str">
        <f>VLOOKUP(D1165,Group[],4,FALSE)</f>
        <v>Kelapa Sawit</v>
      </c>
      <c r="N1165" t="str">
        <f>VLOOKUP(F1165,Kategori[],3,FALSE)</f>
        <v>Kernel</v>
      </c>
    </row>
    <row r="1166" spans="1:14">
      <c r="A1166" s="139" t="s">
        <v>6856</v>
      </c>
      <c r="B1166" s="27" t="s">
        <v>17</v>
      </c>
      <c r="C1166" s="27" t="s">
        <v>21</v>
      </c>
      <c r="D1166" s="27" t="s">
        <v>1066</v>
      </c>
      <c r="E1166" s="27" t="s">
        <v>28</v>
      </c>
      <c r="F1166" s="27" t="s">
        <v>348</v>
      </c>
      <c r="G1166" s="27" t="s">
        <v>349</v>
      </c>
      <c r="H1166" s="139" t="s">
        <v>5</v>
      </c>
      <c r="I1166" s="1">
        <v>722778600</v>
      </c>
      <c r="J1166" s="58">
        <v>34211</v>
      </c>
      <c r="K1166" t="str">
        <f>VLOOKUP(D1166,Group[],3,FALSE)</f>
        <v>Komoditi</v>
      </c>
      <c r="L1166" t="str">
        <f>VLOOKUP(D1166,Group[],5,FALSE)</f>
        <v>Karet</v>
      </c>
      <c r="M1166" t="str">
        <f>VLOOKUP(D1166,Group[],4,FALSE)</f>
        <v>Karet</v>
      </c>
      <c r="N1166" t="str">
        <f>VLOOKUP(F1166,Kategori[],3,FALSE)</f>
        <v>Karet Lainnya</v>
      </c>
    </row>
    <row r="1167" spans="1:14">
      <c r="A1167" s="139" t="s">
        <v>6856</v>
      </c>
      <c r="B1167" s="27" t="s">
        <v>17</v>
      </c>
      <c r="C1167" s="27" t="s">
        <v>21</v>
      </c>
      <c r="D1167" s="27" t="s">
        <v>1062</v>
      </c>
      <c r="E1167" s="27" t="s">
        <v>45</v>
      </c>
      <c r="F1167" s="27" t="s">
        <v>50</v>
      </c>
      <c r="G1167" s="27" t="s">
        <v>8</v>
      </c>
      <c r="H1167" s="139" t="s">
        <v>5</v>
      </c>
      <c r="I1167" s="1">
        <v>207723670</v>
      </c>
      <c r="J1167" s="58">
        <v>0</v>
      </c>
      <c r="K1167" t="str">
        <f>VLOOKUP(D1167,Group[],3,FALSE)</f>
        <v>Komoditi</v>
      </c>
      <c r="L1167" t="str">
        <f>VLOOKUP(D1167,Group[],5,FALSE)</f>
        <v>Kelapa Sawit</v>
      </c>
      <c r="M1167" t="str">
        <f>VLOOKUP(D1167,Group[],4,FALSE)</f>
        <v>Kelapa Sawit</v>
      </c>
      <c r="N1167" t="str">
        <f>VLOOKUP(F1167,Kategori[],3,FALSE)</f>
        <v>Minyak Sawit</v>
      </c>
    </row>
    <row r="1168" spans="1:14">
      <c r="A1168" s="139" t="s">
        <v>6856</v>
      </c>
      <c r="B1168" s="27" t="s">
        <v>17</v>
      </c>
      <c r="C1168" s="27" t="s">
        <v>21</v>
      </c>
      <c r="D1168" s="27" t="s">
        <v>1062</v>
      </c>
      <c r="E1168" s="27" t="s">
        <v>45</v>
      </c>
      <c r="F1168" s="27" t="s">
        <v>51</v>
      </c>
      <c r="G1168" s="27" t="s">
        <v>9</v>
      </c>
      <c r="H1168" s="139" t="s">
        <v>5</v>
      </c>
      <c r="I1168" s="1">
        <v>8766450</v>
      </c>
      <c r="J1168" s="58">
        <v>0</v>
      </c>
      <c r="K1168" t="str">
        <f>VLOOKUP(D1168,Group[],3,FALSE)</f>
        <v>Komoditi</v>
      </c>
      <c r="L1168" t="str">
        <f>VLOOKUP(D1168,Group[],5,FALSE)</f>
        <v>Kelapa Sawit</v>
      </c>
      <c r="M1168" t="str">
        <f>VLOOKUP(D1168,Group[],4,FALSE)</f>
        <v>Kelapa Sawit</v>
      </c>
      <c r="N1168" t="str">
        <f>VLOOKUP(F1168,Kategori[],3,FALSE)</f>
        <v>Kernel</v>
      </c>
    </row>
    <row r="1169" spans="1:14">
      <c r="A1169" s="139" t="s">
        <v>6856</v>
      </c>
      <c r="B1169" s="27" t="s">
        <v>17</v>
      </c>
      <c r="C1169" s="27" t="s">
        <v>22</v>
      </c>
      <c r="D1169" s="27" t="s">
        <v>1061</v>
      </c>
      <c r="E1169" s="27" t="s">
        <v>35</v>
      </c>
      <c r="F1169" s="27" t="s">
        <v>50</v>
      </c>
      <c r="G1169" s="27" t="s">
        <v>8</v>
      </c>
      <c r="H1169" s="139" t="s">
        <v>5</v>
      </c>
      <c r="I1169" s="1">
        <v>79378391507</v>
      </c>
      <c r="J1169" s="58">
        <v>7308885</v>
      </c>
      <c r="K1169" t="str">
        <f>VLOOKUP(D1169,Group[],3,FALSE)</f>
        <v>Komoditi</v>
      </c>
      <c r="L1169" t="str">
        <f>VLOOKUP(D1169,Group[],5,FALSE)</f>
        <v>Kelapa Sawit</v>
      </c>
      <c r="M1169" t="str">
        <f>VLOOKUP(D1169,Group[],4,FALSE)</f>
        <v>Kelapa Sawit</v>
      </c>
      <c r="N1169" t="str">
        <f>VLOOKUP(F1169,Kategori[],3,FALSE)</f>
        <v>Minyak Sawit</v>
      </c>
    </row>
    <row r="1170" spans="1:14">
      <c r="A1170" s="139" t="s">
        <v>6856</v>
      </c>
      <c r="B1170" s="27" t="s">
        <v>17</v>
      </c>
      <c r="C1170" s="27" t="s">
        <v>22</v>
      </c>
      <c r="D1170" s="27" t="s">
        <v>1061</v>
      </c>
      <c r="E1170" s="27" t="s">
        <v>35</v>
      </c>
      <c r="F1170" s="27" t="s">
        <v>51</v>
      </c>
      <c r="G1170" s="27" t="s">
        <v>9</v>
      </c>
      <c r="H1170" s="139" t="s">
        <v>5</v>
      </c>
      <c r="I1170" s="1">
        <v>257875000</v>
      </c>
      <c r="J1170" s="58">
        <v>103150</v>
      </c>
      <c r="K1170" t="str">
        <f>VLOOKUP(D1170,Group[],3,FALSE)</f>
        <v>Komoditi</v>
      </c>
      <c r="L1170" t="str">
        <f>VLOOKUP(D1170,Group[],5,FALSE)</f>
        <v>Kelapa Sawit</v>
      </c>
      <c r="M1170" t="str">
        <f>VLOOKUP(D1170,Group[],4,FALSE)</f>
        <v>Kelapa Sawit</v>
      </c>
      <c r="N1170" t="str">
        <f>VLOOKUP(F1170,Kategori[],3,FALSE)</f>
        <v>Kernel</v>
      </c>
    </row>
    <row r="1171" spans="1:14">
      <c r="A1171" s="139" t="s">
        <v>6856</v>
      </c>
      <c r="B1171" s="27" t="s">
        <v>17</v>
      </c>
      <c r="C1171" s="27" t="s">
        <v>22</v>
      </c>
      <c r="D1171" s="27" t="s">
        <v>1061</v>
      </c>
      <c r="E1171" s="27" t="s">
        <v>35</v>
      </c>
      <c r="F1171" s="27" t="s">
        <v>1035</v>
      </c>
      <c r="G1171" s="27" t="s">
        <v>1036</v>
      </c>
      <c r="H1171" s="139" t="s">
        <v>5</v>
      </c>
      <c r="I1171" s="1">
        <v>2102775768</v>
      </c>
      <c r="J1171" s="58">
        <v>1168292</v>
      </c>
      <c r="K1171" t="str">
        <f>VLOOKUP(D1171,Group[],3,FALSE)</f>
        <v>Komoditi</v>
      </c>
      <c r="L1171" t="str">
        <f>VLOOKUP(D1171,Group[],5,FALSE)</f>
        <v>Kelapa Sawit</v>
      </c>
      <c r="M1171" t="str">
        <f>VLOOKUP(D1171,Group[],4,FALSE)</f>
        <v>Kelapa Sawit</v>
      </c>
      <c r="N1171" t="str">
        <f>VLOOKUP(F1171,Kategori[],3,FALSE)</f>
        <v>PKM</v>
      </c>
    </row>
    <row r="1172" spans="1:14">
      <c r="A1172" s="139" t="s">
        <v>6856</v>
      </c>
      <c r="B1172" s="27" t="s">
        <v>17</v>
      </c>
      <c r="C1172" s="27" t="s">
        <v>22</v>
      </c>
      <c r="D1172" s="27" t="s">
        <v>1061</v>
      </c>
      <c r="E1172" s="27" t="s">
        <v>35</v>
      </c>
      <c r="F1172" s="27" t="s">
        <v>359</v>
      </c>
      <c r="G1172" s="27" t="s">
        <v>360</v>
      </c>
      <c r="H1172" s="139" t="s">
        <v>5</v>
      </c>
      <c r="I1172" s="1">
        <v>1296261600</v>
      </c>
      <c r="J1172" s="58">
        <v>611720</v>
      </c>
      <c r="K1172" t="str">
        <f>VLOOKUP(D1172,Group[],3,FALSE)</f>
        <v>Komoditi</v>
      </c>
      <c r="L1172" t="str">
        <f>VLOOKUP(D1172,Group[],5,FALSE)</f>
        <v>Kelapa Sawit</v>
      </c>
      <c r="M1172" t="str">
        <f>VLOOKUP(D1172,Group[],4,FALSE)</f>
        <v>Kelapa Sawit</v>
      </c>
      <c r="N1172" t="str">
        <f>VLOOKUP(F1172,Kategori[],3,FALSE)</f>
        <v>TBS</v>
      </c>
    </row>
    <row r="1173" spans="1:14">
      <c r="A1173" s="139" t="s">
        <v>6856</v>
      </c>
      <c r="B1173" s="27" t="s">
        <v>17</v>
      </c>
      <c r="C1173" s="27" t="s">
        <v>22</v>
      </c>
      <c r="D1173" s="27" t="s">
        <v>1066</v>
      </c>
      <c r="E1173" s="27" t="s">
        <v>28</v>
      </c>
      <c r="F1173" s="27" t="s">
        <v>350</v>
      </c>
      <c r="G1173" s="27" t="s">
        <v>99</v>
      </c>
      <c r="H1173" s="139" t="s">
        <v>4</v>
      </c>
      <c r="I1173" s="1">
        <v>76707067</v>
      </c>
      <c r="J1173" s="58">
        <v>2938</v>
      </c>
      <c r="K1173" t="str">
        <f>VLOOKUP(D1173,Group[],3,FALSE)</f>
        <v>Komoditi</v>
      </c>
      <c r="L1173" t="str">
        <f>VLOOKUP(D1173,Group[],5,FALSE)</f>
        <v>Karet</v>
      </c>
      <c r="M1173" t="str">
        <f>VLOOKUP(D1173,Group[],4,FALSE)</f>
        <v>Karet</v>
      </c>
      <c r="N1173" t="str">
        <f>VLOOKUP(F1173,Kategori[],3,FALSE)</f>
        <v>RSS-I</v>
      </c>
    </row>
    <row r="1174" spans="1:14">
      <c r="A1174" s="139" t="s">
        <v>6856</v>
      </c>
      <c r="B1174" s="27" t="s">
        <v>17</v>
      </c>
      <c r="C1174" s="27" t="s">
        <v>22</v>
      </c>
      <c r="D1174" s="27" t="s">
        <v>1066</v>
      </c>
      <c r="E1174" s="27" t="s">
        <v>28</v>
      </c>
      <c r="F1174" s="27" t="s">
        <v>350</v>
      </c>
      <c r="G1174" s="27" t="s">
        <v>99</v>
      </c>
      <c r="H1174" s="139" t="s">
        <v>5</v>
      </c>
      <c r="I1174" s="1">
        <v>1249164828</v>
      </c>
      <c r="J1174" s="58">
        <v>54918</v>
      </c>
      <c r="K1174" t="str">
        <f>VLOOKUP(D1174,Group[],3,FALSE)</f>
        <v>Komoditi</v>
      </c>
      <c r="L1174" t="str">
        <f>VLOOKUP(D1174,Group[],5,FALSE)</f>
        <v>Karet</v>
      </c>
      <c r="M1174" t="str">
        <f>VLOOKUP(D1174,Group[],4,FALSE)</f>
        <v>Karet</v>
      </c>
      <c r="N1174" t="str">
        <f>VLOOKUP(F1174,Kategori[],3,FALSE)</f>
        <v>RSS-I</v>
      </c>
    </row>
    <row r="1175" spans="1:14">
      <c r="A1175" s="139" t="s">
        <v>6856</v>
      </c>
      <c r="B1175" s="27" t="s">
        <v>17</v>
      </c>
      <c r="C1175" s="27" t="s">
        <v>22</v>
      </c>
      <c r="D1175" s="27" t="s">
        <v>1066</v>
      </c>
      <c r="E1175" s="27" t="s">
        <v>28</v>
      </c>
      <c r="F1175" s="27" t="s">
        <v>351</v>
      </c>
      <c r="G1175" s="27" t="s">
        <v>352</v>
      </c>
      <c r="H1175" s="139" t="s">
        <v>4</v>
      </c>
      <c r="I1175" s="1">
        <v>485936640</v>
      </c>
      <c r="J1175" s="58">
        <v>19200</v>
      </c>
      <c r="K1175" t="str">
        <f>VLOOKUP(D1175,Group[],3,FALSE)</f>
        <v>Komoditi</v>
      </c>
      <c r="L1175" t="str">
        <f>VLOOKUP(D1175,Group[],5,FALSE)</f>
        <v>Karet</v>
      </c>
      <c r="M1175" t="str">
        <f>VLOOKUP(D1175,Group[],4,FALSE)</f>
        <v>Karet</v>
      </c>
      <c r="N1175" t="str">
        <f>VLOOKUP(F1175,Kategori[],3,FALSE)</f>
        <v>RSS-I</v>
      </c>
    </row>
    <row r="1176" spans="1:14">
      <c r="A1176" s="139" t="s">
        <v>6856</v>
      </c>
      <c r="B1176" s="27" t="s">
        <v>17</v>
      </c>
      <c r="C1176" s="27" t="s">
        <v>22</v>
      </c>
      <c r="D1176" s="27" t="s">
        <v>1066</v>
      </c>
      <c r="E1176" s="27" t="s">
        <v>28</v>
      </c>
      <c r="F1176" s="27" t="s">
        <v>353</v>
      </c>
      <c r="G1176" s="27" t="s">
        <v>354</v>
      </c>
      <c r="H1176" s="139" t="s">
        <v>4</v>
      </c>
      <c r="I1176" s="1">
        <v>2224066118</v>
      </c>
      <c r="J1176" s="58">
        <v>80640</v>
      </c>
      <c r="K1176" t="str">
        <f>VLOOKUP(D1176,Group[],3,FALSE)</f>
        <v>Komoditi</v>
      </c>
      <c r="L1176" t="str">
        <f>VLOOKUP(D1176,Group[],5,FALSE)</f>
        <v>Karet</v>
      </c>
      <c r="M1176" t="str">
        <f>VLOOKUP(D1176,Group[],4,FALSE)</f>
        <v>Karet</v>
      </c>
      <c r="N1176" t="str">
        <f>VLOOKUP(F1176,Kategori[],3,FALSE)</f>
        <v>Karet Lainnya</v>
      </c>
    </row>
    <row r="1177" spans="1:14">
      <c r="A1177" s="139" t="s">
        <v>6856</v>
      </c>
      <c r="B1177" s="27" t="s">
        <v>17</v>
      </c>
      <c r="C1177" s="27" t="s">
        <v>22</v>
      </c>
      <c r="D1177" s="27" t="s">
        <v>1066</v>
      </c>
      <c r="E1177" s="27" t="s">
        <v>28</v>
      </c>
      <c r="F1177" s="27" t="s">
        <v>353</v>
      </c>
      <c r="G1177" s="27" t="s">
        <v>354</v>
      </c>
      <c r="H1177" s="139" t="s">
        <v>5</v>
      </c>
      <c r="I1177" s="1">
        <v>2188710720</v>
      </c>
      <c r="J1177" s="58">
        <v>80640</v>
      </c>
      <c r="K1177" t="str">
        <f>VLOOKUP(D1177,Group[],3,FALSE)</f>
        <v>Komoditi</v>
      </c>
      <c r="L1177" t="str">
        <f>VLOOKUP(D1177,Group[],5,FALSE)</f>
        <v>Karet</v>
      </c>
      <c r="M1177" t="str">
        <f>VLOOKUP(D1177,Group[],4,FALSE)</f>
        <v>Karet</v>
      </c>
      <c r="N1177" t="str">
        <f>VLOOKUP(F1177,Kategori[],3,FALSE)</f>
        <v>Karet Lainnya</v>
      </c>
    </row>
    <row r="1178" spans="1:14">
      <c r="A1178" s="139" t="s">
        <v>6856</v>
      </c>
      <c r="B1178" s="27" t="s">
        <v>17</v>
      </c>
      <c r="C1178" s="27" t="s">
        <v>22</v>
      </c>
      <c r="D1178" s="27" t="s">
        <v>1066</v>
      </c>
      <c r="E1178" s="27" t="s">
        <v>28</v>
      </c>
      <c r="F1178" s="27" t="s">
        <v>355</v>
      </c>
      <c r="G1178" s="27" t="s">
        <v>356</v>
      </c>
      <c r="H1178" s="139" t="s">
        <v>5</v>
      </c>
      <c r="I1178" s="1">
        <v>69444443880</v>
      </c>
      <c r="J1178" s="58">
        <v>3018960</v>
      </c>
      <c r="K1178" t="str">
        <f>VLOOKUP(D1178,Group[],3,FALSE)</f>
        <v>Komoditi</v>
      </c>
      <c r="L1178" t="str">
        <f>VLOOKUP(D1178,Group[],5,FALSE)</f>
        <v>Karet</v>
      </c>
      <c r="M1178" t="str">
        <f>VLOOKUP(D1178,Group[],4,FALSE)</f>
        <v>Karet</v>
      </c>
      <c r="N1178" t="str">
        <f>VLOOKUP(F1178,Kategori[],3,FALSE)</f>
        <v>SIR 20</v>
      </c>
    </row>
    <row r="1179" spans="1:14">
      <c r="A1179" s="139" t="s">
        <v>6856</v>
      </c>
      <c r="B1179" s="27" t="s">
        <v>17</v>
      </c>
      <c r="C1179" s="27" t="s">
        <v>22</v>
      </c>
      <c r="D1179" s="27" t="s">
        <v>1066</v>
      </c>
      <c r="E1179" s="27" t="s">
        <v>28</v>
      </c>
      <c r="F1179" s="27" t="s">
        <v>98</v>
      </c>
      <c r="G1179" s="27" t="s">
        <v>99</v>
      </c>
      <c r="H1179" s="139" t="s">
        <v>4</v>
      </c>
      <c r="I1179" s="1">
        <v>401236965</v>
      </c>
      <c r="J1179" s="58">
        <v>15368</v>
      </c>
      <c r="K1179" t="str">
        <f>VLOOKUP(D1179,Group[],3,FALSE)</f>
        <v>Komoditi</v>
      </c>
      <c r="L1179" t="str">
        <f>VLOOKUP(D1179,Group[],5,FALSE)</f>
        <v>Karet</v>
      </c>
      <c r="M1179" t="str">
        <f>VLOOKUP(D1179,Group[],4,FALSE)</f>
        <v>Karet</v>
      </c>
      <c r="N1179" t="str">
        <f>VLOOKUP(F1179,Kategori[],3,FALSE)</f>
        <v>RSS-I</v>
      </c>
    </row>
    <row r="1180" spans="1:14">
      <c r="A1180" s="139" t="s">
        <v>6856</v>
      </c>
      <c r="B1180" s="27" t="s">
        <v>17</v>
      </c>
      <c r="C1180" s="27" t="s">
        <v>22</v>
      </c>
      <c r="D1180" s="27" t="s">
        <v>1067</v>
      </c>
      <c r="E1180" s="27" t="s">
        <v>36</v>
      </c>
      <c r="F1180" s="27" t="s">
        <v>698</v>
      </c>
      <c r="G1180" s="27" t="s">
        <v>14</v>
      </c>
      <c r="H1180" s="139" t="s">
        <v>5</v>
      </c>
      <c r="I1180" s="1">
        <v>2665200000</v>
      </c>
      <c r="J1180" s="58">
        <v>134200</v>
      </c>
      <c r="K1180" t="str">
        <f>VLOOKUP(D1180,Group[],3,FALSE)</f>
        <v>Komoditi</v>
      </c>
      <c r="L1180" t="str">
        <f>VLOOKUP(D1180,Group[],5,FALSE)</f>
        <v>Teh</v>
      </c>
      <c r="M1180" t="str">
        <f>VLOOKUP(D1180,Group[],4,FALSE)</f>
        <v>Teh</v>
      </c>
      <c r="N1180" t="str">
        <f>VLOOKUP(F1180,Kategori[],3,FALSE)</f>
        <v>Teh Lainnya</v>
      </c>
    </row>
    <row r="1181" spans="1:14">
      <c r="A1181" s="139" t="s">
        <v>6856</v>
      </c>
      <c r="B1181" s="27" t="s">
        <v>17</v>
      </c>
      <c r="C1181" s="27" t="s">
        <v>22</v>
      </c>
      <c r="D1181" s="27" t="s">
        <v>1067</v>
      </c>
      <c r="E1181" s="27" t="s">
        <v>36</v>
      </c>
      <c r="F1181" s="27" t="s">
        <v>62</v>
      </c>
      <c r="G1181" s="27" t="s">
        <v>63</v>
      </c>
      <c r="H1181" s="139" t="s">
        <v>5</v>
      </c>
      <c r="I1181" s="1">
        <v>30319500</v>
      </c>
      <c r="J1181" s="58">
        <v>1479</v>
      </c>
      <c r="K1181" t="str">
        <f>VLOOKUP(D1181,Group[],3,FALSE)</f>
        <v>Komoditi</v>
      </c>
      <c r="L1181" t="str">
        <f>VLOOKUP(D1181,Group[],5,FALSE)</f>
        <v>Teh</v>
      </c>
      <c r="M1181" t="str">
        <f>VLOOKUP(D1181,Group[],4,FALSE)</f>
        <v>Teh</v>
      </c>
      <c r="N1181" t="str">
        <f>VLOOKUP(F1181,Kategori[],3,FALSE)</f>
        <v>Ortodhoks</v>
      </c>
    </row>
    <row r="1182" spans="1:14">
      <c r="A1182" s="139" t="s">
        <v>6856</v>
      </c>
      <c r="B1182" s="27" t="s">
        <v>17</v>
      </c>
      <c r="C1182" s="27" t="s">
        <v>22</v>
      </c>
      <c r="D1182" s="27" t="s">
        <v>1067</v>
      </c>
      <c r="E1182" s="27" t="s">
        <v>36</v>
      </c>
      <c r="F1182" s="27" t="s">
        <v>70</v>
      </c>
      <c r="G1182" s="27" t="s">
        <v>71</v>
      </c>
      <c r="H1182" s="139" t="s">
        <v>5</v>
      </c>
      <c r="I1182" s="1">
        <v>33200000</v>
      </c>
      <c r="J1182" s="58">
        <v>1600</v>
      </c>
      <c r="K1182" t="str">
        <f>VLOOKUP(D1182,Group[],3,FALSE)</f>
        <v>Komoditi</v>
      </c>
      <c r="L1182" t="str">
        <f>VLOOKUP(D1182,Group[],5,FALSE)</f>
        <v>Teh</v>
      </c>
      <c r="M1182" t="str">
        <f>VLOOKUP(D1182,Group[],4,FALSE)</f>
        <v>Teh</v>
      </c>
      <c r="N1182" t="str">
        <f>VLOOKUP(F1182,Kategori[],3,FALSE)</f>
        <v>Ortodhoks</v>
      </c>
    </row>
    <row r="1183" spans="1:14">
      <c r="A1183" s="139" t="s">
        <v>6856</v>
      </c>
      <c r="B1183" s="27" t="s">
        <v>17</v>
      </c>
      <c r="C1183" s="27" t="s">
        <v>22</v>
      </c>
      <c r="D1183" s="27" t="s">
        <v>1067</v>
      </c>
      <c r="E1183" s="27" t="s">
        <v>36</v>
      </c>
      <c r="F1183" s="27" t="s">
        <v>357</v>
      </c>
      <c r="G1183" s="27" t="s">
        <v>358</v>
      </c>
      <c r="H1183" s="139" t="s">
        <v>4</v>
      </c>
      <c r="I1183" s="1">
        <v>19645954</v>
      </c>
      <c r="J1183" s="58">
        <v>1040</v>
      </c>
      <c r="K1183" t="str">
        <f>VLOOKUP(D1183,Group[],3,FALSE)</f>
        <v>Komoditi</v>
      </c>
      <c r="L1183" t="str">
        <f>VLOOKUP(D1183,Group[],5,FALSE)</f>
        <v>Teh</v>
      </c>
      <c r="M1183" t="str">
        <f>VLOOKUP(D1183,Group[],4,FALSE)</f>
        <v>Teh</v>
      </c>
      <c r="N1183" t="str">
        <f>VLOOKUP(F1183,Kategori[],3,FALSE)</f>
        <v>CTC</v>
      </c>
    </row>
    <row r="1184" spans="1:14">
      <c r="A1184" s="139" t="s">
        <v>6856</v>
      </c>
      <c r="B1184" s="27" t="s">
        <v>17</v>
      </c>
      <c r="C1184" s="27" t="s">
        <v>22</v>
      </c>
      <c r="D1184" s="27" t="s">
        <v>1067</v>
      </c>
      <c r="E1184" s="27" t="s">
        <v>36</v>
      </c>
      <c r="F1184" s="27" t="s">
        <v>357</v>
      </c>
      <c r="G1184" s="27" t="s">
        <v>358</v>
      </c>
      <c r="H1184" s="139" t="s">
        <v>5</v>
      </c>
      <c r="I1184" s="1">
        <v>132700401</v>
      </c>
      <c r="J1184" s="58">
        <v>6240</v>
      </c>
      <c r="K1184" t="str">
        <f>VLOOKUP(D1184,Group[],3,FALSE)</f>
        <v>Komoditi</v>
      </c>
      <c r="L1184" t="str">
        <f>VLOOKUP(D1184,Group[],5,FALSE)</f>
        <v>Teh</v>
      </c>
      <c r="M1184" t="str">
        <f>VLOOKUP(D1184,Group[],4,FALSE)</f>
        <v>Teh</v>
      </c>
      <c r="N1184" t="str">
        <f>VLOOKUP(F1184,Kategori[],3,FALSE)</f>
        <v>CTC</v>
      </c>
    </row>
    <row r="1185" spans="1:14">
      <c r="A1185" s="139" t="s">
        <v>6856</v>
      </c>
      <c r="B1185" s="27" t="s">
        <v>17</v>
      </c>
      <c r="C1185" s="27" t="s">
        <v>22</v>
      </c>
      <c r="D1185" s="27" t="s">
        <v>1067</v>
      </c>
      <c r="E1185" s="27" t="s">
        <v>36</v>
      </c>
      <c r="F1185" s="27" t="s">
        <v>394</v>
      </c>
      <c r="G1185" s="27" t="s">
        <v>395</v>
      </c>
      <c r="H1185" s="139" t="s">
        <v>5</v>
      </c>
      <c r="I1185" s="1">
        <v>173385828</v>
      </c>
      <c r="J1185" s="58">
        <v>8800</v>
      </c>
      <c r="K1185" t="str">
        <f>VLOOKUP(D1185,Group[],3,FALSE)</f>
        <v>Komoditi</v>
      </c>
      <c r="L1185" t="str">
        <f>VLOOKUP(D1185,Group[],5,FALSE)</f>
        <v>Teh</v>
      </c>
      <c r="M1185" t="str">
        <f>VLOOKUP(D1185,Group[],4,FALSE)</f>
        <v>Teh</v>
      </c>
      <c r="N1185" t="str">
        <f>VLOOKUP(F1185,Kategori[],3,FALSE)</f>
        <v>CTC</v>
      </c>
    </row>
    <row r="1186" spans="1:14">
      <c r="A1186" s="139" t="s">
        <v>6856</v>
      </c>
      <c r="B1186" s="27" t="s">
        <v>17</v>
      </c>
      <c r="C1186" s="27" t="s">
        <v>22</v>
      </c>
      <c r="D1186" s="27" t="s">
        <v>1067</v>
      </c>
      <c r="E1186" s="27" t="s">
        <v>36</v>
      </c>
      <c r="F1186" s="27" t="s">
        <v>80</v>
      </c>
      <c r="G1186" s="27" t="s">
        <v>81</v>
      </c>
      <c r="H1186" s="139" t="s">
        <v>4</v>
      </c>
      <c r="I1186" s="1">
        <v>146515320</v>
      </c>
      <c r="J1186" s="58">
        <v>6000</v>
      </c>
      <c r="K1186" t="str">
        <f>VLOOKUP(D1186,Group[],3,FALSE)</f>
        <v>Komoditi</v>
      </c>
      <c r="L1186" t="str">
        <f>VLOOKUP(D1186,Group[],5,FALSE)</f>
        <v>Teh</v>
      </c>
      <c r="M1186" t="str">
        <f>VLOOKUP(D1186,Group[],4,FALSE)</f>
        <v>Teh</v>
      </c>
      <c r="N1186" t="str">
        <f>VLOOKUP(F1186,Kategori[],3,FALSE)</f>
        <v>CTC</v>
      </c>
    </row>
    <row r="1187" spans="1:14">
      <c r="A1187" s="139" t="s">
        <v>6856</v>
      </c>
      <c r="B1187" s="27" t="s">
        <v>17</v>
      </c>
      <c r="C1187" s="27" t="s">
        <v>22</v>
      </c>
      <c r="D1187" s="27" t="s">
        <v>1067</v>
      </c>
      <c r="E1187" s="27" t="s">
        <v>36</v>
      </c>
      <c r="F1187" s="27" t="s">
        <v>82</v>
      </c>
      <c r="G1187" s="27" t="s">
        <v>83</v>
      </c>
      <c r="H1187" s="139" t="s">
        <v>4</v>
      </c>
      <c r="I1187" s="1">
        <v>134367142</v>
      </c>
      <c r="J1187" s="58">
        <v>5200</v>
      </c>
      <c r="K1187" t="str">
        <f>VLOOKUP(D1187,Group[],3,FALSE)</f>
        <v>Komoditi</v>
      </c>
      <c r="L1187" t="str">
        <f>VLOOKUP(D1187,Group[],5,FALSE)</f>
        <v>Teh</v>
      </c>
      <c r="M1187" t="str">
        <f>VLOOKUP(D1187,Group[],4,FALSE)</f>
        <v>Teh</v>
      </c>
      <c r="N1187" t="str">
        <f>VLOOKUP(F1187,Kategori[],3,FALSE)</f>
        <v>CTC</v>
      </c>
    </row>
    <row r="1188" spans="1:14">
      <c r="A1188" s="139" t="s">
        <v>6856</v>
      </c>
      <c r="B1188" s="27" t="s">
        <v>17</v>
      </c>
      <c r="C1188" s="27" t="s">
        <v>22</v>
      </c>
      <c r="D1188" s="27" t="s">
        <v>1067</v>
      </c>
      <c r="E1188" s="27" t="s">
        <v>36</v>
      </c>
      <c r="F1188" s="27" t="s">
        <v>84</v>
      </c>
      <c r="G1188" s="27" t="s">
        <v>85</v>
      </c>
      <c r="H1188" s="139" t="s">
        <v>4</v>
      </c>
      <c r="I1188" s="1">
        <v>57629359</v>
      </c>
      <c r="J1188" s="58">
        <v>3180</v>
      </c>
      <c r="K1188" t="str">
        <f>VLOOKUP(D1188,Group[],3,FALSE)</f>
        <v>Komoditi</v>
      </c>
      <c r="L1188" t="str">
        <f>VLOOKUP(D1188,Group[],5,FALSE)</f>
        <v>Teh</v>
      </c>
      <c r="M1188" t="str">
        <f>VLOOKUP(D1188,Group[],4,FALSE)</f>
        <v>Teh</v>
      </c>
      <c r="N1188" t="str">
        <f>VLOOKUP(F1188,Kategori[],3,FALSE)</f>
        <v>CTC</v>
      </c>
    </row>
    <row r="1189" spans="1:14">
      <c r="A1189" s="139" t="s">
        <v>6856</v>
      </c>
      <c r="B1189" s="27" t="s">
        <v>17</v>
      </c>
      <c r="C1189" s="27" t="s">
        <v>22</v>
      </c>
      <c r="D1189" s="27" t="s">
        <v>1067</v>
      </c>
      <c r="E1189" s="27" t="s">
        <v>36</v>
      </c>
      <c r="F1189" s="27" t="s">
        <v>86</v>
      </c>
      <c r="G1189" s="27" t="s">
        <v>87</v>
      </c>
      <c r="H1189" s="139" t="s">
        <v>4</v>
      </c>
      <c r="I1189" s="1">
        <v>85851220</v>
      </c>
      <c r="J1189" s="58">
        <v>6500</v>
      </c>
      <c r="K1189" t="str">
        <f>VLOOKUP(D1189,Group[],3,FALSE)</f>
        <v>Komoditi</v>
      </c>
      <c r="L1189" t="str">
        <f>VLOOKUP(D1189,Group[],5,FALSE)</f>
        <v>Teh</v>
      </c>
      <c r="M1189" t="str">
        <f>VLOOKUP(D1189,Group[],4,FALSE)</f>
        <v>Teh</v>
      </c>
      <c r="N1189" t="str">
        <f>VLOOKUP(F1189,Kategori[],3,FALSE)</f>
        <v>CTC</v>
      </c>
    </row>
    <row r="1190" spans="1:14">
      <c r="A1190" s="139" t="s">
        <v>6856</v>
      </c>
      <c r="B1190" s="27" t="s">
        <v>17</v>
      </c>
      <c r="C1190" s="27" t="s">
        <v>22</v>
      </c>
      <c r="D1190" s="27" t="s">
        <v>1067</v>
      </c>
      <c r="E1190" s="27" t="s">
        <v>36</v>
      </c>
      <c r="F1190" s="27" t="s">
        <v>88</v>
      </c>
      <c r="G1190" s="27" t="s">
        <v>89</v>
      </c>
      <c r="H1190" s="139" t="s">
        <v>4</v>
      </c>
      <c r="I1190" s="1">
        <v>23774184</v>
      </c>
      <c r="J1190" s="58">
        <v>1800</v>
      </c>
      <c r="K1190" t="str">
        <f>VLOOKUP(D1190,Group[],3,FALSE)</f>
        <v>Komoditi</v>
      </c>
      <c r="L1190" t="str">
        <f>VLOOKUP(D1190,Group[],5,FALSE)</f>
        <v>Teh</v>
      </c>
      <c r="M1190" t="str">
        <f>VLOOKUP(D1190,Group[],4,FALSE)</f>
        <v>Teh</v>
      </c>
      <c r="N1190" t="str">
        <f>VLOOKUP(F1190,Kategori[],3,FALSE)</f>
        <v>CTC</v>
      </c>
    </row>
    <row r="1191" spans="1:14">
      <c r="A1191" s="139" t="s">
        <v>6856</v>
      </c>
      <c r="B1191" s="27" t="s">
        <v>17</v>
      </c>
      <c r="C1191" s="27" t="s">
        <v>23</v>
      </c>
      <c r="D1191" s="27" t="s">
        <v>1061</v>
      </c>
      <c r="E1191" s="27" t="s">
        <v>35</v>
      </c>
      <c r="F1191" s="27" t="s">
        <v>359</v>
      </c>
      <c r="G1191" s="27" t="s">
        <v>360</v>
      </c>
      <c r="H1191" s="139" t="s">
        <v>5</v>
      </c>
      <c r="I1191" s="1">
        <v>1556784130</v>
      </c>
      <c r="J1191" s="58">
        <v>751100</v>
      </c>
      <c r="K1191" t="str">
        <f>VLOOKUP(D1191,Group[],3,FALSE)</f>
        <v>Komoditi</v>
      </c>
      <c r="L1191" t="str">
        <f>VLOOKUP(D1191,Group[],5,FALSE)</f>
        <v>Kelapa Sawit</v>
      </c>
      <c r="M1191" t="str">
        <f>VLOOKUP(D1191,Group[],4,FALSE)</f>
        <v>Kelapa Sawit</v>
      </c>
      <c r="N1191" t="str">
        <f>VLOOKUP(F1191,Kategori[],3,FALSE)</f>
        <v>TBS</v>
      </c>
    </row>
    <row r="1192" spans="1:14">
      <c r="A1192" s="139" t="s">
        <v>6856</v>
      </c>
      <c r="B1192" s="27" t="s">
        <v>17</v>
      </c>
      <c r="C1192" s="27" t="s">
        <v>23</v>
      </c>
      <c r="D1192" s="27" t="s">
        <v>1072</v>
      </c>
      <c r="E1192" s="27" t="s">
        <v>27</v>
      </c>
      <c r="F1192" s="27" t="s">
        <v>1057</v>
      </c>
      <c r="G1192" s="27" t="s">
        <v>1058</v>
      </c>
      <c r="H1192" s="139" t="s">
        <v>5</v>
      </c>
      <c r="I1192" s="1">
        <v>242500000</v>
      </c>
      <c r="J1192" s="58">
        <v>25000</v>
      </c>
      <c r="K1192" t="str">
        <f>VLOOKUP(D1192,Group[],3,FALSE)</f>
        <v>Non Komoditi</v>
      </c>
      <c r="L1192">
        <f>VLOOKUP(D1192,Group[],5,FALSE)</f>
        <v>0</v>
      </c>
      <c r="M1192" t="str">
        <f>VLOOKUP(D1192,Group[],4,FALSE)</f>
        <v>Hortikultura</v>
      </c>
      <c r="N1192" t="str">
        <f>VLOOKUP(F1192,Kategori[],3,FALSE)</f>
        <v>Hortikultura</v>
      </c>
    </row>
    <row r="1193" spans="1:14">
      <c r="A1193" s="139" t="s">
        <v>6856</v>
      </c>
      <c r="B1193" s="27" t="s">
        <v>18</v>
      </c>
      <c r="C1193" s="27" t="s">
        <v>17</v>
      </c>
      <c r="D1193" s="27" t="s">
        <v>1061</v>
      </c>
      <c r="E1193" s="27" t="s">
        <v>35</v>
      </c>
      <c r="F1193" s="27" t="s">
        <v>50</v>
      </c>
      <c r="G1193" s="27" t="s">
        <v>8</v>
      </c>
      <c r="H1193" s="139" t="s">
        <v>5</v>
      </c>
      <c r="I1193" s="1">
        <v>103560193010</v>
      </c>
      <c r="J1193" s="58">
        <v>8887840</v>
      </c>
      <c r="K1193" t="str">
        <f>VLOOKUP(D1193,Group[],3,FALSE)</f>
        <v>Komoditi</v>
      </c>
      <c r="L1193" t="str">
        <f>VLOOKUP(D1193,Group[],5,FALSE)</f>
        <v>Kelapa Sawit</v>
      </c>
      <c r="M1193" t="str">
        <f>VLOOKUP(D1193,Group[],4,FALSE)</f>
        <v>Kelapa Sawit</v>
      </c>
      <c r="N1193" t="str">
        <f>VLOOKUP(F1193,Kategori[],3,FALSE)</f>
        <v>Minyak Sawit</v>
      </c>
    </row>
    <row r="1194" spans="1:14">
      <c r="A1194" s="139" t="s">
        <v>6856</v>
      </c>
      <c r="B1194" s="27" t="s">
        <v>18</v>
      </c>
      <c r="C1194" s="27" t="s">
        <v>17</v>
      </c>
      <c r="D1194" s="27" t="s">
        <v>1061</v>
      </c>
      <c r="E1194" s="27" t="s">
        <v>35</v>
      </c>
      <c r="F1194" s="27" t="s">
        <v>51</v>
      </c>
      <c r="G1194" s="27" t="s">
        <v>9</v>
      </c>
      <c r="H1194" s="139" t="s">
        <v>5</v>
      </c>
      <c r="I1194" s="1">
        <v>8197610430</v>
      </c>
      <c r="J1194" s="58">
        <v>1362390</v>
      </c>
      <c r="K1194" t="str">
        <f>VLOOKUP(D1194,Group[],3,FALSE)</f>
        <v>Komoditi</v>
      </c>
      <c r="L1194" t="str">
        <f>VLOOKUP(D1194,Group[],5,FALSE)</f>
        <v>Kelapa Sawit</v>
      </c>
      <c r="M1194" t="str">
        <f>VLOOKUP(D1194,Group[],4,FALSE)</f>
        <v>Kelapa Sawit</v>
      </c>
      <c r="N1194" t="str">
        <f>VLOOKUP(F1194,Kategori[],3,FALSE)</f>
        <v>Kernel</v>
      </c>
    </row>
    <row r="1195" spans="1:14">
      <c r="A1195" s="139" t="s">
        <v>6856</v>
      </c>
      <c r="B1195" s="27" t="s">
        <v>18</v>
      </c>
      <c r="C1195" s="27" t="s">
        <v>17</v>
      </c>
      <c r="D1195" s="27" t="s">
        <v>1062</v>
      </c>
      <c r="E1195" s="27" t="s">
        <v>45</v>
      </c>
      <c r="F1195" s="27" t="s">
        <v>50</v>
      </c>
      <c r="G1195" s="27" t="s">
        <v>8</v>
      </c>
      <c r="H1195" s="139" t="s">
        <v>5</v>
      </c>
      <c r="I1195" s="1">
        <v>186224810</v>
      </c>
      <c r="J1195" s="58">
        <v>0</v>
      </c>
      <c r="K1195" t="str">
        <f>VLOOKUP(D1195,Group[],3,FALSE)</f>
        <v>Komoditi</v>
      </c>
      <c r="L1195" t="str">
        <f>VLOOKUP(D1195,Group[],5,FALSE)</f>
        <v>Kelapa Sawit</v>
      </c>
      <c r="M1195" t="str">
        <f>VLOOKUP(D1195,Group[],4,FALSE)</f>
        <v>Kelapa Sawit</v>
      </c>
      <c r="N1195" t="str">
        <f>VLOOKUP(F1195,Kategori[],3,FALSE)</f>
        <v>Minyak Sawit</v>
      </c>
    </row>
    <row r="1196" spans="1:14">
      <c r="A1196" s="139" t="s">
        <v>6856</v>
      </c>
      <c r="B1196" s="27" t="s">
        <v>18</v>
      </c>
      <c r="C1196" s="27" t="s">
        <v>17</v>
      </c>
      <c r="D1196" s="27" t="s">
        <v>1062</v>
      </c>
      <c r="E1196" s="27" t="s">
        <v>45</v>
      </c>
      <c r="F1196" s="27" t="s">
        <v>51</v>
      </c>
      <c r="G1196" s="27" t="s">
        <v>9</v>
      </c>
      <c r="H1196" s="139" t="s">
        <v>5</v>
      </c>
      <c r="I1196" s="1">
        <v>4821950</v>
      </c>
      <c r="J1196" s="58">
        <v>0</v>
      </c>
      <c r="K1196" t="str">
        <f>VLOOKUP(D1196,Group[],3,FALSE)</f>
        <v>Komoditi</v>
      </c>
      <c r="L1196" t="str">
        <f>VLOOKUP(D1196,Group[],5,FALSE)</f>
        <v>Kelapa Sawit</v>
      </c>
      <c r="M1196" t="str">
        <f>VLOOKUP(D1196,Group[],4,FALSE)</f>
        <v>Kelapa Sawit</v>
      </c>
      <c r="N1196" t="str">
        <f>VLOOKUP(F1196,Kategori[],3,FALSE)</f>
        <v>Kernel</v>
      </c>
    </row>
    <row r="1197" spans="1:14">
      <c r="A1197" s="139" t="s">
        <v>6856</v>
      </c>
      <c r="B1197" s="27" t="s">
        <v>18</v>
      </c>
      <c r="C1197" s="27" t="s">
        <v>18</v>
      </c>
      <c r="D1197" s="27" t="s">
        <v>1066</v>
      </c>
      <c r="E1197" s="27" t="s">
        <v>28</v>
      </c>
      <c r="F1197" s="27" t="s">
        <v>369</v>
      </c>
      <c r="G1197" s="27" t="s">
        <v>370</v>
      </c>
      <c r="H1197" s="139" t="s">
        <v>5</v>
      </c>
      <c r="I1197" s="1">
        <v>548879998</v>
      </c>
      <c r="J1197" s="58">
        <v>17220</v>
      </c>
      <c r="K1197" t="str">
        <f>VLOOKUP(D1197,Group[],3,FALSE)</f>
        <v>Komoditi</v>
      </c>
      <c r="L1197" t="str">
        <f>VLOOKUP(D1197,Group[],5,FALSE)</f>
        <v>Karet</v>
      </c>
      <c r="M1197" t="str">
        <f>VLOOKUP(D1197,Group[],4,FALSE)</f>
        <v>Karet</v>
      </c>
      <c r="N1197" t="str">
        <f>VLOOKUP(F1197,Kategori[],3,FALSE)</f>
        <v>Karet Lainnya</v>
      </c>
    </row>
    <row r="1198" spans="1:14">
      <c r="A1198" s="139" t="s">
        <v>6856</v>
      </c>
      <c r="B1198" s="27" t="s">
        <v>18</v>
      </c>
      <c r="C1198" s="27" t="s">
        <v>18</v>
      </c>
      <c r="D1198" s="27" t="s">
        <v>1066</v>
      </c>
      <c r="E1198" s="27" t="s">
        <v>28</v>
      </c>
      <c r="F1198" s="27" t="s">
        <v>54</v>
      </c>
      <c r="G1198" s="27" t="s">
        <v>55</v>
      </c>
      <c r="H1198" s="139" t="s">
        <v>5</v>
      </c>
      <c r="I1198" s="1">
        <v>526348800</v>
      </c>
      <c r="J1198" s="58">
        <v>19200</v>
      </c>
      <c r="K1198" t="str">
        <f>VLOOKUP(D1198,Group[],3,FALSE)</f>
        <v>Komoditi</v>
      </c>
      <c r="L1198" t="str">
        <f>VLOOKUP(D1198,Group[],5,FALSE)</f>
        <v>Karet</v>
      </c>
      <c r="M1198" t="str">
        <f>VLOOKUP(D1198,Group[],4,FALSE)</f>
        <v>Karet</v>
      </c>
      <c r="N1198" t="str">
        <f>VLOOKUP(F1198,Kategori[],3,FALSE)</f>
        <v>Karet Lainnya</v>
      </c>
    </row>
    <row r="1199" spans="1:14">
      <c r="A1199" s="139" t="s">
        <v>6856</v>
      </c>
      <c r="B1199" s="27" t="s">
        <v>18</v>
      </c>
      <c r="C1199" s="27" t="s">
        <v>18</v>
      </c>
      <c r="D1199" s="27" t="s">
        <v>1066</v>
      </c>
      <c r="E1199" s="27" t="s">
        <v>28</v>
      </c>
      <c r="F1199" s="27" t="s">
        <v>378</v>
      </c>
      <c r="G1199" s="27" t="s">
        <v>379</v>
      </c>
      <c r="H1199" s="139" t="s">
        <v>5</v>
      </c>
      <c r="I1199" s="1">
        <v>6220912320</v>
      </c>
      <c r="J1199" s="58">
        <v>262080</v>
      </c>
      <c r="K1199" t="str">
        <f>VLOOKUP(D1199,Group[],3,FALSE)</f>
        <v>Komoditi</v>
      </c>
      <c r="L1199" t="str">
        <f>VLOOKUP(D1199,Group[],5,FALSE)</f>
        <v>Karet</v>
      </c>
      <c r="M1199" t="str">
        <f>VLOOKUP(D1199,Group[],4,FALSE)</f>
        <v>Karet</v>
      </c>
      <c r="N1199" t="str">
        <f>VLOOKUP(F1199,Kategori[],3,FALSE)</f>
        <v>SIR 10</v>
      </c>
    </row>
    <row r="1200" spans="1:14">
      <c r="A1200" s="139" t="s">
        <v>6856</v>
      </c>
      <c r="B1200" s="27" t="s">
        <v>18</v>
      </c>
      <c r="C1200" s="27" t="s">
        <v>18</v>
      </c>
      <c r="D1200" s="27" t="s">
        <v>1066</v>
      </c>
      <c r="E1200" s="27" t="s">
        <v>28</v>
      </c>
      <c r="F1200" s="27" t="s">
        <v>98</v>
      </c>
      <c r="G1200" s="27" t="s">
        <v>99</v>
      </c>
      <c r="H1200" s="139" t="s">
        <v>4</v>
      </c>
      <c r="I1200" s="1">
        <v>4573981826</v>
      </c>
      <c r="J1200" s="58">
        <v>164754</v>
      </c>
      <c r="K1200" t="str">
        <f>VLOOKUP(D1200,Group[],3,FALSE)</f>
        <v>Komoditi</v>
      </c>
      <c r="L1200" t="str">
        <f>VLOOKUP(D1200,Group[],5,FALSE)</f>
        <v>Karet</v>
      </c>
      <c r="M1200" t="str">
        <f>VLOOKUP(D1200,Group[],4,FALSE)</f>
        <v>Karet</v>
      </c>
      <c r="N1200" t="str">
        <f>VLOOKUP(F1200,Kategori[],3,FALSE)</f>
        <v>RSS-I</v>
      </c>
    </row>
    <row r="1201" spans="1:14">
      <c r="A1201" s="139" t="s">
        <v>6856</v>
      </c>
      <c r="B1201" s="27" t="s">
        <v>18</v>
      </c>
      <c r="C1201" s="27" t="s">
        <v>18</v>
      </c>
      <c r="D1201" s="27" t="s">
        <v>1066</v>
      </c>
      <c r="E1201" s="27" t="s">
        <v>28</v>
      </c>
      <c r="F1201" s="27" t="s">
        <v>98</v>
      </c>
      <c r="G1201" s="27" t="s">
        <v>99</v>
      </c>
      <c r="H1201" s="139" t="s">
        <v>5</v>
      </c>
      <c r="I1201" s="1">
        <v>10855466136</v>
      </c>
      <c r="J1201" s="58">
        <v>421038</v>
      </c>
      <c r="K1201" t="str">
        <f>VLOOKUP(D1201,Group[],3,FALSE)</f>
        <v>Komoditi</v>
      </c>
      <c r="L1201" t="str">
        <f>VLOOKUP(D1201,Group[],5,FALSE)</f>
        <v>Karet</v>
      </c>
      <c r="M1201" t="str">
        <f>VLOOKUP(D1201,Group[],4,FALSE)</f>
        <v>Karet</v>
      </c>
      <c r="N1201" t="str">
        <f>VLOOKUP(F1201,Kategori[],3,FALSE)</f>
        <v>RSS-I</v>
      </c>
    </row>
    <row r="1202" spans="1:14">
      <c r="A1202" s="139" t="s">
        <v>6856</v>
      </c>
      <c r="B1202" s="27" t="s">
        <v>18</v>
      </c>
      <c r="C1202" s="27" t="s">
        <v>18</v>
      </c>
      <c r="D1202" s="27" t="s">
        <v>1066</v>
      </c>
      <c r="E1202" s="27" t="s">
        <v>28</v>
      </c>
      <c r="F1202" s="27" t="s">
        <v>492</v>
      </c>
      <c r="G1202" s="27" t="s">
        <v>493</v>
      </c>
      <c r="H1202" s="139" t="s">
        <v>5</v>
      </c>
      <c r="I1202" s="1">
        <v>520365000</v>
      </c>
      <c r="J1202" s="58">
        <v>22600</v>
      </c>
      <c r="K1202" t="str">
        <f>VLOOKUP(D1202,Group[],3,FALSE)</f>
        <v>Komoditi</v>
      </c>
      <c r="L1202" t="str">
        <f>VLOOKUP(D1202,Group[],5,FALSE)</f>
        <v>Karet</v>
      </c>
      <c r="M1202" t="str">
        <f>VLOOKUP(D1202,Group[],4,FALSE)</f>
        <v>Karet</v>
      </c>
      <c r="N1202" t="str">
        <f>VLOOKUP(F1202,Kategori[],3,FALSE)</f>
        <v>Karet Lainnya</v>
      </c>
    </row>
    <row r="1203" spans="1:14">
      <c r="A1203" s="139" t="s">
        <v>6856</v>
      </c>
      <c r="B1203" s="27" t="s">
        <v>18</v>
      </c>
      <c r="C1203" s="27" t="s">
        <v>18</v>
      </c>
      <c r="D1203" s="27" t="s">
        <v>1067</v>
      </c>
      <c r="E1203" s="27" t="s">
        <v>36</v>
      </c>
      <c r="F1203" s="27" t="s">
        <v>52</v>
      </c>
      <c r="G1203" s="27" t="s">
        <v>53</v>
      </c>
      <c r="H1203" s="139" t="s">
        <v>4</v>
      </c>
      <c r="I1203" s="1">
        <v>677249040</v>
      </c>
      <c r="J1203" s="58">
        <v>65000</v>
      </c>
      <c r="K1203" t="str">
        <f>VLOOKUP(D1203,Group[],3,FALSE)</f>
        <v>Komoditi</v>
      </c>
      <c r="L1203" t="str">
        <f>VLOOKUP(D1203,Group[],5,FALSE)</f>
        <v>Teh</v>
      </c>
      <c r="M1203" t="str">
        <f>VLOOKUP(D1203,Group[],4,FALSE)</f>
        <v>Teh</v>
      </c>
      <c r="N1203" t="str">
        <f>VLOOKUP(F1203,Kategori[],3,FALSE)</f>
        <v>Ortodhoks</v>
      </c>
    </row>
    <row r="1204" spans="1:14">
      <c r="A1204" s="139" t="s">
        <v>6856</v>
      </c>
      <c r="B1204" s="27" t="s">
        <v>18</v>
      </c>
      <c r="C1204" s="27" t="s">
        <v>18</v>
      </c>
      <c r="D1204" s="27" t="s">
        <v>1067</v>
      </c>
      <c r="E1204" s="27" t="s">
        <v>36</v>
      </c>
      <c r="F1204" s="27" t="s">
        <v>52</v>
      </c>
      <c r="G1204" s="27" t="s">
        <v>53</v>
      </c>
      <c r="H1204" s="139" t="s">
        <v>5</v>
      </c>
      <c r="I1204" s="1">
        <v>425880000</v>
      </c>
      <c r="J1204" s="58">
        <v>40300</v>
      </c>
      <c r="K1204" t="str">
        <f>VLOOKUP(D1204,Group[],3,FALSE)</f>
        <v>Komoditi</v>
      </c>
      <c r="L1204" t="str">
        <f>VLOOKUP(D1204,Group[],5,FALSE)</f>
        <v>Teh</v>
      </c>
      <c r="M1204" t="str">
        <f>VLOOKUP(D1204,Group[],4,FALSE)</f>
        <v>Teh</v>
      </c>
      <c r="N1204" t="str">
        <f>VLOOKUP(F1204,Kategori[],3,FALSE)</f>
        <v>Ortodhoks</v>
      </c>
    </row>
    <row r="1205" spans="1:14">
      <c r="A1205" s="139" t="s">
        <v>6856</v>
      </c>
      <c r="B1205" s="27" t="s">
        <v>18</v>
      </c>
      <c r="C1205" s="27" t="s">
        <v>18</v>
      </c>
      <c r="D1205" s="27" t="s">
        <v>1067</v>
      </c>
      <c r="E1205" s="27" t="s">
        <v>36</v>
      </c>
      <c r="F1205" s="27" t="s">
        <v>56</v>
      </c>
      <c r="G1205" s="27" t="s">
        <v>57</v>
      </c>
      <c r="H1205" s="139" t="s">
        <v>4</v>
      </c>
      <c r="I1205" s="1">
        <v>1313188800</v>
      </c>
      <c r="J1205" s="58">
        <v>44000</v>
      </c>
      <c r="K1205" t="str">
        <f>VLOOKUP(D1205,Group[],3,FALSE)</f>
        <v>Komoditi</v>
      </c>
      <c r="L1205" t="str">
        <f>VLOOKUP(D1205,Group[],5,FALSE)</f>
        <v>Teh</v>
      </c>
      <c r="M1205" t="str">
        <f>VLOOKUP(D1205,Group[],4,FALSE)</f>
        <v>Teh</v>
      </c>
      <c r="N1205" t="str">
        <f>VLOOKUP(F1205,Kategori[],3,FALSE)</f>
        <v>Ortodhoks</v>
      </c>
    </row>
    <row r="1206" spans="1:14">
      <c r="A1206" s="139" t="s">
        <v>6856</v>
      </c>
      <c r="B1206" s="27" t="s">
        <v>18</v>
      </c>
      <c r="C1206" s="27" t="s">
        <v>18</v>
      </c>
      <c r="D1206" s="27" t="s">
        <v>1067</v>
      </c>
      <c r="E1206" s="27" t="s">
        <v>36</v>
      </c>
      <c r="F1206" s="27" t="s">
        <v>382</v>
      </c>
      <c r="G1206" s="27" t="s">
        <v>383</v>
      </c>
      <c r="H1206" s="139" t="s">
        <v>5</v>
      </c>
      <c r="I1206" s="1">
        <v>1319097600</v>
      </c>
      <c r="J1206" s="58">
        <v>112000</v>
      </c>
      <c r="K1206" t="str">
        <f>VLOOKUP(D1206,Group[],3,FALSE)</f>
        <v>Komoditi</v>
      </c>
      <c r="L1206" t="str">
        <f>VLOOKUP(D1206,Group[],5,FALSE)</f>
        <v>Teh</v>
      </c>
      <c r="M1206" t="str">
        <f>VLOOKUP(D1206,Group[],4,FALSE)</f>
        <v>Teh</v>
      </c>
      <c r="N1206" t="str">
        <f>VLOOKUP(F1206,Kategori[],3,FALSE)</f>
        <v>Ortodhoks</v>
      </c>
    </row>
    <row r="1207" spans="1:14">
      <c r="A1207" s="139" t="s">
        <v>6856</v>
      </c>
      <c r="B1207" s="27" t="s">
        <v>18</v>
      </c>
      <c r="C1207" s="27" t="s">
        <v>18</v>
      </c>
      <c r="D1207" s="27" t="s">
        <v>1067</v>
      </c>
      <c r="E1207" s="27" t="s">
        <v>36</v>
      </c>
      <c r="F1207" s="27" t="s">
        <v>60</v>
      </c>
      <c r="G1207" s="27" t="s">
        <v>61</v>
      </c>
      <c r="H1207" s="139" t="s">
        <v>5</v>
      </c>
      <c r="I1207" s="1">
        <v>42708960</v>
      </c>
      <c r="J1207" s="58">
        <v>1800</v>
      </c>
      <c r="K1207" t="str">
        <f>VLOOKUP(D1207,Group[],3,FALSE)</f>
        <v>Komoditi</v>
      </c>
      <c r="L1207" t="str">
        <f>VLOOKUP(D1207,Group[],5,FALSE)</f>
        <v>Teh</v>
      </c>
      <c r="M1207" t="str">
        <f>VLOOKUP(D1207,Group[],4,FALSE)</f>
        <v>Teh</v>
      </c>
      <c r="N1207" t="str">
        <f>VLOOKUP(F1207,Kategori[],3,FALSE)</f>
        <v>Ortodhoks</v>
      </c>
    </row>
    <row r="1208" spans="1:14">
      <c r="A1208" s="139" t="s">
        <v>6856</v>
      </c>
      <c r="B1208" s="27" t="s">
        <v>18</v>
      </c>
      <c r="C1208" s="27" t="s">
        <v>18</v>
      </c>
      <c r="D1208" s="27" t="s">
        <v>1067</v>
      </c>
      <c r="E1208" s="27" t="s">
        <v>36</v>
      </c>
      <c r="F1208" s="27" t="s">
        <v>62</v>
      </c>
      <c r="G1208" s="27" t="s">
        <v>63</v>
      </c>
      <c r="H1208" s="139" t="s">
        <v>4</v>
      </c>
      <c r="I1208" s="1">
        <v>78600000</v>
      </c>
      <c r="J1208" s="58">
        <v>2000</v>
      </c>
      <c r="K1208" t="str">
        <f>VLOOKUP(D1208,Group[],3,FALSE)</f>
        <v>Komoditi</v>
      </c>
      <c r="L1208" t="str">
        <f>VLOOKUP(D1208,Group[],5,FALSE)</f>
        <v>Teh</v>
      </c>
      <c r="M1208" t="str">
        <f>VLOOKUP(D1208,Group[],4,FALSE)</f>
        <v>Teh</v>
      </c>
      <c r="N1208" t="str">
        <f>VLOOKUP(F1208,Kategori[],3,FALSE)</f>
        <v>Ortodhoks</v>
      </c>
    </row>
    <row r="1209" spans="1:14">
      <c r="A1209" s="139" t="s">
        <v>6856</v>
      </c>
      <c r="B1209" s="27" t="s">
        <v>18</v>
      </c>
      <c r="C1209" s="27" t="s">
        <v>18</v>
      </c>
      <c r="D1209" s="27" t="s">
        <v>1067</v>
      </c>
      <c r="E1209" s="27" t="s">
        <v>36</v>
      </c>
      <c r="F1209" s="27" t="s">
        <v>62</v>
      </c>
      <c r="G1209" s="27" t="s">
        <v>63</v>
      </c>
      <c r="H1209" s="139" t="s">
        <v>5</v>
      </c>
      <c r="I1209" s="1">
        <v>596634300</v>
      </c>
      <c r="J1209" s="58">
        <v>25000</v>
      </c>
      <c r="K1209" t="str">
        <f>VLOOKUP(D1209,Group[],3,FALSE)</f>
        <v>Komoditi</v>
      </c>
      <c r="L1209" t="str">
        <f>VLOOKUP(D1209,Group[],5,FALSE)</f>
        <v>Teh</v>
      </c>
      <c r="M1209" t="str">
        <f>VLOOKUP(D1209,Group[],4,FALSE)</f>
        <v>Teh</v>
      </c>
      <c r="N1209" t="str">
        <f>VLOOKUP(F1209,Kategori[],3,FALSE)</f>
        <v>Ortodhoks</v>
      </c>
    </row>
    <row r="1210" spans="1:14">
      <c r="A1210" s="139" t="s">
        <v>6856</v>
      </c>
      <c r="B1210" s="27" t="s">
        <v>18</v>
      </c>
      <c r="C1210" s="27" t="s">
        <v>18</v>
      </c>
      <c r="D1210" s="27" t="s">
        <v>1067</v>
      </c>
      <c r="E1210" s="27" t="s">
        <v>36</v>
      </c>
      <c r="F1210" s="27" t="s">
        <v>64</v>
      </c>
      <c r="G1210" s="27" t="s">
        <v>65</v>
      </c>
      <c r="H1210" s="139" t="s">
        <v>5</v>
      </c>
      <c r="I1210" s="1">
        <v>322435260</v>
      </c>
      <c r="J1210" s="58">
        <v>16320</v>
      </c>
      <c r="K1210" t="str">
        <f>VLOOKUP(D1210,Group[],3,FALSE)</f>
        <v>Komoditi</v>
      </c>
      <c r="L1210" t="str">
        <f>VLOOKUP(D1210,Group[],5,FALSE)</f>
        <v>Teh</v>
      </c>
      <c r="M1210" t="str">
        <f>VLOOKUP(D1210,Group[],4,FALSE)</f>
        <v>Teh</v>
      </c>
      <c r="N1210" t="str">
        <f>VLOOKUP(F1210,Kategori[],3,FALSE)</f>
        <v>Ortodhoks</v>
      </c>
    </row>
    <row r="1211" spans="1:14">
      <c r="A1211" s="139" t="s">
        <v>6856</v>
      </c>
      <c r="B1211" s="27" t="s">
        <v>18</v>
      </c>
      <c r="C1211" s="27" t="s">
        <v>18</v>
      </c>
      <c r="D1211" s="27" t="s">
        <v>1067</v>
      </c>
      <c r="E1211" s="27" t="s">
        <v>36</v>
      </c>
      <c r="F1211" s="27" t="s">
        <v>66</v>
      </c>
      <c r="G1211" s="27" t="s">
        <v>67</v>
      </c>
      <c r="H1211" s="139" t="s">
        <v>4</v>
      </c>
      <c r="I1211" s="1">
        <v>920657760</v>
      </c>
      <c r="J1211" s="58">
        <v>39160</v>
      </c>
      <c r="K1211" t="str">
        <f>VLOOKUP(D1211,Group[],3,FALSE)</f>
        <v>Komoditi</v>
      </c>
      <c r="L1211" t="str">
        <f>VLOOKUP(D1211,Group[],5,FALSE)</f>
        <v>Teh</v>
      </c>
      <c r="M1211" t="str">
        <f>VLOOKUP(D1211,Group[],4,FALSE)</f>
        <v>Teh</v>
      </c>
      <c r="N1211" t="str">
        <f>VLOOKUP(F1211,Kategori[],3,FALSE)</f>
        <v>Ortodhoks</v>
      </c>
    </row>
    <row r="1212" spans="1:14">
      <c r="A1212" s="139" t="s">
        <v>6856</v>
      </c>
      <c r="B1212" s="27" t="s">
        <v>18</v>
      </c>
      <c r="C1212" s="27" t="s">
        <v>18</v>
      </c>
      <c r="D1212" s="27" t="s">
        <v>1067</v>
      </c>
      <c r="E1212" s="27" t="s">
        <v>36</v>
      </c>
      <c r="F1212" s="27" t="s">
        <v>66</v>
      </c>
      <c r="G1212" s="27" t="s">
        <v>67</v>
      </c>
      <c r="H1212" s="139" t="s">
        <v>5</v>
      </c>
      <c r="I1212" s="1">
        <v>3373977673</v>
      </c>
      <c r="J1212" s="58">
        <v>164340</v>
      </c>
      <c r="K1212" t="str">
        <f>VLOOKUP(D1212,Group[],3,FALSE)</f>
        <v>Komoditi</v>
      </c>
      <c r="L1212" t="str">
        <f>VLOOKUP(D1212,Group[],5,FALSE)</f>
        <v>Teh</v>
      </c>
      <c r="M1212" t="str">
        <f>VLOOKUP(D1212,Group[],4,FALSE)</f>
        <v>Teh</v>
      </c>
      <c r="N1212" t="str">
        <f>VLOOKUP(F1212,Kategori[],3,FALSE)</f>
        <v>Ortodhoks</v>
      </c>
    </row>
    <row r="1213" spans="1:14">
      <c r="A1213" s="139" t="s">
        <v>6856</v>
      </c>
      <c r="B1213" s="27" t="s">
        <v>18</v>
      </c>
      <c r="C1213" s="27" t="s">
        <v>18</v>
      </c>
      <c r="D1213" s="27" t="s">
        <v>1067</v>
      </c>
      <c r="E1213" s="27" t="s">
        <v>36</v>
      </c>
      <c r="F1213" s="27" t="s">
        <v>68</v>
      </c>
      <c r="G1213" s="27" t="s">
        <v>69</v>
      </c>
      <c r="H1213" s="139" t="s">
        <v>4</v>
      </c>
      <c r="I1213" s="1">
        <v>2596801652</v>
      </c>
      <c r="J1213" s="58">
        <v>119040</v>
      </c>
      <c r="K1213" t="str">
        <f>VLOOKUP(D1213,Group[],3,FALSE)</f>
        <v>Komoditi</v>
      </c>
      <c r="L1213" t="str">
        <f>VLOOKUP(D1213,Group[],5,FALSE)</f>
        <v>Teh</v>
      </c>
      <c r="M1213" t="str">
        <f>VLOOKUP(D1213,Group[],4,FALSE)</f>
        <v>Teh</v>
      </c>
      <c r="N1213" t="str">
        <f>VLOOKUP(F1213,Kategori[],3,FALSE)</f>
        <v>Ortodhoks</v>
      </c>
    </row>
    <row r="1214" spans="1:14">
      <c r="A1214" s="139" t="s">
        <v>6856</v>
      </c>
      <c r="B1214" s="27" t="s">
        <v>18</v>
      </c>
      <c r="C1214" s="27" t="s">
        <v>18</v>
      </c>
      <c r="D1214" s="27" t="s">
        <v>1067</v>
      </c>
      <c r="E1214" s="27" t="s">
        <v>36</v>
      </c>
      <c r="F1214" s="27" t="s">
        <v>68</v>
      </c>
      <c r="G1214" s="27" t="s">
        <v>69</v>
      </c>
      <c r="H1214" s="139" t="s">
        <v>5</v>
      </c>
      <c r="I1214" s="1">
        <v>3395791138</v>
      </c>
      <c r="J1214" s="58">
        <v>163680</v>
      </c>
      <c r="K1214" t="str">
        <f>VLOOKUP(D1214,Group[],3,FALSE)</f>
        <v>Komoditi</v>
      </c>
      <c r="L1214" t="str">
        <f>VLOOKUP(D1214,Group[],5,FALSE)</f>
        <v>Teh</v>
      </c>
      <c r="M1214" t="str">
        <f>VLOOKUP(D1214,Group[],4,FALSE)</f>
        <v>Teh</v>
      </c>
      <c r="N1214" t="str">
        <f>VLOOKUP(F1214,Kategori[],3,FALSE)</f>
        <v>Ortodhoks</v>
      </c>
    </row>
    <row r="1215" spans="1:14">
      <c r="A1215" s="139" t="s">
        <v>6856</v>
      </c>
      <c r="B1215" s="27" t="s">
        <v>18</v>
      </c>
      <c r="C1215" s="27" t="s">
        <v>18</v>
      </c>
      <c r="D1215" s="27" t="s">
        <v>1067</v>
      </c>
      <c r="E1215" s="27" t="s">
        <v>36</v>
      </c>
      <c r="F1215" s="27" t="s">
        <v>70</v>
      </c>
      <c r="G1215" s="27" t="s">
        <v>71</v>
      </c>
      <c r="H1215" s="139" t="s">
        <v>4</v>
      </c>
      <c r="I1215" s="1">
        <v>2935518912</v>
      </c>
      <c r="J1215" s="58">
        <v>139200</v>
      </c>
      <c r="K1215" t="str">
        <f>VLOOKUP(D1215,Group[],3,FALSE)</f>
        <v>Komoditi</v>
      </c>
      <c r="L1215" t="str">
        <f>VLOOKUP(D1215,Group[],5,FALSE)</f>
        <v>Teh</v>
      </c>
      <c r="M1215" t="str">
        <f>VLOOKUP(D1215,Group[],4,FALSE)</f>
        <v>Teh</v>
      </c>
      <c r="N1215" t="str">
        <f>VLOOKUP(F1215,Kategori[],3,FALSE)</f>
        <v>Ortodhoks</v>
      </c>
    </row>
    <row r="1216" spans="1:14">
      <c r="A1216" s="139" t="s">
        <v>6856</v>
      </c>
      <c r="B1216" s="27" t="s">
        <v>18</v>
      </c>
      <c r="C1216" s="27" t="s">
        <v>18</v>
      </c>
      <c r="D1216" s="27" t="s">
        <v>1067</v>
      </c>
      <c r="E1216" s="27" t="s">
        <v>36</v>
      </c>
      <c r="F1216" s="27" t="s">
        <v>70</v>
      </c>
      <c r="G1216" s="27" t="s">
        <v>71</v>
      </c>
      <c r="H1216" s="139" t="s">
        <v>5</v>
      </c>
      <c r="I1216" s="1">
        <v>1434358352</v>
      </c>
      <c r="J1216" s="58">
        <v>73600</v>
      </c>
      <c r="K1216" t="str">
        <f>VLOOKUP(D1216,Group[],3,FALSE)</f>
        <v>Komoditi</v>
      </c>
      <c r="L1216" t="str">
        <f>VLOOKUP(D1216,Group[],5,FALSE)</f>
        <v>Teh</v>
      </c>
      <c r="M1216" t="str">
        <f>VLOOKUP(D1216,Group[],4,FALSE)</f>
        <v>Teh</v>
      </c>
      <c r="N1216" t="str">
        <f>VLOOKUP(F1216,Kategori[],3,FALSE)</f>
        <v>Ortodhoks</v>
      </c>
    </row>
    <row r="1217" spans="1:14">
      <c r="A1217" s="139" t="s">
        <v>6856</v>
      </c>
      <c r="B1217" s="27" t="s">
        <v>18</v>
      </c>
      <c r="C1217" s="27" t="s">
        <v>18</v>
      </c>
      <c r="D1217" s="27" t="s">
        <v>1067</v>
      </c>
      <c r="E1217" s="27" t="s">
        <v>36</v>
      </c>
      <c r="F1217" s="27" t="s">
        <v>72</v>
      </c>
      <c r="G1217" s="27" t="s">
        <v>73</v>
      </c>
      <c r="H1217" s="139" t="s">
        <v>4</v>
      </c>
      <c r="I1217" s="1">
        <v>1157235660</v>
      </c>
      <c r="J1217" s="58">
        <v>25830</v>
      </c>
      <c r="K1217" t="str">
        <f>VLOOKUP(D1217,Group[],3,FALSE)</f>
        <v>Komoditi</v>
      </c>
      <c r="L1217" t="str">
        <f>VLOOKUP(D1217,Group[],5,FALSE)</f>
        <v>Teh</v>
      </c>
      <c r="M1217" t="str">
        <f>VLOOKUP(D1217,Group[],4,FALSE)</f>
        <v>Teh</v>
      </c>
      <c r="N1217" t="str">
        <f>VLOOKUP(F1217,Kategori[],3,FALSE)</f>
        <v>Ortodhoks</v>
      </c>
    </row>
    <row r="1218" spans="1:14">
      <c r="A1218" s="139" t="s">
        <v>6856</v>
      </c>
      <c r="B1218" s="27" t="s">
        <v>18</v>
      </c>
      <c r="C1218" s="27" t="s">
        <v>18</v>
      </c>
      <c r="D1218" s="27" t="s">
        <v>1067</v>
      </c>
      <c r="E1218" s="27" t="s">
        <v>36</v>
      </c>
      <c r="F1218" s="27" t="s">
        <v>72</v>
      </c>
      <c r="G1218" s="27" t="s">
        <v>73</v>
      </c>
      <c r="H1218" s="139" t="s">
        <v>5</v>
      </c>
      <c r="I1218" s="1">
        <v>344272572</v>
      </c>
      <c r="J1218" s="58">
        <v>7560</v>
      </c>
      <c r="K1218" t="str">
        <f>VLOOKUP(D1218,Group[],3,FALSE)</f>
        <v>Komoditi</v>
      </c>
      <c r="L1218" t="str">
        <f>VLOOKUP(D1218,Group[],5,FALSE)</f>
        <v>Teh</v>
      </c>
      <c r="M1218" t="str">
        <f>VLOOKUP(D1218,Group[],4,FALSE)</f>
        <v>Teh</v>
      </c>
      <c r="N1218" t="str">
        <f>VLOOKUP(F1218,Kategori[],3,FALSE)</f>
        <v>Ortodhoks</v>
      </c>
    </row>
    <row r="1219" spans="1:14">
      <c r="A1219" s="139" t="s">
        <v>6856</v>
      </c>
      <c r="B1219" s="27" t="s">
        <v>18</v>
      </c>
      <c r="C1219" s="27" t="s">
        <v>18</v>
      </c>
      <c r="D1219" s="27" t="s">
        <v>1067</v>
      </c>
      <c r="E1219" s="27" t="s">
        <v>36</v>
      </c>
      <c r="F1219" s="27" t="s">
        <v>114</v>
      </c>
      <c r="G1219" s="27" t="s">
        <v>115</v>
      </c>
      <c r="H1219" s="139" t="s">
        <v>5</v>
      </c>
      <c r="I1219" s="1">
        <v>97440000</v>
      </c>
      <c r="J1219" s="58">
        <v>6720</v>
      </c>
      <c r="K1219" t="str">
        <f>VLOOKUP(D1219,Group[],3,FALSE)</f>
        <v>Komoditi</v>
      </c>
      <c r="L1219" t="str">
        <f>VLOOKUP(D1219,Group[],5,FALSE)</f>
        <v>Teh</v>
      </c>
      <c r="M1219" t="str">
        <f>VLOOKUP(D1219,Group[],4,FALSE)</f>
        <v>Teh</v>
      </c>
      <c r="N1219" t="str">
        <f>VLOOKUP(F1219,Kategori[],3,FALSE)</f>
        <v>Ortodhoks</v>
      </c>
    </row>
    <row r="1220" spans="1:14">
      <c r="A1220" s="139" t="s">
        <v>6856</v>
      </c>
      <c r="B1220" s="27" t="s">
        <v>18</v>
      </c>
      <c r="C1220" s="27" t="s">
        <v>18</v>
      </c>
      <c r="D1220" s="27" t="s">
        <v>1067</v>
      </c>
      <c r="E1220" s="27" t="s">
        <v>36</v>
      </c>
      <c r="F1220" s="27" t="s">
        <v>74</v>
      </c>
      <c r="G1220" s="27" t="s">
        <v>75</v>
      </c>
      <c r="H1220" s="139" t="s">
        <v>4</v>
      </c>
      <c r="I1220" s="1">
        <v>336968015</v>
      </c>
      <c r="J1220" s="58">
        <v>14880</v>
      </c>
      <c r="K1220" t="str">
        <f>VLOOKUP(D1220,Group[],3,FALSE)</f>
        <v>Komoditi</v>
      </c>
      <c r="L1220" t="str">
        <f>VLOOKUP(D1220,Group[],5,FALSE)</f>
        <v>Teh</v>
      </c>
      <c r="M1220" t="str">
        <f>VLOOKUP(D1220,Group[],4,FALSE)</f>
        <v>Teh</v>
      </c>
      <c r="N1220" t="str">
        <f>VLOOKUP(F1220,Kategori[],3,FALSE)</f>
        <v>Ortodhoks</v>
      </c>
    </row>
    <row r="1221" spans="1:14">
      <c r="A1221" s="139" t="s">
        <v>6856</v>
      </c>
      <c r="B1221" s="27" t="s">
        <v>18</v>
      </c>
      <c r="C1221" s="27" t="s">
        <v>18</v>
      </c>
      <c r="D1221" s="27" t="s">
        <v>1067</v>
      </c>
      <c r="E1221" s="27" t="s">
        <v>36</v>
      </c>
      <c r="F1221" s="27" t="s">
        <v>74</v>
      </c>
      <c r="G1221" s="27" t="s">
        <v>75</v>
      </c>
      <c r="H1221" s="139" t="s">
        <v>5</v>
      </c>
      <c r="I1221" s="1">
        <v>88288000</v>
      </c>
      <c r="J1221" s="58">
        <v>4960</v>
      </c>
      <c r="K1221" t="str">
        <f>VLOOKUP(D1221,Group[],3,FALSE)</f>
        <v>Komoditi</v>
      </c>
      <c r="L1221" t="str">
        <f>VLOOKUP(D1221,Group[],5,FALSE)</f>
        <v>Teh</v>
      </c>
      <c r="M1221" t="str">
        <f>VLOOKUP(D1221,Group[],4,FALSE)</f>
        <v>Teh</v>
      </c>
      <c r="N1221" t="str">
        <f>VLOOKUP(F1221,Kategori[],3,FALSE)</f>
        <v>Ortodhoks</v>
      </c>
    </row>
    <row r="1222" spans="1:14">
      <c r="A1222" s="139" t="s">
        <v>6856</v>
      </c>
      <c r="B1222" s="27" t="s">
        <v>18</v>
      </c>
      <c r="C1222" s="27" t="s">
        <v>18</v>
      </c>
      <c r="D1222" s="27" t="s">
        <v>1067</v>
      </c>
      <c r="E1222" s="27" t="s">
        <v>36</v>
      </c>
      <c r="F1222" s="27" t="s">
        <v>76</v>
      </c>
      <c r="G1222" s="27" t="s">
        <v>77</v>
      </c>
      <c r="H1222" s="139" t="s">
        <v>4</v>
      </c>
      <c r="I1222" s="1">
        <v>689380878</v>
      </c>
      <c r="J1222" s="58">
        <v>44160</v>
      </c>
      <c r="K1222" t="str">
        <f>VLOOKUP(D1222,Group[],3,FALSE)</f>
        <v>Komoditi</v>
      </c>
      <c r="L1222" t="str">
        <f>VLOOKUP(D1222,Group[],5,FALSE)</f>
        <v>Teh</v>
      </c>
      <c r="M1222" t="str">
        <f>VLOOKUP(D1222,Group[],4,FALSE)</f>
        <v>Teh</v>
      </c>
      <c r="N1222" t="str">
        <f>VLOOKUP(F1222,Kategori[],3,FALSE)</f>
        <v>Ortodhoks</v>
      </c>
    </row>
    <row r="1223" spans="1:14">
      <c r="A1223" s="139" t="s">
        <v>6856</v>
      </c>
      <c r="B1223" s="27" t="s">
        <v>18</v>
      </c>
      <c r="C1223" s="27" t="s">
        <v>18</v>
      </c>
      <c r="D1223" s="27" t="s">
        <v>1067</v>
      </c>
      <c r="E1223" s="27" t="s">
        <v>36</v>
      </c>
      <c r="F1223" s="27" t="s">
        <v>76</v>
      </c>
      <c r="G1223" s="27" t="s">
        <v>77</v>
      </c>
      <c r="H1223" s="139" t="s">
        <v>5</v>
      </c>
      <c r="I1223" s="1">
        <v>4118615718</v>
      </c>
      <c r="J1223" s="58">
        <v>270140</v>
      </c>
      <c r="K1223" t="str">
        <f>VLOOKUP(D1223,Group[],3,FALSE)</f>
        <v>Komoditi</v>
      </c>
      <c r="L1223" t="str">
        <f>VLOOKUP(D1223,Group[],5,FALSE)</f>
        <v>Teh</v>
      </c>
      <c r="M1223" t="str">
        <f>VLOOKUP(D1223,Group[],4,FALSE)</f>
        <v>Teh</v>
      </c>
      <c r="N1223" t="str">
        <f>VLOOKUP(F1223,Kategori[],3,FALSE)</f>
        <v>Ortodhoks</v>
      </c>
    </row>
    <row r="1224" spans="1:14">
      <c r="A1224" s="139" t="s">
        <v>6856</v>
      </c>
      <c r="B1224" s="27" t="s">
        <v>18</v>
      </c>
      <c r="C1224" s="27" t="s">
        <v>18</v>
      </c>
      <c r="D1224" s="27" t="s">
        <v>1067</v>
      </c>
      <c r="E1224" s="27" t="s">
        <v>36</v>
      </c>
      <c r="F1224" s="27" t="s">
        <v>78</v>
      </c>
      <c r="G1224" s="27" t="s">
        <v>79</v>
      </c>
      <c r="H1224" s="139" t="s">
        <v>4</v>
      </c>
      <c r="I1224" s="1">
        <v>341590080</v>
      </c>
      <c r="J1224" s="58">
        <v>16900</v>
      </c>
      <c r="K1224" t="str">
        <f>VLOOKUP(D1224,Group[],3,FALSE)</f>
        <v>Komoditi</v>
      </c>
      <c r="L1224" t="str">
        <f>VLOOKUP(D1224,Group[],5,FALSE)</f>
        <v>Teh</v>
      </c>
      <c r="M1224" t="str">
        <f>VLOOKUP(D1224,Group[],4,FALSE)</f>
        <v>Teh</v>
      </c>
      <c r="N1224" t="str">
        <f>VLOOKUP(F1224,Kategori[],3,FALSE)</f>
        <v>Ortodhoks</v>
      </c>
    </row>
    <row r="1225" spans="1:14">
      <c r="A1225" s="139" t="s">
        <v>6856</v>
      </c>
      <c r="B1225" s="27" t="s">
        <v>18</v>
      </c>
      <c r="C1225" s="27" t="s">
        <v>18</v>
      </c>
      <c r="D1225" s="27" t="s">
        <v>1067</v>
      </c>
      <c r="E1225" s="27" t="s">
        <v>36</v>
      </c>
      <c r="F1225" s="27" t="s">
        <v>78</v>
      </c>
      <c r="G1225" s="27" t="s">
        <v>79</v>
      </c>
      <c r="H1225" s="139" t="s">
        <v>5</v>
      </c>
      <c r="I1225" s="1">
        <v>154372530</v>
      </c>
      <c r="J1225" s="58">
        <v>10400</v>
      </c>
      <c r="K1225" t="str">
        <f>VLOOKUP(D1225,Group[],3,FALSE)</f>
        <v>Komoditi</v>
      </c>
      <c r="L1225" t="str">
        <f>VLOOKUP(D1225,Group[],5,FALSE)</f>
        <v>Teh</v>
      </c>
      <c r="M1225" t="str">
        <f>VLOOKUP(D1225,Group[],4,FALSE)</f>
        <v>Teh</v>
      </c>
      <c r="N1225" t="str">
        <f>VLOOKUP(F1225,Kategori[],3,FALSE)</f>
        <v>Ortodhoks</v>
      </c>
    </row>
    <row r="1226" spans="1:14">
      <c r="A1226" s="139" t="s">
        <v>6856</v>
      </c>
      <c r="B1226" s="27" t="s">
        <v>18</v>
      </c>
      <c r="C1226" s="27" t="s">
        <v>18</v>
      </c>
      <c r="D1226" s="27" t="s">
        <v>1067</v>
      </c>
      <c r="E1226" s="27" t="s">
        <v>36</v>
      </c>
      <c r="F1226" s="27" t="s">
        <v>392</v>
      </c>
      <c r="G1226" s="27" t="s">
        <v>393</v>
      </c>
      <c r="H1226" s="139" t="s">
        <v>5</v>
      </c>
      <c r="I1226" s="1">
        <v>491608884</v>
      </c>
      <c r="J1226" s="58">
        <v>28600</v>
      </c>
      <c r="K1226" t="str">
        <f>VLOOKUP(D1226,Group[],3,FALSE)</f>
        <v>Komoditi</v>
      </c>
      <c r="L1226" t="str">
        <f>VLOOKUP(D1226,Group[],5,FALSE)</f>
        <v>Teh</v>
      </c>
      <c r="M1226" t="str">
        <f>VLOOKUP(D1226,Group[],4,FALSE)</f>
        <v>Teh</v>
      </c>
      <c r="N1226" t="str">
        <f>VLOOKUP(F1226,Kategori[],3,FALSE)</f>
        <v>Ortodhoks</v>
      </c>
    </row>
    <row r="1227" spans="1:14">
      <c r="A1227" s="139" t="s">
        <v>6856</v>
      </c>
      <c r="B1227" s="27" t="s">
        <v>18</v>
      </c>
      <c r="C1227" s="27" t="s">
        <v>18</v>
      </c>
      <c r="D1227" s="27" t="s">
        <v>1067</v>
      </c>
      <c r="E1227" s="27" t="s">
        <v>36</v>
      </c>
      <c r="F1227" s="27" t="s">
        <v>394</v>
      </c>
      <c r="G1227" s="27" t="s">
        <v>395</v>
      </c>
      <c r="H1227" s="139" t="s">
        <v>5</v>
      </c>
      <c r="I1227" s="1">
        <v>115500000</v>
      </c>
      <c r="J1227" s="58">
        <v>3300</v>
      </c>
      <c r="K1227" t="str">
        <f>VLOOKUP(D1227,Group[],3,FALSE)</f>
        <v>Komoditi</v>
      </c>
      <c r="L1227" t="str">
        <f>VLOOKUP(D1227,Group[],5,FALSE)</f>
        <v>Teh</v>
      </c>
      <c r="M1227" t="str">
        <f>VLOOKUP(D1227,Group[],4,FALSE)</f>
        <v>Teh</v>
      </c>
      <c r="N1227" t="str">
        <f>VLOOKUP(F1227,Kategori[],3,FALSE)</f>
        <v>CTC</v>
      </c>
    </row>
    <row r="1228" spans="1:14">
      <c r="A1228" s="139" t="s">
        <v>6856</v>
      </c>
      <c r="B1228" s="27" t="s">
        <v>18</v>
      </c>
      <c r="C1228" s="27" t="s">
        <v>18</v>
      </c>
      <c r="D1228" s="27" t="s">
        <v>1067</v>
      </c>
      <c r="E1228" s="27" t="s">
        <v>36</v>
      </c>
      <c r="F1228" s="27" t="s">
        <v>82</v>
      </c>
      <c r="G1228" s="27" t="s">
        <v>83</v>
      </c>
      <c r="H1228" s="139" t="s">
        <v>4</v>
      </c>
      <c r="I1228" s="1">
        <v>122002920</v>
      </c>
      <c r="J1228" s="58">
        <v>3900</v>
      </c>
      <c r="K1228" t="str">
        <f>VLOOKUP(D1228,Group[],3,FALSE)</f>
        <v>Komoditi</v>
      </c>
      <c r="L1228" t="str">
        <f>VLOOKUP(D1228,Group[],5,FALSE)</f>
        <v>Teh</v>
      </c>
      <c r="M1228" t="str">
        <f>VLOOKUP(D1228,Group[],4,FALSE)</f>
        <v>Teh</v>
      </c>
      <c r="N1228" t="str">
        <f>VLOOKUP(F1228,Kategori[],3,FALSE)</f>
        <v>CTC</v>
      </c>
    </row>
    <row r="1229" spans="1:14">
      <c r="A1229" s="139" t="s">
        <v>6856</v>
      </c>
      <c r="B1229" s="27" t="s">
        <v>18</v>
      </c>
      <c r="C1229" s="27" t="s">
        <v>18</v>
      </c>
      <c r="D1229" s="27" t="s">
        <v>1067</v>
      </c>
      <c r="E1229" s="27" t="s">
        <v>36</v>
      </c>
      <c r="F1229" s="27" t="s">
        <v>82</v>
      </c>
      <c r="G1229" s="27" t="s">
        <v>83</v>
      </c>
      <c r="H1229" s="139" t="s">
        <v>5</v>
      </c>
      <c r="I1229" s="1">
        <v>0</v>
      </c>
      <c r="J1229" s="58">
        <v>0</v>
      </c>
      <c r="K1229" t="str">
        <f>VLOOKUP(D1229,Group[],3,FALSE)</f>
        <v>Komoditi</v>
      </c>
      <c r="L1229" t="str">
        <f>VLOOKUP(D1229,Group[],5,FALSE)</f>
        <v>Teh</v>
      </c>
      <c r="M1229" t="str">
        <f>VLOOKUP(D1229,Group[],4,FALSE)</f>
        <v>Teh</v>
      </c>
      <c r="N1229" t="str">
        <f>VLOOKUP(F1229,Kategori[],3,FALSE)</f>
        <v>CTC</v>
      </c>
    </row>
    <row r="1230" spans="1:14">
      <c r="A1230" s="139" t="s">
        <v>6856</v>
      </c>
      <c r="B1230" s="27" t="s">
        <v>18</v>
      </c>
      <c r="C1230" s="27" t="s">
        <v>18</v>
      </c>
      <c r="D1230" s="27" t="s">
        <v>1067</v>
      </c>
      <c r="E1230" s="27" t="s">
        <v>36</v>
      </c>
      <c r="F1230" s="27" t="s">
        <v>84</v>
      </c>
      <c r="G1230" s="27" t="s">
        <v>85</v>
      </c>
      <c r="H1230" s="139" t="s">
        <v>5</v>
      </c>
      <c r="I1230" s="1">
        <v>63156644</v>
      </c>
      <c r="J1230" s="58">
        <v>3180</v>
      </c>
      <c r="K1230" t="str">
        <f>VLOOKUP(D1230,Group[],3,FALSE)</f>
        <v>Komoditi</v>
      </c>
      <c r="L1230" t="str">
        <f>VLOOKUP(D1230,Group[],5,FALSE)</f>
        <v>Teh</v>
      </c>
      <c r="M1230" t="str">
        <f>VLOOKUP(D1230,Group[],4,FALSE)</f>
        <v>Teh</v>
      </c>
      <c r="N1230" t="str">
        <f>VLOOKUP(F1230,Kategori[],3,FALSE)</f>
        <v>CTC</v>
      </c>
    </row>
    <row r="1231" spans="1:14">
      <c r="A1231" s="139" t="s">
        <v>6856</v>
      </c>
      <c r="B1231" s="27" t="s">
        <v>18</v>
      </c>
      <c r="C1231" s="27" t="s">
        <v>18</v>
      </c>
      <c r="D1231" s="27" t="s">
        <v>1067</v>
      </c>
      <c r="E1231" s="27" t="s">
        <v>36</v>
      </c>
      <c r="F1231" s="27" t="s">
        <v>86</v>
      </c>
      <c r="G1231" s="27" t="s">
        <v>87</v>
      </c>
      <c r="H1231" s="139" t="s">
        <v>4</v>
      </c>
      <c r="I1231" s="1">
        <v>24912888</v>
      </c>
      <c r="J1231" s="58">
        <v>1300</v>
      </c>
      <c r="K1231" t="str">
        <f>VLOOKUP(D1231,Group[],3,FALSE)</f>
        <v>Komoditi</v>
      </c>
      <c r="L1231" t="str">
        <f>VLOOKUP(D1231,Group[],5,FALSE)</f>
        <v>Teh</v>
      </c>
      <c r="M1231" t="str">
        <f>VLOOKUP(D1231,Group[],4,FALSE)</f>
        <v>Teh</v>
      </c>
      <c r="N1231" t="str">
        <f>VLOOKUP(F1231,Kategori[],3,FALSE)</f>
        <v>CTC</v>
      </c>
    </row>
    <row r="1232" spans="1:14">
      <c r="A1232" s="139" t="s">
        <v>6856</v>
      </c>
      <c r="B1232" s="27" t="s">
        <v>18</v>
      </c>
      <c r="C1232" s="27" t="s">
        <v>18</v>
      </c>
      <c r="D1232" s="27" t="s">
        <v>1067</v>
      </c>
      <c r="E1232" s="27" t="s">
        <v>36</v>
      </c>
      <c r="F1232" s="27" t="s">
        <v>88</v>
      </c>
      <c r="G1232" s="27" t="s">
        <v>89</v>
      </c>
      <c r="H1232" s="139" t="s">
        <v>4</v>
      </c>
      <c r="I1232" s="1">
        <v>394537704</v>
      </c>
      <c r="J1232" s="58">
        <v>27500</v>
      </c>
      <c r="K1232" t="str">
        <f>VLOOKUP(D1232,Group[],3,FALSE)</f>
        <v>Komoditi</v>
      </c>
      <c r="L1232" t="str">
        <f>VLOOKUP(D1232,Group[],5,FALSE)</f>
        <v>Teh</v>
      </c>
      <c r="M1232" t="str">
        <f>VLOOKUP(D1232,Group[],4,FALSE)</f>
        <v>Teh</v>
      </c>
      <c r="N1232" t="str">
        <f>VLOOKUP(F1232,Kategori[],3,FALSE)</f>
        <v>CTC</v>
      </c>
    </row>
    <row r="1233" spans="1:14">
      <c r="A1233" s="139" t="s">
        <v>6856</v>
      </c>
      <c r="B1233" s="27" t="s">
        <v>18</v>
      </c>
      <c r="C1233" s="27" t="s">
        <v>18</v>
      </c>
      <c r="D1233" s="27" t="s">
        <v>1067</v>
      </c>
      <c r="E1233" s="27" t="s">
        <v>36</v>
      </c>
      <c r="F1233" s="27" t="s">
        <v>88</v>
      </c>
      <c r="G1233" s="27" t="s">
        <v>89</v>
      </c>
      <c r="H1233" s="139" t="s">
        <v>5</v>
      </c>
      <c r="I1233" s="1">
        <v>903339680</v>
      </c>
      <c r="J1233" s="58">
        <v>103400</v>
      </c>
      <c r="K1233" t="str">
        <f>VLOOKUP(D1233,Group[],3,FALSE)</f>
        <v>Komoditi</v>
      </c>
      <c r="L1233" t="str">
        <f>VLOOKUP(D1233,Group[],5,FALSE)</f>
        <v>Teh</v>
      </c>
      <c r="M1233" t="str">
        <f>VLOOKUP(D1233,Group[],4,FALSE)</f>
        <v>Teh</v>
      </c>
      <c r="N1233" t="str">
        <f>VLOOKUP(F1233,Kategori[],3,FALSE)</f>
        <v>CTC</v>
      </c>
    </row>
    <row r="1234" spans="1:14">
      <c r="A1234" s="139" t="s">
        <v>6856</v>
      </c>
      <c r="B1234" s="27" t="s">
        <v>18</v>
      </c>
      <c r="C1234" s="27" t="s">
        <v>18</v>
      </c>
      <c r="D1234" s="27" t="s">
        <v>1067</v>
      </c>
      <c r="E1234" s="27" t="s">
        <v>36</v>
      </c>
      <c r="F1234" s="27" t="s">
        <v>92</v>
      </c>
      <c r="G1234" s="27" t="s">
        <v>93</v>
      </c>
      <c r="H1234" s="139" t="s">
        <v>4</v>
      </c>
      <c r="I1234" s="1">
        <v>166859940</v>
      </c>
      <c r="J1234" s="58">
        <v>14950</v>
      </c>
      <c r="K1234" t="str">
        <f>VLOOKUP(D1234,Group[],3,FALSE)</f>
        <v>Komoditi</v>
      </c>
      <c r="L1234" t="str">
        <f>VLOOKUP(D1234,Group[],5,FALSE)</f>
        <v>Teh</v>
      </c>
      <c r="M1234" t="str">
        <f>VLOOKUP(D1234,Group[],4,FALSE)</f>
        <v>Teh</v>
      </c>
      <c r="N1234" t="str">
        <f>VLOOKUP(F1234,Kategori[],3,FALSE)</f>
        <v>Ortodhoks</v>
      </c>
    </row>
    <row r="1235" spans="1:14">
      <c r="A1235" s="139" t="s">
        <v>6856</v>
      </c>
      <c r="B1235" s="27" t="s">
        <v>18</v>
      </c>
      <c r="C1235" s="27" t="s">
        <v>18</v>
      </c>
      <c r="D1235" s="27" t="s">
        <v>1067</v>
      </c>
      <c r="E1235" s="27" t="s">
        <v>36</v>
      </c>
      <c r="F1235" s="27" t="s">
        <v>92</v>
      </c>
      <c r="G1235" s="27" t="s">
        <v>93</v>
      </c>
      <c r="H1235" s="139" t="s">
        <v>5</v>
      </c>
      <c r="I1235" s="1">
        <v>1038550000</v>
      </c>
      <c r="J1235" s="58">
        <v>80000</v>
      </c>
      <c r="K1235" t="str">
        <f>VLOOKUP(D1235,Group[],3,FALSE)</f>
        <v>Komoditi</v>
      </c>
      <c r="L1235" t="str">
        <f>VLOOKUP(D1235,Group[],5,FALSE)</f>
        <v>Teh</v>
      </c>
      <c r="M1235" t="str">
        <f>VLOOKUP(D1235,Group[],4,FALSE)</f>
        <v>Teh</v>
      </c>
      <c r="N1235" t="str">
        <f>VLOOKUP(F1235,Kategori[],3,FALSE)</f>
        <v>Ortodhoks</v>
      </c>
    </row>
    <row r="1236" spans="1:14">
      <c r="A1236" s="139" t="s">
        <v>6856</v>
      </c>
      <c r="B1236" s="27" t="s">
        <v>18</v>
      </c>
      <c r="C1236" s="27" t="s">
        <v>18</v>
      </c>
      <c r="D1236" s="27" t="s">
        <v>1067</v>
      </c>
      <c r="E1236" s="27" t="s">
        <v>36</v>
      </c>
      <c r="F1236" s="27" t="s">
        <v>94</v>
      </c>
      <c r="G1236" s="27" t="s">
        <v>95</v>
      </c>
      <c r="H1236" s="139" t="s">
        <v>4</v>
      </c>
      <c r="I1236" s="1">
        <v>1088730720</v>
      </c>
      <c r="J1236" s="58">
        <v>99000</v>
      </c>
      <c r="K1236" t="str">
        <f>VLOOKUP(D1236,Group[],3,FALSE)</f>
        <v>Komoditi</v>
      </c>
      <c r="L1236" t="str">
        <f>VLOOKUP(D1236,Group[],5,FALSE)</f>
        <v>Teh</v>
      </c>
      <c r="M1236" t="str">
        <f>VLOOKUP(D1236,Group[],4,FALSE)</f>
        <v>Teh</v>
      </c>
      <c r="N1236" t="str">
        <f>VLOOKUP(F1236,Kategori[],3,FALSE)</f>
        <v>Ortodhoks</v>
      </c>
    </row>
    <row r="1237" spans="1:14">
      <c r="A1237" s="139" t="s">
        <v>6856</v>
      </c>
      <c r="B1237" s="27" t="s">
        <v>18</v>
      </c>
      <c r="C1237" s="27" t="s">
        <v>18</v>
      </c>
      <c r="D1237" s="27" t="s">
        <v>1067</v>
      </c>
      <c r="E1237" s="27" t="s">
        <v>36</v>
      </c>
      <c r="F1237" s="27" t="s">
        <v>104</v>
      </c>
      <c r="G1237" s="27" t="s">
        <v>105</v>
      </c>
      <c r="H1237" s="139" t="s">
        <v>4</v>
      </c>
      <c r="I1237" s="1">
        <v>1118040000</v>
      </c>
      <c r="J1237" s="58">
        <v>50820</v>
      </c>
      <c r="K1237" t="str">
        <f>VLOOKUP(D1237,Group[],3,FALSE)</f>
        <v>Komoditi</v>
      </c>
      <c r="L1237" t="str">
        <f>VLOOKUP(D1237,Group[],5,FALSE)</f>
        <v>Teh</v>
      </c>
      <c r="M1237" t="str">
        <f>VLOOKUP(D1237,Group[],4,FALSE)</f>
        <v>Teh</v>
      </c>
      <c r="N1237" t="str">
        <f>VLOOKUP(F1237,Kategori[],3,FALSE)</f>
        <v>Ortodhoks</v>
      </c>
    </row>
    <row r="1238" spans="1:14">
      <c r="A1238" s="139" t="s">
        <v>6856</v>
      </c>
      <c r="B1238" s="27" t="s">
        <v>18</v>
      </c>
      <c r="C1238" s="27" t="s">
        <v>18</v>
      </c>
      <c r="D1238" s="27" t="s">
        <v>1067</v>
      </c>
      <c r="E1238" s="27" t="s">
        <v>36</v>
      </c>
      <c r="F1238" s="27" t="s">
        <v>638</v>
      </c>
      <c r="G1238" s="27" t="s">
        <v>639</v>
      </c>
      <c r="H1238" s="139" t="s">
        <v>5</v>
      </c>
      <c r="I1238" s="1">
        <v>328827934</v>
      </c>
      <c r="J1238" s="58">
        <v>115300</v>
      </c>
      <c r="K1238" t="str">
        <f>VLOOKUP(D1238,Group[],3,FALSE)</f>
        <v>Komoditi</v>
      </c>
      <c r="L1238" t="str">
        <f>VLOOKUP(D1238,Group[],5,FALSE)</f>
        <v>Teh</v>
      </c>
      <c r="M1238" t="str">
        <f>VLOOKUP(D1238,Group[],4,FALSE)</f>
        <v>Teh</v>
      </c>
      <c r="N1238" t="str">
        <f>VLOOKUP(F1238,Kategori[],3,FALSE)</f>
        <v>Teh Lainnya</v>
      </c>
    </row>
    <row r="1239" spans="1:14">
      <c r="A1239" s="139" t="s">
        <v>6856</v>
      </c>
      <c r="B1239" s="27" t="s">
        <v>18</v>
      </c>
      <c r="C1239" s="27" t="s">
        <v>18</v>
      </c>
      <c r="D1239" s="27" t="s">
        <v>1069</v>
      </c>
      <c r="E1239" s="27" t="s">
        <v>40</v>
      </c>
      <c r="F1239" s="27" t="s">
        <v>440</v>
      </c>
      <c r="G1239" s="27" t="s">
        <v>441</v>
      </c>
      <c r="H1239" s="139" t="s">
        <v>5</v>
      </c>
      <c r="I1239" s="1">
        <v>729729</v>
      </c>
      <c r="J1239" s="58">
        <v>140</v>
      </c>
      <c r="K1239" t="str">
        <f>VLOOKUP(D1239,Group[],3,FALSE)</f>
        <v>Non Komoditi</v>
      </c>
      <c r="L1239">
        <f>VLOOKUP(D1239,Group[],5,FALSE)</f>
        <v>0</v>
      </c>
      <c r="M1239" t="str">
        <f>VLOOKUP(D1239,Group[],4,FALSE)</f>
        <v>Hilir Lainnya</v>
      </c>
      <c r="N1239" t="str">
        <f>VLOOKUP(F1239,Kategori[],3,FALSE)</f>
        <v>Hilir Lainya</v>
      </c>
    </row>
    <row r="1240" spans="1:14">
      <c r="A1240" s="139" t="s">
        <v>6856</v>
      </c>
      <c r="B1240" s="27" t="s">
        <v>18</v>
      </c>
      <c r="C1240" s="27" t="s">
        <v>18</v>
      </c>
      <c r="D1240" s="27" t="s">
        <v>1069</v>
      </c>
      <c r="E1240" s="27" t="s">
        <v>40</v>
      </c>
      <c r="F1240" s="27" t="s">
        <v>442</v>
      </c>
      <c r="G1240" s="27" t="s">
        <v>443</v>
      </c>
      <c r="H1240" s="139" t="s">
        <v>5</v>
      </c>
      <c r="I1240" s="1">
        <v>4200000</v>
      </c>
      <c r="J1240" s="58">
        <v>300</v>
      </c>
      <c r="K1240" t="str">
        <f>VLOOKUP(D1240,Group[],3,FALSE)</f>
        <v>Non Komoditi</v>
      </c>
      <c r="L1240">
        <f>VLOOKUP(D1240,Group[],5,FALSE)</f>
        <v>0</v>
      </c>
      <c r="M1240" t="str">
        <f>VLOOKUP(D1240,Group[],4,FALSE)</f>
        <v>Hilir Lainnya</v>
      </c>
      <c r="N1240" t="str">
        <f>VLOOKUP(F1240,Kategori[],3,FALSE)</f>
        <v>Hilir Lainya</v>
      </c>
    </row>
    <row r="1241" spans="1:14">
      <c r="A1241" s="139" t="s">
        <v>6856</v>
      </c>
      <c r="B1241" s="27" t="s">
        <v>18</v>
      </c>
      <c r="C1241" s="27" t="s">
        <v>18</v>
      </c>
      <c r="D1241" s="27" t="s">
        <v>1069</v>
      </c>
      <c r="E1241" s="27" t="s">
        <v>40</v>
      </c>
      <c r="F1241" s="27" t="s">
        <v>490</v>
      </c>
      <c r="G1241" s="27" t="s">
        <v>491</v>
      </c>
      <c r="H1241" s="139" t="s">
        <v>5</v>
      </c>
      <c r="I1241" s="1">
        <v>16324326</v>
      </c>
      <c r="J1241" s="58">
        <v>30</v>
      </c>
      <c r="K1241" t="str">
        <f>VLOOKUP(D1241,Group[],3,FALSE)</f>
        <v>Non Komoditi</v>
      </c>
      <c r="L1241">
        <f>VLOOKUP(D1241,Group[],5,FALSE)</f>
        <v>0</v>
      </c>
      <c r="M1241" t="str">
        <f>VLOOKUP(D1241,Group[],4,FALSE)</f>
        <v>Hilir Lainnya</v>
      </c>
      <c r="N1241" t="str">
        <f>VLOOKUP(F1241,Kategori[],3,FALSE)</f>
        <v>Hilir Lainya</v>
      </c>
    </row>
    <row r="1242" spans="1:14">
      <c r="A1242" s="139" t="s">
        <v>6856</v>
      </c>
      <c r="B1242" s="27" t="s">
        <v>18</v>
      </c>
      <c r="C1242" s="27" t="s">
        <v>18</v>
      </c>
      <c r="D1242" s="27" t="s">
        <v>1069</v>
      </c>
      <c r="E1242" s="27" t="s">
        <v>40</v>
      </c>
      <c r="F1242" s="27" t="s">
        <v>524</v>
      </c>
      <c r="G1242" s="27" t="s">
        <v>525</v>
      </c>
      <c r="H1242" s="139" t="s">
        <v>5</v>
      </c>
      <c r="I1242" s="1">
        <v>10567500</v>
      </c>
      <c r="J1242" s="58">
        <v>558</v>
      </c>
      <c r="K1242" t="str">
        <f>VLOOKUP(D1242,Group[],3,FALSE)</f>
        <v>Non Komoditi</v>
      </c>
      <c r="L1242">
        <f>VLOOKUP(D1242,Group[],5,FALSE)</f>
        <v>0</v>
      </c>
      <c r="M1242" t="str">
        <f>VLOOKUP(D1242,Group[],4,FALSE)</f>
        <v>Hilir Lainnya</v>
      </c>
      <c r="N1242" t="str">
        <f>VLOOKUP(F1242,Kategori[],3,FALSE)</f>
        <v>Hilir Lainya</v>
      </c>
    </row>
    <row r="1243" spans="1:14">
      <c r="A1243" s="139" t="s">
        <v>6856</v>
      </c>
      <c r="B1243" s="27" t="s">
        <v>18</v>
      </c>
      <c r="C1243" s="27" t="s">
        <v>18</v>
      </c>
      <c r="D1243" s="27" t="s">
        <v>1069</v>
      </c>
      <c r="E1243" s="27" t="s">
        <v>40</v>
      </c>
      <c r="F1243" s="27" t="s">
        <v>582</v>
      </c>
      <c r="G1243" s="27" t="s">
        <v>583</v>
      </c>
      <c r="H1243" s="139" t="s">
        <v>5</v>
      </c>
      <c r="I1243" s="1">
        <v>718514</v>
      </c>
      <c r="J1243" s="58">
        <v>409</v>
      </c>
      <c r="K1243" t="str">
        <f>VLOOKUP(D1243,Group[],3,FALSE)</f>
        <v>Non Komoditi</v>
      </c>
      <c r="L1243">
        <f>VLOOKUP(D1243,Group[],5,FALSE)</f>
        <v>0</v>
      </c>
      <c r="M1243" t="str">
        <f>VLOOKUP(D1243,Group[],4,FALSE)</f>
        <v>Hilir Lainnya</v>
      </c>
      <c r="N1243" t="str">
        <f>VLOOKUP(F1243,Kategori[],3,FALSE)</f>
        <v>Hilir Lainya</v>
      </c>
    </row>
    <row r="1244" spans="1:14">
      <c r="A1244" s="139" t="s">
        <v>6856</v>
      </c>
      <c r="B1244" s="27" t="s">
        <v>18</v>
      </c>
      <c r="C1244" s="27" t="s">
        <v>18</v>
      </c>
      <c r="D1244" s="27" t="s">
        <v>1069</v>
      </c>
      <c r="E1244" s="27" t="s">
        <v>40</v>
      </c>
      <c r="F1244" s="27" t="s">
        <v>584</v>
      </c>
      <c r="G1244" s="27" t="s">
        <v>585</v>
      </c>
      <c r="H1244" s="139" t="s">
        <v>5</v>
      </c>
      <c r="I1244" s="1">
        <v>791487</v>
      </c>
      <c r="J1244" s="58">
        <v>454</v>
      </c>
      <c r="K1244" t="str">
        <f>VLOOKUP(D1244,Group[],3,FALSE)</f>
        <v>Non Komoditi</v>
      </c>
      <c r="L1244">
        <f>VLOOKUP(D1244,Group[],5,FALSE)</f>
        <v>0</v>
      </c>
      <c r="M1244" t="str">
        <f>VLOOKUP(D1244,Group[],4,FALSE)</f>
        <v>Hilir Lainnya</v>
      </c>
      <c r="N1244" t="str">
        <f>VLOOKUP(F1244,Kategori[],3,FALSE)</f>
        <v>Hilir Lainya</v>
      </c>
    </row>
    <row r="1245" spans="1:14">
      <c r="A1245" s="139" t="s">
        <v>6856</v>
      </c>
      <c r="B1245" s="27" t="s">
        <v>18</v>
      </c>
      <c r="C1245" s="27" t="s">
        <v>18</v>
      </c>
      <c r="D1245" s="27" t="s">
        <v>1068</v>
      </c>
      <c r="E1245" s="27" t="s">
        <v>37</v>
      </c>
      <c r="F1245" s="27" t="s">
        <v>384</v>
      </c>
      <c r="G1245" s="27" t="s">
        <v>385</v>
      </c>
      <c r="H1245" s="139" t="s">
        <v>5</v>
      </c>
      <c r="I1245" s="1">
        <v>7374480</v>
      </c>
      <c r="J1245" s="58">
        <v>1904</v>
      </c>
      <c r="K1245" t="str">
        <f>VLOOKUP(D1245,Group[],3,FALSE)</f>
        <v>Non Komoditi</v>
      </c>
      <c r="L1245">
        <f>VLOOKUP(D1245,Group[],5,FALSE)</f>
        <v>0</v>
      </c>
      <c r="M1245" t="str">
        <f>VLOOKUP(D1245,Group[],4,FALSE)</f>
        <v>Hilir Lainnya</v>
      </c>
      <c r="N1245" t="str">
        <f>VLOOKUP(F1245,Kategori[],3,FALSE)</f>
        <v>Hilir Lainya</v>
      </c>
    </row>
    <row r="1246" spans="1:14">
      <c r="A1246" s="139" t="s">
        <v>6856</v>
      </c>
      <c r="B1246" s="27" t="s">
        <v>18</v>
      </c>
      <c r="C1246" s="27" t="s">
        <v>18</v>
      </c>
      <c r="D1246" s="27" t="s">
        <v>1068</v>
      </c>
      <c r="E1246" s="27" t="s">
        <v>37</v>
      </c>
      <c r="F1246" s="27" t="s">
        <v>386</v>
      </c>
      <c r="G1246" s="27" t="s">
        <v>387</v>
      </c>
      <c r="H1246" s="139" t="s">
        <v>5</v>
      </c>
      <c r="I1246" s="1">
        <v>4299635</v>
      </c>
      <c r="J1246" s="58">
        <v>294</v>
      </c>
      <c r="K1246" t="str">
        <f>VLOOKUP(D1246,Group[],3,FALSE)</f>
        <v>Non Komoditi</v>
      </c>
      <c r="L1246">
        <f>VLOOKUP(D1246,Group[],5,FALSE)</f>
        <v>0</v>
      </c>
      <c r="M1246" t="str">
        <f>VLOOKUP(D1246,Group[],4,FALSE)</f>
        <v>Hilir Lainnya</v>
      </c>
      <c r="N1246" t="str">
        <f>VLOOKUP(F1246,Kategori[],3,FALSE)</f>
        <v>Hilir Lainya</v>
      </c>
    </row>
    <row r="1247" spans="1:14">
      <c r="A1247" s="139" t="s">
        <v>6856</v>
      </c>
      <c r="B1247" s="27" t="s">
        <v>18</v>
      </c>
      <c r="C1247" s="27" t="s">
        <v>18</v>
      </c>
      <c r="D1247" s="27" t="s">
        <v>1068</v>
      </c>
      <c r="E1247" s="27" t="s">
        <v>37</v>
      </c>
      <c r="F1247" s="27" t="s">
        <v>396</v>
      </c>
      <c r="G1247" s="27" t="s">
        <v>397</v>
      </c>
      <c r="H1247" s="139" t="s">
        <v>5</v>
      </c>
      <c r="I1247" s="1">
        <v>44744032</v>
      </c>
      <c r="J1247" s="58">
        <v>4470</v>
      </c>
      <c r="K1247" t="str">
        <f>VLOOKUP(D1247,Group[],3,FALSE)</f>
        <v>Non Komoditi</v>
      </c>
      <c r="L1247">
        <f>VLOOKUP(D1247,Group[],5,FALSE)</f>
        <v>0</v>
      </c>
      <c r="M1247" t="str">
        <f>VLOOKUP(D1247,Group[],4,FALSE)</f>
        <v>Hilir Lainnya</v>
      </c>
      <c r="N1247" t="str">
        <f>VLOOKUP(F1247,Kategori[],3,FALSE)</f>
        <v>Hilir Lainya</v>
      </c>
    </row>
    <row r="1248" spans="1:14">
      <c r="A1248" s="139" t="s">
        <v>6856</v>
      </c>
      <c r="B1248" s="27" t="s">
        <v>18</v>
      </c>
      <c r="C1248" s="27" t="s">
        <v>18</v>
      </c>
      <c r="D1248" s="27" t="s">
        <v>1068</v>
      </c>
      <c r="E1248" s="27" t="s">
        <v>37</v>
      </c>
      <c r="F1248" s="27" t="s">
        <v>398</v>
      </c>
      <c r="G1248" s="27" t="s">
        <v>399</v>
      </c>
      <c r="H1248" s="139" t="s">
        <v>5</v>
      </c>
      <c r="I1248" s="1">
        <v>450000</v>
      </c>
      <c r="J1248" s="58">
        <v>33</v>
      </c>
      <c r="K1248" t="str">
        <f>VLOOKUP(D1248,Group[],3,FALSE)</f>
        <v>Non Komoditi</v>
      </c>
      <c r="L1248">
        <f>VLOOKUP(D1248,Group[],5,FALSE)</f>
        <v>0</v>
      </c>
      <c r="M1248" t="str">
        <f>VLOOKUP(D1248,Group[],4,FALSE)</f>
        <v>Hilir Lainnya</v>
      </c>
      <c r="N1248" t="str">
        <f>VLOOKUP(F1248,Kategori[],3,FALSE)</f>
        <v>Hilir Lainya</v>
      </c>
    </row>
    <row r="1249" spans="1:14">
      <c r="A1249" s="139" t="s">
        <v>6856</v>
      </c>
      <c r="B1249" s="27" t="s">
        <v>18</v>
      </c>
      <c r="C1249" s="27" t="s">
        <v>18</v>
      </c>
      <c r="D1249" s="27" t="s">
        <v>1068</v>
      </c>
      <c r="E1249" s="27" t="s">
        <v>37</v>
      </c>
      <c r="F1249" s="27" t="s">
        <v>400</v>
      </c>
      <c r="G1249" s="27" t="s">
        <v>401</v>
      </c>
      <c r="H1249" s="139" t="s">
        <v>5</v>
      </c>
      <c r="I1249" s="1">
        <v>450000</v>
      </c>
      <c r="J1249" s="58">
        <v>33</v>
      </c>
      <c r="K1249" t="str">
        <f>VLOOKUP(D1249,Group[],3,FALSE)</f>
        <v>Non Komoditi</v>
      </c>
      <c r="L1249">
        <f>VLOOKUP(D1249,Group[],5,FALSE)</f>
        <v>0</v>
      </c>
      <c r="M1249" t="str">
        <f>VLOOKUP(D1249,Group[],4,FALSE)</f>
        <v>Hilir Lainnya</v>
      </c>
      <c r="N1249" t="str">
        <f>VLOOKUP(F1249,Kategori[],3,FALSE)</f>
        <v>Hilir Lainya</v>
      </c>
    </row>
    <row r="1250" spans="1:14">
      <c r="A1250" s="139" t="s">
        <v>6856</v>
      </c>
      <c r="B1250" s="27" t="s">
        <v>18</v>
      </c>
      <c r="C1250" s="27" t="s">
        <v>18</v>
      </c>
      <c r="D1250" s="27" t="s">
        <v>1068</v>
      </c>
      <c r="E1250" s="27" t="s">
        <v>37</v>
      </c>
      <c r="F1250" s="27" t="s">
        <v>402</v>
      </c>
      <c r="G1250" s="27" t="s">
        <v>403</v>
      </c>
      <c r="H1250" s="139" t="s">
        <v>5</v>
      </c>
      <c r="I1250" s="1">
        <v>450000</v>
      </c>
      <c r="J1250" s="58">
        <v>33</v>
      </c>
      <c r="K1250" t="str">
        <f>VLOOKUP(D1250,Group[],3,FALSE)</f>
        <v>Non Komoditi</v>
      </c>
      <c r="L1250">
        <f>VLOOKUP(D1250,Group[],5,FALSE)</f>
        <v>0</v>
      </c>
      <c r="M1250" t="str">
        <f>VLOOKUP(D1250,Group[],4,FALSE)</f>
        <v>Hilir Lainnya</v>
      </c>
      <c r="N1250" t="str">
        <f>VLOOKUP(F1250,Kategori[],3,FALSE)</f>
        <v>Hilir Lainya</v>
      </c>
    </row>
    <row r="1251" spans="1:14">
      <c r="A1251" s="139" t="s">
        <v>6856</v>
      </c>
      <c r="B1251" s="27" t="s">
        <v>18</v>
      </c>
      <c r="C1251" s="27" t="s">
        <v>18</v>
      </c>
      <c r="D1251" s="27" t="s">
        <v>1068</v>
      </c>
      <c r="E1251" s="27" t="s">
        <v>37</v>
      </c>
      <c r="F1251" s="27" t="s">
        <v>404</v>
      </c>
      <c r="G1251" s="27" t="s">
        <v>405</v>
      </c>
      <c r="H1251" s="139" t="s">
        <v>5</v>
      </c>
      <c r="I1251" s="1">
        <v>450000</v>
      </c>
      <c r="J1251" s="58">
        <v>33</v>
      </c>
      <c r="K1251" t="str">
        <f>VLOOKUP(D1251,Group[],3,FALSE)</f>
        <v>Non Komoditi</v>
      </c>
      <c r="L1251">
        <f>VLOOKUP(D1251,Group[],5,FALSE)</f>
        <v>0</v>
      </c>
      <c r="M1251" t="str">
        <f>VLOOKUP(D1251,Group[],4,FALSE)</f>
        <v>Hilir Lainnya</v>
      </c>
      <c r="N1251" t="str">
        <f>VLOOKUP(F1251,Kategori[],3,FALSE)</f>
        <v>Hilir Lainya</v>
      </c>
    </row>
    <row r="1252" spans="1:14">
      <c r="A1252" s="139" t="s">
        <v>6856</v>
      </c>
      <c r="B1252" s="27" t="s">
        <v>18</v>
      </c>
      <c r="C1252" s="27" t="s">
        <v>18</v>
      </c>
      <c r="D1252" s="27" t="s">
        <v>1068</v>
      </c>
      <c r="E1252" s="27" t="s">
        <v>37</v>
      </c>
      <c r="F1252" s="27" t="s">
        <v>406</v>
      </c>
      <c r="G1252" s="27" t="s">
        <v>407</v>
      </c>
      <c r="H1252" s="139" t="s">
        <v>5</v>
      </c>
      <c r="I1252" s="1">
        <v>119760</v>
      </c>
      <c r="J1252" s="58">
        <v>13</v>
      </c>
      <c r="K1252" t="str">
        <f>VLOOKUP(D1252,Group[],3,FALSE)</f>
        <v>Non Komoditi</v>
      </c>
      <c r="L1252">
        <f>VLOOKUP(D1252,Group[],5,FALSE)</f>
        <v>0</v>
      </c>
      <c r="M1252" t="str">
        <f>VLOOKUP(D1252,Group[],4,FALSE)</f>
        <v>Hilir Lainnya</v>
      </c>
      <c r="N1252" t="str">
        <f>VLOOKUP(F1252,Kategori[],3,FALSE)</f>
        <v>Hilir Lainya</v>
      </c>
    </row>
    <row r="1253" spans="1:14">
      <c r="A1253" s="139" t="s">
        <v>6856</v>
      </c>
      <c r="B1253" s="27" t="s">
        <v>18</v>
      </c>
      <c r="C1253" s="27" t="s">
        <v>18</v>
      </c>
      <c r="D1253" s="27" t="s">
        <v>1068</v>
      </c>
      <c r="E1253" s="27" t="s">
        <v>37</v>
      </c>
      <c r="F1253" s="27" t="s">
        <v>408</v>
      </c>
      <c r="G1253" s="27" t="s">
        <v>409</v>
      </c>
      <c r="H1253" s="139" t="s">
        <v>5</v>
      </c>
      <c r="I1253" s="1">
        <v>59880</v>
      </c>
      <c r="J1253" s="58">
        <v>7</v>
      </c>
      <c r="K1253" t="str">
        <f>VLOOKUP(D1253,Group[],3,FALSE)</f>
        <v>Non Komoditi</v>
      </c>
      <c r="L1253">
        <f>VLOOKUP(D1253,Group[],5,FALSE)</f>
        <v>0</v>
      </c>
      <c r="M1253" t="str">
        <f>VLOOKUP(D1253,Group[],4,FALSE)</f>
        <v>Hilir Lainnya</v>
      </c>
      <c r="N1253" t="str">
        <f>VLOOKUP(F1253,Kategori[],3,FALSE)</f>
        <v>Hilir Lainya</v>
      </c>
    </row>
    <row r="1254" spans="1:14">
      <c r="A1254" s="139" t="s">
        <v>6856</v>
      </c>
      <c r="B1254" s="27" t="s">
        <v>18</v>
      </c>
      <c r="C1254" s="27" t="s">
        <v>18</v>
      </c>
      <c r="D1254" s="27" t="s">
        <v>1068</v>
      </c>
      <c r="E1254" s="27" t="s">
        <v>37</v>
      </c>
      <c r="F1254" s="27" t="s">
        <v>414</v>
      </c>
      <c r="G1254" s="27" t="s">
        <v>415</v>
      </c>
      <c r="H1254" s="139" t="s">
        <v>5</v>
      </c>
      <c r="I1254" s="1">
        <v>202090</v>
      </c>
      <c r="J1254" s="58">
        <v>27</v>
      </c>
      <c r="K1254" t="str">
        <f>VLOOKUP(D1254,Group[],3,FALSE)</f>
        <v>Non Komoditi</v>
      </c>
      <c r="L1254">
        <f>VLOOKUP(D1254,Group[],5,FALSE)</f>
        <v>0</v>
      </c>
      <c r="M1254" t="str">
        <f>VLOOKUP(D1254,Group[],4,FALSE)</f>
        <v>Hilir Lainnya</v>
      </c>
      <c r="N1254" t="str">
        <f>VLOOKUP(F1254,Kategori[],3,FALSE)</f>
        <v>Hilir Lainya</v>
      </c>
    </row>
    <row r="1255" spans="1:14">
      <c r="A1255" s="139" t="s">
        <v>6856</v>
      </c>
      <c r="B1255" s="27" t="s">
        <v>18</v>
      </c>
      <c r="C1255" s="27" t="s">
        <v>18</v>
      </c>
      <c r="D1255" s="27" t="s">
        <v>1068</v>
      </c>
      <c r="E1255" s="27" t="s">
        <v>37</v>
      </c>
      <c r="F1255" s="27" t="s">
        <v>416</v>
      </c>
      <c r="G1255" s="27" t="s">
        <v>417</v>
      </c>
      <c r="H1255" s="139" t="s">
        <v>5</v>
      </c>
      <c r="I1255" s="1">
        <v>401704</v>
      </c>
      <c r="J1255" s="58">
        <v>59</v>
      </c>
      <c r="K1255" t="str">
        <f>VLOOKUP(D1255,Group[],3,FALSE)</f>
        <v>Non Komoditi</v>
      </c>
      <c r="L1255">
        <f>VLOOKUP(D1255,Group[],5,FALSE)</f>
        <v>0</v>
      </c>
      <c r="M1255" t="str">
        <f>VLOOKUP(D1255,Group[],4,FALSE)</f>
        <v>Hilir Lainnya</v>
      </c>
      <c r="N1255" t="str">
        <f>VLOOKUP(F1255,Kategori[],3,FALSE)</f>
        <v>Hilir Lainya</v>
      </c>
    </row>
    <row r="1256" spans="1:14">
      <c r="A1256" s="139" t="s">
        <v>6856</v>
      </c>
      <c r="B1256" s="27" t="s">
        <v>18</v>
      </c>
      <c r="C1256" s="27" t="s">
        <v>18</v>
      </c>
      <c r="D1256" s="27" t="s">
        <v>1068</v>
      </c>
      <c r="E1256" s="27" t="s">
        <v>37</v>
      </c>
      <c r="F1256" s="27" t="s">
        <v>420</v>
      </c>
      <c r="G1256" s="27" t="s">
        <v>421</v>
      </c>
      <c r="H1256" s="139" t="s">
        <v>5</v>
      </c>
      <c r="I1256" s="1">
        <v>450000</v>
      </c>
      <c r="J1256" s="58">
        <v>33</v>
      </c>
      <c r="K1256" t="str">
        <f>VLOOKUP(D1256,Group[],3,FALSE)</f>
        <v>Non Komoditi</v>
      </c>
      <c r="L1256">
        <f>VLOOKUP(D1256,Group[],5,FALSE)</f>
        <v>0</v>
      </c>
      <c r="M1256" t="str">
        <f>VLOOKUP(D1256,Group[],4,FALSE)</f>
        <v>Hilir Lainnya</v>
      </c>
      <c r="N1256" t="str">
        <f>VLOOKUP(F1256,Kategori[],3,FALSE)</f>
        <v>Hilir Lainya</v>
      </c>
    </row>
    <row r="1257" spans="1:14">
      <c r="A1257" s="139" t="s">
        <v>6856</v>
      </c>
      <c r="B1257" s="27" t="s">
        <v>18</v>
      </c>
      <c r="C1257" s="27" t="s">
        <v>18</v>
      </c>
      <c r="D1257" s="27" t="s">
        <v>1068</v>
      </c>
      <c r="E1257" s="27" t="s">
        <v>37</v>
      </c>
      <c r="F1257" s="27" t="s">
        <v>422</v>
      </c>
      <c r="G1257" s="27" t="s">
        <v>423</v>
      </c>
      <c r="H1257" s="139" t="s">
        <v>5</v>
      </c>
      <c r="I1257" s="1">
        <v>450000</v>
      </c>
      <c r="J1257" s="58">
        <v>33</v>
      </c>
      <c r="K1257" t="str">
        <f>VLOOKUP(D1257,Group[],3,FALSE)</f>
        <v>Non Komoditi</v>
      </c>
      <c r="L1257">
        <f>VLOOKUP(D1257,Group[],5,FALSE)</f>
        <v>0</v>
      </c>
      <c r="M1257" t="str">
        <f>VLOOKUP(D1257,Group[],4,FALSE)</f>
        <v>Hilir Lainnya</v>
      </c>
      <c r="N1257" t="str">
        <f>VLOOKUP(F1257,Kategori[],3,FALSE)</f>
        <v>Hilir Lainya</v>
      </c>
    </row>
    <row r="1258" spans="1:14">
      <c r="A1258" s="139" t="s">
        <v>6856</v>
      </c>
      <c r="B1258" s="27" t="s">
        <v>18</v>
      </c>
      <c r="C1258" s="27" t="s">
        <v>18</v>
      </c>
      <c r="D1258" s="27" t="s">
        <v>1068</v>
      </c>
      <c r="E1258" s="27" t="s">
        <v>37</v>
      </c>
      <c r="F1258" s="27" t="s">
        <v>424</v>
      </c>
      <c r="G1258" s="27" t="s">
        <v>425</v>
      </c>
      <c r="H1258" s="139" t="s">
        <v>5</v>
      </c>
      <c r="I1258" s="1">
        <v>2160000</v>
      </c>
      <c r="J1258" s="58">
        <v>41</v>
      </c>
      <c r="K1258" t="str">
        <f>VLOOKUP(D1258,Group[],3,FALSE)</f>
        <v>Non Komoditi</v>
      </c>
      <c r="L1258">
        <f>VLOOKUP(D1258,Group[],5,FALSE)</f>
        <v>0</v>
      </c>
      <c r="M1258" t="str">
        <f>VLOOKUP(D1258,Group[],4,FALSE)</f>
        <v>Hilir Lainnya</v>
      </c>
      <c r="N1258" t="str">
        <f>VLOOKUP(F1258,Kategori[],3,FALSE)</f>
        <v>Hilir Lainya</v>
      </c>
    </row>
    <row r="1259" spans="1:14">
      <c r="A1259" s="139" t="s">
        <v>6856</v>
      </c>
      <c r="B1259" s="27" t="s">
        <v>18</v>
      </c>
      <c r="C1259" s="27" t="s">
        <v>18</v>
      </c>
      <c r="D1259" s="27" t="s">
        <v>1068</v>
      </c>
      <c r="E1259" s="27" t="s">
        <v>37</v>
      </c>
      <c r="F1259" s="27" t="s">
        <v>426</v>
      </c>
      <c r="G1259" s="27" t="s">
        <v>427</v>
      </c>
      <c r="H1259" s="139" t="s">
        <v>5</v>
      </c>
      <c r="I1259" s="1">
        <v>212176</v>
      </c>
      <c r="J1259" s="58">
        <v>4</v>
      </c>
      <c r="K1259" t="str">
        <f>VLOOKUP(D1259,Group[],3,FALSE)</f>
        <v>Non Komoditi</v>
      </c>
      <c r="L1259">
        <f>VLOOKUP(D1259,Group[],5,FALSE)</f>
        <v>0</v>
      </c>
      <c r="M1259" t="str">
        <f>VLOOKUP(D1259,Group[],4,FALSE)</f>
        <v>Hilir Lainnya</v>
      </c>
      <c r="N1259" t="str">
        <f>VLOOKUP(F1259,Kategori[],3,FALSE)</f>
        <v>Hilir Lainya</v>
      </c>
    </row>
    <row r="1260" spans="1:14">
      <c r="A1260" s="139" t="s">
        <v>6856</v>
      </c>
      <c r="B1260" s="27" t="s">
        <v>18</v>
      </c>
      <c r="C1260" s="27" t="s">
        <v>18</v>
      </c>
      <c r="D1260" s="27" t="s">
        <v>1068</v>
      </c>
      <c r="E1260" s="27" t="s">
        <v>37</v>
      </c>
      <c r="F1260" s="27" t="s">
        <v>428</v>
      </c>
      <c r="G1260" s="27" t="s">
        <v>429</v>
      </c>
      <c r="H1260" s="139" t="s">
        <v>5</v>
      </c>
      <c r="I1260" s="1">
        <v>5569456</v>
      </c>
      <c r="J1260" s="58">
        <v>204</v>
      </c>
      <c r="K1260" t="str">
        <f>VLOOKUP(D1260,Group[],3,FALSE)</f>
        <v>Non Komoditi</v>
      </c>
      <c r="L1260">
        <f>VLOOKUP(D1260,Group[],5,FALSE)</f>
        <v>0</v>
      </c>
      <c r="M1260" t="str">
        <f>VLOOKUP(D1260,Group[],4,FALSE)</f>
        <v>Hilir Lainnya</v>
      </c>
      <c r="N1260" t="str">
        <f>VLOOKUP(F1260,Kategori[],3,FALSE)</f>
        <v>Hilir Lainya</v>
      </c>
    </row>
    <row r="1261" spans="1:14">
      <c r="A1261" s="139" t="s">
        <v>6856</v>
      </c>
      <c r="B1261" s="27" t="s">
        <v>18</v>
      </c>
      <c r="C1261" s="27" t="s">
        <v>18</v>
      </c>
      <c r="D1261" s="27" t="s">
        <v>1068</v>
      </c>
      <c r="E1261" s="27" t="s">
        <v>37</v>
      </c>
      <c r="F1261" s="27" t="s">
        <v>430</v>
      </c>
      <c r="G1261" s="27" t="s">
        <v>431</v>
      </c>
      <c r="H1261" s="139" t="s">
        <v>5</v>
      </c>
      <c r="I1261" s="1">
        <v>2736651</v>
      </c>
      <c r="J1261" s="58">
        <v>79</v>
      </c>
      <c r="K1261" t="str">
        <f>VLOOKUP(D1261,Group[],3,FALSE)</f>
        <v>Non Komoditi</v>
      </c>
      <c r="L1261">
        <f>VLOOKUP(D1261,Group[],5,FALSE)</f>
        <v>0</v>
      </c>
      <c r="M1261" t="str">
        <f>VLOOKUP(D1261,Group[],4,FALSE)</f>
        <v>Hilir Lainnya</v>
      </c>
      <c r="N1261" t="str">
        <f>VLOOKUP(F1261,Kategori[],3,FALSE)</f>
        <v>Hilir Lainya</v>
      </c>
    </row>
    <row r="1262" spans="1:14">
      <c r="A1262" s="139" t="s">
        <v>6856</v>
      </c>
      <c r="B1262" s="27" t="s">
        <v>18</v>
      </c>
      <c r="C1262" s="27" t="s">
        <v>18</v>
      </c>
      <c r="D1262" s="27" t="s">
        <v>1068</v>
      </c>
      <c r="E1262" s="27" t="s">
        <v>37</v>
      </c>
      <c r="F1262" s="27" t="s">
        <v>432</v>
      </c>
      <c r="G1262" s="27" t="s">
        <v>433</v>
      </c>
      <c r="H1262" s="139" t="s">
        <v>5</v>
      </c>
      <c r="I1262" s="1">
        <v>212176</v>
      </c>
      <c r="J1262" s="58">
        <v>4</v>
      </c>
      <c r="K1262" t="str">
        <f>VLOOKUP(D1262,Group[],3,FALSE)</f>
        <v>Non Komoditi</v>
      </c>
      <c r="L1262">
        <f>VLOOKUP(D1262,Group[],5,FALSE)</f>
        <v>0</v>
      </c>
      <c r="M1262" t="str">
        <f>VLOOKUP(D1262,Group[],4,FALSE)</f>
        <v>Hilir Lainnya</v>
      </c>
      <c r="N1262" t="str">
        <f>VLOOKUP(F1262,Kategori[],3,FALSE)</f>
        <v>Hilir Lainya</v>
      </c>
    </row>
    <row r="1263" spans="1:14">
      <c r="A1263" s="139" t="s">
        <v>6856</v>
      </c>
      <c r="B1263" s="27" t="s">
        <v>18</v>
      </c>
      <c r="C1263" s="27" t="s">
        <v>18</v>
      </c>
      <c r="D1263" s="27" t="s">
        <v>1068</v>
      </c>
      <c r="E1263" s="27" t="s">
        <v>37</v>
      </c>
      <c r="F1263" s="27" t="s">
        <v>434</v>
      </c>
      <c r="G1263" s="27" t="s">
        <v>435</v>
      </c>
      <c r="H1263" s="139" t="s">
        <v>5</v>
      </c>
      <c r="I1263" s="1">
        <v>196512</v>
      </c>
      <c r="J1263" s="58">
        <v>4</v>
      </c>
      <c r="K1263" t="str">
        <f>VLOOKUP(D1263,Group[],3,FALSE)</f>
        <v>Non Komoditi</v>
      </c>
      <c r="L1263">
        <f>VLOOKUP(D1263,Group[],5,FALSE)</f>
        <v>0</v>
      </c>
      <c r="M1263" t="str">
        <f>VLOOKUP(D1263,Group[],4,FALSE)</f>
        <v>Hilir Lainnya</v>
      </c>
      <c r="N1263" t="str">
        <f>VLOOKUP(F1263,Kategori[],3,FALSE)</f>
        <v>Hilir Lainya</v>
      </c>
    </row>
    <row r="1264" spans="1:14">
      <c r="A1264" s="139" t="s">
        <v>6856</v>
      </c>
      <c r="B1264" s="27" t="s">
        <v>18</v>
      </c>
      <c r="C1264" s="27" t="s">
        <v>18</v>
      </c>
      <c r="D1264" s="27" t="s">
        <v>1068</v>
      </c>
      <c r="E1264" s="27" t="s">
        <v>37</v>
      </c>
      <c r="F1264" s="27" t="s">
        <v>480</v>
      </c>
      <c r="G1264" s="27" t="s">
        <v>481</v>
      </c>
      <c r="H1264" s="139" t="s">
        <v>5</v>
      </c>
      <c r="I1264" s="1">
        <v>19461355</v>
      </c>
      <c r="J1264" s="58">
        <v>6415</v>
      </c>
      <c r="K1264" t="str">
        <f>VLOOKUP(D1264,Group[],3,FALSE)</f>
        <v>Non Komoditi</v>
      </c>
      <c r="L1264">
        <f>VLOOKUP(D1264,Group[],5,FALSE)</f>
        <v>0</v>
      </c>
      <c r="M1264" t="str">
        <f>VLOOKUP(D1264,Group[],4,FALSE)</f>
        <v>Hilir Lainnya</v>
      </c>
      <c r="N1264" t="str">
        <f>VLOOKUP(F1264,Kategori[],3,FALSE)</f>
        <v>Hilir Lainya</v>
      </c>
    </row>
    <row r="1265" spans="1:14">
      <c r="A1265" s="139" t="s">
        <v>6856</v>
      </c>
      <c r="B1265" s="27" t="s">
        <v>18</v>
      </c>
      <c r="C1265" s="27" t="s">
        <v>18</v>
      </c>
      <c r="D1265" s="27" t="s">
        <v>1068</v>
      </c>
      <c r="E1265" s="27" t="s">
        <v>37</v>
      </c>
      <c r="F1265" s="27" t="s">
        <v>482</v>
      </c>
      <c r="G1265" s="27" t="s">
        <v>483</v>
      </c>
      <c r="H1265" s="139" t="s">
        <v>5</v>
      </c>
      <c r="I1265" s="1">
        <v>2859619</v>
      </c>
      <c r="J1265" s="58">
        <v>1134</v>
      </c>
      <c r="K1265" t="str">
        <f>VLOOKUP(D1265,Group[],3,FALSE)</f>
        <v>Non Komoditi</v>
      </c>
      <c r="L1265">
        <f>VLOOKUP(D1265,Group[],5,FALSE)</f>
        <v>0</v>
      </c>
      <c r="M1265" t="str">
        <f>VLOOKUP(D1265,Group[],4,FALSE)</f>
        <v>Hilir Lainnya</v>
      </c>
      <c r="N1265" t="str">
        <f>VLOOKUP(F1265,Kategori[],3,FALSE)</f>
        <v>Hilir Lainya</v>
      </c>
    </row>
    <row r="1266" spans="1:14">
      <c r="A1266" s="139" t="s">
        <v>6856</v>
      </c>
      <c r="B1266" s="27" t="s">
        <v>18</v>
      </c>
      <c r="C1266" s="27" t="s">
        <v>18</v>
      </c>
      <c r="D1266" s="27" t="s">
        <v>1068</v>
      </c>
      <c r="E1266" s="27" t="s">
        <v>37</v>
      </c>
      <c r="F1266" s="27" t="s">
        <v>488</v>
      </c>
      <c r="G1266" s="27" t="s">
        <v>489</v>
      </c>
      <c r="H1266" s="139" t="s">
        <v>5</v>
      </c>
      <c r="I1266" s="1">
        <v>907500</v>
      </c>
      <c r="J1266" s="58">
        <v>50</v>
      </c>
      <c r="K1266" t="str">
        <f>VLOOKUP(D1266,Group[],3,FALSE)</f>
        <v>Non Komoditi</v>
      </c>
      <c r="L1266">
        <f>VLOOKUP(D1266,Group[],5,FALSE)</f>
        <v>0</v>
      </c>
      <c r="M1266" t="str">
        <f>VLOOKUP(D1266,Group[],4,FALSE)</f>
        <v>Hilir Lainnya</v>
      </c>
      <c r="N1266" t="str">
        <f>VLOOKUP(F1266,Kategori[],3,FALSE)</f>
        <v>Hilir Lainya</v>
      </c>
    </row>
    <row r="1267" spans="1:14">
      <c r="A1267" s="139" t="s">
        <v>6856</v>
      </c>
      <c r="B1267" s="27" t="s">
        <v>18</v>
      </c>
      <c r="C1267" s="27" t="s">
        <v>18</v>
      </c>
      <c r="D1267" s="27" t="s">
        <v>1068</v>
      </c>
      <c r="E1267" s="27" t="s">
        <v>37</v>
      </c>
      <c r="F1267" s="27" t="s">
        <v>496</v>
      </c>
      <c r="G1267" s="27" t="s">
        <v>497</v>
      </c>
      <c r="H1267" s="139" t="s">
        <v>5</v>
      </c>
      <c r="I1267" s="1">
        <v>17250000</v>
      </c>
      <c r="J1267" s="58">
        <v>400</v>
      </c>
      <c r="K1267" t="str">
        <f>VLOOKUP(D1267,Group[],3,FALSE)</f>
        <v>Non Komoditi</v>
      </c>
      <c r="L1267">
        <f>VLOOKUP(D1267,Group[],5,FALSE)</f>
        <v>0</v>
      </c>
      <c r="M1267" t="str">
        <f>VLOOKUP(D1267,Group[],4,FALSE)</f>
        <v>Hilir Lainnya</v>
      </c>
      <c r="N1267" t="str">
        <f>VLOOKUP(F1267,Kategori[],3,FALSE)</f>
        <v>Hilir Lainya</v>
      </c>
    </row>
    <row r="1268" spans="1:14">
      <c r="A1268" s="139" t="s">
        <v>6856</v>
      </c>
      <c r="B1268" s="27" t="s">
        <v>18</v>
      </c>
      <c r="C1268" s="27" t="s">
        <v>18</v>
      </c>
      <c r="D1268" s="27" t="s">
        <v>1068</v>
      </c>
      <c r="E1268" s="27" t="s">
        <v>37</v>
      </c>
      <c r="F1268" s="27" t="s">
        <v>528</v>
      </c>
      <c r="G1268" s="27" t="s">
        <v>529</v>
      </c>
      <c r="H1268" s="139" t="s">
        <v>5</v>
      </c>
      <c r="I1268" s="1">
        <v>27027027</v>
      </c>
      <c r="J1268" s="58">
        <v>6000</v>
      </c>
      <c r="K1268" t="str">
        <f>VLOOKUP(D1268,Group[],3,FALSE)</f>
        <v>Non Komoditi</v>
      </c>
      <c r="L1268">
        <f>VLOOKUP(D1268,Group[],5,FALSE)</f>
        <v>0</v>
      </c>
      <c r="M1268" t="str">
        <f>VLOOKUP(D1268,Group[],4,FALSE)</f>
        <v>Hilir Lainnya</v>
      </c>
      <c r="N1268" t="str">
        <f>VLOOKUP(F1268,Kategori[],3,FALSE)</f>
        <v>Hilir Lainya</v>
      </c>
    </row>
    <row r="1269" spans="1:14">
      <c r="A1269" s="139" t="s">
        <v>6856</v>
      </c>
      <c r="B1269" s="27" t="s">
        <v>18</v>
      </c>
      <c r="C1269" s="27" t="s">
        <v>18</v>
      </c>
      <c r="D1269" s="27" t="s">
        <v>1068</v>
      </c>
      <c r="E1269" s="27" t="s">
        <v>37</v>
      </c>
      <c r="F1269" s="27" t="s">
        <v>530</v>
      </c>
      <c r="G1269" s="27" t="s">
        <v>531</v>
      </c>
      <c r="H1269" s="139" t="s">
        <v>5</v>
      </c>
      <c r="I1269" s="1">
        <v>28868414</v>
      </c>
      <c r="J1269" s="58">
        <v>2441</v>
      </c>
      <c r="K1269" t="str">
        <f>VLOOKUP(D1269,Group[],3,FALSE)</f>
        <v>Non Komoditi</v>
      </c>
      <c r="L1269">
        <f>VLOOKUP(D1269,Group[],5,FALSE)</f>
        <v>0</v>
      </c>
      <c r="M1269" t="str">
        <f>VLOOKUP(D1269,Group[],4,FALSE)</f>
        <v>Hilir Lainnya</v>
      </c>
      <c r="N1269" t="str">
        <f>VLOOKUP(F1269,Kategori[],3,FALSE)</f>
        <v>Hilir Lainya</v>
      </c>
    </row>
    <row r="1270" spans="1:14">
      <c r="A1270" s="139" t="s">
        <v>6856</v>
      </c>
      <c r="B1270" s="27" t="s">
        <v>18</v>
      </c>
      <c r="C1270" s="27" t="s">
        <v>18</v>
      </c>
      <c r="D1270" s="27" t="s">
        <v>1068</v>
      </c>
      <c r="E1270" s="27" t="s">
        <v>37</v>
      </c>
      <c r="F1270" s="27" t="s">
        <v>532</v>
      </c>
      <c r="G1270" s="27" t="s">
        <v>533</v>
      </c>
      <c r="H1270" s="139" t="s">
        <v>5</v>
      </c>
      <c r="I1270" s="1">
        <v>18802146</v>
      </c>
      <c r="J1270" s="58">
        <v>887</v>
      </c>
      <c r="K1270" t="str">
        <f>VLOOKUP(D1270,Group[],3,FALSE)</f>
        <v>Non Komoditi</v>
      </c>
      <c r="L1270">
        <f>VLOOKUP(D1270,Group[],5,FALSE)</f>
        <v>0</v>
      </c>
      <c r="M1270" t="str">
        <f>VLOOKUP(D1270,Group[],4,FALSE)</f>
        <v>Hilir Lainnya</v>
      </c>
      <c r="N1270" t="str">
        <f>VLOOKUP(F1270,Kategori[],3,FALSE)</f>
        <v>Hilir Lainya</v>
      </c>
    </row>
    <row r="1271" spans="1:14">
      <c r="A1271" s="139" t="s">
        <v>6856</v>
      </c>
      <c r="B1271" s="27" t="s">
        <v>18</v>
      </c>
      <c r="C1271" s="27" t="s">
        <v>18</v>
      </c>
      <c r="D1271" s="27" t="s">
        <v>1068</v>
      </c>
      <c r="E1271" s="27" t="s">
        <v>37</v>
      </c>
      <c r="F1271" s="27" t="s">
        <v>534</v>
      </c>
      <c r="G1271" s="27" t="s">
        <v>535</v>
      </c>
      <c r="H1271" s="139" t="s">
        <v>5</v>
      </c>
      <c r="I1271" s="1">
        <v>193887199</v>
      </c>
      <c r="J1271" s="58">
        <v>46311</v>
      </c>
      <c r="K1271" t="str">
        <f>VLOOKUP(D1271,Group[],3,FALSE)</f>
        <v>Non Komoditi</v>
      </c>
      <c r="L1271">
        <f>VLOOKUP(D1271,Group[],5,FALSE)</f>
        <v>0</v>
      </c>
      <c r="M1271" t="str">
        <f>VLOOKUP(D1271,Group[],4,FALSE)</f>
        <v>Hilir Lainnya</v>
      </c>
      <c r="N1271" t="str">
        <f>VLOOKUP(F1271,Kategori[],3,FALSE)</f>
        <v>Hilir Lainya</v>
      </c>
    </row>
    <row r="1272" spans="1:14">
      <c r="A1272" s="139" t="s">
        <v>6856</v>
      </c>
      <c r="B1272" s="27" t="s">
        <v>18</v>
      </c>
      <c r="C1272" s="27" t="s">
        <v>18</v>
      </c>
      <c r="D1272" s="27" t="s">
        <v>1068</v>
      </c>
      <c r="E1272" s="27" t="s">
        <v>37</v>
      </c>
      <c r="F1272" s="27" t="s">
        <v>536</v>
      </c>
      <c r="G1272" s="27" t="s">
        <v>537</v>
      </c>
      <c r="H1272" s="139" t="s">
        <v>5</v>
      </c>
      <c r="I1272" s="1">
        <v>6566400</v>
      </c>
      <c r="J1272" s="58">
        <v>8640</v>
      </c>
      <c r="K1272" t="str">
        <f>VLOOKUP(D1272,Group[],3,FALSE)</f>
        <v>Non Komoditi</v>
      </c>
      <c r="L1272">
        <f>VLOOKUP(D1272,Group[],5,FALSE)</f>
        <v>0</v>
      </c>
      <c r="M1272" t="str">
        <f>VLOOKUP(D1272,Group[],4,FALSE)</f>
        <v>Hilir Lainnya</v>
      </c>
      <c r="N1272" t="str">
        <f>VLOOKUP(F1272,Kategori[],3,FALSE)</f>
        <v>Hilir Lainya</v>
      </c>
    </row>
    <row r="1273" spans="1:14">
      <c r="A1273" s="139" t="s">
        <v>6856</v>
      </c>
      <c r="B1273" s="27" t="s">
        <v>18</v>
      </c>
      <c r="C1273" s="27" t="s">
        <v>18</v>
      </c>
      <c r="D1273" s="27" t="s">
        <v>1068</v>
      </c>
      <c r="E1273" s="27" t="s">
        <v>37</v>
      </c>
      <c r="F1273" s="27" t="s">
        <v>538</v>
      </c>
      <c r="G1273" s="27" t="s">
        <v>539</v>
      </c>
      <c r="H1273" s="139" t="s">
        <v>5</v>
      </c>
      <c r="I1273" s="1">
        <v>30502703</v>
      </c>
      <c r="J1273" s="58">
        <v>10800</v>
      </c>
      <c r="K1273" t="str">
        <f>VLOOKUP(D1273,Group[],3,FALSE)</f>
        <v>Non Komoditi</v>
      </c>
      <c r="L1273">
        <f>VLOOKUP(D1273,Group[],5,FALSE)</f>
        <v>0</v>
      </c>
      <c r="M1273" t="str">
        <f>VLOOKUP(D1273,Group[],4,FALSE)</f>
        <v>Hilir Lainnya</v>
      </c>
      <c r="N1273" t="str">
        <f>VLOOKUP(F1273,Kategori[],3,FALSE)</f>
        <v>Hilir Lainya</v>
      </c>
    </row>
    <row r="1274" spans="1:14">
      <c r="A1274" s="139" t="s">
        <v>6856</v>
      </c>
      <c r="B1274" s="27" t="s">
        <v>18</v>
      </c>
      <c r="C1274" s="27" t="s">
        <v>18</v>
      </c>
      <c r="D1274" s="27" t="s">
        <v>1068</v>
      </c>
      <c r="E1274" s="27" t="s">
        <v>37</v>
      </c>
      <c r="F1274" s="27" t="s">
        <v>540</v>
      </c>
      <c r="G1274" s="27" t="s">
        <v>541</v>
      </c>
      <c r="H1274" s="139" t="s">
        <v>5</v>
      </c>
      <c r="I1274" s="1">
        <v>11896265</v>
      </c>
      <c r="J1274" s="58">
        <v>894</v>
      </c>
      <c r="K1274" t="str">
        <f>VLOOKUP(D1274,Group[],3,FALSE)</f>
        <v>Non Komoditi</v>
      </c>
      <c r="L1274">
        <f>VLOOKUP(D1274,Group[],5,FALSE)</f>
        <v>0</v>
      </c>
      <c r="M1274" t="str">
        <f>VLOOKUP(D1274,Group[],4,FALSE)</f>
        <v>Hilir Lainnya</v>
      </c>
      <c r="N1274" t="str">
        <f>VLOOKUP(F1274,Kategori[],3,FALSE)</f>
        <v>Hilir Lainya</v>
      </c>
    </row>
    <row r="1275" spans="1:14">
      <c r="A1275" s="139" t="s">
        <v>6856</v>
      </c>
      <c r="B1275" s="27" t="s">
        <v>18</v>
      </c>
      <c r="C1275" s="27" t="s">
        <v>18</v>
      </c>
      <c r="D1275" s="27" t="s">
        <v>1068</v>
      </c>
      <c r="E1275" s="27" t="s">
        <v>37</v>
      </c>
      <c r="F1275" s="27" t="s">
        <v>542</v>
      </c>
      <c r="G1275" s="27" t="s">
        <v>543</v>
      </c>
      <c r="H1275" s="139" t="s">
        <v>5</v>
      </c>
      <c r="I1275" s="1">
        <v>1708702</v>
      </c>
      <c r="J1275" s="58">
        <v>279</v>
      </c>
      <c r="K1275" t="str">
        <f>VLOOKUP(D1275,Group[],3,FALSE)</f>
        <v>Non Komoditi</v>
      </c>
      <c r="L1275">
        <f>VLOOKUP(D1275,Group[],5,FALSE)</f>
        <v>0</v>
      </c>
      <c r="M1275" t="str">
        <f>VLOOKUP(D1275,Group[],4,FALSE)</f>
        <v>Hilir Lainnya</v>
      </c>
      <c r="N1275" t="str">
        <f>VLOOKUP(F1275,Kategori[],3,FALSE)</f>
        <v>Hilir Lainya</v>
      </c>
    </row>
    <row r="1276" spans="1:14">
      <c r="A1276" s="139" t="s">
        <v>6856</v>
      </c>
      <c r="B1276" s="27" t="s">
        <v>18</v>
      </c>
      <c r="C1276" s="27" t="s">
        <v>18</v>
      </c>
      <c r="D1276" s="27" t="s">
        <v>1068</v>
      </c>
      <c r="E1276" s="27" t="s">
        <v>37</v>
      </c>
      <c r="F1276" s="27" t="s">
        <v>544</v>
      </c>
      <c r="G1276" s="27" t="s">
        <v>545</v>
      </c>
      <c r="H1276" s="139" t="s">
        <v>5</v>
      </c>
      <c r="I1276" s="1">
        <v>38918919</v>
      </c>
      <c r="J1276" s="58">
        <v>9600</v>
      </c>
      <c r="K1276" t="str">
        <f>VLOOKUP(D1276,Group[],3,FALSE)</f>
        <v>Non Komoditi</v>
      </c>
      <c r="L1276">
        <f>VLOOKUP(D1276,Group[],5,FALSE)</f>
        <v>0</v>
      </c>
      <c r="M1276" t="str">
        <f>VLOOKUP(D1276,Group[],4,FALSE)</f>
        <v>Hilir Lainnya</v>
      </c>
      <c r="N1276" t="str">
        <f>VLOOKUP(F1276,Kategori[],3,FALSE)</f>
        <v>Hilir Lainya</v>
      </c>
    </row>
    <row r="1277" spans="1:14">
      <c r="A1277" s="139" t="s">
        <v>6856</v>
      </c>
      <c r="B1277" s="27" t="s">
        <v>18</v>
      </c>
      <c r="C1277" s="27" t="s">
        <v>18</v>
      </c>
      <c r="D1277" s="27" t="s">
        <v>1068</v>
      </c>
      <c r="E1277" s="27" t="s">
        <v>37</v>
      </c>
      <c r="F1277" s="27" t="s">
        <v>546</v>
      </c>
      <c r="G1277" s="27" t="s">
        <v>547</v>
      </c>
      <c r="H1277" s="139" t="s">
        <v>5</v>
      </c>
      <c r="I1277" s="1">
        <v>15238366</v>
      </c>
      <c r="J1277" s="58">
        <v>1938</v>
      </c>
      <c r="K1277" t="str">
        <f>VLOOKUP(D1277,Group[],3,FALSE)</f>
        <v>Non Komoditi</v>
      </c>
      <c r="L1277">
        <f>VLOOKUP(D1277,Group[],5,FALSE)</f>
        <v>0</v>
      </c>
      <c r="M1277" t="str">
        <f>VLOOKUP(D1277,Group[],4,FALSE)</f>
        <v>Hilir Lainnya</v>
      </c>
      <c r="N1277" t="str">
        <f>VLOOKUP(F1277,Kategori[],3,FALSE)</f>
        <v>Hilir Lainya</v>
      </c>
    </row>
    <row r="1278" spans="1:14">
      <c r="A1278" s="139" t="s">
        <v>6856</v>
      </c>
      <c r="B1278" s="27" t="s">
        <v>18</v>
      </c>
      <c r="C1278" s="27" t="s">
        <v>18</v>
      </c>
      <c r="D1278" s="27" t="s">
        <v>1068</v>
      </c>
      <c r="E1278" s="27" t="s">
        <v>37</v>
      </c>
      <c r="F1278" s="27" t="s">
        <v>548</v>
      </c>
      <c r="G1278" s="27" t="s">
        <v>549</v>
      </c>
      <c r="H1278" s="139" t="s">
        <v>5</v>
      </c>
      <c r="I1278" s="1">
        <v>22501685</v>
      </c>
      <c r="J1278" s="58">
        <v>1563</v>
      </c>
      <c r="K1278" t="str">
        <f>VLOOKUP(D1278,Group[],3,FALSE)</f>
        <v>Non Komoditi</v>
      </c>
      <c r="L1278">
        <f>VLOOKUP(D1278,Group[],5,FALSE)</f>
        <v>0</v>
      </c>
      <c r="M1278" t="str">
        <f>VLOOKUP(D1278,Group[],4,FALSE)</f>
        <v>Hilir Lainnya</v>
      </c>
      <c r="N1278" t="str">
        <f>VLOOKUP(F1278,Kategori[],3,FALSE)</f>
        <v>Hilir Lainya</v>
      </c>
    </row>
    <row r="1279" spans="1:14">
      <c r="A1279" s="139" t="s">
        <v>6856</v>
      </c>
      <c r="B1279" s="27" t="s">
        <v>18</v>
      </c>
      <c r="C1279" s="27" t="s">
        <v>18</v>
      </c>
      <c r="D1279" s="27" t="s">
        <v>1068</v>
      </c>
      <c r="E1279" s="27" t="s">
        <v>37</v>
      </c>
      <c r="F1279" s="27" t="s">
        <v>550</v>
      </c>
      <c r="G1279" s="27" t="s">
        <v>551</v>
      </c>
      <c r="H1279" s="139" t="s">
        <v>5</v>
      </c>
      <c r="I1279" s="1">
        <v>45618252</v>
      </c>
      <c r="J1279" s="58">
        <v>4636</v>
      </c>
      <c r="K1279" t="str">
        <f>VLOOKUP(D1279,Group[],3,FALSE)</f>
        <v>Non Komoditi</v>
      </c>
      <c r="L1279">
        <f>VLOOKUP(D1279,Group[],5,FALSE)</f>
        <v>0</v>
      </c>
      <c r="M1279" t="str">
        <f>VLOOKUP(D1279,Group[],4,FALSE)</f>
        <v>Hilir Lainnya</v>
      </c>
      <c r="N1279" t="str">
        <f>VLOOKUP(F1279,Kategori[],3,FALSE)</f>
        <v>Hilir Lainya</v>
      </c>
    </row>
    <row r="1280" spans="1:14">
      <c r="A1280" s="139" t="s">
        <v>6856</v>
      </c>
      <c r="B1280" s="27" t="s">
        <v>18</v>
      </c>
      <c r="C1280" s="27" t="s">
        <v>18</v>
      </c>
      <c r="D1280" s="27" t="s">
        <v>1068</v>
      </c>
      <c r="E1280" s="27" t="s">
        <v>37</v>
      </c>
      <c r="F1280" s="27" t="s">
        <v>552</v>
      </c>
      <c r="G1280" s="27" t="s">
        <v>553</v>
      </c>
      <c r="H1280" s="139" t="s">
        <v>5</v>
      </c>
      <c r="I1280" s="1">
        <v>58431274</v>
      </c>
      <c r="J1280" s="58">
        <v>3280</v>
      </c>
      <c r="K1280" t="str">
        <f>VLOOKUP(D1280,Group[],3,FALSE)</f>
        <v>Non Komoditi</v>
      </c>
      <c r="L1280">
        <f>VLOOKUP(D1280,Group[],5,FALSE)</f>
        <v>0</v>
      </c>
      <c r="M1280" t="str">
        <f>VLOOKUP(D1280,Group[],4,FALSE)</f>
        <v>Hilir Lainnya</v>
      </c>
      <c r="N1280" t="str">
        <f>VLOOKUP(F1280,Kategori[],3,FALSE)</f>
        <v>Hilir Lainya</v>
      </c>
    </row>
    <row r="1281" spans="1:14">
      <c r="A1281" s="139" t="s">
        <v>6856</v>
      </c>
      <c r="B1281" s="27" t="s">
        <v>18</v>
      </c>
      <c r="C1281" s="27" t="s">
        <v>18</v>
      </c>
      <c r="D1281" s="27" t="s">
        <v>1068</v>
      </c>
      <c r="E1281" s="27" t="s">
        <v>37</v>
      </c>
      <c r="F1281" s="27" t="s">
        <v>554</v>
      </c>
      <c r="G1281" s="27" t="s">
        <v>555</v>
      </c>
      <c r="H1281" s="139" t="s">
        <v>5</v>
      </c>
      <c r="I1281" s="1">
        <v>43928545</v>
      </c>
      <c r="J1281" s="58">
        <v>4370</v>
      </c>
      <c r="K1281" t="str">
        <f>VLOOKUP(D1281,Group[],3,FALSE)</f>
        <v>Non Komoditi</v>
      </c>
      <c r="L1281">
        <f>VLOOKUP(D1281,Group[],5,FALSE)</f>
        <v>0</v>
      </c>
      <c r="M1281" t="str">
        <f>VLOOKUP(D1281,Group[],4,FALSE)</f>
        <v>Hilir Lainnya</v>
      </c>
      <c r="N1281" t="str">
        <f>VLOOKUP(F1281,Kategori[],3,FALSE)</f>
        <v>Hilir Lainya</v>
      </c>
    </row>
    <row r="1282" spans="1:14">
      <c r="A1282" s="139" t="s">
        <v>6856</v>
      </c>
      <c r="B1282" s="27" t="s">
        <v>18</v>
      </c>
      <c r="C1282" s="27" t="s">
        <v>18</v>
      </c>
      <c r="D1282" s="27" t="s">
        <v>1068</v>
      </c>
      <c r="E1282" s="27" t="s">
        <v>37</v>
      </c>
      <c r="F1282" s="27" t="s">
        <v>556</v>
      </c>
      <c r="G1282" s="27" t="s">
        <v>557</v>
      </c>
      <c r="H1282" s="139" t="s">
        <v>5</v>
      </c>
      <c r="I1282" s="1">
        <v>8810880</v>
      </c>
      <c r="J1282" s="58">
        <v>602</v>
      </c>
      <c r="K1282" t="str">
        <f>VLOOKUP(D1282,Group[],3,FALSE)</f>
        <v>Non Komoditi</v>
      </c>
      <c r="L1282">
        <f>VLOOKUP(D1282,Group[],5,FALSE)</f>
        <v>0</v>
      </c>
      <c r="M1282" t="str">
        <f>VLOOKUP(D1282,Group[],4,FALSE)</f>
        <v>Hilir Lainnya</v>
      </c>
      <c r="N1282" t="str">
        <f>VLOOKUP(F1282,Kategori[],3,FALSE)</f>
        <v>Hilir Lainya</v>
      </c>
    </row>
    <row r="1283" spans="1:14">
      <c r="A1283" s="139" t="s">
        <v>6856</v>
      </c>
      <c r="B1283" s="27" t="s">
        <v>18</v>
      </c>
      <c r="C1283" s="27" t="s">
        <v>18</v>
      </c>
      <c r="D1283" s="27" t="s">
        <v>1068</v>
      </c>
      <c r="E1283" s="27" t="s">
        <v>37</v>
      </c>
      <c r="F1283" s="27" t="s">
        <v>558</v>
      </c>
      <c r="G1283" s="27" t="s">
        <v>559</v>
      </c>
      <c r="H1283" s="139" t="s">
        <v>5</v>
      </c>
      <c r="I1283" s="1">
        <v>233636</v>
      </c>
      <c r="J1283" s="58">
        <v>3</v>
      </c>
      <c r="K1283" t="str">
        <f>VLOOKUP(D1283,Group[],3,FALSE)</f>
        <v>Non Komoditi</v>
      </c>
      <c r="L1283">
        <f>VLOOKUP(D1283,Group[],5,FALSE)</f>
        <v>0</v>
      </c>
      <c r="M1283" t="str">
        <f>VLOOKUP(D1283,Group[],4,FALSE)</f>
        <v>Hilir Lainnya</v>
      </c>
      <c r="N1283" t="str">
        <f>VLOOKUP(F1283,Kategori[],3,FALSE)</f>
        <v>Hilir Lainya</v>
      </c>
    </row>
    <row r="1284" spans="1:14">
      <c r="A1284" s="139" t="s">
        <v>6856</v>
      </c>
      <c r="B1284" s="27" t="s">
        <v>18</v>
      </c>
      <c r="C1284" s="27" t="s">
        <v>18</v>
      </c>
      <c r="D1284" s="27" t="s">
        <v>1068</v>
      </c>
      <c r="E1284" s="27" t="s">
        <v>37</v>
      </c>
      <c r="F1284" s="27" t="s">
        <v>560</v>
      </c>
      <c r="G1284" s="27" t="s">
        <v>561</v>
      </c>
      <c r="H1284" s="139" t="s">
        <v>5</v>
      </c>
      <c r="I1284" s="1">
        <v>147273</v>
      </c>
      <c r="J1284" s="58">
        <v>3</v>
      </c>
      <c r="K1284" t="str">
        <f>VLOOKUP(D1284,Group[],3,FALSE)</f>
        <v>Non Komoditi</v>
      </c>
      <c r="L1284">
        <f>VLOOKUP(D1284,Group[],5,FALSE)</f>
        <v>0</v>
      </c>
      <c r="M1284" t="str">
        <f>VLOOKUP(D1284,Group[],4,FALSE)</f>
        <v>Hilir Lainnya</v>
      </c>
      <c r="N1284" t="str">
        <f>VLOOKUP(F1284,Kategori[],3,FALSE)</f>
        <v>Hilir Lainya</v>
      </c>
    </row>
    <row r="1285" spans="1:14">
      <c r="A1285" s="139" t="s">
        <v>6856</v>
      </c>
      <c r="B1285" s="27" t="s">
        <v>18</v>
      </c>
      <c r="C1285" s="27" t="s">
        <v>18</v>
      </c>
      <c r="D1285" s="27" t="s">
        <v>1068</v>
      </c>
      <c r="E1285" s="27" t="s">
        <v>37</v>
      </c>
      <c r="F1285" s="27" t="s">
        <v>562</v>
      </c>
      <c r="G1285" s="27" t="s">
        <v>563</v>
      </c>
      <c r="H1285" s="139" t="s">
        <v>5</v>
      </c>
      <c r="I1285" s="1">
        <v>7089800</v>
      </c>
      <c r="J1285" s="58">
        <v>340</v>
      </c>
      <c r="K1285" t="str">
        <f>VLOOKUP(D1285,Group[],3,FALSE)</f>
        <v>Non Komoditi</v>
      </c>
      <c r="L1285">
        <f>VLOOKUP(D1285,Group[],5,FALSE)</f>
        <v>0</v>
      </c>
      <c r="M1285" t="str">
        <f>VLOOKUP(D1285,Group[],4,FALSE)</f>
        <v>Hilir Lainnya</v>
      </c>
      <c r="N1285" t="str">
        <f>VLOOKUP(F1285,Kategori[],3,FALSE)</f>
        <v>Hilir Lainya</v>
      </c>
    </row>
    <row r="1286" spans="1:14">
      <c r="A1286" s="139" t="s">
        <v>6856</v>
      </c>
      <c r="B1286" s="27" t="s">
        <v>18</v>
      </c>
      <c r="C1286" s="27" t="s">
        <v>18</v>
      </c>
      <c r="D1286" s="27" t="s">
        <v>1068</v>
      </c>
      <c r="E1286" s="27" t="s">
        <v>37</v>
      </c>
      <c r="F1286" s="27" t="s">
        <v>564</v>
      </c>
      <c r="G1286" s="27" t="s">
        <v>565</v>
      </c>
      <c r="H1286" s="139" t="s">
        <v>5</v>
      </c>
      <c r="I1286" s="1">
        <v>294216617</v>
      </c>
      <c r="J1286" s="58">
        <v>72362</v>
      </c>
      <c r="K1286" t="str">
        <f>VLOOKUP(D1286,Group[],3,FALSE)</f>
        <v>Non Komoditi</v>
      </c>
      <c r="L1286">
        <f>VLOOKUP(D1286,Group[],5,FALSE)</f>
        <v>0</v>
      </c>
      <c r="M1286" t="str">
        <f>VLOOKUP(D1286,Group[],4,FALSE)</f>
        <v>Hilir Lainnya</v>
      </c>
      <c r="N1286" t="str">
        <f>VLOOKUP(F1286,Kategori[],3,FALSE)</f>
        <v>Hilir Lainya</v>
      </c>
    </row>
    <row r="1287" spans="1:14">
      <c r="A1287" s="139" t="s">
        <v>6856</v>
      </c>
      <c r="B1287" s="27" t="s">
        <v>18</v>
      </c>
      <c r="C1287" s="27" t="s">
        <v>18</v>
      </c>
      <c r="D1287" s="27" t="s">
        <v>1068</v>
      </c>
      <c r="E1287" s="27" t="s">
        <v>37</v>
      </c>
      <c r="F1287" s="27" t="s">
        <v>566</v>
      </c>
      <c r="G1287" s="27" t="s">
        <v>567</v>
      </c>
      <c r="H1287" s="139" t="s">
        <v>5</v>
      </c>
      <c r="I1287" s="1">
        <v>1394589737</v>
      </c>
      <c r="J1287" s="58">
        <v>143999</v>
      </c>
      <c r="K1287" t="str">
        <f>VLOOKUP(D1287,Group[],3,FALSE)</f>
        <v>Non Komoditi</v>
      </c>
      <c r="L1287">
        <f>VLOOKUP(D1287,Group[],5,FALSE)</f>
        <v>0</v>
      </c>
      <c r="M1287" t="str">
        <f>VLOOKUP(D1287,Group[],4,FALSE)</f>
        <v>Hilir Lainnya</v>
      </c>
      <c r="N1287" t="str">
        <f>VLOOKUP(F1287,Kategori[],3,FALSE)</f>
        <v>Hilir Lainya</v>
      </c>
    </row>
    <row r="1288" spans="1:14">
      <c r="A1288" s="139" t="s">
        <v>6856</v>
      </c>
      <c r="B1288" s="27" t="s">
        <v>18</v>
      </c>
      <c r="C1288" s="27" t="s">
        <v>18</v>
      </c>
      <c r="D1288" s="27" t="s">
        <v>1068</v>
      </c>
      <c r="E1288" s="27" t="s">
        <v>37</v>
      </c>
      <c r="F1288" s="27" t="s">
        <v>568</v>
      </c>
      <c r="G1288" s="27" t="s">
        <v>569</v>
      </c>
      <c r="H1288" s="139" t="s">
        <v>5</v>
      </c>
      <c r="I1288" s="1">
        <v>333262474</v>
      </c>
      <c r="J1288" s="58">
        <v>155016</v>
      </c>
      <c r="K1288" t="str">
        <f>VLOOKUP(D1288,Group[],3,FALSE)</f>
        <v>Non Komoditi</v>
      </c>
      <c r="L1288">
        <f>VLOOKUP(D1288,Group[],5,FALSE)</f>
        <v>0</v>
      </c>
      <c r="M1288" t="str">
        <f>VLOOKUP(D1288,Group[],4,FALSE)</f>
        <v>Hilir Lainnya</v>
      </c>
      <c r="N1288" t="str">
        <f>VLOOKUP(F1288,Kategori[],3,FALSE)</f>
        <v>Hilir Lainya</v>
      </c>
    </row>
    <row r="1289" spans="1:14">
      <c r="A1289" s="139" t="s">
        <v>6856</v>
      </c>
      <c r="B1289" s="27" t="s">
        <v>18</v>
      </c>
      <c r="C1289" s="27" t="s">
        <v>18</v>
      </c>
      <c r="D1289" s="27" t="s">
        <v>1068</v>
      </c>
      <c r="E1289" s="27" t="s">
        <v>37</v>
      </c>
      <c r="F1289" s="27" t="s">
        <v>570</v>
      </c>
      <c r="G1289" s="27" t="s">
        <v>571</v>
      </c>
      <c r="H1289" s="139" t="s">
        <v>5</v>
      </c>
      <c r="I1289" s="1">
        <v>3439574</v>
      </c>
      <c r="J1289" s="58">
        <v>260</v>
      </c>
      <c r="K1289" t="str">
        <f>VLOOKUP(D1289,Group[],3,FALSE)</f>
        <v>Non Komoditi</v>
      </c>
      <c r="L1289">
        <f>VLOOKUP(D1289,Group[],5,FALSE)</f>
        <v>0</v>
      </c>
      <c r="M1289" t="str">
        <f>VLOOKUP(D1289,Group[],4,FALSE)</f>
        <v>Hilir Lainnya</v>
      </c>
      <c r="N1289" t="str">
        <f>VLOOKUP(F1289,Kategori[],3,FALSE)</f>
        <v>Hilir Lainya</v>
      </c>
    </row>
    <row r="1290" spans="1:14">
      <c r="A1290" s="139" t="s">
        <v>6856</v>
      </c>
      <c r="B1290" s="27" t="s">
        <v>18</v>
      </c>
      <c r="C1290" s="27" t="s">
        <v>18</v>
      </c>
      <c r="D1290" s="27" t="s">
        <v>1068</v>
      </c>
      <c r="E1290" s="27" t="s">
        <v>37</v>
      </c>
      <c r="F1290" s="27" t="s">
        <v>572</v>
      </c>
      <c r="G1290" s="27" t="s">
        <v>573</v>
      </c>
      <c r="H1290" s="139" t="s">
        <v>5</v>
      </c>
      <c r="I1290" s="1">
        <v>773453</v>
      </c>
      <c r="J1290" s="58">
        <v>165</v>
      </c>
      <c r="K1290" t="str">
        <f>VLOOKUP(D1290,Group[],3,FALSE)</f>
        <v>Non Komoditi</v>
      </c>
      <c r="L1290">
        <f>VLOOKUP(D1290,Group[],5,FALSE)</f>
        <v>0</v>
      </c>
      <c r="M1290" t="str">
        <f>VLOOKUP(D1290,Group[],4,FALSE)</f>
        <v>Hilir Lainnya</v>
      </c>
      <c r="N1290" t="str">
        <f>VLOOKUP(F1290,Kategori[],3,FALSE)</f>
        <v>Hilir Lainya</v>
      </c>
    </row>
    <row r="1291" spans="1:14">
      <c r="A1291" s="139" t="s">
        <v>6856</v>
      </c>
      <c r="B1291" s="27" t="s">
        <v>18</v>
      </c>
      <c r="C1291" s="27" t="s">
        <v>18</v>
      </c>
      <c r="D1291" s="27" t="s">
        <v>1068</v>
      </c>
      <c r="E1291" s="27" t="s">
        <v>37</v>
      </c>
      <c r="F1291" s="27" t="s">
        <v>574</v>
      </c>
      <c r="G1291" s="27" t="s">
        <v>575</v>
      </c>
      <c r="H1291" s="139" t="s">
        <v>5</v>
      </c>
      <c r="I1291" s="1">
        <v>794178</v>
      </c>
      <c r="J1291" s="58">
        <v>320</v>
      </c>
      <c r="K1291" t="str">
        <f>VLOOKUP(D1291,Group[],3,FALSE)</f>
        <v>Non Komoditi</v>
      </c>
      <c r="L1291">
        <f>VLOOKUP(D1291,Group[],5,FALSE)</f>
        <v>0</v>
      </c>
      <c r="M1291" t="str">
        <f>VLOOKUP(D1291,Group[],4,FALSE)</f>
        <v>Hilir Lainnya</v>
      </c>
      <c r="N1291" t="str">
        <f>VLOOKUP(F1291,Kategori[],3,FALSE)</f>
        <v>Hilir Lainya</v>
      </c>
    </row>
    <row r="1292" spans="1:14">
      <c r="A1292" s="139" t="s">
        <v>6856</v>
      </c>
      <c r="B1292" s="27" t="s">
        <v>18</v>
      </c>
      <c r="C1292" s="27" t="s">
        <v>18</v>
      </c>
      <c r="D1292" s="27" t="s">
        <v>1068</v>
      </c>
      <c r="E1292" s="27" t="s">
        <v>37</v>
      </c>
      <c r="F1292" s="27" t="s">
        <v>576</v>
      </c>
      <c r="G1292" s="27" t="s">
        <v>577</v>
      </c>
      <c r="H1292" s="139" t="s">
        <v>5</v>
      </c>
      <c r="I1292" s="1">
        <v>6140931</v>
      </c>
      <c r="J1292" s="58">
        <v>76</v>
      </c>
      <c r="K1292" t="str">
        <f>VLOOKUP(D1292,Group[],3,FALSE)</f>
        <v>Non Komoditi</v>
      </c>
      <c r="L1292">
        <f>VLOOKUP(D1292,Group[],5,FALSE)</f>
        <v>0</v>
      </c>
      <c r="M1292" t="str">
        <f>VLOOKUP(D1292,Group[],4,FALSE)</f>
        <v>Hilir Lainnya</v>
      </c>
      <c r="N1292" t="str">
        <f>VLOOKUP(F1292,Kategori[],3,FALSE)</f>
        <v>Hilir Lainya</v>
      </c>
    </row>
    <row r="1293" spans="1:14">
      <c r="A1293" s="139" t="s">
        <v>6856</v>
      </c>
      <c r="B1293" s="27" t="s">
        <v>18</v>
      </c>
      <c r="C1293" s="27" t="s">
        <v>18</v>
      </c>
      <c r="D1293" s="27" t="s">
        <v>1068</v>
      </c>
      <c r="E1293" s="27" t="s">
        <v>37</v>
      </c>
      <c r="F1293" s="27" t="s">
        <v>578</v>
      </c>
      <c r="G1293" s="27" t="s">
        <v>579</v>
      </c>
      <c r="H1293" s="139" t="s">
        <v>5</v>
      </c>
      <c r="I1293" s="1">
        <v>34887278</v>
      </c>
      <c r="J1293" s="58">
        <v>3549</v>
      </c>
      <c r="K1293" t="str">
        <f>VLOOKUP(D1293,Group[],3,FALSE)</f>
        <v>Non Komoditi</v>
      </c>
      <c r="L1293">
        <f>VLOOKUP(D1293,Group[],5,FALSE)</f>
        <v>0</v>
      </c>
      <c r="M1293" t="str">
        <f>VLOOKUP(D1293,Group[],4,FALSE)</f>
        <v>Hilir Lainnya</v>
      </c>
      <c r="N1293" t="str">
        <f>VLOOKUP(F1293,Kategori[],3,FALSE)</f>
        <v>Hilir Lainya</v>
      </c>
    </row>
    <row r="1294" spans="1:14">
      <c r="A1294" s="139" t="s">
        <v>6856</v>
      </c>
      <c r="B1294" s="27" t="s">
        <v>18</v>
      </c>
      <c r="C1294" s="27" t="s">
        <v>18</v>
      </c>
      <c r="D1294" s="27" t="s">
        <v>1068</v>
      </c>
      <c r="E1294" s="27" t="s">
        <v>37</v>
      </c>
      <c r="F1294" s="27" t="s">
        <v>594</v>
      </c>
      <c r="G1294" s="27" t="s">
        <v>595</v>
      </c>
      <c r="H1294" s="139" t="s">
        <v>5</v>
      </c>
      <c r="I1294" s="1">
        <v>270108000</v>
      </c>
      <c r="J1294" s="58">
        <v>87840</v>
      </c>
      <c r="K1294" t="str">
        <f>VLOOKUP(D1294,Group[],3,FALSE)</f>
        <v>Non Komoditi</v>
      </c>
      <c r="L1294">
        <f>VLOOKUP(D1294,Group[],5,FALSE)</f>
        <v>0</v>
      </c>
      <c r="M1294" t="str">
        <f>VLOOKUP(D1294,Group[],4,FALSE)</f>
        <v>Hilir Lainnya</v>
      </c>
      <c r="N1294" t="str">
        <f>VLOOKUP(F1294,Kategori[],3,FALSE)</f>
        <v>Hilir Lainya</v>
      </c>
    </row>
    <row r="1295" spans="1:14">
      <c r="A1295" s="139" t="s">
        <v>6856</v>
      </c>
      <c r="B1295" s="27" t="s">
        <v>18</v>
      </c>
      <c r="C1295" s="27" t="s">
        <v>18</v>
      </c>
      <c r="D1295" s="27" t="s">
        <v>1068</v>
      </c>
      <c r="E1295" s="27" t="s">
        <v>37</v>
      </c>
      <c r="F1295" s="27" t="s">
        <v>600</v>
      </c>
      <c r="G1295" s="27" t="s">
        <v>601</v>
      </c>
      <c r="H1295" s="139" t="s">
        <v>5</v>
      </c>
      <c r="I1295" s="1">
        <v>11100000</v>
      </c>
      <c r="J1295" s="58">
        <v>2400</v>
      </c>
      <c r="K1295" t="str">
        <f>VLOOKUP(D1295,Group[],3,FALSE)</f>
        <v>Non Komoditi</v>
      </c>
      <c r="L1295">
        <f>VLOOKUP(D1295,Group[],5,FALSE)</f>
        <v>0</v>
      </c>
      <c r="M1295" t="str">
        <f>VLOOKUP(D1295,Group[],4,FALSE)</f>
        <v>Hilir Lainnya</v>
      </c>
      <c r="N1295" t="str">
        <f>VLOOKUP(F1295,Kategori[],3,FALSE)</f>
        <v>Hilir Lainya</v>
      </c>
    </row>
    <row r="1296" spans="1:14">
      <c r="A1296" s="139" t="s">
        <v>6856</v>
      </c>
      <c r="B1296" s="27" t="s">
        <v>18</v>
      </c>
      <c r="C1296" s="27" t="s">
        <v>18</v>
      </c>
      <c r="D1296" s="27" t="s">
        <v>1068</v>
      </c>
      <c r="E1296" s="27" t="s">
        <v>37</v>
      </c>
      <c r="F1296" s="27" t="s">
        <v>602</v>
      </c>
      <c r="G1296" s="27" t="s">
        <v>603</v>
      </c>
      <c r="H1296" s="139" t="s">
        <v>5</v>
      </c>
      <c r="I1296" s="1">
        <v>8400000</v>
      </c>
      <c r="J1296" s="58">
        <v>2400</v>
      </c>
      <c r="K1296" t="str">
        <f>VLOOKUP(D1296,Group[],3,FALSE)</f>
        <v>Non Komoditi</v>
      </c>
      <c r="L1296">
        <f>VLOOKUP(D1296,Group[],5,FALSE)</f>
        <v>0</v>
      </c>
      <c r="M1296" t="str">
        <f>VLOOKUP(D1296,Group[],4,FALSE)</f>
        <v>Hilir Lainnya</v>
      </c>
      <c r="N1296" t="str">
        <f>VLOOKUP(F1296,Kategori[],3,FALSE)</f>
        <v>Hilir Lainya</v>
      </c>
    </row>
    <row r="1297" spans="1:14">
      <c r="A1297" s="139" t="s">
        <v>6856</v>
      </c>
      <c r="B1297" s="27" t="s">
        <v>18</v>
      </c>
      <c r="C1297" s="27" t="s">
        <v>18</v>
      </c>
      <c r="D1297" s="27" t="s">
        <v>1068</v>
      </c>
      <c r="E1297" s="27" t="s">
        <v>37</v>
      </c>
      <c r="F1297" s="27" t="s">
        <v>606</v>
      </c>
      <c r="G1297" s="27" t="s">
        <v>607</v>
      </c>
      <c r="H1297" s="139" t="s">
        <v>5</v>
      </c>
      <c r="I1297" s="1">
        <v>20384478</v>
      </c>
      <c r="J1297" s="58">
        <v>3229</v>
      </c>
      <c r="K1297" t="str">
        <f>VLOOKUP(D1297,Group[],3,FALSE)</f>
        <v>Non Komoditi</v>
      </c>
      <c r="L1297">
        <f>VLOOKUP(D1297,Group[],5,FALSE)</f>
        <v>0</v>
      </c>
      <c r="M1297" t="str">
        <f>VLOOKUP(D1297,Group[],4,FALSE)</f>
        <v>Hilir Lainnya</v>
      </c>
      <c r="N1297" t="str">
        <f>VLOOKUP(F1297,Kategori[],3,FALSE)</f>
        <v>Hilir Lainya</v>
      </c>
    </row>
    <row r="1298" spans="1:14">
      <c r="A1298" s="139" t="s">
        <v>6856</v>
      </c>
      <c r="B1298" s="27" t="s">
        <v>18</v>
      </c>
      <c r="C1298" s="27" t="s">
        <v>18</v>
      </c>
      <c r="D1298" s="27" t="s">
        <v>1068</v>
      </c>
      <c r="E1298" s="27" t="s">
        <v>37</v>
      </c>
      <c r="F1298" s="27" t="s">
        <v>608</v>
      </c>
      <c r="G1298" s="27" t="s">
        <v>609</v>
      </c>
      <c r="H1298" s="139" t="s">
        <v>5</v>
      </c>
      <c r="I1298" s="1">
        <v>217872</v>
      </c>
      <c r="J1298" s="58">
        <v>4</v>
      </c>
      <c r="K1298" t="str">
        <f>VLOOKUP(D1298,Group[],3,FALSE)</f>
        <v>Non Komoditi</v>
      </c>
      <c r="L1298">
        <f>VLOOKUP(D1298,Group[],5,FALSE)</f>
        <v>0</v>
      </c>
      <c r="M1298" t="str">
        <f>VLOOKUP(D1298,Group[],4,FALSE)</f>
        <v>Hilir Lainnya</v>
      </c>
      <c r="N1298" t="str">
        <f>VLOOKUP(F1298,Kategori[],3,FALSE)</f>
        <v>Hilir Lainya</v>
      </c>
    </row>
    <row r="1299" spans="1:14">
      <c r="A1299" s="139" t="s">
        <v>6856</v>
      </c>
      <c r="B1299" s="27" t="s">
        <v>18</v>
      </c>
      <c r="C1299" s="27" t="s">
        <v>18</v>
      </c>
      <c r="D1299" s="27" t="s">
        <v>1068</v>
      </c>
      <c r="E1299" s="27" t="s">
        <v>37</v>
      </c>
      <c r="F1299" s="27" t="s">
        <v>610</v>
      </c>
      <c r="G1299" s="27" t="s">
        <v>611</v>
      </c>
      <c r="H1299" s="139" t="s">
        <v>5</v>
      </c>
      <c r="I1299" s="1">
        <v>9350000</v>
      </c>
      <c r="J1299" s="58">
        <v>150</v>
      </c>
      <c r="K1299" t="str">
        <f>VLOOKUP(D1299,Group[],3,FALSE)</f>
        <v>Non Komoditi</v>
      </c>
      <c r="L1299">
        <f>VLOOKUP(D1299,Group[],5,FALSE)</f>
        <v>0</v>
      </c>
      <c r="M1299" t="str">
        <f>VLOOKUP(D1299,Group[],4,FALSE)</f>
        <v>Hilir Lainnya</v>
      </c>
      <c r="N1299" t="str">
        <f>VLOOKUP(F1299,Kategori[],3,FALSE)</f>
        <v>Hilir Lainya</v>
      </c>
    </row>
    <row r="1300" spans="1:14">
      <c r="A1300" s="139" t="s">
        <v>6856</v>
      </c>
      <c r="B1300" s="27" t="s">
        <v>18</v>
      </c>
      <c r="C1300" s="27" t="s">
        <v>18</v>
      </c>
      <c r="D1300" s="27" t="s">
        <v>1068</v>
      </c>
      <c r="E1300" s="27" t="s">
        <v>37</v>
      </c>
      <c r="F1300" s="27" t="s">
        <v>612</v>
      </c>
      <c r="G1300" s="27" t="s">
        <v>613</v>
      </c>
      <c r="H1300" s="139" t="s">
        <v>5</v>
      </c>
      <c r="I1300" s="1">
        <v>876125</v>
      </c>
      <c r="J1300" s="58">
        <v>25</v>
      </c>
      <c r="K1300" t="str">
        <f>VLOOKUP(D1300,Group[],3,FALSE)</f>
        <v>Non Komoditi</v>
      </c>
      <c r="L1300">
        <f>VLOOKUP(D1300,Group[],5,FALSE)</f>
        <v>0</v>
      </c>
      <c r="M1300" t="str">
        <f>VLOOKUP(D1300,Group[],4,FALSE)</f>
        <v>Hilir Lainnya</v>
      </c>
      <c r="N1300" t="str">
        <f>VLOOKUP(F1300,Kategori[],3,FALSE)</f>
        <v>Hilir Lainya</v>
      </c>
    </row>
    <row r="1301" spans="1:14">
      <c r="A1301" s="139" t="s">
        <v>6856</v>
      </c>
      <c r="B1301" s="27" t="s">
        <v>18</v>
      </c>
      <c r="C1301" s="27" t="s">
        <v>18</v>
      </c>
      <c r="D1301" s="27" t="s">
        <v>1068</v>
      </c>
      <c r="E1301" s="27" t="s">
        <v>37</v>
      </c>
      <c r="F1301" s="27" t="s">
        <v>614</v>
      </c>
      <c r="G1301" s="27" t="s">
        <v>615</v>
      </c>
      <c r="H1301" s="139" t="s">
        <v>5</v>
      </c>
      <c r="I1301" s="1">
        <v>17820000</v>
      </c>
      <c r="J1301" s="58">
        <v>660</v>
      </c>
      <c r="K1301" t="str">
        <f>VLOOKUP(D1301,Group[],3,FALSE)</f>
        <v>Non Komoditi</v>
      </c>
      <c r="L1301">
        <f>VLOOKUP(D1301,Group[],5,FALSE)</f>
        <v>0</v>
      </c>
      <c r="M1301" t="str">
        <f>VLOOKUP(D1301,Group[],4,FALSE)</f>
        <v>Hilir Lainnya</v>
      </c>
      <c r="N1301" t="str">
        <f>VLOOKUP(F1301,Kategori[],3,FALSE)</f>
        <v>Hilir Lainya</v>
      </c>
    </row>
    <row r="1302" spans="1:14">
      <c r="A1302" s="139" t="s">
        <v>6856</v>
      </c>
      <c r="B1302" s="27" t="s">
        <v>18</v>
      </c>
      <c r="C1302" s="27" t="s">
        <v>18</v>
      </c>
      <c r="D1302" s="27" t="s">
        <v>1071</v>
      </c>
      <c r="E1302" s="27" t="s">
        <v>42</v>
      </c>
      <c r="F1302" s="27" t="s">
        <v>456</v>
      </c>
      <c r="G1302" s="27" t="s">
        <v>457</v>
      </c>
      <c r="H1302" s="139" t="s">
        <v>5</v>
      </c>
      <c r="I1302" s="1">
        <v>1487280000</v>
      </c>
      <c r="J1302" s="58">
        <v>2003</v>
      </c>
      <c r="K1302" t="str">
        <f>VLOOKUP(D1302,Group[],3,FALSE)</f>
        <v>Non Komoditi</v>
      </c>
      <c r="L1302">
        <f>VLOOKUP(D1302,Group[],5,FALSE)</f>
        <v>0</v>
      </c>
      <c r="M1302" t="str">
        <f>VLOOKUP(D1302,Group[],4,FALSE)</f>
        <v>Hilir Lainnya</v>
      </c>
      <c r="N1302" t="str">
        <f>VLOOKUP(F1302,Kategori[],3,FALSE)</f>
        <v>Hilir Lainya</v>
      </c>
    </row>
    <row r="1303" spans="1:14">
      <c r="A1303" s="139" t="s">
        <v>6856</v>
      </c>
      <c r="B1303" s="27" t="s">
        <v>18</v>
      </c>
      <c r="C1303" s="27" t="s">
        <v>18</v>
      </c>
      <c r="D1303" s="27" t="s">
        <v>1071</v>
      </c>
      <c r="E1303" s="27" t="s">
        <v>42</v>
      </c>
      <c r="F1303" s="27" t="s">
        <v>458</v>
      </c>
      <c r="G1303" s="27" t="s">
        <v>459</v>
      </c>
      <c r="H1303" s="139" t="s">
        <v>5</v>
      </c>
      <c r="I1303" s="1">
        <v>4474000</v>
      </c>
      <c r="J1303" s="58">
        <v>304</v>
      </c>
      <c r="K1303" t="str">
        <f>VLOOKUP(D1303,Group[],3,FALSE)</f>
        <v>Non Komoditi</v>
      </c>
      <c r="L1303">
        <f>VLOOKUP(D1303,Group[],5,FALSE)</f>
        <v>0</v>
      </c>
      <c r="M1303" t="str">
        <f>VLOOKUP(D1303,Group[],4,FALSE)</f>
        <v>Hilir Lainnya</v>
      </c>
      <c r="N1303" t="str">
        <f>VLOOKUP(F1303,Kategori[],3,FALSE)</f>
        <v>Hilir Lainya</v>
      </c>
    </row>
    <row r="1304" spans="1:14">
      <c r="A1304" s="139" t="s">
        <v>6856</v>
      </c>
      <c r="B1304" s="27" t="s">
        <v>18</v>
      </c>
      <c r="C1304" s="27" t="s">
        <v>18</v>
      </c>
      <c r="D1304" s="27" t="s">
        <v>1071</v>
      </c>
      <c r="E1304" s="27" t="s">
        <v>42</v>
      </c>
      <c r="F1304" s="27" t="s">
        <v>460</v>
      </c>
      <c r="G1304" s="27" t="s">
        <v>461</v>
      </c>
      <c r="H1304" s="139" t="s">
        <v>5</v>
      </c>
      <c r="I1304" s="1">
        <v>835200</v>
      </c>
      <c r="J1304" s="58">
        <v>288</v>
      </c>
      <c r="K1304" t="str">
        <f>VLOOKUP(D1304,Group[],3,FALSE)</f>
        <v>Non Komoditi</v>
      </c>
      <c r="L1304">
        <f>VLOOKUP(D1304,Group[],5,FALSE)</f>
        <v>0</v>
      </c>
      <c r="M1304" t="str">
        <f>VLOOKUP(D1304,Group[],4,FALSE)</f>
        <v>Hilir Lainnya</v>
      </c>
      <c r="N1304" t="str">
        <f>VLOOKUP(F1304,Kategori[],3,FALSE)</f>
        <v>Hilir Lainya</v>
      </c>
    </row>
    <row r="1305" spans="1:14">
      <c r="A1305" s="139" t="s">
        <v>6856</v>
      </c>
      <c r="B1305" s="27" t="s">
        <v>18</v>
      </c>
      <c r="C1305" s="27" t="s">
        <v>18</v>
      </c>
      <c r="D1305" s="27" t="s">
        <v>1070</v>
      </c>
      <c r="E1305" s="27" t="s">
        <v>44</v>
      </c>
      <c r="F1305" s="27" t="s">
        <v>450</v>
      </c>
      <c r="G1305" s="27" t="s">
        <v>451</v>
      </c>
      <c r="H1305" s="139" t="s">
        <v>5</v>
      </c>
      <c r="I1305" s="1">
        <v>316185811</v>
      </c>
      <c r="J1305" s="58">
        <v>20957</v>
      </c>
      <c r="K1305" t="str">
        <f>VLOOKUP(D1305,Group[],3,FALSE)</f>
        <v>Non Komoditi</v>
      </c>
      <c r="L1305">
        <f>VLOOKUP(D1305,Group[],5,FALSE)</f>
        <v>0</v>
      </c>
      <c r="M1305" t="str">
        <f>VLOOKUP(D1305,Group[],4,FALSE)</f>
        <v>Hilir Lainnya</v>
      </c>
      <c r="N1305" t="str">
        <f>VLOOKUP(F1305,Kategori[],3,FALSE)</f>
        <v>Hilir Lainya</v>
      </c>
    </row>
    <row r="1306" spans="1:14">
      <c r="A1306" s="139" t="s">
        <v>6856</v>
      </c>
      <c r="B1306" s="27" t="s">
        <v>18</v>
      </c>
      <c r="C1306" s="27" t="s">
        <v>18</v>
      </c>
      <c r="D1306" s="27" t="s">
        <v>1070</v>
      </c>
      <c r="E1306" s="27" t="s">
        <v>44</v>
      </c>
      <c r="F1306" s="27" t="s">
        <v>452</v>
      </c>
      <c r="G1306" s="27" t="s">
        <v>453</v>
      </c>
      <c r="H1306" s="139" t="s">
        <v>5</v>
      </c>
      <c r="I1306" s="1">
        <v>39968109</v>
      </c>
      <c r="J1306" s="58">
        <v>3521</v>
      </c>
      <c r="K1306" t="str">
        <f>VLOOKUP(D1306,Group[],3,FALSE)</f>
        <v>Non Komoditi</v>
      </c>
      <c r="L1306">
        <f>VLOOKUP(D1306,Group[],5,FALSE)</f>
        <v>0</v>
      </c>
      <c r="M1306" t="str">
        <f>VLOOKUP(D1306,Group[],4,FALSE)</f>
        <v>Hilir Lainnya</v>
      </c>
      <c r="N1306" t="str">
        <f>VLOOKUP(F1306,Kategori[],3,FALSE)</f>
        <v>Hilir Lainya</v>
      </c>
    </row>
    <row r="1307" spans="1:14">
      <c r="A1307" s="139" t="s">
        <v>6856</v>
      </c>
      <c r="B1307" s="27" t="s">
        <v>18</v>
      </c>
      <c r="C1307" s="27" t="s">
        <v>18</v>
      </c>
      <c r="D1307" s="27" t="s">
        <v>1070</v>
      </c>
      <c r="E1307" s="27" t="s">
        <v>44</v>
      </c>
      <c r="F1307" s="27" t="s">
        <v>454</v>
      </c>
      <c r="G1307" s="27" t="s">
        <v>455</v>
      </c>
      <c r="H1307" s="139" t="s">
        <v>5</v>
      </c>
      <c r="I1307" s="1">
        <v>585585</v>
      </c>
      <c r="J1307" s="58">
        <v>26</v>
      </c>
      <c r="K1307" t="str">
        <f>VLOOKUP(D1307,Group[],3,FALSE)</f>
        <v>Non Komoditi</v>
      </c>
      <c r="L1307">
        <f>VLOOKUP(D1307,Group[],5,FALSE)</f>
        <v>0</v>
      </c>
      <c r="M1307" t="str">
        <f>VLOOKUP(D1307,Group[],4,FALSE)</f>
        <v>Hilir Lainnya</v>
      </c>
      <c r="N1307" t="str">
        <f>VLOOKUP(F1307,Kategori[],3,FALSE)</f>
        <v>Hilir Lainya</v>
      </c>
    </row>
    <row r="1308" spans="1:14">
      <c r="A1308" s="139" t="s">
        <v>6856</v>
      </c>
      <c r="B1308" s="27" t="s">
        <v>18</v>
      </c>
      <c r="C1308" s="27" t="s">
        <v>18</v>
      </c>
      <c r="D1308" s="27" t="s">
        <v>1070</v>
      </c>
      <c r="E1308" s="27" t="s">
        <v>44</v>
      </c>
      <c r="F1308" s="27" t="s">
        <v>466</v>
      </c>
      <c r="G1308" s="27" t="s">
        <v>467</v>
      </c>
      <c r="H1308" s="139" t="s">
        <v>5</v>
      </c>
      <c r="I1308" s="1">
        <v>512432</v>
      </c>
      <c r="J1308" s="58">
        <v>18</v>
      </c>
      <c r="K1308" t="str">
        <f>VLOOKUP(D1308,Group[],3,FALSE)</f>
        <v>Non Komoditi</v>
      </c>
      <c r="L1308">
        <f>VLOOKUP(D1308,Group[],5,FALSE)</f>
        <v>0</v>
      </c>
      <c r="M1308" t="str">
        <f>VLOOKUP(D1308,Group[],4,FALSE)</f>
        <v>Hilir Lainnya</v>
      </c>
      <c r="N1308" t="str">
        <f>VLOOKUP(F1308,Kategori[],3,FALSE)</f>
        <v>Hilir Lainya</v>
      </c>
    </row>
    <row r="1309" spans="1:14">
      <c r="A1309" s="139" t="s">
        <v>6856</v>
      </c>
      <c r="B1309" s="27" t="s">
        <v>18</v>
      </c>
      <c r="C1309" s="27" t="s">
        <v>18</v>
      </c>
      <c r="D1309" s="27" t="s">
        <v>1070</v>
      </c>
      <c r="E1309" s="27" t="s">
        <v>44</v>
      </c>
      <c r="F1309" s="27" t="s">
        <v>470</v>
      </c>
      <c r="G1309" s="27" t="s">
        <v>471</v>
      </c>
      <c r="H1309" s="139" t="s">
        <v>5</v>
      </c>
      <c r="I1309" s="1">
        <v>917042</v>
      </c>
      <c r="J1309" s="58">
        <v>35</v>
      </c>
      <c r="K1309" t="str">
        <f>VLOOKUP(D1309,Group[],3,FALSE)</f>
        <v>Non Komoditi</v>
      </c>
      <c r="L1309">
        <f>VLOOKUP(D1309,Group[],5,FALSE)</f>
        <v>0</v>
      </c>
      <c r="M1309" t="str">
        <f>VLOOKUP(D1309,Group[],4,FALSE)</f>
        <v>Hilir Lainnya</v>
      </c>
      <c r="N1309" t="str">
        <f>VLOOKUP(F1309,Kategori[],3,FALSE)</f>
        <v>Hilir Lainya</v>
      </c>
    </row>
    <row r="1310" spans="1:14">
      <c r="A1310" s="139" t="s">
        <v>6856</v>
      </c>
      <c r="B1310" s="27" t="s">
        <v>18</v>
      </c>
      <c r="C1310" s="27" t="s">
        <v>18</v>
      </c>
      <c r="D1310" s="27" t="s">
        <v>1070</v>
      </c>
      <c r="E1310" s="27" t="s">
        <v>44</v>
      </c>
      <c r="F1310" s="27" t="s">
        <v>472</v>
      </c>
      <c r="G1310" s="27" t="s">
        <v>473</v>
      </c>
      <c r="H1310" s="139" t="s">
        <v>5</v>
      </c>
      <c r="I1310" s="1">
        <v>20518</v>
      </c>
      <c r="J1310" s="58">
        <v>3</v>
      </c>
      <c r="K1310" t="str">
        <f>VLOOKUP(D1310,Group[],3,FALSE)</f>
        <v>Non Komoditi</v>
      </c>
      <c r="L1310">
        <f>VLOOKUP(D1310,Group[],5,FALSE)</f>
        <v>0</v>
      </c>
      <c r="M1310" t="str">
        <f>VLOOKUP(D1310,Group[],4,FALSE)</f>
        <v>Hilir Lainnya</v>
      </c>
      <c r="N1310" t="str">
        <f>VLOOKUP(F1310,Kategori[],3,FALSE)</f>
        <v>Hilir Lainya</v>
      </c>
    </row>
    <row r="1311" spans="1:14">
      <c r="A1311" s="139" t="s">
        <v>6856</v>
      </c>
      <c r="B1311" s="27" t="s">
        <v>18</v>
      </c>
      <c r="C1311" s="27" t="s">
        <v>18</v>
      </c>
      <c r="D1311" s="27" t="s">
        <v>1070</v>
      </c>
      <c r="E1311" s="27" t="s">
        <v>44</v>
      </c>
      <c r="F1311" s="27" t="s">
        <v>474</v>
      </c>
      <c r="G1311" s="27" t="s">
        <v>475</v>
      </c>
      <c r="H1311" s="139" t="s">
        <v>5</v>
      </c>
      <c r="I1311" s="1">
        <v>85213211</v>
      </c>
      <c r="J1311" s="58">
        <v>6983</v>
      </c>
      <c r="K1311" t="str">
        <f>VLOOKUP(D1311,Group[],3,FALSE)</f>
        <v>Non Komoditi</v>
      </c>
      <c r="L1311">
        <f>VLOOKUP(D1311,Group[],5,FALSE)</f>
        <v>0</v>
      </c>
      <c r="M1311" t="str">
        <f>VLOOKUP(D1311,Group[],4,FALSE)</f>
        <v>Hilir Lainnya</v>
      </c>
      <c r="N1311" t="str">
        <f>VLOOKUP(F1311,Kategori[],3,FALSE)</f>
        <v>Hilir Lainya</v>
      </c>
    </row>
    <row r="1312" spans="1:14">
      <c r="A1312" s="139" t="s">
        <v>6856</v>
      </c>
      <c r="B1312" s="27" t="s">
        <v>18</v>
      </c>
      <c r="C1312" s="27" t="s">
        <v>18</v>
      </c>
      <c r="D1312" s="27" t="s">
        <v>1070</v>
      </c>
      <c r="E1312" s="27" t="s">
        <v>44</v>
      </c>
      <c r="F1312" s="27" t="s">
        <v>476</v>
      </c>
      <c r="G1312" s="27" t="s">
        <v>477</v>
      </c>
      <c r="H1312" s="139" t="s">
        <v>5</v>
      </c>
      <c r="I1312" s="1">
        <v>8249189</v>
      </c>
      <c r="J1312" s="58">
        <v>464</v>
      </c>
      <c r="K1312" t="str">
        <f>VLOOKUP(D1312,Group[],3,FALSE)</f>
        <v>Non Komoditi</v>
      </c>
      <c r="L1312">
        <f>VLOOKUP(D1312,Group[],5,FALSE)</f>
        <v>0</v>
      </c>
      <c r="M1312" t="str">
        <f>VLOOKUP(D1312,Group[],4,FALSE)</f>
        <v>Hilir Lainnya</v>
      </c>
      <c r="N1312" t="str">
        <f>VLOOKUP(F1312,Kategori[],3,FALSE)</f>
        <v>Hilir Lainya</v>
      </c>
    </row>
    <row r="1313" spans="1:14">
      <c r="A1313" s="139" t="s">
        <v>6856</v>
      </c>
      <c r="B1313" s="27" t="s">
        <v>18</v>
      </c>
      <c r="C1313" s="27" t="s">
        <v>18</v>
      </c>
      <c r="D1313" s="27" t="s">
        <v>1070</v>
      </c>
      <c r="E1313" s="27" t="s">
        <v>44</v>
      </c>
      <c r="F1313" s="27" t="s">
        <v>596</v>
      </c>
      <c r="G1313" s="27" t="s">
        <v>597</v>
      </c>
      <c r="H1313" s="139" t="s">
        <v>5</v>
      </c>
      <c r="I1313" s="1">
        <v>15953958</v>
      </c>
      <c r="J1313" s="58">
        <v>1208</v>
      </c>
      <c r="K1313" t="str">
        <f>VLOOKUP(D1313,Group[],3,FALSE)</f>
        <v>Non Komoditi</v>
      </c>
      <c r="L1313">
        <f>VLOOKUP(D1313,Group[],5,FALSE)</f>
        <v>0</v>
      </c>
      <c r="M1313" t="str">
        <f>VLOOKUP(D1313,Group[],4,FALSE)</f>
        <v>Hilir Lainnya</v>
      </c>
      <c r="N1313" t="str">
        <f>VLOOKUP(F1313,Kategori[],3,FALSE)</f>
        <v>Hilir Lainya</v>
      </c>
    </row>
    <row r="1314" spans="1:14">
      <c r="A1314" s="139" t="s">
        <v>6856</v>
      </c>
      <c r="B1314" s="27" t="s">
        <v>18</v>
      </c>
      <c r="C1314" s="27" t="s">
        <v>18</v>
      </c>
      <c r="D1314" s="27" t="s">
        <v>1070</v>
      </c>
      <c r="E1314" s="27" t="s">
        <v>44</v>
      </c>
      <c r="F1314" s="27" t="s">
        <v>598</v>
      </c>
      <c r="G1314" s="27" t="s">
        <v>599</v>
      </c>
      <c r="H1314" s="139" t="s">
        <v>5</v>
      </c>
      <c r="I1314" s="1">
        <v>38379</v>
      </c>
      <c r="J1314" s="58">
        <v>3</v>
      </c>
      <c r="K1314" t="str">
        <f>VLOOKUP(D1314,Group[],3,FALSE)</f>
        <v>Non Komoditi</v>
      </c>
      <c r="L1314">
        <f>VLOOKUP(D1314,Group[],5,FALSE)</f>
        <v>0</v>
      </c>
      <c r="M1314" t="str">
        <f>VLOOKUP(D1314,Group[],4,FALSE)</f>
        <v>Hilir Lainnya</v>
      </c>
      <c r="N1314" t="str">
        <f>VLOOKUP(F1314,Kategori[],3,FALSE)</f>
        <v>Hilir Lainya</v>
      </c>
    </row>
    <row r="1315" spans="1:14">
      <c r="A1315" s="139" t="s">
        <v>6856</v>
      </c>
      <c r="B1315" s="27" t="s">
        <v>18</v>
      </c>
      <c r="C1315" s="27" t="s">
        <v>18</v>
      </c>
      <c r="D1315" s="27" t="s">
        <v>1070</v>
      </c>
      <c r="E1315" s="27" t="s">
        <v>44</v>
      </c>
      <c r="F1315" s="27" t="s">
        <v>604</v>
      </c>
      <c r="G1315" s="27" t="s">
        <v>605</v>
      </c>
      <c r="H1315" s="139" t="s">
        <v>5</v>
      </c>
      <c r="I1315" s="1">
        <v>5122433</v>
      </c>
      <c r="J1315" s="58">
        <v>610</v>
      </c>
      <c r="K1315" t="str">
        <f>VLOOKUP(D1315,Group[],3,FALSE)</f>
        <v>Non Komoditi</v>
      </c>
      <c r="L1315">
        <f>VLOOKUP(D1315,Group[],5,FALSE)</f>
        <v>0</v>
      </c>
      <c r="M1315" t="str">
        <f>VLOOKUP(D1315,Group[],4,FALSE)</f>
        <v>Hilir Lainnya</v>
      </c>
      <c r="N1315" t="str">
        <f>VLOOKUP(F1315,Kategori[],3,FALSE)</f>
        <v>Hilir Lainya</v>
      </c>
    </row>
    <row r="1316" spans="1:14">
      <c r="A1316" s="139" t="s">
        <v>6856</v>
      </c>
      <c r="B1316" s="27" t="s">
        <v>18</v>
      </c>
      <c r="C1316" s="27" t="s">
        <v>18</v>
      </c>
      <c r="D1316" s="27" t="s">
        <v>1072</v>
      </c>
      <c r="E1316" s="27" t="s">
        <v>27</v>
      </c>
      <c r="F1316" s="27" t="s">
        <v>490</v>
      </c>
      <c r="G1316" s="27" t="s">
        <v>491</v>
      </c>
      <c r="H1316" s="139" t="s">
        <v>5</v>
      </c>
      <c r="I1316" s="1">
        <v>0</v>
      </c>
      <c r="J1316" s="58">
        <v>0</v>
      </c>
      <c r="K1316" t="str">
        <f>VLOOKUP(D1316,Group[],3,FALSE)</f>
        <v>Non Komoditi</v>
      </c>
      <c r="L1316">
        <f>VLOOKUP(D1316,Group[],5,FALSE)</f>
        <v>0</v>
      </c>
      <c r="M1316" t="str">
        <f>VLOOKUP(D1316,Group[],4,FALSE)</f>
        <v>Hortikultura</v>
      </c>
      <c r="N1316" t="str">
        <f>VLOOKUP(F1316,Kategori[],3,FALSE)</f>
        <v>Hilir Lainya</v>
      </c>
    </row>
    <row r="1317" spans="1:14">
      <c r="A1317" s="139" t="s">
        <v>6856</v>
      </c>
      <c r="B1317" s="27" t="s">
        <v>18</v>
      </c>
      <c r="C1317" s="27" t="s">
        <v>18</v>
      </c>
      <c r="D1317" s="27" t="s">
        <v>1065</v>
      </c>
      <c r="E1317" s="27" t="s">
        <v>34</v>
      </c>
      <c r="F1317" s="27" t="s">
        <v>6</v>
      </c>
      <c r="G1317" s="27" t="s">
        <v>6</v>
      </c>
      <c r="H1317" s="139" t="s">
        <v>5</v>
      </c>
      <c r="I1317" s="1">
        <v>15399816983</v>
      </c>
      <c r="J1317" s="58">
        <v>0</v>
      </c>
      <c r="K1317" t="str">
        <f>VLOOKUP(D1317,Group[],3,FALSE)</f>
        <v>Non Komoditi</v>
      </c>
      <c r="L1317">
        <f>VLOOKUP(D1317,Group[],5,FALSE)</f>
        <v>0</v>
      </c>
      <c r="M1317" t="str">
        <f>VLOOKUP(D1317,Group[],4,FALSE)</f>
        <v>Optimalisasi Aset</v>
      </c>
      <c r="N1317" t="str">
        <f>VLOOKUP(F1317,Kategori[],3,FALSE)</f>
        <v>Lainnya</v>
      </c>
    </row>
    <row r="1318" spans="1:14">
      <c r="A1318" s="139" t="s">
        <v>6856</v>
      </c>
      <c r="B1318" s="27" t="s">
        <v>18</v>
      </c>
      <c r="C1318" s="27" t="s">
        <v>18</v>
      </c>
      <c r="D1318" s="27" t="s">
        <v>1073</v>
      </c>
      <c r="E1318" s="27" t="s">
        <v>26</v>
      </c>
      <c r="F1318" s="27" t="s">
        <v>6</v>
      </c>
      <c r="G1318" s="27" t="s">
        <v>6</v>
      </c>
      <c r="H1318" s="139" t="s">
        <v>5</v>
      </c>
      <c r="I1318" s="1">
        <v>6426492617</v>
      </c>
      <c r="J1318" s="58">
        <v>0</v>
      </c>
      <c r="K1318" t="str">
        <f>VLOOKUP(D1318,Group[],3,FALSE)</f>
        <v>Non Komoditi</v>
      </c>
      <c r="L1318">
        <f>VLOOKUP(D1318,Group[],5,FALSE)</f>
        <v>0</v>
      </c>
      <c r="M1318" t="str">
        <f>VLOOKUP(D1318,Group[],4,FALSE)</f>
        <v>Agrowisata</v>
      </c>
      <c r="N1318" t="str">
        <f>VLOOKUP(F1318,Kategori[],3,FALSE)</f>
        <v>Lainnya</v>
      </c>
    </row>
    <row r="1319" spans="1:14">
      <c r="A1319" s="139" t="s">
        <v>6856</v>
      </c>
      <c r="B1319" s="27" t="s">
        <v>18</v>
      </c>
      <c r="C1319" s="27" t="s">
        <v>19</v>
      </c>
      <c r="D1319" s="27" t="s">
        <v>1066</v>
      </c>
      <c r="E1319" s="27" t="s">
        <v>28</v>
      </c>
      <c r="F1319" s="27" t="s">
        <v>369</v>
      </c>
      <c r="G1319" s="27" t="s">
        <v>370</v>
      </c>
      <c r="H1319" s="139" t="s">
        <v>5</v>
      </c>
      <c r="I1319" s="1">
        <v>833516000</v>
      </c>
      <c r="J1319" s="58">
        <v>43665</v>
      </c>
      <c r="K1319" t="str">
        <f>VLOOKUP(D1319,Group[],3,FALSE)</f>
        <v>Komoditi</v>
      </c>
      <c r="L1319" t="str">
        <f>VLOOKUP(D1319,Group[],5,FALSE)</f>
        <v>Karet</v>
      </c>
      <c r="M1319" t="str">
        <f>VLOOKUP(D1319,Group[],4,FALSE)</f>
        <v>Karet</v>
      </c>
      <c r="N1319" t="str">
        <f>VLOOKUP(F1319,Kategori[],3,FALSE)</f>
        <v>Karet Lainnya</v>
      </c>
    </row>
    <row r="1320" spans="1:14">
      <c r="A1320" s="139" t="s">
        <v>6856</v>
      </c>
      <c r="B1320" s="27" t="s">
        <v>18</v>
      </c>
      <c r="C1320" s="27" t="s">
        <v>19</v>
      </c>
      <c r="D1320" s="27" t="s">
        <v>1066</v>
      </c>
      <c r="E1320" s="27" t="s">
        <v>28</v>
      </c>
      <c r="F1320" s="27" t="s">
        <v>371</v>
      </c>
      <c r="G1320" s="27" t="s">
        <v>372</v>
      </c>
      <c r="H1320" s="139" t="s">
        <v>5</v>
      </c>
      <c r="I1320" s="1">
        <v>140400000</v>
      </c>
      <c r="J1320" s="58">
        <v>12000</v>
      </c>
      <c r="K1320" t="str">
        <f>VLOOKUP(D1320,Group[],3,FALSE)</f>
        <v>Komoditi</v>
      </c>
      <c r="L1320" t="str">
        <f>VLOOKUP(D1320,Group[],5,FALSE)</f>
        <v>Karet</v>
      </c>
      <c r="M1320" t="str">
        <f>VLOOKUP(D1320,Group[],4,FALSE)</f>
        <v>Karet</v>
      </c>
      <c r="N1320" t="str">
        <f>VLOOKUP(F1320,Kategori[],3,FALSE)</f>
        <v>Karet Lainnya</v>
      </c>
    </row>
    <row r="1321" spans="1:14">
      <c r="A1321" s="139" t="s">
        <v>6856</v>
      </c>
      <c r="B1321" s="27" t="s">
        <v>18</v>
      </c>
      <c r="C1321" s="27" t="s">
        <v>19</v>
      </c>
      <c r="D1321" s="27" t="s">
        <v>1066</v>
      </c>
      <c r="E1321" s="27" t="s">
        <v>28</v>
      </c>
      <c r="F1321" s="27" t="s">
        <v>699</v>
      </c>
      <c r="G1321" s="27" t="s">
        <v>700</v>
      </c>
      <c r="H1321" s="139" t="s">
        <v>5</v>
      </c>
      <c r="I1321" s="1">
        <v>12045800</v>
      </c>
      <c r="J1321" s="58">
        <v>452</v>
      </c>
      <c r="K1321" t="str">
        <f>VLOOKUP(D1321,Group[],3,FALSE)</f>
        <v>Komoditi</v>
      </c>
      <c r="L1321" t="str">
        <f>VLOOKUP(D1321,Group[],5,FALSE)</f>
        <v>Karet</v>
      </c>
      <c r="M1321" t="str">
        <f>VLOOKUP(D1321,Group[],4,FALSE)</f>
        <v>Karet</v>
      </c>
      <c r="N1321" t="str">
        <f>VLOOKUP(F1321,Kategori[],3,FALSE)</f>
        <v>RSS-III</v>
      </c>
    </row>
    <row r="1322" spans="1:14">
      <c r="A1322" s="139" t="s">
        <v>6856</v>
      </c>
      <c r="B1322" s="27" t="s">
        <v>18</v>
      </c>
      <c r="C1322" s="27" t="s">
        <v>19</v>
      </c>
      <c r="D1322" s="27" t="s">
        <v>1066</v>
      </c>
      <c r="E1322" s="27" t="s">
        <v>28</v>
      </c>
      <c r="F1322" s="27" t="s">
        <v>702</v>
      </c>
      <c r="G1322" s="27" t="s">
        <v>703</v>
      </c>
      <c r="H1322" s="139" t="s">
        <v>5</v>
      </c>
      <c r="I1322" s="1">
        <v>248543500</v>
      </c>
      <c r="J1322" s="58">
        <v>9379</v>
      </c>
      <c r="K1322" t="str">
        <f>VLOOKUP(D1322,Group[],3,FALSE)</f>
        <v>Komoditi</v>
      </c>
      <c r="L1322" t="str">
        <f>VLOOKUP(D1322,Group[],5,FALSE)</f>
        <v>Karet</v>
      </c>
      <c r="M1322" t="str">
        <f>VLOOKUP(D1322,Group[],4,FALSE)</f>
        <v>Karet</v>
      </c>
      <c r="N1322" t="str">
        <f>VLOOKUP(F1322,Kategori[],3,FALSE)</f>
        <v>Karet Lainnya</v>
      </c>
    </row>
    <row r="1323" spans="1:14">
      <c r="A1323" s="139" t="s">
        <v>6856</v>
      </c>
      <c r="B1323" s="27" t="s">
        <v>18</v>
      </c>
      <c r="C1323" s="27" t="s">
        <v>19</v>
      </c>
      <c r="D1323" s="27" t="s">
        <v>1066</v>
      </c>
      <c r="E1323" s="27" t="s">
        <v>28</v>
      </c>
      <c r="F1323" s="27" t="s">
        <v>98</v>
      </c>
      <c r="G1323" s="27" t="s">
        <v>99</v>
      </c>
      <c r="H1323" s="139" t="s">
        <v>4</v>
      </c>
      <c r="I1323" s="1">
        <v>13444113751</v>
      </c>
      <c r="J1323" s="58">
        <v>535959</v>
      </c>
      <c r="K1323" t="str">
        <f>VLOOKUP(D1323,Group[],3,FALSE)</f>
        <v>Komoditi</v>
      </c>
      <c r="L1323" t="str">
        <f>VLOOKUP(D1323,Group[],5,FALSE)</f>
        <v>Karet</v>
      </c>
      <c r="M1323" t="str">
        <f>VLOOKUP(D1323,Group[],4,FALSE)</f>
        <v>Karet</v>
      </c>
      <c r="N1323" t="str">
        <f>VLOOKUP(F1323,Kategori[],3,FALSE)</f>
        <v>RSS-I</v>
      </c>
    </row>
    <row r="1324" spans="1:14">
      <c r="A1324" s="139" t="s">
        <v>6856</v>
      </c>
      <c r="B1324" s="27" t="s">
        <v>18</v>
      </c>
      <c r="C1324" s="27" t="s">
        <v>19</v>
      </c>
      <c r="D1324" s="27" t="s">
        <v>1066</v>
      </c>
      <c r="E1324" s="27" t="s">
        <v>28</v>
      </c>
      <c r="F1324" s="27" t="s">
        <v>98</v>
      </c>
      <c r="G1324" s="27" t="s">
        <v>99</v>
      </c>
      <c r="H1324" s="139" t="s">
        <v>5</v>
      </c>
      <c r="I1324" s="1">
        <v>7755499620</v>
      </c>
      <c r="J1324" s="58">
        <v>291879</v>
      </c>
      <c r="K1324" t="str">
        <f>VLOOKUP(D1324,Group[],3,FALSE)</f>
        <v>Komoditi</v>
      </c>
      <c r="L1324" t="str">
        <f>VLOOKUP(D1324,Group[],5,FALSE)</f>
        <v>Karet</v>
      </c>
      <c r="M1324" t="str">
        <f>VLOOKUP(D1324,Group[],4,FALSE)</f>
        <v>Karet</v>
      </c>
      <c r="N1324" t="str">
        <f>VLOOKUP(F1324,Kategori[],3,FALSE)</f>
        <v>RSS-I</v>
      </c>
    </row>
    <row r="1325" spans="1:14">
      <c r="A1325" s="139" t="s">
        <v>6856</v>
      </c>
      <c r="B1325" s="27" t="s">
        <v>18</v>
      </c>
      <c r="C1325" s="27" t="s">
        <v>19</v>
      </c>
      <c r="D1325" s="27" t="s">
        <v>1066</v>
      </c>
      <c r="E1325" s="27" t="s">
        <v>28</v>
      </c>
      <c r="F1325" s="27" t="s">
        <v>744</v>
      </c>
      <c r="G1325" s="27" t="s">
        <v>745</v>
      </c>
      <c r="H1325" s="139" t="s">
        <v>5</v>
      </c>
      <c r="I1325" s="1">
        <v>349328200</v>
      </c>
      <c r="J1325" s="58">
        <v>13108</v>
      </c>
      <c r="K1325" t="str">
        <f>VLOOKUP(D1325,Group[],3,FALSE)</f>
        <v>Komoditi</v>
      </c>
      <c r="L1325" t="str">
        <f>VLOOKUP(D1325,Group[],5,FALSE)</f>
        <v>Karet</v>
      </c>
      <c r="M1325" t="str">
        <f>VLOOKUP(D1325,Group[],4,FALSE)</f>
        <v>Karet</v>
      </c>
      <c r="N1325" t="str">
        <f>VLOOKUP(F1325,Kategori[],3,FALSE)</f>
        <v>RSS-III</v>
      </c>
    </row>
    <row r="1326" spans="1:14">
      <c r="A1326" s="139" t="s">
        <v>6856</v>
      </c>
      <c r="B1326" s="27" t="s">
        <v>18</v>
      </c>
      <c r="C1326" s="27" t="s">
        <v>19</v>
      </c>
      <c r="D1326" s="27" t="s">
        <v>1066</v>
      </c>
      <c r="E1326" s="27" t="s">
        <v>28</v>
      </c>
      <c r="F1326" s="27" t="s">
        <v>746</v>
      </c>
      <c r="G1326" s="27" t="s">
        <v>747</v>
      </c>
      <c r="H1326" s="139" t="s">
        <v>5</v>
      </c>
      <c r="I1326" s="1">
        <v>721674500</v>
      </c>
      <c r="J1326" s="58">
        <v>27233</v>
      </c>
      <c r="K1326" t="str">
        <f>VLOOKUP(D1326,Group[],3,FALSE)</f>
        <v>Komoditi</v>
      </c>
      <c r="L1326" t="str">
        <f>VLOOKUP(D1326,Group[],5,FALSE)</f>
        <v>Karet</v>
      </c>
      <c r="M1326" t="str">
        <f>VLOOKUP(D1326,Group[],4,FALSE)</f>
        <v>Karet</v>
      </c>
      <c r="N1326" t="str">
        <f>VLOOKUP(F1326,Kategori[],3,FALSE)</f>
        <v>Karet Lainnya</v>
      </c>
    </row>
    <row r="1327" spans="1:14">
      <c r="A1327" s="139" t="s">
        <v>6856</v>
      </c>
      <c r="B1327" s="27" t="s">
        <v>18</v>
      </c>
      <c r="C1327" s="27" t="s">
        <v>19</v>
      </c>
      <c r="D1327" s="27" t="s">
        <v>1066</v>
      </c>
      <c r="E1327" s="27" t="s">
        <v>28</v>
      </c>
      <c r="F1327" s="27" t="s">
        <v>640</v>
      </c>
      <c r="G1327" s="27" t="s">
        <v>641</v>
      </c>
      <c r="H1327" s="139" t="s">
        <v>5</v>
      </c>
      <c r="I1327" s="1">
        <v>1821401148</v>
      </c>
      <c r="J1327" s="58">
        <v>79334</v>
      </c>
      <c r="K1327" t="str">
        <f>VLOOKUP(D1327,Group[],3,FALSE)</f>
        <v>Komoditi</v>
      </c>
      <c r="L1327" t="str">
        <f>VLOOKUP(D1327,Group[],5,FALSE)</f>
        <v>Karet</v>
      </c>
      <c r="M1327" t="str">
        <f>VLOOKUP(D1327,Group[],4,FALSE)</f>
        <v>Karet</v>
      </c>
      <c r="N1327" t="str">
        <f>VLOOKUP(F1327,Kategori[],3,FALSE)</f>
        <v>Karet Lainnya</v>
      </c>
    </row>
    <row r="1328" spans="1:14">
      <c r="A1328" s="139" t="s">
        <v>6856</v>
      </c>
      <c r="B1328" s="27" t="s">
        <v>18</v>
      </c>
      <c r="C1328" s="27" t="s">
        <v>19</v>
      </c>
      <c r="D1328" s="27" t="s">
        <v>1067</v>
      </c>
      <c r="E1328" s="27" t="s">
        <v>36</v>
      </c>
      <c r="F1328" s="27" t="s">
        <v>382</v>
      </c>
      <c r="G1328" s="27" t="s">
        <v>383</v>
      </c>
      <c r="H1328" s="139" t="s">
        <v>5</v>
      </c>
      <c r="I1328" s="1">
        <v>345600000</v>
      </c>
      <c r="J1328" s="58">
        <v>28800</v>
      </c>
      <c r="K1328" t="str">
        <f>VLOOKUP(D1328,Group[],3,FALSE)</f>
        <v>Komoditi</v>
      </c>
      <c r="L1328" t="str">
        <f>VLOOKUP(D1328,Group[],5,FALSE)</f>
        <v>Teh</v>
      </c>
      <c r="M1328" t="str">
        <f>VLOOKUP(D1328,Group[],4,FALSE)</f>
        <v>Teh</v>
      </c>
      <c r="N1328" t="str">
        <f>VLOOKUP(F1328,Kategori[],3,FALSE)</f>
        <v>Ortodhoks</v>
      </c>
    </row>
    <row r="1329" spans="1:14">
      <c r="A1329" s="139" t="s">
        <v>6856</v>
      </c>
      <c r="B1329" s="27" t="s">
        <v>18</v>
      </c>
      <c r="C1329" s="27" t="s">
        <v>19</v>
      </c>
      <c r="D1329" s="27" t="s">
        <v>1067</v>
      </c>
      <c r="E1329" s="27" t="s">
        <v>36</v>
      </c>
      <c r="F1329" s="27" t="s">
        <v>62</v>
      </c>
      <c r="G1329" s="27" t="s">
        <v>63</v>
      </c>
      <c r="H1329" s="139" t="s">
        <v>5</v>
      </c>
      <c r="I1329" s="1">
        <v>20556900</v>
      </c>
      <c r="J1329" s="58">
        <v>1000</v>
      </c>
      <c r="K1329" t="str">
        <f>VLOOKUP(D1329,Group[],3,FALSE)</f>
        <v>Komoditi</v>
      </c>
      <c r="L1329" t="str">
        <f>VLOOKUP(D1329,Group[],5,FALSE)</f>
        <v>Teh</v>
      </c>
      <c r="M1329" t="str">
        <f>VLOOKUP(D1329,Group[],4,FALSE)</f>
        <v>Teh</v>
      </c>
      <c r="N1329" t="str">
        <f>VLOOKUP(F1329,Kategori[],3,FALSE)</f>
        <v>Ortodhoks</v>
      </c>
    </row>
    <row r="1330" spans="1:14">
      <c r="A1330" s="139" t="s">
        <v>6856</v>
      </c>
      <c r="B1330" s="27" t="s">
        <v>18</v>
      </c>
      <c r="C1330" s="27" t="s">
        <v>19</v>
      </c>
      <c r="D1330" s="27" t="s">
        <v>1067</v>
      </c>
      <c r="E1330" s="27" t="s">
        <v>36</v>
      </c>
      <c r="F1330" s="27" t="s">
        <v>64</v>
      </c>
      <c r="G1330" s="27" t="s">
        <v>65</v>
      </c>
      <c r="H1330" s="139" t="s">
        <v>5</v>
      </c>
      <c r="I1330" s="1">
        <v>19296717</v>
      </c>
      <c r="J1330" s="58">
        <v>1020</v>
      </c>
      <c r="K1330" t="str">
        <f>VLOOKUP(D1330,Group[],3,FALSE)</f>
        <v>Komoditi</v>
      </c>
      <c r="L1330" t="str">
        <f>VLOOKUP(D1330,Group[],5,FALSE)</f>
        <v>Teh</v>
      </c>
      <c r="M1330" t="str">
        <f>VLOOKUP(D1330,Group[],4,FALSE)</f>
        <v>Teh</v>
      </c>
      <c r="N1330" t="str">
        <f>VLOOKUP(F1330,Kategori[],3,FALSE)</f>
        <v>Ortodhoks</v>
      </c>
    </row>
    <row r="1331" spans="1:14">
      <c r="A1331" s="139" t="s">
        <v>6856</v>
      </c>
      <c r="B1331" s="27" t="s">
        <v>18</v>
      </c>
      <c r="C1331" s="27" t="s">
        <v>19</v>
      </c>
      <c r="D1331" s="27" t="s">
        <v>1067</v>
      </c>
      <c r="E1331" s="27" t="s">
        <v>36</v>
      </c>
      <c r="F1331" s="27" t="s">
        <v>66</v>
      </c>
      <c r="G1331" s="27" t="s">
        <v>67</v>
      </c>
      <c r="H1331" s="139" t="s">
        <v>5</v>
      </c>
      <c r="I1331" s="1">
        <v>386564123</v>
      </c>
      <c r="J1331" s="58">
        <v>20900</v>
      </c>
      <c r="K1331" t="str">
        <f>VLOOKUP(D1331,Group[],3,FALSE)</f>
        <v>Komoditi</v>
      </c>
      <c r="L1331" t="str">
        <f>VLOOKUP(D1331,Group[],5,FALSE)</f>
        <v>Teh</v>
      </c>
      <c r="M1331" t="str">
        <f>VLOOKUP(D1331,Group[],4,FALSE)</f>
        <v>Teh</v>
      </c>
      <c r="N1331" t="str">
        <f>VLOOKUP(F1331,Kategori[],3,FALSE)</f>
        <v>Ortodhoks</v>
      </c>
    </row>
    <row r="1332" spans="1:14">
      <c r="A1332" s="139" t="s">
        <v>6856</v>
      </c>
      <c r="B1332" s="27" t="s">
        <v>18</v>
      </c>
      <c r="C1332" s="27" t="s">
        <v>19</v>
      </c>
      <c r="D1332" s="27" t="s">
        <v>1067</v>
      </c>
      <c r="E1332" s="27" t="s">
        <v>36</v>
      </c>
      <c r="F1332" s="27" t="s">
        <v>68</v>
      </c>
      <c r="G1332" s="27" t="s">
        <v>69</v>
      </c>
      <c r="H1332" s="139" t="s">
        <v>4</v>
      </c>
      <c r="I1332" s="1">
        <v>1363866451</v>
      </c>
      <c r="J1332" s="58">
        <v>68200</v>
      </c>
      <c r="K1332" t="str">
        <f>VLOOKUP(D1332,Group[],3,FALSE)</f>
        <v>Komoditi</v>
      </c>
      <c r="L1332" t="str">
        <f>VLOOKUP(D1332,Group[],5,FALSE)</f>
        <v>Teh</v>
      </c>
      <c r="M1332" t="str">
        <f>VLOOKUP(D1332,Group[],4,FALSE)</f>
        <v>Teh</v>
      </c>
      <c r="N1332" t="str">
        <f>VLOOKUP(F1332,Kategori[],3,FALSE)</f>
        <v>Ortodhoks</v>
      </c>
    </row>
    <row r="1333" spans="1:14">
      <c r="A1333" s="139" t="s">
        <v>6856</v>
      </c>
      <c r="B1333" s="27" t="s">
        <v>18</v>
      </c>
      <c r="C1333" s="27" t="s">
        <v>19</v>
      </c>
      <c r="D1333" s="27" t="s">
        <v>1067</v>
      </c>
      <c r="E1333" s="27" t="s">
        <v>36</v>
      </c>
      <c r="F1333" s="27" t="s">
        <v>68</v>
      </c>
      <c r="G1333" s="27" t="s">
        <v>69</v>
      </c>
      <c r="H1333" s="139" t="s">
        <v>5</v>
      </c>
      <c r="I1333" s="1">
        <v>24902312</v>
      </c>
      <c r="J1333" s="58">
        <v>1240</v>
      </c>
      <c r="K1333" t="str">
        <f>VLOOKUP(D1333,Group[],3,FALSE)</f>
        <v>Komoditi</v>
      </c>
      <c r="L1333" t="str">
        <f>VLOOKUP(D1333,Group[],5,FALSE)</f>
        <v>Teh</v>
      </c>
      <c r="M1333" t="str">
        <f>VLOOKUP(D1333,Group[],4,FALSE)</f>
        <v>Teh</v>
      </c>
      <c r="N1333" t="str">
        <f>VLOOKUP(F1333,Kategori[],3,FALSE)</f>
        <v>Ortodhoks</v>
      </c>
    </row>
    <row r="1334" spans="1:14">
      <c r="A1334" s="139" t="s">
        <v>6856</v>
      </c>
      <c r="B1334" s="27" t="s">
        <v>18</v>
      </c>
      <c r="C1334" s="27" t="s">
        <v>19</v>
      </c>
      <c r="D1334" s="27" t="s">
        <v>1067</v>
      </c>
      <c r="E1334" s="27" t="s">
        <v>36</v>
      </c>
      <c r="F1334" s="27" t="s">
        <v>70</v>
      </c>
      <c r="G1334" s="27" t="s">
        <v>71</v>
      </c>
      <c r="H1334" s="139" t="s">
        <v>5</v>
      </c>
      <c r="I1334" s="1">
        <v>334653880</v>
      </c>
      <c r="J1334" s="58">
        <v>17800</v>
      </c>
      <c r="K1334" t="str">
        <f>VLOOKUP(D1334,Group[],3,FALSE)</f>
        <v>Komoditi</v>
      </c>
      <c r="L1334" t="str">
        <f>VLOOKUP(D1334,Group[],5,FALSE)</f>
        <v>Teh</v>
      </c>
      <c r="M1334" t="str">
        <f>VLOOKUP(D1334,Group[],4,FALSE)</f>
        <v>Teh</v>
      </c>
      <c r="N1334" t="str">
        <f>VLOOKUP(F1334,Kategori[],3,FALSE)</f>
        <v>Ortodhoks</v>
      </c>
    </row>
    <row r="1335" spans="1:14">
      <c r="A1335" s="139" t="s">
        <v>6856</v>
      </c>
      <c r="B1335" s="27" t="s">
        <v>18</v>
      </c>
      <c r="C1335" s="27" t="s">
        <v>19</v>
      </c>
      <c r="D1335" s="27" t="s">
        <v>1067</v>
      </c>
      <c r="E1335" s="27" t="s">
        <v>36</v>
      </c>
      <c r="F1335" s="27" t="s">
        <v>114</v>
      </c>
      <c r="G1335" s="27" t="s">
        <v>115</v>
      </c>
      <c r="H1335" s="139" t="s">
        <v>5</v>
      </c>
      <c r="I1335" s="1">
        <v>56424267</v>
      </c>
      <c r="J1335" s="58">
        <v>3360</v>
      </c>
      <c r="K1335" t="str">
        <f>VLOOKUP(D1335,Group[],3,FALSE)</f>
        <v>Komoditi</v>
      </c>
      <c r="L1335" t="str">
        <f>VLOOKUP(D1335,Group[],5,FALSE)</f>
        <v>Teh</v>
      </c>
      <c r="M1335" t="str">
        <f>VLOOKUP(D1335,Group[],4,FALSE)</f>
        <v>Teh</v>
      </c>
      <c r="N1335" t="str">
        <f>VLOOKUP(F1335,Kategori[],3,FALSE)</f>
        <v>Ortodhoks</v>
      </c>
    </row>
    <row r="1336" spans="1:14">
      <c r="A1336" s="139" t="s">
        <v>6856</v>
      </c>
      <c r="B1336" s="27" t="s">
        <v>18</v>
      </c>
      <c r="C1336" s="27" t="s">
        <v>19</v>
      </c>
      <c r="D1336" s="27" t="s">
        <v>1067</v>
      </c>
      <c r="E1336" s="27" t="s">
        <v>36</v>
      </c>
      <c r="F1336" s="27" t="s">
        <v>78</v>
      </c>
      <c r="G1336" s="27" t="s">
        <v>79</v>
      </c>
      <c r="H1336" s="139" t="s">
        <v>4</v>
      </c>
      <c r="I1336" s="1">
        <v>116864151</v>
      </c>
      <c r="J1336" s="58">
        <v>6500</v>
      </c>
      <c r="K1336" t="str">
        <f>VLOOKUP(D1336,Group[],3,FALSE)</f>
        <v>Komoditi</v>
      </c>
      <c r="L1336" t="str">
        <f>VLOOKUP(D1336,Group[],5,FALSE)</f>
        <v>Teh</v>
      </c>
      <c r="M1336" t="str">
        <f>VLOOKUP(D1336,Group[],4,FALSE)</f>
        <v>Teh</v>
      </c>
      <c r="N1336" t="str">
        <f>VLOOKUP(F1336,Kategori[],3,FALSE)</f>
        <v>Ortodhoks</v>
      </c>
    </row>
    <row r="1337" spans="1:14">
      <c r="A1337" s="139" t="s">
        <v>6856</v>
      </c>
      <c r="B1337" s="27" t="s">
        <v>18</v>
      </c>
      <c r="C1337" s="27" t="s">
        <v>19</v>
      </c>
      <c r="D1337" s="27" t="s">
        <v>1067</v>
      </c>
      <c r="E1337" s="27" t="s">
        <v>36</v>
      </c>
      <c r="F1337" s="27" t="s">
        <v>78</v>
      </c>
      <c r="G1337" s="27" t="s">
        <v>79</v>
      </c>
      <c r="H1337" s="139" t="s">
        <v>5</v>
      </c>
      <c r="I1337" s="1">
        <v>23072114</v>
      </c>
      <c r="J1337" s="58">
        <v>1300</v>
      </c>
      <c r="K1337" t="str">
        <f>VLOOKUP(D1337,Group[],3,FALSE)</f>
        <v>Komoditi</v>
      </c>
      <c r="L1337" t="str">
        <f>VLOOKUP(D1337,Group[],5,FALSE)</f>
        <v>Teh</v>
      </c>
      <c r="M1337" t="str">
        <f>VLOOKUP(D1337,Group[],4,FALSE)</f>
        <v>Teh</v>
      </c>
      <c r="N1337" t="str">
        <f>VLOOKUP(F1337,Kategori[],3,FALSE)</f>
        <v>Ortodhoks</v>
      </c>
    </row>
    <row r="1338" spans="1:14">
      <c r="A1338" s="139" t="s">
        <v>6856</v>
      </c>
      <c r="B1338" s="27" t="s">
        <v>18</v>
      </c>
      <c r="C1338" s="27" t="s">
        <v>19</v>
      </c>
      <c r="D1338" s="27" t="s">
        <v>1075</v>
      </c>
      <c r="E1338" s="27" t="s">
        <v>30</v>
      </c>
      <c r="F1338" s="27" t="s">
        <v>710</v>
      </c>
      <c r="G1338" s="27" t="s">
        <v>711</v>
      </c>
      <c r="H1338" s="139" t="s">
        <v>5</v>
      </c>
      <c r="I1338" s="1">
        <v>188320000</v>
      </c>
      <c r="J1338" s="58">
        <v>3424</v>
      </c>
      <c r="K1338" t="str">
        <f>VLOOKUP(D1338,Group[],3,FALSE)</f>
        <v>Komoditi</v>
      </c>
      <c r="L1338" t="str">
        <f>VLOOKUP(D1338,Group[],5,FALSE)</f>
        <v>Kopi</v>
      </c>
      <c r="M1338" t="str">
        <f>VLOOKUP(D1338,Group[],4,FALSE)</f>
        <v>Kopi</v>
      </c>
      <c r="N1338" t="str">
        <f>VLOOKUP(F1338,Kategori[],3,FALSE)</f>
        <v>Robusta</v>
      </c>
    </row>
    <row r="1339" spans="1:14">
      <c r="A1339" s="139" t="s">
        <v>6856</v>
      </c>
      <c r="B1339" s="27" t="s">
        <v>18</v>
      </c>
      <c r="C1339" s="27" t="s">
        <v>19</v>
      </c>
      <c r="D1339" s="27" t="s">
        <v>1075</v>
      </c>
      <c r="E1339" s="27" t="s">
        <v>30</v>
      </c>
      <c r="F1339" s="27" t="s">
        <v>712</v>
      </c>
      <c r="G1339" s="27" t="s">
        <v>713</v>
      </c>
      <c r="H1339" s="139" t="s">
        <v>5</v>
      </c>
      <c r="I1339" s="1">
        <v>37259000</v>
      </c>
      <c r="J1339" s="58">
        <v>703</v>
      </c>
      <c r="K1339" t="str">
        <f>VLOOKUP(D1339,Group[],3,FALSE)</f>
        <v>Komoditi</v>
      </c>
      <c r="L1339" t="str">
        <f>VLOOKUP(D1339,Group[],5,FALSE)</f>
        <v>Kopi</v>
      </c>
      <c r="M1339" t="str">
        <f>VLOOKUP(D1339,Group[],4,FALSE)</f>
        <v>Kopi</v>
      </c>
      <c r="N1339" t="str">
        <f>VLOOKUP(F1339,Kategori[],3,FALSE)</f>
        <v>Robusta</v>
      </c>
    </row>
    <row r="1340" spans="1:14">
      <c r="A1340" s="139" t="s">
        <v>6856</v>
      </c>
      <c r="B1340" s="27" t="s">
        <v>18</v>
      </c>
      <c r="C1340" s="27" t="s">
        <v>19</v>
      </c>
      <c r="D1340" s="27" t="s">
        <v>1075</v>
      </c>
      <c r="E1340" s="27" t="s">
        <v>30</v>
      </c>
      <c r="F1340" s="27" t="s">
        <v>714</v>
      </c>
      <c r="G1340" s="27" t="s">
        <v>715</v>
      </c>
      <c r="H1340" s="139" t="s">
        <v>5</v>
      </c>
      <c r="I1340" s="1">
        <v>499048000</v>
      </c>
      <c r="J1340" s="58">
        <v>9416</v>
      </c>
      <c r="K1340" t="str">
        <f>VLOOKUP(D1340,Group[],3,FALSE)</f>
        <v>Komoditi</v>
      </c>
      <c r="L1340" t="str">
        <f>VLOOKUP(D1340,Group[],5,FALSE)</f>
        <v>Kopi</v>
      </c>
      <c r="M1340" t="str">
        <f>VLOOKUP(D1340,Group[],4,FALSE)</f>
        <v>Kopi</v>
      </c>
      <c r="N1340" t="str">
        <f>VLOOKUP(F1340,Kategori[],3,FALSE)</f>
        <v>Robusta</v>
      </c>
    </row>
    <row r="1341" spans="1:14">
      <c r="A1341" s="139" t="s">
        <v>6856</v>
      </c>
      <c r="B1341" s="27" t="s">
        <v>18</v>
      </c>
      <c r="C1341" s="27" t="s">
        <v>19</v>
      </c>
      <c r="D1341" s="27" t="s">
        <v>1075</v>
      </c>
      <c r="E1341" s="27" t="s">
        <v>30</v>
      </c>
      <c r="F1341" s="27" t="s">
        <v>716</v>
      </c>
      <c r="G1341" s="27" t="s">
        <v>717</v>
      </c>
      <c r="H1341" s="139" t="s">
        <v>5</v>
      </c>
      <c r="I1341" s="1">
        <v>197425000</v>
      </c>
      <c r="J1341" s="58">
        <v>3725</v>
      </c>
      <c r="K1341" t="str">
        <f>VLOOKUP(D1341,Group[],3,FALSE)</f>
        <v>Komoditi</v>
      </c>
      <c r="L1341" t="str">
        <f>VLOOKUP(D1341,Group[],5,FALSE)</f>
        <v>Kopi</v>
      </c>
      <c r="M1341" t="str">
        <f>VLOOKUP(D1341,Group[],4,FALSE)</f>
        <v>Kopi</v>
      </c>
      <c r="N1341" t="str">
        <f>VLOOKUP(F1341,Kategori[],3,FALSE)</f>
        <v>Robusta</v>
      </c>
    </row>
    <row r="1342" spans="1:14">
      <c r="A1342" s="139" t="s">
        <v>6856</v>
      </c>
      <c r="B1342" s="27" t="s">
        <v>18</v>
      </c>
      <c r="C1342" s="27" t="s">
        <v>19</v>
      </c>
      <c r="D1342" s="27" t="s">
        <v>1075</v>
      </c>
      <c r="E1342" s="27" t="s">
        <v>30</v>
      </c>
      <c r="F1342" s="27" t="s">
        <v>718</v>
      </c>
      <c r="G1342" s="27" t="s">
        <v>719</v>
      </c>
      <c r="H1342" s="139" t="s">
        <v>5</v>
      </c>
      <c r="I1342" s="1">
        <v>44800000</v>
      </c>
      <c r="J1342" s="58">
        <v>1120</v>
      </c>
      <c r="K1342" t="str">
        <f>VLOOKUP(D1342,Group[],3,FALSE)</f>
        <v>Komoditi</v>
      </c>
      <c r="L1342" t="str">
        <f>VLOOKUP(D1342,Group[],5,FALSE)</f>
        <v>Kopi</v>
      </c>
      <c r="M1342" t="str">
        <f>VLOOKUP(D1342,Group[],4,FALSE)</f>
        <v>Kopi</v>
      </c>
      <c r="N1342" t="str">
        <f>VLOOKUP(F1342,Kategori[],3,FALSE)</f>
        <v>Robusta</v>
      </c>
    </row>
    <row r="1343" spans="1:14">
      <c r="A1343" s="139" t="s">
        <v>6856</v>
      </c>
      <c r="B1343" s="27" t="s">
        <v>18</v>
      </c>
      <c r="C1343" s="27" t="s">
        <v>19</v>
      </c>
      <c r="D1343" s="27" t="s">
        <v>1075</v>
      </c>
      <c r="E1343" s="27" t="s">
        <v>30</v>
      </c>
      <c r="F1343" s="27" t="s">
        <v>722</v>
      </c>
      <c r="G1343" s="27" t="s">
        <v>723</v>
      </c>
      <c r="H1343" s="139" t="s">
        <v>5</v>
      </c>
      <c r="I1343" s="1">
        <v>3592349000</v>
      </c>
      <c r="J1343" s="58">
        <v>83543</v>
      </c>
      <c r="K1343" t="str">
        <f>VLOOKUP(D1343,Group[],3,FALSE)</f>
        <v>Komoditi</v>
      </c>
      <c r="L1343" t="str">
        <f>VLOOKUP(D1343,Group[],5,FALSE)</f>
        <v>Kopi</v>
      </c>
      <c r="M1343" t="str">
        <f>VLOOKUP(D1343,Group[],4,FALSE)</f>
        <v>Kopi</v>
      </c>
      <c r="N1343" t="str">
        <f>VLOOKUP(F1343,Kategori[],3,FALSE)</f>
        <v>Robusta</v>
      </c>
    </row>
    <row r="1344" spans="1:14">
      <c r="A1344" s="139" t="s">
        <v>6856</v>
      </c>
      <c r="B1344" s="27" t="s">
        <v>18</v>
      </c>
      <c r="C1344" s="27" t="s">
        <v>19</v>
      </c>
      <c r="D1344" s="27" t="s">
        <v>1075</v>
      </c>
      <c r="E1344" s="27" t="s">
        <v>30</v>
      </c>
      <c r="F1344" s="27" t="s">
        <v>724</v>
      </c>
      <c r="G1344" s="27" t="s">
        <v>725</v>
      </c>
      <c r="H1344" s="139" t="s">
        <v>5</v>
      </c>
      <c r="I1344" s="1">
        <v>75816000</v>
      </c>
      <c r="J1344" s="58">
        <v>1458</v>
      </c>
      <c r="K1344" t="str">
        <f>VLOOKUP(D1344,Group[],3,FALSE)</f>
        <v>Komoditi</v>
      </c>
      <c r="L1344" t="str">
        <f>VLOOKUP(D1344,Group[],5,FALSE)</f>
        <v>Kopi</v>
      </c>
      <c r="M1344" t="str">
        <f>VLOOKUP(D1344,Group[],4,FALSE)</f>
        <v>Kopi</v>
      </c>
      <c r="N1344" t="str">
        <f>VLOOKUP(F1344,Kategori[],3,FALSE)</f>
        <v>Robusta</v>
      </c>
    </row>
    <row r="1345" spans="1:14">
      <c r="A1345" s="139" t="s">
        <v>6856</v>
      </c>
      <c r="B1345" s="27" t="s">
        <v>18</v>
      </c>
      <c r="C1345" s="27" t="s">
        <v>19</v>
      </c>
      <c r="D1345" s="27" t="s">
        <v>1075</v>
      </c>
      <c r="E1345" s="27" t="s">
        <v>30</v>
      </c>
      <c r="F1345" s="27" t="s">
        <v>726</v>
      </c>
      <c r="G1345" s="27" t="s">
        <v>727</v>
      </c>
      <c r="H1345" s="139" t="s">
        <v>5</v>
      </c>
      <c r="I1345" s="1">
        <v>10920000</v>
      </c>
      <c r="J1345" s="58">
        <v>210</v>
      </c>
      <c r="K1345" t="str">
        <f>VLOOKUP(D1345,Group[],3,FALSE)</f>
        <v>Komoditi</v>
      </c>
      <c r="L1345" t="str">
        <f>VLOOKUP(D1345,Group[],5,FALSE)</f>
        <v>Kopi</v>
      </c>
      <c r="M1345" t="str">
        <f>VLOOKUP(D1345,Group[],4,FALSE)</f>
        <v>Kopi</v>
      </c>
      <c r="N1345" t="str">
        <f>VLOOKUP(F1345,Kategori[],3,FALSE)</f>
        <v>Robusta</v>
      </c>
    </row>
    <row r="1346" spans="1:14">
      <c r="A1346" s="139" t="s">
        <v>6856</v>
      </c>
      <c r="B1346" s="27" t="s">
        <v>18</v>
      </c>
      <c r="C1346" s="27" t="s">
        <v>19</v>
      </c>
      <c r="D1346" s="27" t="s">
        <v>1068</v>
      </c>
      <c r="E1346" s="27" t="s">
        <v>37</v>
      </c>
      <c r="F1346" s="27" t="s">
        <v>656</v>
      </c>
      <c r="G1346" s="27" t="s">
        <v>657</v>
      </c>
      <c r="H1346" s="139" t="s">
        <v>5</v>
      </c>
      <c r="I1346" s="1">
        <v>22490533</v>
      </c>
      <c r="J1346" s="58">
        <v>198</v>
      </c>
      <c r="K1346" t="str">
        <f>VLOOKUP(D1346,Group[],3,FALSE)</f>
        <v>Non Komoditi</v>
      </c>
      <c r="L1346">
        <f>VLOOKUP(D1346,Group[],5,FALSE)</f>
        <v>0</v>
      </c>
      <c r="M1346" t="str">
        <f>VLOOKUP(D1346,Group[],4,FALSE)</f>
        <v>Hilir Lainnya</v>
      </c>
      <c r="N1346" t="str">
        <f>VLOOKUP(F1346,Kategori[],3,FALSE)</f>
        <v>Hilir Lainya</v>
      </c>
    </row>
    <row r="1347" spans="1:14">
      <c r="A1347" s="139" t="s">
        <v>6856</v>
      </c>
      <c r="B1347" s="27" t="s">
        <v>18</v>
      </c>
      <c r="C1347" s="27" t="s">
        <v>19</v>
      </c>
      <c r="D1347" s="27" t="s">
        <v>1068</v>
      </c>
      <c r="E1347" s="27" t="s">
        <v>37</v>
      </c>
      <c r="F1347" s="27" t="s">
        <v>658</v>
      </c>
      <c r="G1347" s="27" t="s">
        <v>659</v>
      </c>
      <c r="H1347" s="139" t="s">
        <v>5</v>
      </c>
      <c r="I1347" s="1">
        <v>7284060</v>
      </c>
      <c r="J1347" s="58">
        <v>122</v>
      </c>
      <c r="K1347" t="str">
        <f>VLOOKUP(D1347,Group[],3,FALSE)</f>
        <v>Non Komoditi</v>
      </c>
      <c r="L1347">
        <f>VLOOKUP(D1347,Group[],5,FALSE)</f>
        <v>0</v>
      </c>
      <c r="M1347" t="str">
        <f>VLOOKUP(D1347,Group[],4,FALSE)</f>
        <v>Hilir Lainnya</v>
      </c>
      <c r="N1347" t="str">
        <f>VLOOKUP(F1347,Kategori[],3,FALSE)</f>
        <v>Hilir Lainya</v>
      </c>
    </row>
    <row r="1348" spans="1:14">
      <c r="A1348" s="139" t="s">
        <v>6856</v>
      </c>
      <c r="B1348" s="27" t="s">
        <v>18</v>
      </c>
      <c r="C1348" s="27" t="s">
        <v>19</v>
      </c>
      <c r="D1348" s="27" t="s">
        <v>1068</v>
      </c>
      <c r="E1348" s="27" t="s">
        <v>37</v>
      </c>
      <c r="F1348" s="27" t="s">
        <v>686</v>
      </c>
      <c r="G1348" s="27" t="s">
        <v>687</v>
      </c>
      <c r="H1348" s="139" t="s">
        <v>5</v>
      </c>
      <c r="I1348" s="1">
        <v>2344144</v>
      </c>
      <c r="J1348" s="58">
        <v>35</v>
      </c>
      <c r="K1348" t="str">
        <f>VLOOKUP(D1348,Group[],3,FALSE)</f>
        <v>Non Komoditi</v>
      </c>
      <c r="L1348">
        <f>VLOOKUP(D1348,Group[],5,FALSE)</f>
        <v>0</v>
      </c>
      <c r="M1348" t="str">
        <f>VLOOKUP(D1348,Group[],4,FALSE)</f>
        <v>Hilir Lainnya</v>
      </c>
      <c r="N1348" t="str">
        <f>VLOOKUP(F1348,Kategori[],3,FALSE)</f>
        <v>Hilir Lainya</v>
      </c>
    </row>
    <row r="1349" spans="1:14">
      <c r="A1349" s="139" t="s">
        <v>6856</v>
      </c>
      <c r="B1349" s="27" t="s">
        <v>18</v>
      </c>
      <c r="C1349" s="27" t="s">
        <v>19</v>
      </c>
      <c r="D1349" s="27" t="s">
        <v>1068</v>
      </c>
      <c r="E1349" s="27" t="s">
        <v>37</v>
      </c>
      <c r="F1349" s="27" t="s">
        <v>736</v>
      </c>
      <c r="G1349" s="27" t="s">
        <v>737</v>
      </c>
      <c r="H1349" s="139" t="s">
        <v>5</v>
      </c>
      <c r="I1349" s="1">
        <v>1536034</v>
      </c>
      <c r="J1349" s="58">
        <v>310</v>
      </c>
      <c r="K1349" t="str">
        <f>VLOOKUP(D1349,Group[],3,FALSE)</f>
        <v>Non Komoditi</v>
      </c>
      <c r="L1349">
        <f>VLOOKUP(D1349,Group[],5,FALSE)</f>
        <v>0</v>
      </c>
      <c r="M1349" t="str">
        <f>VLOOKUP(D1349,Group[],4,FALSE)</f>
        <v>Hilir Lainnya</v>
      </c>
      <c r="N1349" t="str">
        <f>VLOOKUP(F1349,Kategori[],3,FALSE)</f>
        <v>Hilir Lainya</v>
      </c>
    </row>
    <row r="1350" spans="1:14">
      <c r="A1350" s="139" t="s">
        <v>6856</v>
      </c>
      <c r="B1350" s="27" t="s">
        <v>18</v>
      </c>
      <c r="C1350" s="27" t="s">
        <v>19</v>
      </c>
      <c r="D1350" s="27" t="s">
        <v>1074</v>
      </c>
      <c r="E1350" s="27" t="s">
        <v>43</v>
      </c>
      <c r="F1350" s="27" t="s">
        <v>644</v>
      </c>
      <c r="G1350" s="27" t="s">
        <v>645</v>
      </c>
      <c r="H1350" s="139" t="s">
        <v>5</v>
      </c>
      <c r="I1350" s="1">
        <v>7619781</v>
      </c>
      <c r="J1350" s="58">
        <v>172</v>
      </c>
      <c r="K1350" t="str">
        <f>VLOOKUP(D1350,Group[],3,FALSE)</f>
        <v>Non Komoditi</v>
      </c>
      <c r="L1350">
        <f>VLOOKUP(D1350,Group[],5,FALSE)</f>
        <v>0</v>
      </c>
      <c r="M1350" t="str">
        <f>VLOOKUP(D1350,Group[],4,FALSE)</f>
        <v>Hilir Lainnya</v>
      </c>
      <c r="N1350" t="str">
        <f>VLOOKUP(F1350,Kategori[],3,FALSE)</f>
        <v>Hilir Lainya</v>
      </c>
    </row>
    <row r="1351" spans="1:14">
      <c r="A1351" s="139" t="s">
        <v>6856</v>
      </c>
      <c r="B1351" s="27" t="s">
        <v>18</v>
      </c>
      <c r="C1351" s="27" t="s">
        <v>19</v>
      </c>
      <c r="D1351" s="27" t="s">
        <v>1074</v>
      </c>
      <c r="E1351" s="27" t="s">
        <v>43</v>
      </c>
      <c r="F1351" s="27" t="s">
        <v>646</v>
      </c>
      <c r="G1351" s="27" t="s">
        <v>647</v>
      </c>
      <c r="H1351" s="139" t="s">
        <v>5</v>
      </c>
      <c r="I1351" s="1">
        <v>25128831</v>
      </c>
      <c r="J1351" s="58">
        <v>136</v>
      </c>
      <c r="K1351" t="str">
        <f>VLOOKUP(D1351,Group[],3,FALSE)</f>
        <v>Non Komoditi</v>
      </c>
      <c r="L1351">
        <f>VLOOKUP(D1351,Group[],5,FALSE)</f>
        <v>0</v>
      </c>
      <c r="M1351" t="str">
        <f>VLOOKUP(D1351,Group[],4,FALSE)</f>
        <v>Hilir Lainnya</v>
      </c>
      <c r="N1351" t="str">
        <f>VLOOKUP(F1351,Kategori[],3,FALSE)</f>
        <v>Hilir Lainya</v>
      </c>
    </row>
    <row r="1352" spans="1:14">
      <c r="A1352" s="139" t="s">
        <v>6856</v>
      </c>
      <c r="B1352" s="27" t="s">
        <v>18</v>
      </c>
      <c r="C1352" s="27" t="s">
        <v>19</v>
      </c>
      <c r="D1352" s="27" t="s">
        <v>1074</v>
      </c>
      <c r="E1352" s="27" t="s">
        <v>43</v>
      </c>
      <c r="F1352" s="27" t="s">
        <v>648</v>
      </c>
      <c r="G1352" s="27" t="s">
        <v>649</v>
      </c>
      <c r="H1352" s="139" t="s">
        <v>5</v>
      </c>
      <c r="I1352" s="1">
        <v>22844154</v>
      </c>
      <c r="J1352" s="58">
        <v>177</v>
      </c>
      <c r="K1352" t="str">
        <f>VLOOKUP(D1352,Group[],3,FALSE)</f>
        <v>Non Komoditi</v>
      </c>
      <c r="L1352">
        <f>VLOOKUP(D1352,Group[],5,FALSE)</f>
        <v>0</v>
      </c>
      <c r="M1352" t="str">
        <f>VLOOKUP(D1352,Group[],4,FALSE)</f>
        <v>Hilir Lainnya</v>
      </c>
      <c r="N1352" t="str">
        <f>VLOOKUP(F1352,Kategori[],3,FALSE)</f>
        <v>Hilir Lainya</v>
      </c>
    </row>
    <row r="1353" spans="1:14">
      <c r="A1353" s="139" t="s">
        <v>6856</v>
      </c>
      <c r="B1353" s="27" t="s">
        <v>18</v>
      </c>
      <c r="C1353" s="27" t="s">
        <v>19</v>
      </c>
      <c r="D1353" s="27" t="s">
        <v>1074</v>
      </c>
      <c r="E1353" s="27" t="s">
        <v>43</v>
      </c>
      <c r="F1353" s="27" t="s">
        <v>650</v>
      </c>
      <c r="G1353" s="27" t="s">
        <v>651</v>
      </c>
      <c r="H1353" s="139" t="s">
        <v>5</v>
      </c>
      <c r="I1353" s="1">
        <v>5828828</v>
      </c>
      <c r="J1353" s="58">
        <v>29</v>
      </c>
      <c r="K1353" t="str">
        <f>VLOOKUP(D1353,Group[],3,FALSE)</f>
        <v>Non Komoditi</v>
      </c>
      <c r="L1353">
        <f>VLOOKUP(D1353,Group[],5,FALSE)</f>
        <v>0</v>
      </c>
      <c r="M1353" t="str">
        <f>VLOOKUP(D1353,Group[],4,FALSE)</f>
        <v>Hilir Lainnya</v>
      </c>
      <c r="N1353" t="str">
        <f>VLOOKUP(F1353,Kategori[],3,FALSE)</f>
        <v>Hilir Lainya</v>
      </c>
    </row>
    <row r="1354" spans="1:14">
      <c r="A1354" s="139" t="s">
        <v>6856</v>
      </c>
      <c r="B1354" s="27" t="s">
        <v>18</v>
      </c>
      <c r="C1354" s="27" t="s">
        <v>19</v>
      </c>
      <c r="D1354" s="27" t="s">
        <v>1074</v>
      </c>
      <c r="E1354" s="27" t="s">
        <v>43</v>
      </c>
      <c r="F1354" s="27" t="s">
        <v>652</v>
      </c>
      <c r="G1354" s="27" t="s">
        <v>653</v>
      </c>
      <c r="H1354" s="139" t="s">
        <v>5</v>
      </c>
      <c r="I1354" s="1">
        <v>2037701</v>
      </c>
      <c r="J1354" s="58">
        <v>13</v>
      </c>
      <c r="K1354" t="str">
        <f>VLOOKUP(D1354,Group[],3,FALSE)</f>
        <v>Non Komoditi</v>
      </c>
      <c r="L1354">
        <f>VLOOKUP(D1354,Group[],5,FALSE)</f>
        <v>0</v>
      </c>
      <c r="M1354" t="str">
        <f>VLOOKUP(D1354,Group[],4,FALSE)</f>
        <v>Hilir Lainnya</v>
      </c>
      <c r="N1354" t="str">
        <f>VLOOKUP(F1354,Kategori[],3,FALSE)</f>
        <v>Hilir Lainya</v>
      </c>
    </row>
    <row r="1355" spans="1:14">
      <c r="A1355" s="139" t="s">
        <v>6856</v>
      </c>
      <c r="B1355" s="27" t="s">
        <v>18</v>
      </c>
      <c r="C1355" s="27" t="s">
        <v>19</v>
      </c>
      <c r="D1355" s="27" t="s">
        <v>1074</v>
      </c>
      <c r="E1355" s="27" t="s">
        <v>43</v>
      </c>
      <c r="F1355" s="27" t="s">
        <v>664</v>
      </c>
      <c r="G1355" s="27" t="s">
        <v>665</v>
      </c>
      <c r="H1355" s="139" t="s">
        <v>5</v>
      </c>
      <c r="I1355" s="1">
        <v>5051852</v>
      </c>
      <c r="J1355" s="58">
        <v>46</v>
      </c>
      <c r="K1355" t="str">
        <f>VLOOKUP(D1355,Group[],3,FALSE)</f>
        <v>Non Komoditi</v>
      </c>
      <c r="L1355">
        <f>VLOOKUP(D1355,Group[],5,FALSE)</f>
        <v>0</v>
      </c>
      <c r="M1355" t="str">
        <f>VLOOKUP(D1355,Group[],4,FALSE)</f>
        <v>Hilir Lainnya</v>
      </c>
      <c r="N1355" t="str">
        <f>VLOOKUP(F1355,Kategori[],3,FALSE)</f>
        <v>Hilir Lainya</v>
      </c>
    </row>
    <row r="1356" spans="1:14">
      <c r="A1356" s="139" t="s">
        <v>6856</v>
      </c>
      <c r="B1356" s="27" t="s">
        <v>18</v>
      </c>
      <c r="C1356" s="27" t="s">
        <v>19</v>
      </c>
      <c r="D1356" s="27" t="s">
        <v>1074</v>
      </c>
      <c r="E1356" s="27" t="s">
        <v>43</v>
      </c>
      <c r="F1356" s="27" t="s">
        <v>666</v>
      </c>
      <c r="G1356" s="27" t="s">
        <v>667</v>
      </c>
      <c r="H1356" s="139" t="s">
        <v>5</v>
      </c>
      <c r="I1356" s="1">
        <v>14389187</v>
      </c>
      <c r="J1356" s="58">
        <v>206</v>
      </c>
      <c r="K1356" t="str">
        <f>VLOOKUP(D1356,Group[],3,FALSE)</f>
        <v>Non Komoditi</v>
      </c>
      <c r="L1356">
        <f>VLOOKUP(D1356,Group[],5,FALSE)</f>
        <v>0</v>
      </c>
      <c r="M1356" t="str">
        <f>VLOOKUP(D1356,Group[],4,FALSE)</f>
        <v>Hilir Lainnya</v>
      </c>
      <c r="N1356" t="str">
        <f>VLOOKUP(F1356,Kategori[],3,FALSE)</f>
        <v>Hilir Lainya</v>
      </c>
    </row>
    <row r="1357" spans="1:14">
      <c r="A1357" s="139" t="s">
        <v>6856</v>
      </c>
      <c r="B1357" s="27" t="s">
        <v>18</v>
      </c>
      <c r="C1357" s="27" t="s">
        <v>19</v>
      </c>
      <c r="D1357" s="27" t="s">
        <v>1074</v>
      </c>
      <c r="E1357" s="27" t="s">
        <v>43</v>
      </c>
      <c r="F1357" s="27" t="s">
        <v>668</v>
      </c>
      <c r="G1357" s="27" t="s">
        <v>669</v>
      </c>
      <c r="H1357" s="139" t="s">
        <v>5</v>
      </c>
      <c r="I1357" s="1">
        <v>4324324</v>
      </c>
      <c r="J1357" s="58">
        <v>40</v>
      </c>
      <c r="K1357" t="str">
        <f>VLOOKUP(D1357,Group[],3,FALSE)</f>
        <v>Non Komoditi</v>
      </c>
      <c r="L1357">
        <f>VLOOKUP(D1357,Group[],5,FALSE)</f>
        <v>0</v>
      </c>
      <c r="M1357" t="str">
        <f>VLOOKUP(D1357,Group[],4,FALSE)</f>
        <v>Hilir Lainnya</v>
      </c>
      <c r="N1357" t="str">
        <f>VLOOKUP(F1357,Kategori[],3,FALSE)</f>
        <v>Hilir Lainya</v>
      </c>
    </row>
    <row r="1358" spans="1:14">
      <c r="A1358" s="139" t="s">
        <v>6856</v>
      </c>
      <c r="B1358" s="27" t="s">
        <v>18</v>
      </c>
      <c r="C1358" s="27" t="s">
        <v>19</v>
      </c>
      <c r="D1358" s="27" t="s">
        <v>1074</v>
      </c>
      <c r="E1358" s="27" t="s">
        <v>43</v>
      </c>
      <c r="F1358" s="27" t="s">
        <v>670</v>
      </c>
      <c r="G1358" s="27" t="s">
        <v>671</v>
      </c>
      <c r="H1358" s="139" t="s">
        <v>5</v>
      </c>
      <c r="I1358" s="1">
        <v>10833533</v>
      </c>
      <c r="J1358" s="58">
        <v>114</v>
      </c>
      <c r="K1358" t="str">
        <f>VLOOKUP(D1358,Group[],3,FALSE)</f>
        <v>Non Komoditi</v>
      </c>
      <c r="L1358">
        <f>VLOOKUP(D1358,Group[],5,FALSE)</f>
        <v>0</v>
      </c>
      <c r="M1358" t="str">
        <f>VLOOKUP(D1358,Group[],4,FALSE)</f>
        <v>Hilir Lainnya</v>
      </c>
      <c r="N1358" t="str">
        <f>VLOOKUP(F1358,Kategori[],3,FALSE)</f>
        <v>Hilir Lainya</v>
      </c>
    </row>
    <row r="1359" spans="1:14">
      <c r="A1359" s="139" t="s">
        <v>6856</v>
      </c>
      <c r="B1359" s="27" t="s">
        <v>18</v>
      </c>
      <c r="C1359" s="27" t="s">
        <v>19</v>
      </c>
      <c r="D1359" s="27" t="s">
        <v>1074</v>
      </c>
      <c r="E1359" s="27" t="s">
        <v>43</v>
      </c>
      <c r="F1359" s="27" t="s">
        <v>674</v>
      </c>
      <c r="G1359" s="27" t="s">
        <v>675</v>
      </c>
      <c r="H1359" s="139" t="s">
        <v>5</v>
      </c>
      <c r="I1359" s="1">
        <v>927928</v>
      </c>
      <c r="J1359" s="58">
        <v>15</v>
      </c>
      <c r="K1359" t="str">
        <f>VLOOKUP(D1359,Group[],3,FALSE)</f>
        <v>Non Komoditi</v>
      </c>
      <c r="L1359">
        <f>VLOOKUP(D1359,Group[],5,FALSE)</f>
        <v>0</v>
      </c>
      <c r="M1359" t="str">
        <f>VLOOKUP(D1359,Group[],4,FALSE)</f>
        <v>Hilir Lainnya</v>
      </c>
      <c r="N1359" t="str">
        <f>VLOOKUP(F1359,Kategori[],3,FALSE)</f>
        <v>Hilir Lainya</v>
      </c>
    </row>
    <row r="1360" spans="1:14">
      <c r="A1360" s="139" t="s">
        <v>6856</v>
      </c>
      <c r="B1360" s="27" t="s">
        <v>18</v>
      </c>
      <c r="C1360" s="27" t="s">
        <v>19</v>
      </c>
      <c r="D1360" s="27" t="s">
        <v>1074</v>
      </c>
      <c r="E1360" s="27" t="s">
        <v>43</v>
      </c>
      <c r="F1360" s="27" t="s">
        <v>676</v>
      </c>
      <c r="G1360" s="27" t="s">
        <v>677</v>
      </c>
      <c r="H1360" s="139" t="s">
        <v>5</v>
      </c>
      <c r="I1360" s="1">
        <v>1801801</v>
      </c>
      <c r="J1360" s="58">
        <v>40</v>
      </c>
      <c r="K1360" t="str">
        <f>VLOOKUP(D1360,Group[],3,FALSE)</f>
        <v>Non Komoditi</v>
      </c>
      <c r="L1360">
        <f>VLOOKUP(D1360,Group[],5,FALSE)</f>
        <v>0</v>
      </c>
      <c r="M1360" t="str">
        <f>VLOOKUP(D1360,Group[],4,FALSE)</f>
        <v>Hilir Lainnya</v>
      </c>
      <c r="N1360" t="str">
        <f>VLOOKUP(F1360,Kategori[],3,FALSE)</f>
        <v>Hilir Lainya</v>
      </c>
    </row>
    <row r="1361" spans="1:14">
      <c r="A1361" s="139" t="s">
        <v>6856</v>
      </c>
      <c r="B1361" s="27" t="s">
        <v>18</v>
      </c>
      <c r="C1361" s="27" t="s">
        <v>19</v>
      </c>
      <c r="D1361" s="27" t="s">
        <v>1074</v>
      </c>
      <c r="E1361" s="27" t="s">
        <v>43</v>
      </c>
      <c r="F1361" s="27" t="s">
        <v>678</v>
      </c>
      <c r="G1361" s="27" t="s">
        <v>679</v>
      </c>
      <c r="H1361" s="139" t="s">
        <v>5</v>
      </c>
      <c r="I1361" s="1">
        <v>1122044</v>
      </c>
      <c r="J1361" s="58">
        <v>10</v>
      </c>
      <c r="K1361" t="str">
        <f>VLOOKUP(D1361,Group[],3,FALSE)</f>
        <v>Non Komoditi</v>
      </c>
      <c r="L1361">
        <f>VLOOKUP(D1361,Group[],5,FALSE)</f>
        <v>0</v>
      </c>
      <c r="M1361" t="str">
        <f>VLOOKUP(D1361,Group[],4,FALSE)</f>
        <v>Hilir Lainnya</v>
      </c>
      <c r="N1361" t="str">
        <f>VLOOKUP(F1361,Kategori[],3,FALSE)</f>
        <v>Hilir Lainya</v>
      </c>
    </row>
    <row r="1362" spans="1:14">
      <c r="A1362" s="139" t="s">
        <v>6856</v>
      </c>
      <c r="B1362" s="27" t="s">
        <v>18</v>
      </c>
      <c r="C1362" s="27" t="s">
        <v>19</v>
      </c>
      <c r="D1362" s="27" t="s">
        <v>1074</v>
      </c>
      <c r="E1362" s="27" t="s">
        <v>43</v>
      </c>
      <c r="F1362" s="27" t="s">
        <v>680</v>
      </c>
      <c r="G1362" s="27" t="s">
        <v>681</v>
      </c>
      <c r="H1362" s="139" t="s">
        <v>5</v>
      </c>
      <c r="I1362" s="1">
        <v>4878679</v>
      </c>
      <c r="J1362" s="58">
        <v>78</v>
      </c>
      <c r="K1362" t="str">
        <f>VLOOKUP(D1362,Group[],3,FALSE)</f>
        <v>Non Komoditi</v>
      </c>
      <c r="L1362">
        <f>VLOOKUP(D1362,Group[],5,FALSE)</f>
        <v>0</v>
      </c>
      <c r="M1362" t="str">
        <f>VLOOKUP(D1362,Group[],4,FALSE)</f>
        <v>Hilir Lainnya</v>
      </c>
      <c r="N1362" t="str">
        <f>VLOOKUP(F1362,Kategori[],3,FALSE)</f>
        <v>Hilir Lainya</v>
      </c>
    </row>
    <row r="1363" spans="1:14">
      <c r="A1363" s="139" t="s">
        <v>6856</v>
      </c>
      <c r="B1363" s="27" t="s">
        <v>18</v>
      </c>
      <c r="C1363" s="27" t="s">
        <v>19</v>
      </c>
      <c r="D1363" s="27" t="s">
        <v>1074</v>
      </c>
      <c r="E1363" s="27" t="s">
        <v>43</v>
      </c>
      <c r="F1363" s="27" t="s">
        <v>682</v>
      </c>
      <c r="G1363" s="27" t="s">
        <v>683</v>
      </c>
      <c r="H1363" s="139" t="s">
        <v>5</v>
      </c>
      <c r="I1363" s="1">
        <v>437838</v>
      </c>
      <c r="J1363" s="58">
        <v>4</v>
      </c>
      <c r="K1363" t="str">
        <f>VLOOKUP(D1363,Group[],3,FALSE)</f>
        <v>Non Komoditi</v>
      </c>
      <c r="L1363">
        <f>VLOOKUP(D1363,Group[],5,FALSE)</f>
        <v>0</v>
      </c>
      <c r="M1363" t="str">
        <f>VLOOKUP(D1363,Group[],4,FALSE)</f>
        <v>Hilir Lainnya</v>
      </c>
      <c r="N1363" t="str">
        <f>VLOOKUP(F1363,Kategori[],3,FALSE)</f>
        <v>Hilir Lainya</v>
      </c>
    </row>
    <row r="1364" spans="1:14">
      <c r="A1364" s="139" t="s">
        <v>6856</v>
      </c>
      <c r="B1364" s="27" t="s">
        <v>18</v>
      </c>
      <c r="C1364" s="27" t="s">
        <v>19</v>
      </c>
      <c r="D1364" s="27" t="s">
        <v>1074</v>
      </c>
      <c r="E1364" s="27" t="s">
        <v>43</v>
      </c>
      <c r="F1364" s="27" t="s">
        <v>684</v>
      </c>
      <c r="G1364" s="27" t="s">
        <v>685</v>
      </c>
      <c r="H1364" s="139" t="s">
        <v>5</v>
      </c>
      <c r="I1364" s="1">
        <v>990991</v>
      </c>
      <c r="J1364" s="58">
        <v>20</v>
      </c>
      <c r="K1364" t="str">
        <f>VLOOKUP(D1364,Group[],3,FALSE)</f>
        <v>Non Komoditi</v>
      </c>
      <c r="L1364">
        <f>VLOOKUP(D1364,Group[],5,FALSE)</f>
        <v>0</v>
      </c>
      <c r="M1364" t="str">
        <f>VLOOKUP(D1364,Group[],4,FALSE)</f>
        <v>Hilir Lainnya</v>
      </c>
      <c r="N1364" t="str">
        <f>VLOOKUP(F1364,Kategori[],3,FALSE)</f>
        <v>Hilir Lainya</v>
      </c>
    </row>
    <row r="1365" spans="1:14">
      <c r="A1365" s="139" t="s">
        <v>6856</v>
      </c>
      <c r="B1365" s="27" t="s">
        <v>18</v>
      </c>
      <c r="C1365" s="27" t="s">
        <v>19</v>
      </c>
      <c r="D1365" s="27" t="s">
        <v>1074</v>
      </c>
      <c r="E1365" s="27" t="s">
        <v>43</v>
      </c>
      <c r="F1365" s="27" t="s">
        <v>688</v>
      </c>
      <c r="G1365" s="27" t="s">
        <v>689</v>
      </c>
      <c r="H1365" s="139" t="s">
        <v>5</v>
      </c>
      <c r="I1365" s="1">
        <v>1463964</v>
      </c>
      <c r="J1365" s="58">
        <v>13</v>
      </c>
      <c r="K1365" t="str">
        <f>VLOOKUP(D1365,Group[],3,FALSE)</f>
        <v>Non Komoditi</v>
      </c>
      <c r="L1365">
        <f>VLOOKUP(D1365,Group[],5,FALSE)</f>
        <v>0</v>
      </c>
      <c r="M1365" t="str">
        <f>VLOOKUP(D1365,Group[],4,FALSE)</f>
        <v>Hilir Lainnya</v>
      </c>
      <c r="N1365" t="str">
        <f>VLOOKUP(F1365,Kategori[],3,FALSE)</f>
        <v>Hilir Lainya</v>
      </c>
    </row>
    <row r="1366" spans="1:14">
      <c r="A1366" s="139" t="s">
        <v>6856</v>
      </c>
      <c r="B1366" s="27" t="s">
        <v>18</v>
      </c>
      <c r="C1366" s="27" t="s">
        <v>19</v>
      </c>
      <c r="D1366" s="27" t="s">
        <v>1074</v>
      </c>
      <c r="E1366" s="27" t="s">
        <v>43</v>
      </c>
      <c r="F1366" s="27" t="s">
        <v>690</v>
      </c>
      <c r="G1366" s="27" t="s">
        <v>691</v>
      </c>
      <c r="H1366" s="139" t="s">
        <v>5</v>
      </c>
      <c r="I1366" s="1">
        <v>5946000</v>
      </c>
      <c r="J1366" s="58">
        <v>6000</v>
      </c>
      <c r="K1366" t="str">
        <f>VLOOKUP(D1366,Group[],3,FALSE)</f>
        <v>Non Komoditi</v>
      </c>
      <c r="L1366">
        <f>VLOOKUP(D1366,Group[],5,FALSE)</f>
        <v>0</v>
      </c>
      <c r="M1366" t="str">
        <f>VLOOKUP(D1366,Group[],4,FALSE)</f>
        <v>Hilir Lainnya</v>
      </c>
      <c r="N1366" t="str">
        <f>VLOOKUP(F1366,Kategori[],3,FALSE)</f>
        <v>Hilir Lainya</v>
      </c>
    </row>
    <row r="1367" spans="1:14">
      <c r="A1367" s="139" t="s">
        <v>6856</v>
      </c>
      <c r="B1367" s="27" t="s">
        <v>18</v>
      </c>
      <c r="C1367" s="27" t="s">
        <v>19</v>
      </c>
      <c r="D1367" s="27" t="s">
        <v>1074</v>
      </c>
      <c r="E1367" s="27" t="s">
        <v>43</v>
      </c>
      <c r="F1367" s="27" t="s">
        <v>740</v>
      </c>
      <c r="G1367" s="27" t="s">
        <v>741</v>
      </c>
      <c r="H1367" s="139" t="s">
        <v>5</v>
      </c>
      <c r="I1367" s="1">
        <v>3234039</v>
      </c>
      <c r="J1367" s="58">
        <v>60</v>
      </c>
      <c r="K1367" t="str">
        <f>VLOOKUP(D1367,Group[],3,FALSE)</f>
        <v>Non Komoditi</v>
      </c>
      <c r="L1367">
        <f>VLOOKUP(D1367,Group[],5,FALSE)</f>
        <v>0</v>
      </c>
      <c r="M1367" t="str">
        <f>VLOOKUP(D1367,Group[],4,FALSE)</f>
        <v>Hilir Lainnya</v>
      </c>
      <c r="N1367" t="str">
        <f>VLOOKUP(F1367,Kategori[],3,FALSE)</f>
        <v>Hilir Lainya</v>
      </c>
    </row>
    <row r="1368" spans="1:14">
      <c r="A1368" s="139" t="s">
        <v>6856</v>
      </c>
      <c r="B1368" s="27" t="s">
        <v>18</v>
      </c>
      <c r="C1368" s="27" t="s">
        <v>19</v>
      </c>
      <c r="D1368" s="27" t="s">
        <v>1074</v>
      </c>
      <c r="E1368" s="27" t="s">
        <v>43</v>
      </c>
      <c r="F1368" s="27" t="s">
        <v>742</v>
      </c>
      <c r="G1368" s="27" t="s">
        <v>743</v>
      </c>
      <c r="H1368" s="139" t="s">
        <v>5</v>
      </c>
      <c r="I1368" s="1">
        <v>3072072</v>
      </c>
      <c r="J1368" s="58">
        <v>62</v>
      </c>
      <c r="K1368" t="str">
        <f>VLOOKUP(D1368,Group[],3,FALSE)</f>
        <v>Non Komoditi</v>
      </c>
      <c r="L1368">
        <f>VLOOKUP(D1368,Group[],5,FALSE)</f>
        <v>0</v>
      </c>
      <c r="M1368" t="str">
        <f>VLOOKUP(D1368,Group[],4,FALSE)</f>
        <v>Hilir Lainnya</v>
      </c>
      <c r="N1368" t="str">
        <f>VLOOKUP(F1368,Kategori[],3,FALSE)</f>
        <v>Hilir Lainya</v>
      </c>
    </row>
    <row r="1369" spans="1:14">
      <c r="A1369" s="139" t="s">
        <v>6856</v>
      </c>
      <c r="B1369" s="27" t="s">
        <v>18</v>
      </c>
      <c r="C1369" s="27" t="s">
        <v>19</v>
      </c>
      <c r="D1369" s="27" t="s">
        <v>1071</v>
      </c>
      <c r="E1369" s="27" t="s">
        <v>42</v>
      </c>
      <c r="F1369" s="27" t="s">
        <v>662</v>
      </c>
      <c r="G1369" s="27" t="s">
        <v>663</v>
      </c>
      <c r="H1369" s="139" t="s">
        <v>5</v>
      </c>
      <c r="I1369" s="1">
        <v>1780438300</v>
      </c>
      <c r="J1369" s="58">
        <v>113310</v>
      </c>
      <c r="K1369" t="str">
        <f>VLOOKUP(D1369,Group[],3,FALSE)</f>
        <v>Non Komoditi</v>
      </c>
      <c r="L1369">
        <f>VLOOKUP(D1369,Group[],5,FALSE)</f>
        <v>0</v>
      </c>
      <c r="M1369" t="str">
        <f>VLOOKUP(D1369,Group[],4,FALSE)</f>
        <v>Hilir Lainnya</v>
      </c>
      <c r="N1369" t="str">
        <f>VLOOKUP(F1369,Kategori[],3,FALSE)</f>
        <v>Hilir Lainya</v>
      </c>
    </row>
    <row r="1370" spans="1:14">
      <c r="A1370" s="139" t="s">
        <v>6856</v>
      </c>
      <c r="B1370" s="27" t="s">
        <v>18</v>
      </c>
      <c r="C1370" s="27" t="s">
        <v>19</v>
      </c>
      <c r="D1370" s="27" t="s">
        <v>1071</v>
      </c>
      <c r="E1370" s="27" t="s">
        <v>42</v>
      </c>
      <c r="F1370" s="27" t="s">
        <v>738</v>
      </c>
      <c r="G1370" s="27" t="s">
        <v>739</v>
      </c>
      <c r="H1370" s="139" t="s">
        <v>5</v>
      </c>
      <c r="I1370" s="1">
        <v>7350000</v>
      </c>
      <c r="J1370" s="58">
        <v>21000</v>
      </c>
      <c r="K1370" t="str">
        <f>VLOOKUP(D1370,Group[],3,FALSE)</f>
        <v>Non Komoditi</v>
      </c>
      <c r="L1370">
        <f>VLOOKUP(D1370,Group[],5,FALSE)</f>
        <v>0</v>
      </c>
      <c r="M1370" t="str">
        <f>VLOOKUP(D1370,Group[],4,FALSE)</f>
        <v>Hilir Lainnya</v>
      </c>
      <c r="N1370" t="str">
        <f>VLOOKUP(F1370,Kategori[],3,FALSE)</f>
        <v>Hilir Lainya</v>
      </c>
    </row>
    <row r="1371" spans="1:14">
      <c r="A1371" s="139" t="s">
        <v>6856</v>
      </c>
      <c r="B1371" s="27" t="s">
        <v>18</v>
      </c>
      <c r="C1371" s="27" t="s">
        <v>19</v>
      </c>
      <c r="D1371" s="27" t="s">
        <v>1076</v>
      </c>
      <c r="E1371" s="27" t="s">
        <v>32</v>
      </c>
      <c r="F1371" s="27" t="s">
        <v>6</v>
      </c>
      <c r="G1371" s="27" t="s">
        <v>6</v>
      </c>
      <c r="H1371" s="139" t="s">
        <v>5</v>
      </c>
      <c r="I1371" s="1">
        <v>4406000</v>
      </c>
      <c r="J1371" s="58">
        <v>0</v>
      </c>
      <c r="K1371" t="str">
        <f>VLOOKUP(D1371,Group[],3,FALSE)</f>
        <v>Non Komoditi</v>
      </c>
      <c r="L1371">
        <f>VLOOKUP(D1371,Group[],5,FALSE)</f>
        <v>0</v>
      </c>
      <c r="M1371" t="str">
        <f>VLOOKUP(D1371,Group[],4,FALSE)</f>
        <v>Hortikultura</v>
      </c>
      <c r="N1371" t="str">
        <f>VLOOKUP(F1371,Kategori[],3,FALSE)</f>
        <v>Lainnya</v>
      </c>
    </row>
    <row r="1372" spans="1:14">
      <c r="A1372" s="139" t="s">
        <v>6856</v>
      </c>
      <c r="B1372" s="27" t="s">
        <v>18</v>
      </c>
      <c r="C1372" s="27" t="s">
        <v>19</v>
      </c>
      <c r="D1372" s="27" t="s">
        <v>1073</v>
      </c>
      <c r="E1372" s="27" t="s">
        <v>26</v>
      </c>
      <c r="F1372" s="27" t="s">
        <v>6</v>
      </c>
      <c r="G1372" s="27" t="s">
        <v>6</v>
      </c>
      <c r="H1372" s="139" t="s">
        <v>5</v>
      </c>
      <c r="I1372" s="1">
        <v>2713430033</v>
      </c>
      <c r="J1372" s="58">
        <v>0</v>
      </c>
      <c r="K1372" t="str">
        <f>VLOOKUP(D1372,Group[],3,FALSE)</f>
        <v>Non Komoditi</v>
      </c>
      <c r="L1372">
        <f>VLOOKUP(D1372,Group[],5,FALSE)</f>
        <v>0</v>
      </c>
      <c r="M1372" t="str">
        <f>VLOOKUP(D1372,Group[],4,FALSE)</f>
        <v>Agrowisata</v>
      </c>
      <c r="N1372" t="str">
        <f>VLOOKUP(F1372,Kategori[],3,FALSE)</f>
        <v>Lainnya</v>
      </c>
    </row>
    <row r="1373" spans="1:14">
      <c r="A1373" s="139" t="s">
        <v>6856</v>
      </c>
      <c r="B1373" s="27" t="s">
        <v>18</v>
      </c>
      <c r="C1373" s="27" t="s">
        <v>24</v>
      </c>
      <c r="D1373" s="27" t="s">
        <v>1064</v>
      </c>
      <c r="E1373" s="27" t="s">
        <v>33</v>
      </c>
      <c r="F1373" s="27" t="s">
        <v>642</v>
      </c>
      <c r="G1373" s="27" t="s">
        <v>643</v>
      </c>
      <c r="H1373" s="139" t="s">
        <v>5</v>
      </c>
      <c r="I1373" s="1">
        <v>2674875000</v>
      </c>
      <c r="J1373" s="58">
        <v>175</v>
      </c>
      <c r="K1373" t="str">
        <f>VLOOKUP(D1373,Group[],3,FALSE)</f>
        <v>Komoditi</v>
      </c>
      <c r="L1373" t="str">
        <f>VLOOKUP(D1373,Group[],5,FALSE)</f>
        <v>Tebu</v>
      </c>
      <c r="M1373" t="str">
        <f>VLOOKUP(D1373,Group[],4,FALSE)</f>
        <v>Tebu</v>
      </c>
      <c r="N1373" t="str">
        <f>VLOOKUP(F1373,Kategori[],3,FALSE)</f>
        <v>Gula</v>
      </c>
    </row>
    <row r="1374" spans="1:14">
      <c r="A1374" s="139" t="s">
        <v>6856</v>
      </c>
      <c r="B1374" s="27" t="s">
        <v>18</v>
      </c>
      <c r="C1374" s="27" t="s">
        <v>24</v>
      </c>
      <c r="D1374" s="27" t="s">
        <v>1077</v>
      </c>
      <c r="E1374" s="27" t="s">
        <v>29</v>
      </c>
      <c r="F1374" s="27" t="s">
        <v>6</v>
      </c>
      <c r="G1374" s="27" t="s">
        <v>6</v>
      </c>
      <c r="H1374" s="139" t="s">
        <v>5</v>
      </c>
      <c r="I1374" s="1">
        <v>441755000</v>
      </c>
      <c r="J1374" s="58">
        <v>0</v>
      </c>
      <c r="K1374" t="str">
        <f>VLOOKUP(D1374,Group[],3,FALSE)</f>
        <v>Non Komoditi</v>
      </c>
      <c r="L1374">
        <f>VLOOKUP(D1374,Group[],5,FALSE)</f>
        <v>0</v>
      </c>
      <c r="M1374" t="str">
        <f>VLOOKUP(D1374,Group[],4,FALSE)</f>
        <v>Kemasan</v>
      </c>
      <c r="N1374" t="str">
        <f>VLOOKUP(F1374,Kategori[],3,FALSE)</f>
        <v>Lainnya</v>
      </c>
    </row>
    <row r="1375" spans="1:14">
      <c r="A1375" s="139" t="s">
        <v>6856</v>
      </c>
      <c r="B1375" s="27" t="s">
        <v>18</v>
      </c>
      <c r="C1375" s="27" t="s">
        <v>24</v>
      </c>
      <c r="D1375" s="27" t="s">
        <v>1063</v>
      </c>
      <c r="E1375" s="27" t="s">
        <v>38</v>
      </c>
      <c r="F1375" s="27" t="s">
        <v>142</v>
      </c>
      <c r="G1375" s="27" t="s">
        <v>143</v>
      </c>
      <c r="H1375" s="139" t="s">
        <v>4</v>
      </c>
      <c r="I1375" s="1">
        <v>282401341</v>
      </c>
      <c r="J1375" s="58">
        <v>770</v>
      </c>
      <c r="K1375" t="str">
        <f>VLOOKUP(D1375,Group[],3,FALSE)</f>
        <v>Komoditi</v>
      </c>
      <c r="L1375" t="str">
        <f>VLOOKUP(D1375,Group[],5,FALSE)</f>
        <v>Tembakau</v>
      </c>
      <c r="M1375" t="str">
        <f>VLOOKUP(D1375,Group[],4,FALSE)</f>
        <v>Tembakau</v>
      </c>
      <c r="N1375" t="str">
        <f>VLOOKUP(F1375,Kategori[],3,FALSE)</f>
        <v>Tembakau</v>
      </c>
    </row>
    <row r="1376" spans="1:14">
      <c r="A1376" s="139" t="s">
        <v>6856</v>
      </c>
      <c r="B1376" s="27" t="s">
        <v>18</v>
      </c>
      <c r="C1376" s="27" t="s">
        <v>24</v>
      </c>
      <c r="D1376" s="27" t="s">
        <v>1063</v>
      </c>
      <c r="E1376" s="27" t="s">
        <v>38</v>
      </c>
      <c r="F1376" s="27" t="s">
        <v>146</v>
      </c>
      <c r="G1376" s="27" t="s">
        <v>147</v>
      </c>
      <c r="H1376" s="139" t="s">
        <v>4</v>
      </c>
      <c r="I1376" s="1">
        <v>403702334</v>
      </c>
      <c r="J1376" s="58">
        <v>1220</v>
      </c>
      <c r="K1376" t="str">
        <f>VLOOKUP(D1376,Group[],3,FALSE)</f>
        <v>Komoditi</v>
      </c>
      <c r="L1376" t="str">
        <f>VLOOKUP(D1376,Group[],5,FALSE)</f>
        <v>Tembakau</v>
      </c>
      <c r="M1376" t="str">
        <f>VLOOKUP(D1376,Group[],4,FALSE)</f>
        <v>Tembakau</v>
      </c>
      <c r="N1376" t="str">
        <f>VLOOKUP(F1376,Kategori[],3,FALSE)</f>
        <v>Tembakau</v>
      </c>
    </row>
    <row r="1377" spans="1:14">
      <c r="A1377" s="139" t="s">
        <v>6856</v>
      </c>
      <c r="B1377" s="27" t="s">
        <v>18</v>
      </c>
      <c r="C1377" s="27" t="s">
        <v>24</v>
      </c>
      <c r="D1377" s="27" t="s">
        <v>1063</v>
      </c>
      <c r="E1377" s="27" t="s">
        <v>38</v>
      </c>
      <c r="F1377" s="27" t="s">
        <v>148</v>
      </c>
      <c r="G1377" s="27" t="s">
        <v>149</v>
      </c>
      <c r="H1377" s="139" t="s">
        <v>4</v>
      </c>
      <c r="I1377" s="1">
        <v>1337625640</v>
      </c>
      <c r="J1377" s="58">
        <v>3640</v>
      </c>
      <c r="K1377" t="str">
        <f>VLOOKUP(D1377,Group[],3,FALSE)</f>
        <v>Komoditi</v>
      </c>
      <c r="L1377" t="str">
        <f>VLOOKUP(D1377,Group[],5,FALSE)</f>
        <v>Tembakau</v>
      </c>
      <c r="M1377" t="str">
        <f>VLOOKUP(D1377,Group[],4,FALSE)</f>
        <v>Tembakau</v>
      </c>
      <c r="N1377" t="str">
        <f>VLOOKUP(F1377,Kategori[],3,FALSE)</f>
        <v>Tembakau</v>
      </c>
    </row>
    <row r="1378" spans="1:14">
      <c r="A1378" s="139" t="s">
        <v>6856</v>
      </c>
      <c r="B1378" s="27" t="s">
        <v>18</v>
      </c>
      <c r="C1378" s="27" t="s">
        <v>24</v>
      </c>
      <c r="D1378" s="27" t="s">
        <v>1063</v>
      </c>
      <c r="E1378" s="27" t="s">
        <v>38</v>
      </c>
      <c r="F1378" s="27" t="s">
        <v>152</v>
      </c>
      <c r="G1378" s="27" t="s">
        <v>153</v>
      </c>
      <c r="H1378" s="139" t="s">
        <v>4</v>
      </c>
      <c r="I1378" s="1">
        <v>1346673147</v>
      </c>
      <c r="J1378" s="58">
        <v>4068</v>
      </c>
      <c r="K1378" t="str">
        <f>VLOOKUP(D1378,Group[],3,FALSE)</f>
        <v>Komoditi</v>
      </c>
      <c r="L1378" t="str">
        <f>VLOOKUP(D1378,Group[],5,FALSE)</f>
        <v>Tembakau</v>
      </c>
      <c r="M1378" t="str">
        <f>VLOOKUP(D1378,Group[],4,FALSE)</f>
        <v>Tembakau</v>
      </c>
      <c r="N1378" t="str">
        <f>VLOOKUP(F1378,Kategori[],3,FALSE)</f>
        <v>Tembakau</v>
      </c>
    </row>
    <row r="1379" spans="1:14">
      <c r="A1379" s="139" t="s">
        <v>6856</v>
      </c>
      <c r="B1379" s="27" t="s">
        <v>18</v>
      </c>
      <c r="C1379" s="27" t="s">
        <v>24</v>
      </c>
      <c r="D1379" s="27" t="s">
        <v>1063</v>
      </c>
      <c r="E1379" s="27" t="s">
        <v>38</v>
      </c>
      <c r="F1379" s="27" t="s">
        <v>158</v>
      </c>
      <c r="G1379" s="27" t="s">
        <v>159</v>
      </c>
      <c r="H1379" s="139" t="s">
        <v>4</v>
      </c>
      <c r="I1379" s="1">
        <v>16366114</v>
      </c>
      <c r="J1379" s="58">
        <v>50</v>
      </c>
      <c r="K1379" t="str">
        <f>VLOOKUP(D1379,Group[],3,FALSE)</f>
        <v>Komoditi</v>
      </c>
      <c r="L1379" t="str">
        <f>VLOOKUP(D1379,Group[],5,FALSE)</f>
        <v>Tembakau</v>
      </c>
      <c r="M1379" t="str">
        <f>VLOOKUP(D1379,Group[],4,FALSE)</f>
        <v>Tembakau</v>
      </c>
      <c r="N1379" t="str">
        <f>VLOOKUP(F1379,Kategori[],3,FALSE)</f>
        <v>Tembakau</v>
      </c>
    </row>
    <row r="1380" spans="1:14">
      <c r="A1380" s="139" t="s">
        <v>6856</v>
      </c>
      <c r="B1380" s="27" t="s">
        <v>18</v>
      </c>
      <c r="C1380" s="27" t="s">
        <v>24</v>
      </c>
      <c r="D1380" s="27" t="s">
        <v>1063</v>
      </c>
      <c r="E1380" s="27" t="s">
        <v>38</v>
      </c>
      <c r="F1380" s="27" t="s">
        <v>162</v>
      </c>
      <c r="G1380" s="27" t="s">
        <v>163</v>
      </c>
      <c r="H1380" s="139" t="s">
        <v>4</v>
      </c>
      <c r="I1380" s="1">
        <v>60848872</v>
      </c>
      <c r="J1380" s="58">
        <v>205</v>
      </c>
      <c r="K1380" t="str">
        <f>VLOOKUP(D1380,Group[],3,FALSE)</f>
        <v>Komoditi</v>
      </c>
      <c r="L1380" t="str">
        <f>VLOOKUP(D1380,Group[],5,FALSE)</f>
        <v>Tembakau</v>
      </c>
      <c r="M1380" t="str">
        <f>VLOOKUP(D1380,Group[],4,FALSE)</f>
        <v>Tembakau</v>
      </c>
      <c r="N1380" t="str">
        <f>VLOOKUP(F1380,Kategori[],3,FALSE)</f>
        <v>Tembakau</v>
      </c>
    </row>
    <row r="1381" spans="1:14">
      <c r="A1381" s="139" t="s">
        <v>6856</v>
      </c>
      <c r="B1381" s="27" t="s">
        <v>18</v>
      </c>
      <c r="C1381" s="27" t="s">
        <v>24</v>
      </c>
      <c r="D1381" s="27" t="s">
        <v>1063</v>
      </c>
      <c r="E1381" s="27" t="s">
        <v>38</v>
      </c>
      <c r="F1381" s="27" t="s">
        <v>164</v>
      </c>
      <c r="G1381" s="27" t="s">
        <v>165</v>
      </c>
      <c r="H1381" s="139" t="s">
        <v>4</v>
      </c>
      <c r="I1381" s="1">
        <v>201616430</v>
      </c>
      <c r="J1381" s="58">
        <v>611</v>
      </c>
      <c r="K1381" t="str">
        <f>VLOOKUP(D1381,Group[],3,FALSE)</f>
        <v>Komoditi</v>
      </c>
      <c r="L1381" t="str">
        <f>VLOOKUP(D1381,Group[],5,FALSE)</f>
        <v>Tembakau</v>
      </c>
      <c r="M1381" t="str">
        <f>VLOOKUP(D1381,Group[],4,FALSE)</f>
        <v>Tembakau</v>
      </c>
      <c r="N1381" t="str">
        <f>VLOOKUP(F1381,Kategori[],3,FALSE)</f>
        <v>Tembakau</v>
      </c>
    </row>
    <row r="1382" spans="1:14">
      <c r="A1382" s="139" t="s">
        <v>6856</v>
      </c>
      <c r="B1382" s="27" t="s">
        <v>18</v>
      </c>
      <c r="C1382" s="27" t="s">
        <v>24</v>
      </c>
      <c r="D1382" s="27" t="s">
        <v>1063</v>
      </c>
      <c r="E1382" s="27" t="s">
        <v>38</v>
      </c>
      <c r="F1382" s="27" t="s">
        <v>174</v>
      </c>
      <c r="G1382" s="27" t="s">
        <v>175</v>
      </c>
      <c r="H1382" s="139" t="s">
        <v>4</v>
      </c>
      <c r="I1382" s="1">
        <v>104652957</v>
      </c>
      <c r="J1382" s="58">
        <v>353</v>
      </c>
      <c r="K1382" t="str">
        <f>VLOOKUP(D1382,Group[],3,FALSE)</f>
        <v>Komoditi</v>
      </c>
      <c r="L1382" t="str">
        <f>VLOOKUP(D1382,Group[],5,FALSE)</f>
        <v>Tembakau</v>
      </c>
      <c r="M1382" t="str">
        <f>VLOOKUP(D1382,Group[],4,FALSE)</f>
        <v>Tembakau</v>
      </c>
      <c r="N1382" t="str">
        <f>VLOOKUP(F1382,Kategori[],3,FALSE)</f>
        <v>Tembakau</v>
      </c>
    </row>
    <row r="1383" spans="1:14">
      <c r="A1383" s="139" t="s">
        <v>6856</v>
      </c>
      <c r="B1383" s="27" t="s">
        <v>18</v>
      </c>
      <c r="C1383" s="27" t="s">
        <v>24</v>
      </c>
      <c r="D1383" s="27" t="s">
        <v>1063</v>
      </c>
      <c r="E1383" s="27" t="s">
        <v>38</v>
      </c>
      <c r="F1383" s="27" t="s">
        <v>182</v>
      </c>
      <c r="G1383" s="27" t="s">
        <v>183</v>
      </c>
      <c r="H1383" s="139" t="s">
        <v>4</v>
      </c>
      <c r="I1383" s="1">
        <v>21743240</v>
      </c>
      <c r="J1383" s="58">
        <v>98</v>
      </c>
      <c r="K1383" t="str">
        <f>VLOOKUP(D1383,Group[],3,FALSE)</f>
        <v>Komoditi</v>
      </c>
      <c r="L1383" t="str">
        <f>VLOOKUP(D1383,Group[],5,FALSE)</f>
        <v>Tembakau</v>
      </c>
      <c r="M1383" t="str">
        <f>VLOOKUP(D1383,Group[],4,FALSE)</f>
        <v>Tembakau</v>
      </c>
      <c r="N1383" t="str">
        <f>VLOOKUP(F1383,Kategori[],3,FALSE)</f>
        <v>Tembakau</v>
      </c>
    </row>
    <row r="1384" spans="1:14">
      <c r="A1384" s="139" t="s">
        <v>6856</v>
      </c>
      <c r="B1384" s="27" t="s">
        <v>18</v>
      </c>
      <c r="C1384" s="27" t="s">
        <v>24</v>
      </c>
      <c r="D1384" s="27" t="s">
        <v>1063</v>
      </c>
      <c r="E1384" s="27" t="s">
        <v>38</v>
      </c>
      <c r="F1384" s="27" t="s">
        <v>188</v>
      </c>
      <c r="G1384" s="27" t="s">
        <v>189</v>
      </c>
      <c r="H1384" s="139" t="s">
        <v>5</v>
      </c>
      <c r="I1384" s="1">
        <v>2600000</v>
      </c>
      <c r="J1384" s="58">
        <v>50</v>
      </c>
      <c r="K1384" t="str">
        <f>VLOOKUP(D1384,Group[],3,FALSE)</f>
        <v>Komoditi</v>
      </c>
      <c r="L1384" t="str">
        <f>VLOOKUP(D1384,Group[],5,FALSE)</f>
        <v>Tembakau</v>
      </c>
      <c r="M1384" t="str">
        <f>VLOOKUP(D1384,Group[],4,FALSE)</f>
        <v>Tembakau</v>
      </c>
      <c r="N1384" t="str">
        <f>VLOOKUP(F1384,Kategori[],3,FALSE)</f>
        <v>Tembakau</v>
      </c>
    </row>
    <row r="1385" spans="1:14">
      <c r="A1385" s="139" t="s">
        <v>6856</v>
      </c>
      <c r="B1385" s="27" t="s">
        <v>18</v>
      </c>
      <c r="C1385" s="27" t="s">
        <v>24</v>
      </c>
      <c r="D1385" s="27" t="s">
        <v>1063</v>
      </c>
      <c r="E1385" s="27" t="s">
        <v>38</v>
      </c>
      <c r="F1385" s="27" t="s">
        <v>248</v>
      </c>
      <c r="G1385" s="27" t="s">
        <v>249</v>
      </c>
      <c r="H1385" s="139" t="s">
        <v>4</v>
      </c>
      <c r="I1385" s="1">
        <v>36395676</v>
      </c>
      <c r="J1385" s="58">
        <v>147</v>
      </c>
      <c r="K1385" t="str">
        <f>VLOOKUP(D1385,Group[],3,FALSE)</f>
        <v>Komoditi</v>
      </c>
      <c r="L1385" t="str">
        <f>VLOOKUP(D1385,Group[],5,FALSE)</f>
        <v>Tembakau</v>
      </c>
      <c r="M1385" t="str">
        <f>VLOOKUP(D1385,Group[],4,FALSE)</f>
        <v>Tembakau</v>
      </c>
      <c r="N1385" t="str">
        <f>VLOOKUP(F1385,Kategori[],3,FALSE)</f>
        <v>Tembakau</v>
      </c>
    </row>
    <row r="1386" spans="1:14">
      <c r="A1386" s="139" t="s">
        <v>6856</v>
      </c>
      <c r="B1386" s="27" t="s">
        <v>18</v>
      </c>
      <c r="C1386" s="27" t="s">
        <v>24</v>
      </c>
      <c r="D1386" s="27" t="s">
        <v>1063</v>
      </c>
      <c r="E1386" s="27" t="s">
        <v>38</v>
      </c>
      <c r="F1386" s="27" t="s">
        <v>250</v>
      </c>
      <c r="G1386" s="27" t="s">
        <v>251</v>
      </c>
      <c r="H1386" s="139" t="s">
        <v>4</v>
      </c>
      <c r="I1386" s="1">
        <v>396173681</v>
      </c>
      <c r="J1386" s="58">
        <v>1331</v>
      </c>
      <c r="K1386" t="str">
        <f>VLOOKUP(D1386,Group[],3,FALSE)</f>
        <v>Komoditi</v>
      </c>
      <c r="L1386" t="str">
        <f>VLOOKUP(D1386,Group[],5,FALSE)</f>
        <v>Tembakau</v>
      </c>
      <c r="M1386" t="str">
        <f>VLOOKUP(D1386,Group[],4,FALSE)</f>
        <v>Tembakau</v>
      </c>
      <c r="N1386" t="str">
        <f>VLOOKUP(F1386,Kategori[],3,FALSE)</f>
        <v>Tembakau</v>
      </c>
    </row>
    <row r="1387" spans="1:14">
      <c r="A1387" s="139" t="s">
        <v>6856</v>
      </c>
      <c r="B1387" s="27" t="s">
        <v>18</v>
      </c>
      <c r="C1387" s="27" t="s">
        <v>24</v>
      </c>
      <c r="D1387" s="27" t="s">
        <v>1063</v>
      </c>
      <c r="E1387" s="27" t="s">
        <v>38</v>
      </c>
      <c r="F1387" s="27" t="s">
        <v>252</v>
      </c>
      <c r="G1387" s="27" t="s">
        <v>253</v>
      </c>
      <c r="H1387" s="139" t="s">
        <v>4</v>
      </c>
      <c r="I1387" s="1">
        <v>33522689</v>
      </c>
      <c r="J1387" s="58">
        <v>150</v>
      </c>
      <c r="K1387" t="str">
        <f>VLOOKUP(D1387,Group[],3,FALSE)</f>
        <v>Komoditi</v>
      </c>
      <c r="L1387" t="str">
        <f>VLOOKUP(D1387,Group[],5,FALSE)</f>
        <v>Tembakau</v>
      </c>
      <c r="M1387" t="str">
        <f>VLOOKUP(D1387,Group[],4,FALSE)</f>
        <v>Tembakau</v>
      </c>
      <c r="N1387" t="str">
        <f>VLOOKUP(F1387,Kategori[],3,FALSE)</f>
        <v>Tembakau</v>
      </c>
    </row>
    <row r="1388" spans="1:14">
      <c r="A1388" s="139" t="s">
        <v>6856</v>
      </c>
      <c r="B1388" s="27" t="s">
        <v>18</v>
      </c>
      <c r="C1388" s="27" t="s">
        <v>24</v>
      </c>
      <c r="D1388" s="27" t="s">
        <v>1063</v>
      </c>
      <c r="E1388" s="27" t="s">
        <v>38</v>
      </c>
      <c r="F1388" s="27" t="s">
        <v>254</v>
      </c>
      <c r="G1388" s="27" t="s">
        <v>255</v>
      </c>
      <c r="H1388" s="139" t="s">
        <v>4</v>
      </c>
      <c r="I1388" s="1">
        <v>11024842</v>
      </c>
      <c r="J1388" s="58">
        <v>50</v>
      </c>
      <c r="K1388" t="str">
        <f>VLOOKUP(D1388,Group[],3,FALSE)</f>
        <v>Komoditi</v>
      </c>
      <c r="L1388" t="str">
        <f>VLOOKUP(D1388,Group[],5,FALSE)</f>
        <v>Tembakau</v>
      </c>
      <c r="M1388" t="str">
        <f>VLOOKUP(D1388,Group[],4,FALSE)</f>
        <v>Tembakau</v>
      </c>
      <c r="N1388" t="str">
        <f>VLOOKUP(F1388,Kategori[],3,FALSE)</f>
        <v>Tembakau</v>
      </c>
    </row>
    <row r="1389" spans="1:14">
      <c r="A1389" s="139" t="s">
        <v>6856</v>
      </c>
      <c r="B1389" s="27" t="s">
        <v>18</v>
      </c>
      <c r="C1389" s="27" t="s">
        <v>24</v>
      </c>
      <c r="D1389" s="27" t="s">
        <v>1063</v>
      </c>
      <c r="E1389" s="27" t="s">
        <v>38</v>
      </c>
      <c r="F1389" s="27" t="s">
        <v>256</v>
      </c>
      <c r="G1389" s="27" t="s">
        <v>257</v>
      </c>
      <c r="H1389" s="139" t="s">
        <v>4</v>
      </c>
      <c r="I1389" s="1">
        <v>164209256</v>
      </c>
      <c r="J1389" s="58">
        <v>615</v>
      </c>
      <c r="K1389" t="str">
        <f>VLOOKUP(D1389,Group[],3,FALSE)</f>
        <v>Komoditi</v>
      </c>
      <c r="L1389" t="str">
        <f>VLOOKUP(D1389,Group[],5,FALSE)</f>
        <v>Tembakau</v>
      </c>
      <c r="M1389" t="str">
        <f>VLOOKUP(D1389,Group[],4,FALSE)</f>
        <v>Tembakau</v>
      </c>
      <c r="N1389" t="str">
        <f>VLOOKUP(F1389,Kategori[],3,FALSE)</f>
        <v>Tembakau</v>
      </c>
    </row>
    <row r="1390" spans="1:14">
      <c r="A1390" s="139" t="s">
        <v>6856</v>
      </c>
      <c r="B1390" s="27" t="s">
        <v>18</v>
      </c>
      <c r="C1390" s="27" t="s">
        <v>24</v>
      </c>
      <c r="D1390" s="27" t="s">
        <v>1063</v>
      </c>
      <c r="E1390" s="27" t="s">
        <v>38</v>
      </c>
      <c r="F1390" s="27" t="s">
        <v>258</v>
      </c>
      <c r="G1390" s="27" t="s">
        <v>259</v>
      </c>
      <c r="H1390" s="139" t="s">
        <v>4</v>
      </c>
      <c r="I1390" s="1">
        <v>90457819</v>
      </c>
      <c r="J1390" s="58">
        <v>306</v>
      </c>
      <c r="K1390" t="str">
        <f>VLOOKUP(D1390,Group[],3,FALSE)</f>
        <v>Komoditi</v>
      </c>
      <c r="L1390" t="str">
        <f>VLOOKUP(D1390,Group[],5,FALSE)</f>
        <v>Tembakau</v>
      </c>
      <c r="M1390" t="str">
        <f>VLOOKUP(D1390,Group[],4,FALSE)</f>
        <v>Tembakau</v>
      </c>
      <c r="N1390" t="str">
        <f>VLOOKUP(F1390,Kategori[],3,FALSE)</f>
        <v>Tembakau</v>
      </c>
    </row>
    <row r="1391" spans="1:14">
      <c r="A1391" s="139" t="s">
        <v>6856</v>
      </c>
      <c r="B1391" s="27" t="s">
        <v>18</v>
      </c>
      <c r="C1391" s="27" t="s">
        <v>24</v>
      </c>
      <c r="D1391" s="27" t="s">
        <v>1063</v>
      </c>
      <c r="E1391" s="27" t="s">
        <v>38</v>
      </c>
      <c r="F1391" s="27" t="s">
        <v>260</v>
      </c>
      <c r="G1391" s="27" t="s">
        <v>261</v>
      </c>
      <c r="H1391" s="139" t="s">
        <v>4</v>
      </c>
      <c r="I1391" s="1">
        <v>265625283</v>
      </c>
      <c r="J1391" s="58">
        <v>994</v>
      </c>
      <c r="K1391" t="str">
        <f>VLOOKUP(D1391,Group[],3,FALSE)</f>
        <v>Komoditi</v>
      </c>
      <c r="L1391" t="str">
        <f>VLOOKUP(D1391,Group[],5,FALSE)</f>
        <v>Tembakau</v>
      </c>
      <c r="M1391" t="str">
        <f>VLOOKUP(D1391,Group[],4,FALSE)</f>
        <v>Tembakau</v>
      </c>
      <c r="N1391" t="str">
        <f>VLOOKUP(F1391,Kategori[],3,FALSE)</f>
        <v>Tembakau</v>
      </c>
    </row>
    <row r="1392" spans="1:14">
      <c r="A1392" s="139" t="s">
        <v>6856</v>
      </c>
      <c r="B1392" s="27" t="s">
        <v>18</v>
      </c>
      <c r="C1392" s="27" t="s">
        <v>24</v>
      </c>
      <c r="D1392" s="27" t="s">
        <v>1063</v>
      </c>
      <c r="E1392" s="27" t="s">
        <v>38</v>
      </c>
      <c r="F1392" s="27" t="s">
        <v>264</v>
      </c>
      <c r="G1392" s="27" t="s">
        <v>265</v>
      </c>
      <c r="H1392" s="139" t="s">
        <v>4</v>
      </c>
      <c r="I1392" s="1">
        <v>59369085</v>
      </c>
      <c r="J1392" s="58">
        <v>295</v>
      </c>
      <c r="K1392" t="str">
        <f>VLOOKUP(D1392,Group[],3,FALSE)</f>
        <v>Komoditi</v>
      </c>
      <c r="L1392" t="str">
        <f>VLOOKUP(D1392,Group[],5,FALSE)</f>
        <v>Tembakau</v>
      </c>
      <c r="M1392" t="str">
        <f>VLOOKUP(D1392,Group[],4,FALSE)</f>
        <v>Tembakau</v>
      </c>
      <c r="N1392" t="str">
        <f>VLOOKUP(F1392,Kategori[],3,FALSE)</f>
        <v>Tembakau</v>
      </c>
    </row>
    <row r="1393" spans="1:14">
      <c r="A1393" s="139" t="s">
        <v>6856</v>
      </c>
      <c r="B1393" s="27" t="s">
        <v>18</v>
      </c>
      <c r="C1393" s="27" t="s">
        <v>24</v>
      </c>
      <c r="D1393" s="27" t="s">
        <v>1063</v>
      </c>
      <c r="E1393" s="27" t="s">
        <v>38</v>
      </c>
      <c r="F1393" s="27" t="s">
        <v>266</v>
      </c>
      <c r="G1393" s="27" t="s">
        <v>267</v>
      </c>
      <c r="H1393" s="139" t="s">
        <v>4</v>
      </c>
      <c r="I1393" s="1">
        <v>91418412</v>
      </c>
      <c r="J1393" s="58">
        <v>455</v>
      </c>
      <c r="K1393" t="str">
        <f>VLOOKUP(D1393,Group[],3,FALSE)</f>
        <v>Komoditi</v>
      </c>
      <c r="L1393" t="str">
        <f>VLOOKUP(D1393,Group[],5,FALSE)</f>
        <v>Tembakau</v>
      </c>
      <c r="M1393" t="str">
        <f>VLOOKUP(D1393,Group[],4,FALSE)</f>
        <v>Tembakau</v>
      </c>
      <c r="N1393" t="str">
        <f>VLOOKUP(F1393,Kategori[],3,FALSE)</f>
        <v>Tembakau</v>
      </c>
    </row>
    <row r="1394" spans="1:14">
      <c r="A1394" s="139" t="s">
        <v>6856</v>
      </c>
      <c r="B1394" s="27" t="s">
        <v>18</v>
      </c>
      <c r="C1394" s="27" t="s">
        <v>20</v>
      </c>
      <c r="D1394" s="27" t="s">
        <v>1066</v>
      </c>
      <c r="E1394" s="27" t="s">
        <v>28</v>
      </c>
      <c r="F1394" s="27" t="s">
        <v>772</v>
      </c>
      <c r="G1394" s="27" t="s">
        <v>773</v>
      </c>
      <c r="H1394" s="139" t="s">
        <v>5</v>
      </c>
      <c r="I1394" s="1">
        <v>1991520000</v>
      </c>
      <c r="J1394" s="58">
        <v>85200</v>
      </c>
      <c r="K1394" t="str">
        <f>VLOOKUP(D1394,Group[],3,FALSE)</f>
        <v>Komoditi</v>
      </c>
      <c r="L1394" t="str">
        <f>VLOOKUP(D1394,Group[],5,FALSE)</f>
        <v>Karet</v>
      </c>
      <c r="M1394" t="str">
        <f>VLOOKUP(D1394,Group[],4,FALSE)</f>
        <v>Karet</v>
      </c>
      <c r="N1394" t="str">
        <f>VLOOKUP(F1394,Kategori[],3,FALSE)</f>
        <v>Karet Lainnya</v>
      </c>
    </row>
    <row r="1395" spans="1:14">
      <c r="A1395" s="139" t="s">
        <v>6856</v>
      </c>
      <c r="B1395" s="27" t="s">
        <v>18</v>
      </c>
      <c r="C1395" s="27" t="s">
        <v>20</v>
      </c>
      <c r="D1395" s="27" t="s">
        <v>1066</v>
      </c>
      <c r="E1395" s="27" t="s">
        <v>28</v>
      </c>
      <c r="F1395" s="27" t="s">
        <v>322</v>
      </c>
      <c r="G1395" s="27" t="s">
        <v>323</v>
      </c>
      <c r="H1395" s="139" t="s">
        <v>4</v>
      </c>
      <c r="I1395" s="1">
        <v>15857552448</v>
      </c>
      <c r="J1395" s="58">
        <v>544800</v>
      </c>
      <c r="K1395" t="str">
        <f>VLOOKUP(D1395,Group[],3,FALSE)</f>
        <v>Komoditi</v>
      </c>
      <c r="L1395" t="str">
        <f>VLOOKUP(D1395,Group[],5,FALSE)</f>
        <v>Karet</v>
      </c>
      <c r="M1395" t="str">
        <f>VLOOKUP(D1395,Group[],4,FALSE)</f>
        <v>Karet</v>
      </c>
      <c r="N1395" t="str">
        <f>VLOOKUP(F1395,Kategori[],3,FALSE)</f>
        <v>RSS-I</v>
      </c>
    </row>
    <row r="1396" spans="1:14">
      <c r="A1396" s="139" t="s">
        <v>6856</v>
      </c>
      <c r="B1396" s="27" t="s">
        <v>18</v>
      </c>
      <c r="C1396" s="27" t="s">
        <v>20</v>
      </c>
      <c r="D1396" s="27" t="s">
        <v>1066</v>
      </c>
      <c r="E1396" s="27" t="s">
        <v>28</v>
      </c>
      <c r="F1396" s="27" t="s">
        <v>775</v>
      </c>
      <c r="G1396" s="27" t="s">
        <v>776</v>
      </c>
      <c r="H1396" s="139" t="s">
        <v>5</v>
      </c>
      <c r="I1396" s="1">
        <v>48000000</v>
      </c>
      <c r="J1396" s="58">
        <v>2400</v>
      </c>
      <c r="K1396" t="str">
        <f>VLOOKUP(D1396,Group[],3,FALSE)</f>
        <v>Komoditi</v>
      </c>
      <c r="L1396" t="str">
        <f>VLOOKUP(D1396,Group[],5,FALSE)</f>
        <v>Karet</v>
      </c>
      <c r="M1396" t="str">
        <f>VLOOKUP(D1396,Group[],4,FALSE)</f>
        <v>Karet</v>
      </c>
      <c r="N1396" t="str">
        <f>VLOOKUP(F1396,Kategori[],3,FALSE)</f>
        <v>Karet Lainnya</v>
      </c>
    </row>
    <row r="1397" spans="1:14">
      <c r="A1397" s="139" t="s">
        <v>6856</v>
      </c>
      <c r="B1397" s="27" t="s">
        <v>18</v>
      </c>
      <c r="C1397" s="27" t="s">
        <v>20</v>
      </c>
      <c r="D1397" s="27" t="s">
        <v>1066</v>
      </c>
      <c r="E1397" s="27" t="s">
        <v>28</v>
      </c>
      <c r="F1397" s="27" t="s">
        <v>777</v>
      </c>
      <c r="G1397" s="27" t="s">
        <v>778</v>
      </c>
      <c r="H1397" s="139" t="s">
        <v>5</v>
      </c>
      <c r="I1397" s="1">
        <v>1375960000</v>
      </c>
      <c r="J1397" s="58">
        <v>67120</v>
      </c>
      <c r="K1397" t="str">
        <f>VLOOKUP(D1397,Group[],3,FALSE)</f>
        <v>Komoditi</v>
      </c>
      <c r="L1397" t="str">
        <f>VLOOKUP(D1397,Group[],5,FALSE)</f>
        <v>Karet</v>
      </c>
      <c r="M1397" t="str">
        <f>VLOOKUP(D1397,Group[],4,FALSE)</f>
        <v>Karet</v>
      </c>
      <c r="N1397" t="str">
        <f>VLOOKUP(F1397,Kategori[],3,FALSE)</f>
        <v>Karet Lainnya</v>
      </c>
    </row>
    <row r="1398" spans="1:14">
      <c r="A1398" s="139" t="s">
        <v>6856</v>
      </c>
      <c r="B1398" s="27" t="s">
        <v>18</v>
      </c>
      <c r="C1398" s="27" t="s">
        <v>20</v>
      </c>
      <c r="D1398" s="27" t="s">
        <v>1066</v>
      </c>
      <c r="E1398" s="27" t="s">
        <v>28</v>
      </c>
      <c r="F1398" s="27" t="s">
        <v>779</v>
      </c>
      <c r="G1398" s="27" t="s">
        <v>780</v>
      </c>
      <c r="H1398" s="139" t="s">
        <v>5</v>
      </c>
      <c r="I1398" s="1">
        <v>1105312000</v>
      </c>
      <c r="J1398" s="58">
        <v>55040</v>
      </c>
      <c r="K1398" t="str">
        <f>VLOOKUP(D1398,Group[],3,FALSE)</f>
        <v>Komoditi</v>
      </c>
      <c r="L1398" t="str">
        <f>VLOOKUP(D1398,Group[],5,FALSE)</f>
        <v>Karet</v>
      </c>
      <c r="M1398" t="str">
        <f>VLOOKUP(D1398,Group[],4,FALSE)</f>
        <v>Karet</v>
      </c>
      <c r="N1398" t="str">
        <f>VLOOKUP(F1398,Kategori[],3,FALSE)</f>
        <v>Karet Lainnya</v>
      </c>
    </row>
    <row r="1399" spans="1:14">
      <c r="A1399" s="139" t="s">
        <v>6856</v>
      </c>
      <c r="B1399" s="27" t="s">
        <v>18</v>
      </c>
      <c r="C1399" s="27" t="s">
        <v>20</v>
      </c>
      <c r="D1399" s="27" t="s">
        <v>1066</v>
      </c>
      <c r="E1399" s="27" t="s">
        <v>28</v>
      </c>
      <c r="F1399" s="27" t="s">
        <v>98</v>
      </c>
      <c r="G1399" s="27" t="s">
        <v>99</v>
      </c>
      <c r="H1399" s="139" t="s">
        <v>4</v>
      </c>
      <c r="I1399" s="1">
        <v>4258541866</v>
      </c>
      <c r="J1399" s="58">
        <v>154584</v>
      </c>
      <c r="K1399" t="str">
        <f>VLOOKUP(D1399,Group[],3,FALSE)</f>
        <v>Komoditi</v>
      </c>
      <c r="L1399" t="str">
        <f>VLOOKUP(D1399,Group[],5,FALSE)</f>
        <v>Karet</v>
      </c>
      <c r="M1399" t="str">
        <f>VLOOKUP(D1399,Group[],4,FALSE)</f>
        <v>Karet</v>
      </c>
      <c r="N1399" t="str">
        <f>VLOOKUP(F1399,Kategori[],3,FALSE)</f>
        <v>RSS-I</v>
      </c>
    </row>
    <row r="1400" spans="1:14">
      <c r="A1400" s="139" t="s">
        <v>6856</v>
      </c>
      <c r="B1400" s="27" t="s">
        <v>18</v>
      </c>
      <c r="C1400" s="27" t="s">
        <v>20</v>
      </c>
      <c r="D1400" s="27" t="s">
        <v>1066</v>
      </c>
      <c r="E1400" s="27" t="s">
        <v>28</v>
      </c>
      <c r="F1400" s="27" t="s">
        <v>98</v>
      </c>
      <c r="G1400" s="27" t="s">
        <v>99</v>
      </c>
      <c r="H1400" s="139" t="s">
        <v>5</v>
      </c>
      <c r="I1400" s="1">
        <v>478903266</v>
      </c>
      <c r="J1400" s="58">
        <v>18306</v>
      </c>
      <c r="K1400" t="str">
        <f>VLOOKUP(D1400,Group[],3,FALSE)</f>
        <v>Komoditi</v>
      </c>
      <c r="L1400" t="str">
        <f>VLOOKUP(D1400,Group[],5,FALSE)</f>
        <v>Karet</v>
      </c>
      <c r="M1400" t="str">
        <f>VLOOKUP(D1400,Group[],4,FALSE)</f>
        <v>Karet</v>
      </c>
      <c r="N1400" t="str">
        <f>VLOOKUP(F1400,Kategori[],3,FALSE)</f>
        <v>RSS-I</v>
      </c>
    </row>
    <row r="1401" spans="1:14">
      <c r="A1401" s="139" t="s">
        <v>6856</v>
      </c>
      <c r="B1401" s="27" t="s">
        <v>18</v>
      </c>
      <c r="C1401" s="27" t="s">
        <v>20</v>
      </c>
      <c r="D1401" s="27" t="s">
        <v>1066</v>
      </c>
      <c r="E1401" s="27" t="s">
        <v>28</v>
      </c>
      <c r="F1401" s="27" t="s">
        <v>744</v>
      </c>
      <c r="G1401" s="27" t="s">
        <v>745</v>
      </c>
      <c r="H1401" s="139" t="s">
        <v>5</v>
      </c>
      <c r="I1401" s="1">
        <v>430191000</v>
      </c>
      <c r="J1401" s="58">
        <v>18306</v>
      </c>
      <c r="K1401" t="str">
        <f>VLOOKUP(D1401,Group[],3,FALSE)</f>
        <v>Komoditi</v>
      </c>
      <c r="L1401" t="str">
        <f>VLOOKUP(D1401,Group[],5,FALSE)</f>
        <v>Karet</v>
      </c>
      <c r="M1401" t="str">
        <f>VLOOKUP(D1401,Group[],4,FALSE)</f>
        <v>Karet</v>
      </c>
      <c r="N1401" t="str">
        <f>VLOOKUP(F1401,Kategori[],3,FALSE)</f>
        <v>RSS-III</v>
      </c>
    </row>
    <row r="1402" spans="1:14">
      <c r="A1402" s="139" t="s">
        <v>6856</v>
      </c>
      <c r="B1402" s="27" t="s">
        <v>18</v>
      </c>
      <c r="C1402" s="27" t="s">
        <v>20</v>
      </c>
      <c r="D1402" s="27" t="s">
        <v>1066</v>
      </c>
      <c r="E1402" s="27" t="s">
        <v>28</v>
      </c>
      <c r="F1402" s="27" t="s">
        <v>492</v>
      </c>
      <c r="G1402" s="27" t="s">
        <v>493</v>
      </c>
      <c r="H1402" s="139" t="s">
        <v>5</v>
      </c>
      <c r="I1402" s="1">
        <v>146809600</v>
      </c>
      <c r="J1402" s="58">
        <v>6328</v>
      </c>
      <c r="K1402" t="str">
        <f>VLOOKUP(D1402,Group[],3,FALSE)</f>
        <v>Komoditi</v>
      </c>
      <c r="L1402" t="str">
        <f>VLOOKUP(D1402,Group[],5,FALSE)</f>
        <v>Karet</v>
      </c>
      <c r="M1402" t="str">
        <f>VLOOKUP(D1402,Group[],4,FALSE)</f>
        <v>Karet</v>
      </c>
      <c r="N1402" t="str">
        <f>VLOOKUP(F1402,Kategori[],3,FALSE)</f>
        <v>Karet Lainnya</v>
      </c>
    </row>
    <row r="1403" spans="1:14">
      <c r="A1403" s="139" t="s">
        <v>6856</v>
      </c>
      <c r="B1403" s="27" t="s">
        <v>18</v>
      </c>
      <c r="C1403" s="27" t="s">
        <v>20</v>
      </c>
      <c r="D1403" s="27" t="s">
        <v>1067</v>
      </c>
      <c r="E1403" s="27" t="s">
        <v>36</v>
      </c>
      <c r="F1403" s="27" t="s">
        <v>357</v>
      </c>
      <c r="G1403" s="27" t="s">
        <v>358</v>
      </c>
      <c r="H1403" s="139" t="s">
        <v>5</v>
      </c>
      <c r="I1403" s="1">
        <v>61360000</v>
      </c>
      <c r="J1403" s="58">
        <v>2080</v>
      </c>
      <c r="K1403" t="str">
        <f>VLOOKUP(D1403,Group[],3,FALSE)</f>
        <v>Komoditi</v>
      </c>
      <c r="L1403" t="str">
        <f>VLOOKUP(D1403,Group[],5,FALSE)</f>
        <v>Teh</v>
      </c>
      <c r="M1403" t="str">
        <f>VLOOKUP(D1403,Group[],4,FALSE)</f>
        <v>Teh</v>
      </c>
      <c r="N1403" t="str">
        <f>VLOOKUP(F1403,Kategori[],3,FALSE)</f>
        <v>CTC</v>
      </c>
    </row>
    <row r="1404" spans="1:14">
      <c r="A1404" s="139" t="s">
        <v>6856</v>
      </c>
      <c r="B1404" s="27" t="s">
        <v>18</v>
      </c>
      <c r="C1404" s="27" t="s">
        <v>20</v>
      </c>
      <c r="D1404" s="27" t="s">
        <v>1067</v>
      </c>
      <c r="E1404" s="27" t="s">
        <v>36</v>
      </c>
      <c r="F1404" s="27" t="s">
        <v>80</v>
      </c>
      <c r="G1404" s="27" t="s">
        <v>81</v>
      </c>
      <c r="H1404" s="139" t="s">
        <v>5</v>
      </c>
      <c r="I1404" s="1">
        <v>156807780</v>
      </c>
      <c r="J1404" s="58">
        <v>6000</v>
      </c>
      <c r="K1404" t="str">
        <f>VLOOKUP(D1404,Group[],3,FALSE)</f>
        <v>Komoditi</v>
      </c>
      <c r="L1404" t="str">
        <f>VLOOKUP(D1404,Group[],5,FALSE)</f>
        <v>Teh</v>
      </c>
      <c r="M1404" t="str">
        <f>VLOOKUP(D1404,Group[],4,FALSE)</f>
        <v>Teh</v>
      </c>
      <c r="N1404" t="str">
        <f>VLOOKUP(F1404,Kategori[],3,FALSE)</f>
        <v>CTC</v>
      </c>
    </row>
    <row r="1405" spans="1:14">
      <c r="A1405" s="139" t="s">
        <v>6856</v>
      </c>
      <c r="B1405" s="27" t="s">
        <v>18</v>
      </c>
      <c r="C1405" s="27" t="s">
        <v>20</v>
      </c>
      <c r="D1405" s="27" t="s">
        <v>1067</v>
      </c>
      <c r="E1405" s="27" t="s">
        <v>36</v>
      </c>
      <c r="F1405" s="27" t="s">
        <v>84</v>
      </c>
      <c r="G1405" s="27" t="s">
        <v>85</v>
      </c>
      <c r="H1405" s="139" t="s">
        <v>4</v>
      </c>
      <c r="I1405" s="1">
        <v>84917448</v>
      </c>
      <c r="J1405" s="58">
        <v>4240</v>
      </c>
      <c r="K1405" t="str">
        <f>VLOOKUP(D1405,Group[],3,FALSE)</f>
        <v>Komoditi</v>
      </c>
      <c r="L1405" t="str">
        <f>VLOOKUP(D1405,Group[],5,FALSE)</f>
        <v>Teh</v>
      </c>
      <c r="M1405" t="str">
        <f>VLOOKUP(D1405,Group[],4,FALSE)</f>
        <v>Teh</v>
      </c>
      <c r="N1405" t="str">
        <f>VLOOKUP(F1405,Kategori[],3,FALSE)</f>
        <v>CTC</v>
      </c>
    </row>
    <row r="1406" spans="1:14">
      <c r="A1406" s="139" t="s">
        <v>6856</v>
      </c>
      <c r="B1406" s="27" t="s">
        <v>18</v>
      </c>
      <c r="C1406" s="27" t="s">
        <v>20</v>
      </c>
      <c r="D1406" s="27" t="s">
        <v>1067</v>
      </c>
      <c r="E1406" s="27" t="s">
        <v>36</v>
      </c>
      <c r="F1406" s="27" t="s">
        <v>84</v>
      </c>
      <c r="G1406" s="27" t="s">
        <v>85</v>
      </c>
      <c r="H1406" s="139" t="s">
        <v>5</v>
      </c>
      <c r="I1406" s="1">
        <v>136316000</v>
      </c>
      <c r="J1406" s="58">
        <v>7420</v>
      </c>
      <c r="K1406" t="str">
        <f>VLOOKUP(D1406,Group[],3,FALSE)</f>
        <v>Komoditi</v>
      </c>
      <c r="L1406" t="str">
        <f>VLOOKUP(D1406,Group[],5,FALSE)</f>
        <v>Teh</v>
      </c>
      <c r="M1406" t="str">
        <f>VLOOKUP(D1406,Group[],4,FALSE)</f>
        <v>Teh</v>
      </c>
      <c r="N1406" t="str">
        <f>VLOOKUP(F1406,Kategori[],3,FALSE)</f>
        <v>CTC</v>
      </c>
    </row>
    <row r="1407" spans="1:14">
      <c r="A1407" s="139" t="s">
        <v>6856</v>
      </c>
      <c r="B1407" s="27" t="s">
        <v>18</v>
      </c>
      <c r="C1407" s="27" t="s">
        <v>20</v>
      </c>
      <c r="D1407" s="27" t="s">
        <v>1067</v>
      </c>
      <c r="E1407" s="27" t="s">
        <v>36</v>
      </c>
      <c r="F1407" s="27" t="s">
        <v>86</v>
      </c>
      <c r="G1407" s="27" t="s">
        <v>87</v>
      </c>
      <c r="H1407" s="139" t="s">
        <v>4</v>
      </c>
      <c r="I1407" s="1">
        <v>204612408</v>
      </c>
      <c r="J1407" s="58">
        <v>7800</v>
      </c>
      <c r="K1407" t="str">
        <f>VLOOKUP(D1407,Group[],3,FALSE)</f>
        <v>Komoditi</v>
      </c>
      <c r="L1407" t="str">
        <f>VLOOKUP(D1407,Group[],5,FALSE)</f>
        <v>Teh</v>
      </c>
      <c r="M1407" t="str">
        <f>VLOOKUP(D1407,Group[],4,FALSE)</f>
        <v>Teh</v>
      </c>
      <c r="N1407" t="str">
        <f>VLOOKUP(F1407,Kategori[],3,FALSE)</f>
        <v>CTC</v>
      </c>
    </row>
    <row r="1408" spans="1:14">
      <c r="A1408" s="139" t="s">
        <v>6856</v>
      </c>
      <c r="B1408" s="27" t="s">
        <v>18</v>
      </c>
      <c r="C1408" s="27" t="s">
        <v>20</v>
      </c>
      <c r="D1408" s="27" t="s">
        <v>1067</v>
      </c>
      <c r="E1408" s="27" t="s">
        <v>36</v>
      </c>
      <c r="F1408" s="27" t="s">
        <v>86</v>
      </c>
      <c r="G1408" s="27" t="s">
        <v>87</v>
      </c>
      <c r="H1408" s="139" t="s">
        <v>5</v>
      </c>
      <c r="I1408" s="1">
        <v>174829941</v>
      </c>
      <c r="J1408" s="58">
        <v>6500</v>
      </c>
      <c r="K1408" t="str">
        <f>VLOOKUP(D1408,Group[],3,FALSE)</f>
        <v>Komoditi</v>
      </c>
      <c r="L1408" t="str">
        <f>VLOOKUP(D1408,Group[],5,FALSE)</f>
        <v>Teh</v>
      </c>
      <c r="M1408" t="str">
        <f>VLOOKUP(D1408,Group[],4,FALSE)</f>
        <v>Teh</v>
      </c>
      <c r="N1408" t="str">
        <f>VLOOKUP(F1408,Kategori[],3,FALSE)</f>
        <v>CTC</v>
      </c>
    </row>
    <row r="1409" spans="1:14">
      <c r="A1409" s="139" t="s">
        <v>6856</v>
      </c>
      <c r="B1409" s="27" t="s">
        <v>18</v>
      </c>
      <c r="C1409" s="27" t="s">
        <v>20</v>
      </c>
      <c r="D1409" s="27" t="s">
        <v>1067</v>
      </c>
      <c r="E1409" s="27" t="s">
        <v>36</v>
      </c>
      <c r="F1409" s="27" t="s">
        <v>340</v>
      </c>
      <c r="G1409" s="27" t="s">
        <v>341</v>
      </c>
      <c r="H1409" s="139" t="s">
        <v>4</v>
      </c>
      <c r="I1409" s="1">
        <v>432598320</v>
      </c>
      <c r="J1409" s="58">
        <v>32400</v>
      </c>
      <c r="K1409" t="str">
        <f>VLOOKUP(D1409,Group[],3,FALSE)</f>
        <v>Komoditi</v>
      </c>
      <c r="L1409" t="str">
        <f>VLOOKUP(D1409,Group[],5,FALSE)</f>
        <v>Teh</v>
      </c>
      <c r="M1409" t="str">
        <f>VLOOKUP(D1409,Group[],4,FALSE)</f>
        <v>Teh</v>
      </c>
      <c r="N1409" t="str">
        <f>VLOOKUP(F1409,Kategori[],3,FALSE)</f>
        <v>CTC</v>
      </c>
    </row>
    <row r="1410" spans="1:14">
      <c r="A1410" s="139" t="s">
        <v>6856</v>
      </c>
      <c r="B1410" s="27" t="s">
        <v>18</v>
      </c>
      <c r="C1410" s="27" t="s">
        <v>20</v>
      </c>
      <c r="D1410" s="27" t="s">
        <v>1067</v>
      </c>
      <c r="E1410" s="27" t="s">
        <v>36</v>
      </c>
      <c r="F1410" s="27" t="s">
        <v>340</v>
      </c>
      <c r="G1410" s="27" t="s">
        <v>341</v>
      </c>
      <c r="H1410" s="139" t="s">
        <v>5</v>
      </c>
      <c r="I1410" s="1">
        <v>382500000</v>
      </c>
      <c r="J1410" s="58">
        <v>27000</v>
      </c>
      <c r="K1410" t="str">
        <f>VLOOKUP(D1410,Group[],3,FALSE)</f>
        <v>Komoditi</v>
      </c>
      <c r="L1410" t="str">
        <f>VLOOKUP(D1410,Group[],5,FALSE)</f>
        <v>Teh</v>
      </c>
      <c r="M1410" t="str">
        <f>VLOOKUP(D1410,Group[],4,FALSE)</f>
        <v>Teh</v>
      </c>
      <c r="N1410" t="str">
        <f>VLOOKUP(F1410,Kategori[],3,FALSE)</f>
        <v>CTC</v>
      </c>
    </row>
    <row r="1411" spans="1:14">
      <c r="A1411" s="139" t="s">
        <v>6856</v>
      </c>
      <c r="B1411" s="27" t="s">
        <v>18</v>
      </c>
      <c r="C1411" s="27" t="s">
        <v>20</v>
      </c>
      <c r="D1411" s="27" t="s">
        <v>1075</v>
      </c>
      <c r="E1411" s="27" t="s">
        <v>30</v>
      </c>
      <c r="F1411" s="27" t="s">
        <v>330</v>
      </c>
      <c r="G1411" s="27" t="s">
        <v>331</v>
      </c>
      <c r="H1411" s="139" t="s">
        <v>4</v>
      </c>
      <c r="I1411" s="1">
        <v>3790216800</v>
      </c>
      <c r="J1411" s="58">
        <v>36000</v>
      </c>
      <c r="K1411" t="str">
        <f>VLOOKUP(D1411,Group[],3,FALSE)</f>
        <v>Komoditi</v>
      </c>
      <c r="L1411" t="str">
        <f>VLOOKUP(D1411,Group[],5,FALSE)</f>
        <v>Kopi</v>
      </c>
      <c r="M1411" t="str">
        <f>VLOOKUP(D1411,Group[],4,FALSE)</f>
        <v>Kopi</v>
      </c>
      <c r="N1411" t="str">
        <f>VLOOKUP(F1411,Kategori[],3,FALSE)</f>
        <v>Arabika</v>
      </c>
    </row>
    <row r="1412" spans="1:14">
      <c r="A1412" s="139" t="s">
        <v>6856</v>
      </c>
      <c r="B1412" s="27" t="s">
        <v>18</v>
      </c>
      <c r="C1412" s="27" t="s">
        <v>20</v>
      </c>
      <c r="D1412" s="27" t="s">
        <v>1075</v>
      </c>
      <c r="E1412" s="27" t="s">
        <v>30</v>
      </c>
      <c r="F1412" s="27" t="s">
        <v>332</v>
      </c>
      <c r="G1412" s="27" t="s">
        <v>333</v>
      </c>
      <c r="H1412" s="139" t="s">
        <v>4</v>
      </c>
      <c r="I1412" s="1">
        <v>1894384800</v>
      </c>
      <c r="J1412" s="58">
        <v>18000</v>
      </c>
      <c r="K1412" t="str">
        <f>VLOOKUP(D1412,Group[],3,FALSE)</f>
        <v>Komoditi</v>
      </c>
      <c r="L1412" t="str">
        <f>VLOOKUP(D1412,Group[],5,FALSE)</f>
        <v>Kopi</v>
      </c>
      <c r="M1412" t="str">
        <f>VLOOKUP(D1412,Group[],4,FALSE)</f>
        <v>Kopi</v>
      </c>
      <c r="N1412" t="str">
        <f>VLOOKUP(F1412,Kategori[],3,FALSE)</f>
        <v>Arabika</v>
      </c>
    </row>
    <row r="1413" spans="1:14">
      <c r="A1413" s="139" t="s">
        <v>6856</v>
      </c>
      <c r="B1413" s="27" t="s">
        <v>18</v>
      </c>
      <c r="C1413" s="27" t="s">
        <v>20</v>
      </c>
      <c r="D1413" s="27" t="s">
        <v>1075</v>
      </c>
      <c r="E1413" s="27" t="s">
        <v>30</v>
      </c>
      <c r="F1413" s="27" t="s">
        <v>803</v>
      </c>
      <c r="G1413" s="27" t="s">
        <v>804</v>
      </c>
      <c r="H1413" s="139" t="s">
        <v>5</v>
      </c>
      <c r="I1413" s="1">
        <v>1326000000</v>
      </c>
      <c r="J1413" s="58">
        <v>20401</v>
      </c>
      <c r="K1413" t="str">
        <f>VLOOKUP(D1413,Group[],3,FALSE)</f>
        <v>Komoditi</v>
      </c>
      <c r="L1413" t="str">
        <f>VLOOKUP(D1413,Group[],5,FALSE)</f>
        <v>Kopi</v>
      </c>
      <c r="M1413" t="str">
        <f>VLOOKUP(D1413,Group[],4,FALSE)</f>
        <v>Kopi</v>
      </c>
      <c r="N1413" t="str">
        <f>VLOOKUP(F1413,Kategori[],3,FALSE)</f>
        <v>Arabika</v>
      </c>
    </row>
    <row r="1414" spans="1:14">
      <c r="A1414" s="139" t="s">
        <v>6856</v>
      </c>
      <c r="B1414" s="27" t="s">
        <v>18</v>
      </c>
      <c r="C1414" s="27" t="s">
        <v>20</v>
      </c>
      <c r="D1414" s="27" t="s">
        <v>1075</v>
      </c>
      <c r="E1414" s="27" t="s">
        <v>30</v>
      </c>
      <c r="F1414" s="27" t="s">
        <v>334</v>
      </c>
      <c r="G1414" s="27" t="s">
        <v>335</v>
      </c>
      <c r="H1414" s="139" t="s">
        <v>4</v>
      </c>
      <c r="I1414" s="1">
        <v>741756650</v>
      </c>
      <c r="J1414" s="58">
        <v>12603</v>
      </c>
      <c r="K1414" t="str">
        <f>VLOOKUP(D1414,Group[],3,FALSE)</f>
        <v>Komoditi</v>
      </c>
      <c r="L1414" t="str">
        <f>VLOOKUP(D1414,Group[],5,FALSE)</f>
        <v>Kopi</v>
      </c>
      <c r="M1414" t="str">
        <f>VLOOKUP(D1414,Group[],4,FALSE)</f>
        <v>Kopi</v>
      </c>
      <c r="N1414" t="str">
        <f>VLOOKUP(F1414,Kategori[],3,FALSE)</f>
        <v>Arabika</v>
      </c>
    </row>
    <row r="1415" spans="1:14">
      <c r="A1415" s="139" t="s">
        <v>6856</v>
      </c>
      <c r="B1415" s="27" t="s">
        <v>18</v>
      </c>
      <c r="C1415" s="27" t="s">
        <v>20</v>
      </c>
      <c r="D1415" s="27" t="s">
        <v>1075</v>
      </c>
      <c r="E1415" s="27" t="s">
        <v>30</v>
      </c>
      <c r="F1415" s="27" t="s">
        <v>334</v>
      </c>
      <c r="G1415" s="27" t="s">
        <v>335</v>
      </c>
      <c r="H1415" s="139" t="s">
        <v>5</v>
      </c>
      <c r="I1415" s="1">
        <v>805800000</v>
      </c>
      <c r="J1415" s="58">
        <v>13430</v>
      </c>
      <c r="K1415" t="str">
        <f>VLOOKUP(D1415,Group[],3,FALSE)</f>
        <v>Komoditi</v>
      </c>
      <c r="L1415" t="str">
        <f>VLOOKUP(D1415,Group[],5,FALSE)</f>
        <v>Kopi</v>
      </c>
      <c r="M1415" t="str">
        <f>VLOOKUP(D1415,Group[],4,FALSE)</f>
        <v>Kopi</v>
      </c>
      <c r="N1415" t="str">
        <f>VLOOKUP(F1415,Kategori[],3,FALSE)</f>
        <v>Arabika</v>
      </c>
    </row>
    <row r="1416" spans="1:14">
      <c r="A1416" s="139" t="s">
        <v>6856</v>
      </c>
      <c r="B1416" s="27" t="s">
        <v>18</v>
      </c>
      <c r="C1416" s="27" t="s">
        <v>20</v>
      </c>
      <c r="D1416" s="27" t="s">
        <v>1075</v>
      </c>
      <c r="E1416" s="27" t="s">
        <v>30</v>
      </c>
      <c r="F1416" s="27" t="s">
        <v>336</v>
      </c>
      <c r="G1416" s="27" t="s">
        <v>337</v>
      </c>
      <c r="H1416" s="139" t="s">
        <v>4</v>
      </c>
      <c r="I1416" s="1">
        <v>1007925912</v>
      </c>
      <c r="J1416" s="58">
        <v>15913</v>
      </c>
      <c r="K1416" t="str">
        <f>VLOOKUP(D1416,Group[],3,FALSE)</f>
        <v>Komoditi</v>
      </c>
      <c r="L1416" t="str">
        <f>VLOOKUP(D1416,Group[],5,FALSE)</f>
        <v>Kopi</v>
      </c>
      <c r="M1416" t="str">
        <f>VLOOKUP(D1416,Group[],4,FALSE)</f>
        <v>Kopi</v>
      </c>
      <c r="N1416" t="str">
        <f>VLOOKUP(F1416,Kategori[],3,FALSE)</f>
        <v>Arabika</v>
      </c>
    </row>
    <row r="1417" spans="1:14">
      <c r="A1417" s="139" t="s">
        <v>6856</v>
      </c>
      <c r="B1417" s="27" t="s">
        <v>18</v>
      </c>
      <c r="C1417" s="27" t="s">
        <v>20</v>
      </c>
      <c r="D1417" s="27" t="s">
        <v>1075</v>
      </c>
      <c r="E1417" s="27" t="s">
        <v>30</v>
      </c>
      <c r="F1417" s="27" t="s">
        <v>336</v>
      </c>
      <c r="G1417" s="27" t="s">
        <v>337</v>
      </c>
      <c r="H1417" s="139" t="s">
        <v>5</v>
      </c>
      <c r="I1417" s="1">
        <v>24060000</v>
      </c>
      <c r="J1417" s="58">
        <v>401</v>
      </c>
      <c r="K1417" t="str">
        <f>VLOOKUP(D1417,Group[],3,FALSE)</f>
        <v>Komoditi</v>
      </c>
      <c r="L1417" t="str">
        <f>VLOOKUP(D1417,Group[],5,FALSE)</f>
        <v>Kopi</v>
      </c>
      <c r="M1417" t="str">
        <f>VLOOKUP(D1417,Group[],4,FALSE)</f>
        <v>Kopi</v>
      </c>
      <c r="N1417" t="str">
        <f>VLOOKUP(F1417,Kategori[],3,FALSE)</f>
        <v>Arabika</v>
      </c>
    </row>
    <row r="1418" spans="1:14">
      <c r="A1418" s="139" t="s">
        <v>6856</v>
      </c>
      <c r="B1418" s="27" t="s">
        <v>18</v>
      </c>
      <c r="C1418" s="27" t="s">
        <v>20</v>
      </c>
      <c r="D1418" s="27" t="s">
        <v>1075</v>
      </c>
      <c r="E1418" s="27" t="s">
        <v>30</v>
      </c>
      <c r="F1418" s="27" t="s">
        <v>338</v>
      </c>
      <c r="G1418" s="27" t="s">
        <v>339</v>
      </c>
      <c r="H1418" s="139" t="s">
        <v>4</v>
      </c>
      <c r="I1418" s="1">
        <v>948522679</v>
      </c>
      <c r="J1418" s="58">
        <v>19714</v>
      </c>
      <c r="K1418" t="str">
        <f>VLOOKUP(D1418,Group[],3,FALSE)</f>
        <v>Komoditi</v>
      </c>
      <c r="L1418" t="str">
        <f>VLOOKUP(D1418,Group[],5,FALSE)</f>
        <v>Kopi</v>
      </c>
      <c r="M1418" t="str">
        <f>VLOOKUP(D1418,Group[],4,FALSE)</f>
        <v>Kopi</v>
      </c>
      <c r="N1418" t="str">
        <f>VLOOKUP(F1418,Kategori[],3,FALSE)</f>
        <v>Robusta</v>
      </c>
    </row>
    <row r="1419" spans="1:14">
      <c r="A1419" s="139" t="s">
        <v>6856</v>
      </c>
      <c r="B1419" s="27" t="s">
        <v>18</v>
      </c>
      <c r="C1419" s="27" t="s">
        <v>20</v>
      </c>
      <c r="D1419" s="27" t="s">
        <v>1075</v>
      </c>
      <c r="E1419" s="27" t="s">
        <v>30</v>
      </c>
      <c r="F1419" s="27" t="s">
        <v>338</v>
      </c>
      <c r="G1419" s="27" t="s">
        <v>339</v>
      </c>
      <c r="H1419" s="139" t="s">
        <v>5</v>
      </c>
      <c r="I1419" s="1">
        <v>25200000</v>
      </c>
      <c r="J1419" s="58">
        <v>420</v>
      </c>
      <c r="K1419" t="str">
        <f>VLOOKUP(D1419,Group[],3,FALSE)</f>
        <v>Komoditi</v>
      </c>
      <c r="L1419" t="str">
        <f>VLOOKUP(D1419,Group[],5,FALSE)</f>
        <v>Kopi</v>
      </c>
      <c r="M1419" t="str">
        <f>VLOOKUP(D1419,Group[],4,FALSE)</f>
        <v>Kopi</v>
      </c>
      <c r="N1419" t="str">
        <f>VLOOKUP(F1419,Kategori[],3,FALSE)</f>
        <v>Robusta</v>
      </c>
    </row>
    <row r="1420" spans="1:14">
      <c r="A1420" s="139" t="s">
        <v>6856</v>
      </c>
      <c r="B1420" s="27" t="s">
        <v>18</v>
      </c>
      <c r="C1420" s="27" t="s">
        <v>20</v>
      </c>
      <c r="D1420" s="27" t="s">
        <v>1075</v>
      </c>
      <c r="E1420" s="27" t="s">
        <v>30</v>
      </c>
      <c r="F1420" s="27" t="s">
        <v>805</v>
      </c>
      <c r="G1420" s="27" t="s">
        <v>806</v>
      </c>
      <c r="H1420" s="139" t="s">
        <v>5</v>
      </c>
      <c r="I1420" s="1">
        <v>2667306000</v>
      </c>
      <c r="J1420" s="58">
        <v>47834</v>
      </c>
      <c r="K1420" t="str">
        <f>VLOOKUP(D1420,Group[],3,FALSE)</f>
        <v>Komoditi</v>
      </c>
      <c r="L1420" t="str">
        <f>VLOOKUP(D1420,Group[],5,FALSE)</f>
        <v>Kopi</v>
      </c>
      <c r="M1420" t="str">
        <f>VLOOKUP(D1420,Group[],4,FALSE)</f>
        <v>Kopi</v>
      </c>
      <c r="N1420" t="str">
        <f>VLOOKUP(F1420,Kategori[],3,FALSE)</f>
        <v>Robusta</v>
      </c>
    </row>
    <row r="1421" spans="1:14">
      <c r="A1421" s="139" t="s">
        <v>6856</v>
      </c>
      <c r="B1421" s="27" t="s">
        <v>18</v>
      </c>
      <c r="C1421" s="27" t="s">
        <v>20</v>
      </c>
      <c r="D1421" s="27" t="s">
        <v>1075</v>
      </c>
      <c r="E1421" s="27" t="s">
        <v>30</v>
      </c>
      <c r="F1421" s="27" t="s">
        <v>706</v>
      </c>
      <c r="G1421" s="27" t="s">
        <v>707</v>
      </c>
      <c r="H1421" s="139" t="s">
        <v>5</v>
      </c>
      <c r="I1421" s="1">
        <v>620502000</v>
      </c>
      <c r="J1421" s="58">
        <v>10886</v>
      </c>
      <c r="K1421" t="str">
        <f>VLOOKUP(D1421,Group[],3,FALSE)</f>
        <v>Komoditi</v>
      </c>
      <c r="L1421" t="str">
        <f>VLOOKUP(D1421,Group[],5,FALSE)</f>
        <v>Kopi</v>
      </c>
      <c r="M1421" t="str">
        <f>VLOOKUP(D1421,Group[],4,FALSE)</f>
        <v>Kopi</v>
      </c>
      <c r="N1421" t="str">
        <f>VLOOKUP(F1421,Kategori[],3,FALSE)</f>
        <v>Arabika</v>
      </c>
    </row>
    <row r="1422" spans="1:14">
      <c r="A1422" s="139" t="s">
        <v>6856</v>
      </c>
      <c r="B1422" s="27" t="s">
        <v>18</v>
      </c>
      <c r="C1422" s="27" t="s">
        <v>20</v>
      </c>
      <c r="D1422" s="27" t="s">
        <v>1075</v>
      </c>
      <c r="E1422" s="27" t="s">
        <v>30</v>
      </c>
      <c r="F1422" s="27" t="s">
        <v>718</v>
      </c>
      <c r="G1422" s="27" t="s">
        <v>719</v>
      </c>
      <c r="H1422" s="139" t="s">
        <v>5</v>
      </c>
      <c r="I1422" s="1">
        <v>898665000</v>
      </c>
      <c r="J1422" s="58">
        <v>19860</v>
      </c>
      <c r="K1422" t="str">
        <f>VLOOKUP(D1422,Group[],3,FALSE)</f>
        <v>Komoditi</v>
      </c>
      <c r="L1422" t="str">
        <f>VLOOKUP(D1422,Group[],5,FALSE)</f>
        <v>Kopi</v>
      </c>
      <c r="M1422" t="str">
        <f>VLOOKUP(D1422,Group[],4,FALSE)</f>
        <v>Kopi</v>
      </c>
      <c r="N1422" t="str">
        <f>VLOOKUP(F1422,Kategori[],3,FALSE)</f>
        <v>Robusta</v>
      </c>
    </row>
    <row r="1423" spans="1:14">
      <c r="A1423" s="139" t="s">
        <v>6856</v>
      </c>
      <c r="B1423" s="27" t="s">
        <v>18</v>
      </c>
      <c r="C1423" s="27" t="s">
        <v>20</v>
      </c>
      <c r="D1423" s="27" t="s">
        <v>1075</v>
      </c>
      <c r="E1423" s="27" t="s">
        <v>30</v>
      </c>
      <c r="F1423" s="27" t="s">
        <v>722</v>
      </c>
      <c r="G1423" s="27" t="s">
        <v>723</v>
      </c>
      <c r="H1423" s="139" t="s">
        <v>5</v>
      </c>
      <c r="I1423" s="1">
        <v>1611956500</v>
      </c>
      <c r="J1423" s="58">
        <v>31687</v>
      </c>
      <c r="K1423" t="str">
        <f>VLOOKUP(D1423,Group[],3,FALSE)</f>
        <v>Komoditi</v>
      </c>
      <c r="L1423" t="str">
        <f>VLOOKUP(D1423,Group[],5,FALSE)</f>
        <v>Kopi</v>
      </c>
      <c r="M1423" t="str">
        <f>VLOOKUP(D1423,Group[],4,FALSE)</f>
        <v>Kopi</v>
      </c>
      <c r="N1423" t="str">
        <f>VLOOKUP(F1423,Kategori[],3,FALSE)</f>
        <v>Robusta</v>
      </c>
    </row>
    <row r="1424" spans="1:14">
      <c r="A1424" s="139" t="s">
        <v>6856</v>
      </c>
      <c r="B1424" s="27" t="s">
        <v>18</v>
      </c>
      <c r="C1424" s="27" t="s">
        <v>20</v>
      </c>
      <c r="D1424" s="27" t="s">
        <v>1075</v>
      </c>
      <c r="E1424" s="27" t="s">
        <v>30</v>
      </c>
      <c r="F1424" s="27" t="s">
        <v>732</v>
      </c>
      <c r="G1424" s="27" t="s">
        <v>733</v>
      </c>
      <c r="H1424" s="139" t="s">
        <v>5</v>
      </c>
      <c r="I1424" s="1">
        <v>692874000</v>
      </c>
      <c r="J1424" s="58">
        <v>14742</v>
      </c>
      <c r="K1424" t="str">
        <f>VLOOKUP(D1424,Group[],3,FALSE)</f>
        <v>Komoditi</v>
      </c>
      <c r="L1424" t="str">
        <f>VLOOKUP(D1424,Group[],5,FALSE)</f>
        <v>Kopi</v>
      </c>
      <c r="M1424" t="str">
        <f>VLOOKUP(D1424,Group[],4,FALSE)</f>
        <v>Kopi</v>
      </c>
      <c r="N1424" t="str">
        <f>VLOOKUP(F1424,Kategori[],3,FALSE)</f>
        <v>Arabika</v>
      </c>
    </row>
    <row r="1425" spans="1:14">
      <c r="A1425" s="139" t="s">
        <v>6856</v>
      </c>
      <c r="B1425" s="27" t="s">
        <v>18</v>
      </c>
      <c r="C1425" s="27" t="s">
        <v>20</v>
      </c>
      <c r="D1425" s="27" t="s">
        <v>1078</v>
      </c>
      <c r="E1425" s="27" t="s">
        <v>41</v>
      </c>
      <c r="F1425" s="27" t="s">
        <v>785</v>
      </c>
      <c r="G1425" s="27" t="s">
        <v>786</v>
      </c>
      <c r="H1425" s="139" t="s">
        <v>5</v>
      </c>
      <c r="I1425" s="1">
        <v>260312500</v>
      </c>
      <c r="J1425" s="58">
        <v>2188</v>
      </c>
      <c r="K1425" t="str">
        <f>VLOOKUP(D1425,Group[],3,FALSE)</f>
        <v>Komoditi</v>
      </c>
      <c r="L1425" t="str">
        <f>VLOOKUP(D1425,Group[],5,FALSE)</f>
        <v>Kakao</v>
      </c>
      <c r="M1425" t="str">
        <f>VLOOKUP(D1425,Group[],4,FALSE)</f>
        <v>Kakao</v>
      </c>
      <c r="N1425" t="str">
        <f>VLOOKUP(F1425,Kategori[],3,FALSE)</f>
        <v>Edel</v>
      </c>
    </row>
    <row r="1426" spans="1:14">
      <c r="A1426" s="139" t="s">
        <v>6856</v>
      </c>
      <c r="B1426" s="27" t="s">
        <v>18</v>
      </c>
      <c r="C1426" s="27" t="s">
        <v>20</v>
      </c>
      <c r="D1426" s="27" t="s">
        <v>1078</v>
      </c>
      <c r="E1426" s="27" t="s">
        <v>41</v>
      </c>
      <c r="F1426" s="27" t="s">
        <v>787</v>
      </c>
      <c r="G1426" s="27" t="s">
        <v>788</v>
      </c>
      <c r="H1426" s="139" t="s">
        <v>5</v>
      </c>
      <c r="I1426" s="1">
        <v>55781250</v>
      </c>
      <c r="J1426" s="58">
        <v>938</v>
      </c>
      <c r="K1426" t="str">
        <f>VLOOKUP(D1426,Group[],3,FALSE)</f>
        <v>Komoditi</v>
      </c>
      <c r="L1426" t="str">
        <f>VLOOKUP(D1426,Group[],5,FALSE)</f>
        <v>Kakao</v>
      </c>
      <c r="M1426" t="str">
        <f>VLOOKUP(D1426,Group[],4,FALSE)</f>
        <v>Kakao</v>
      </c>
      <c r="N1426" t="str">
        <f>VLOOKUP(F1426,Kategori[],3,FALSE)</f>
        <v>Edel</v>
      </c>
    </row>
    <row r="1427" spans="1:14">
      <c r="A1427" s="139" t="s">
        <v>6856</v>
      </c>
      <c r="B1427" s="27" t="s">
        <v>18</v>
      </c>
      <c r="C1427" s="27" t="s">
        <v>20</v>
      </c>
      <c r="D1427" s="27" t="s">
        <v>1064</v>
      </c>
      <c r="E1427" s="27" t="s">
        <v>33</v>
      </c>
      <c r="F1427" s="27" t="s">
        <v>931</v>
      </c>
      <c r="G1427" s="27" t="s">
        <v>932</v>
      </c>
      <c r="H1427" s="139" t="s">
        <v>5</v>
      </c>
      <c r="I1427" s="1">
        <v>372108108</v>
      </c>
      <c r="J1427" s="58">
        <v>35</v>
      </c>
      <c r="K1427" t="str">
        <f>VLOOKUP(D1427,Group[],3,FALSE)</f>
        <v>Komoditi</v>
      </c>
      <c r="L1427" t="str">
        <f>VLOOKUP(D1427,Group[],5,FALSE)</f>
        <v>Tebu</v>
      </c>
      <c r="M1427" t="str">
        <f>VLOOKUP(D1427,Group[],4,FALSE)</f>
        <v>Tebu</v>
      </c>
      <c r="N1427" t="str">
        <f>VLOOKUP(F1427,Kategori[],3,FALSE)</f>
        <v>Optimalisasi Aset</v>
      </c>
    </row>
    <row r="1428" spans="1:14">
      <c r="A1428" s="139" t="s">
        <v>6856</v>
      </c>
      <c r="B1428" s="27" t="s">
        <v>18</v>
      </c>
      <c r="C1428" s="27" t="s">
        <v>20</v>
      </c>
      <c r="D1428" s="27" t="s">
        <v>1064</v>
      </c>
      <c r="E1428" s="27" t="s">
        <v>33</v>
      </c>
      <c r="F1428" s="27" t="s">
        <v>363</v>
      </c>
      <c r="G1428" s="27" t="s">
        <v>364</v>
      </c>
      <c r="H1428" s="139" t="s">
        <v>5</v>
      </c>
      <c r="I1428" s="1">
        <v>5277982500</v>
      </c>
      <c r="J1428" s="58">
        <v>356500</v>
      </c>
      <c r="K1428" t="str">
        <f>VLOOKUP(D1428,Group[],3,FALSE)</f>
        <v>Komoditi</v>
      </c>
      <c r="L1428" t="str">
        <f>VLOOKUP(D1428,Group[],5,FALSE)</f>
        <v>Tebu</v>
      </c>
      <c r="M1428" t="str">
        <f>VLOOKUP(D1428,Group[],4,FALSE)</f>
        <v>Tebu</v>
      </c>
      <c r="N1428" t="str">
        <f>VLOOKUP(F1428,Kategori[],3,FALSE)</f>
        <v>Gula</v>
      </c>
    </row>
    <row r="1429" spans="1:14">
      <c r="A1429" s="139" t="s">
        <v>6856</v>
      </c>
      <c r="B1429" s="27" t="s">
        <v>18</v>
      </c>
      <c r="C1429" s="27" t="s">
        <v>20</v>
      </c>
      <c r="D1429" s="27" t="s">
        <v>1064</v>
      </c>
      <c r="E1429" s="27" t="s">
        <v>33</v>
      </c>
      <c r="F1429" s="27" t="s">
        <v>365</v>
      </c>
      <c r="G1429" s="27" t="s">
        <v>366</v>
      </c>
      <c r="H1429" s="139" t="s">
        <v>5</v>
      </c>
      <c r="I1429" s="1">
        <v>301550000</v>
      </c>
      <c r="J1429" s="58">
        <v>163000</v>
      </c>
      <c r="K1429" t="str">
        <f>VLOOKUP(D1429,Group[],3,FALSE)</f>
        <v>Komoditi</v>
      </c>
      <c r="L1429" t="str">
        <f>VLOOKUP(D1429,Group[],5,FALSE)</f>
        <v>Tebu</v>
      </c>
      <c r="M1429" t="str">
        <f>VLOOKUP(D1429,Group[],4,FALSE)</f>
        <v>Tebu</v>
      </c>
      <c r="N1429" t="str">
        <f>VLOOKUP(F1429,Kategori[],3,FALSE)</f>
        <v>Tetes</v>
      </c>
    </row>
    <row r="1430" spans="1:14">
      <c r="A1430" s="139" t="s">
        <v>6856</v>
      </c>
      <c r="B1430" s="27" t="s">
        <v>18</v>
      </c>
      <c r="C1430" s="27" t="s">
        <v>20</v>
      </c>
      <c r="D1430" s="27" t="s">
        <v>1072</v>
      </c>
      <c r="E1430" s="27" t="s">
        <v>27</v>
      </c>
      <c r="F1430" s="27" t="s">
        <v>774</v>
      </c>
      <c r="G1430" s="27" t="s">
        <v>11</v>
      </c>
      <c r="H1430" s="139" t="s">
        <v>5</v>
      </c>
      <c r="I1430" s="1">
        <v>1006187164</v>
      </c>
      <c r="J1430" s="58">
        <v>174</v>
      </c>
      <c r="K1430" t="str">
        <f>VLOOKUP(D1430,Group[],3,FALSE)</f>
        <v>Non Komoditi</v>
      </c>
      <c r="L1430">
        <f>VLOOKUP(D1430,Group[],5,FALSE)</f>
        <v>0</v>
      </c>
      <c r="M1430" t="str">
        <f>VLOOKUP(D1430,Group[],4,FALSE)</f>
        <v>Hortikultura</v>
      </c>
      <c r="N1430" t="str">
        <f>VLOOKUP(F1430,Kategori[],3,FALSE)</f>
        <v>Optimalisasi Aset</v>
      </c>
    </row>
    <row r="1431" spans="1:14">
      <c r="A1431" s="139" t="s">
        <v>6856</v>
      </c>
      <c r="B1431" s="27" t="s">
        <v>18</v>
      </c>
      <c r="C1431" s="27" t="s">
        <v>20</v>
      </c>
      <c r="D1431" s="27" t="s">
        <v>1072</v>
      </c>
      <c r="E1431" s="27" t="s">
        <v>27</v>
      </c>
      <c r="F1431" s="27" t="s">
        <v>915</v>
      </c>
      <c r="G1431" s="27" t="s">
        <v>916</v>
      </c>
      <c r="H1431" s="139" t="s">
        <v>5</v>
      </c>
      <c r="I1431" s="1">
        <v>382096811</v>
      </c>
      <c r="J1431" s="58">
        <v>26904</v>
      </c>
      <c r="K1431" t="str">
        <f>VLOOKUP(D1431,Group[],3,FALSE)</f>
        <v>Non Komoditi</v>
      </c>
      <c r="L1431">
        <f>VLOOKUP(D1431,Group[],5,FALSE)</f>
        <v>0</v>
      </c>
      <c r="M1431" t="str">
        <f>VLOOKUP(D1431,Group[],4,FALSE)</f>
        <v>Hortikultura</v>
      </c>
      <c r="N1431" t="str">
        <f>VLOOKUP(F1431,Kategori[],3,FALSE)</f>
        <v>Hortikultura</v>
      </c>
    </row>
    <row r="1432" spans="1:14">
      <c r="A1432" s="139" t="s">
        <v>6856</v>
      </c>
      <c r="B1432" s="27" t="s">
        <v>18</v>
      </c>
      <c r="C1432" s="27" t="s">
        <v>20</v>
      </c>
      <c r="D1432" s="27" t="s">
        <v>1072</v>
      </c>
      <c r="E1432" s="27" t="s">
        <v>27</v>
      </c>
      <c r="F1432" s="27" t="s">
        <v>917</v>
      </c>
      <c r="G1432" s="27" t="s">
        <v>918</v>
      </c>
      <c r="H1432" s="139" t="s">
        <v>5</v>
      </c>
      <c r="I1432" s="1">
        <v>298943336</v>
      </c>
      <c r="J1432" s="58">
        <v>22077</v>
      </c>
      <c r="K1432" t="str">
        <f>VLOOKUP(D1432,Group[],3,FALSE)</f>
        <v>Non Komoditi</v>
      </c>
      <c r="L1432">
        <f>VLOOKUP(D1432,Group[],5,FALSE)</f>
        <v>0</v>
      </c>
      <c r="M1432" t="str">
        <f>VLOOKUP(D1432,Group[],4,FALSE)</f>
        <v>Hortikultura</v>
      </c>
      <c r="N1432" t="str">
        <f>VLOOKUP(F1432,Kategori[],3,FALSE)</f>
        <v>Hortikultura</v>
      </c>
    </row>
    <row r="1433" spans="1:14">
      <c r="A1433" s="139" t="s">
        <v>6856</v>
      </c>
      <c r="B1433" s="27" t="s">
        <v>18</v>
      </c>
      <c r="C1433" s="27" t="s">
        <v>20</v>
      </c>
      <c r="D1433" s="27" t="s">
        <v>1072</v>
      </c>
      <c r="E1433" s="27" t="s">
        <v>27</v>
      </c>
      <c r="F1433" s="27" t="s">
        <v>925</v>
      </c>
      <c r="G1433" s="27" t="s">
        <v>926</v>
      </c>
      <c r="H1433" s="139" t="s">
        <v>5</v>
      </c>
      <c r="I1433" s="1">
        <v>22189000</v>
      </c>
      <c r="J1433" s="58">
        <v>107</v>
      </c>
      <c r="K1433" t="str">
        <f>VLOOKUP(D1433,Group[],3,FALSE)</f>
        <v>Non Komoditi</v>
      </c>
      <c r="L1433">
        <f>VLOOKUP(D1433,Group[],5,FALSE)</f>
        <v>0</v>
      </c>
      <c r="M1433" t="str">
        <f>VLOOKUP(D1433,Group[],4,FALSE)</f>
        <v>Hortikultura</v>
      </c>
      <c r="N1433" t="str">
        <f>VLOOKUP(F1433,Kategori[],3,FALSE)</f>
        <v>Hortikultura</v>
      </c>
    </row>
    <row r="1434" spans="1:14">
      <c r="A1434" s="139" t="s">
        <v>6856</v>
      </c>
      <c r="B1434" s="27" t="s">
        <v>18</v>
      </c>
      <c r="C1434" s="27" t="s">
        <v>20</v>
      </c>
      <c r="D1434" s="27" t="s">
        <v>1072</v>
      </c>
      <c r="E1434" s="27" t="s">
        <v>27</v>
      </c>
      <c r="F1434" s="27" t="s">
        <v>927</v>
      </c>
      <c r="G1434" s="27" t="s">
        <v>928</v>
      </c>
      <c r="H1434" s="139" t="s">
        <v>5</v>
      </c>
      <c r="I1434" s="1">
        <v>13028558</v>
      </c>
      <c r="J1434" s="58">
        <v>4707</v>
      </c>
      <c r="K1434" t="str">
        <f>VLOOKUP(D1434,Group[],3,FALSE)</f>
        <v>Non Komoditi</v>
      </c>
      <c r="L1434">
        <f>VLOOKUP(D1434,Group[],5,FALSE)</f>
        <v>0</v>
      </c>
      <c r="M1434" t="str">
        <f>VLOOKUP(D1434,Group[],4,FALSE)</f>
        <v>Hortikultura</v>
      </c>
      <c r="N1434" t="str">
        <f>VLOOKUP(F1434,Kategori[],3,FALSE)</f>
        <v>Hortikultura</v>
      </c>
    </row>
    <row r="1435" spans="1:14">
      <c r="A1435" s="139" t="s">
        <v>6856</v>
      </c>
      <c r="B1435" s="27" t="s">
        <v>18</v>
      </c>
      <c r="C1435" s="27" t="s">
        <v>20</v>
      </c>
      <c r="D1435" s="27" t="s">
        <v>1072</v>
      </c>
      <c r="E1435" s="27" t="s">
        <v>27</v>
      </c>
      <c r="F1435" s="27" t="s">
        <v>929</v>
      </c>
      <c r="G1435" s="27" t="s">
        <v>930</v>
      </c>
      <c r="H1435" s="139" t="s">
        <v>5</v>
      </c>
      <c r="I1435" s="1">
        <v>2971600</v>
      </c>
      <c r="J1435" s="58">
        <v>1292</v>
      </c>
      <c r="K1435" t="str">
        <f>VLOOKUP(D1435,Group[],3,FALSE)</f>
        <v>Non Komoditi</v>
      </c>
      <c r="L1435">
        <f>VLOOKUP(D1435,Group[],5,FALSE)</f>
        <v>0</v>
      </c>
      <c r="M1435" t="str">
        <f>VLOOKUP(D1435,Group[],4,FALSE)</f>
        <v>Hortikultura</v>
      </c>
      <c r="N1435" t="str">
        <f>VLOOKUP(F1435,Kategori[],3,FALSE)</f>
        <v>Hortikultura</v>
      </c>
    </row>
    <row r="1436" spans="1:14">
      <c r="A1436" s="139" t="s">
        <v>6856</v>
      </c>
      <c r="B1436" s="27" t="s">
        <v>18</v>
      </c>
      <c r="C1436" s="27" t="s">
        <v>20</v>
      </c>
      <c r="D1436" s="27" t="s">
        <v>1072</v>
      </c>
      <c r="E1436" s="27" t="s">
        <v>27</v>
      </c>
      <c r="F1436" s="27" t="s">
        <v>937</v>
      </c>
      <c r="G1436" s="27" t="s">
        <v>938</v>
      </c>
      <c r="H1436" s="139" t="s">
        <v>5</v>
      </c>
      <c r="I1436" s="1">
        <v>1830764</v>
      </c>
      <c r="J1436" s="58">
        <v>75</v>
      </c>
      <c r="K1436" t="str">
        <f>VLOOKUP(D1436,Group[],3,FALSE)</f>
        <v>Non Komoditi</v>
      </c>
      <c r="L1436">
        <f>VLOOKUP(D1436,Group[],5,FALSE)</f>
        <v>0</v>
      </c>
      <c r="M1436" t="str">
        <f>VLOOKUP(D1436,Group[],4,FALSE)</f>
        <v>Hortikultura</v>
      </c>
      <c r="N1436" t="str">
        <f>VLOOKUP(F1436,Kategori[],3,FALSE)</f>
        <v>Kayu</v>
      </c>
    </row>
    <row r="1437" spans="1:14">
      <c r="A1437" s="139" t="s">
        <v>6856</v>
      </c>
      <c r="B1437" s="27" t="s">
        <v>18</v>
      </c>
      <c r="C1437" s="27" t="s">
        <v>20</v>
      </c>
      <c r="D1437" s="27" t="s">
        <v>1072</v>
      </c>
      <c r="E1437" s="27" t="s">
        <v>27</v>
      </c>
      <c r="F1437" s="27" t="s">
        <v>941</v>
      </c>
      <c r="G1437" s="27" t="s">
        <v>942</v>
      </c>
      <c r="H1437" s="139" t="s">
        <v>5</v>
      </c>
      <c r="I1437" s="1">
        <v>945946</v>
      </c>
      <c r="J1437" s="58">
        <v>300</v>
      </c>
      <c r="K1437" t="str">
        <f>VLOOKUP(D1437,Group[],3,FALSE)</f>
        <v>Non Komoditi</v>
      </c>
      <c r="L1437">
        <f>VLOOKUP(D1437,Group[],5,FALSE)</f>
        <v>0</v>
      </c>
      <c r="M1437" t="str">
        <f>VLOOKUP(D1437,Group[],4,FALSE)</f>
        <v>Hortikultura</v>
      </c>
      <c r="N1437" t="str">
        <f>VLOOKUP(F1437,Kategori[],3,FALSE)</f>
        <v>Kayu</v>
      </c>
    </row>
    <row r="1438" spans="1:14">
      <c r="A1438" s="139" t="s">
        <v>6856</v>
      </c>
      <c r="B1438" s="27" t="s">
        <v>18</v>
      </c>
      <c r="C1438" s="27" t="s">
        <v>20</v>
      </c>
      <c r="D1438" s="27" t="s">
        <v>1072</v>
      </c>
      <c r="E1438" s="27" t="s">
        <v>27</v>
      </c>
      <c r="F1438" s="27" t="s">
        <v>959</v>
      </c>
      <c r="G1438" s="27" t="s">
        <v>960</v>
      </c>
      <c r="H1438" s="139" t="s">
        <v>5</v>
      </c>
      <c r="I1438" s="1">
        <v>23963951</v>
      </c>
      <c r="J1438" s="58">
        <v>20</v>
      </c>
      <c r="K1438" t="str">
        <f>VLOOKUP(D1438,Group[],3,FALSE)</f>
        <v>Non Komoditi</v>
      </c>
      <c r="L1438">
        <f>VLOOKUP(D1438,Group[],5,FALSE)</f>
        <v>0</v>
      </c>
      <c r="M1438" t="str">
        <f>VLOOKUP(D1438,Group[],4,FALSE)</f>
        <v>Hortikultura</v>
      </c>
      <c r="N1438" t="str">
        <f>VLOOKUP(F1438,Kategori[],3,FALSE)</f>
        <v>Hortikultura</v>
      </c>
    </row>
    <row r="1439" spans="1:14">
      <c r="A1439" s="139" t="s">
        <v>6856</v>
      </c>
      <c r="B1439" s="27" t="s">
        <v>18</v>
      </c>
      <c r="C1439" s="27" t="s">
        <v>20</v>
      </c>
      <c r="D1439" s="27" t="s">
        <v>1072</v>
      </c>
      <c r="E1439" s="27" t="s">
        <v>27</v>
      </c>
      <c r="F1439" s="27" t="s">
        <v>1005</v>
      </c>
      <c r="G1439" s="27" t="s">
        <v>1006</v>
      </c>
      <c r="H1439" s="139" t="s">
        <v>5</v>
      </c>
      <c r="I1439" s="1">
        <v>5170000</v>
      </c>
      <c r="J1439" s="58">
        <v>110</v>
      </c>
      <c r="K1439" t="str">
        <f>VLOOKUP(D1439,Group[],3,FALSE)</f>
        <v>Non Komoditi</v>
      </c>
      <c r="L1439">
        <f>VLOOKUP(D1439,Group[],5,FALSE)</f>
        <v>0</v>
      </c>
      <c r="M1439" t="str">
        <f>VLOOKUP(D1439,Group[],4,FALSE)</f>
        <v>Hortikultura</v>
      </c>
      <c r="N1439" t="str">
        <f>VLOOKUP(F1439,Kategori[],3,FALSE)</f>
        <v>Arabika</v>
      </c>
    </row>
    <row r="1440" spans="1:14">
      <c r="A1440" s="139" t="s">
        <v>6856</v>
      </c>
      <c r="B1440" s="27" t="s">
        <v>18</v>
      </c>
      <c r="C1440" s="27" t="s">
        <v>20</v>
      </c>
      <c r="D1440" s="27" t="s">
        <v>1072</v>
      </c>
      <c r="E1440" s="27" t="s">
        <v>27</v>
      </c>
      <c r="F1440" s="27" t="s">
        <v>1007</v>
      </c>
      <c r="G1440" s="27" t="s">
        <v>1008</v>
      </c>
      <c r="H1440" s="139" t="s">
        <v>5</v>
      </c>
      <c r="I1440" s="1">
        <v>70965000</v>
      </c>
      <c r="J1440" s="58">
        <v>1245</v>
      </c>
      <c r="K1440" t="str">
        <f>VLOOKUP(D1440,Group[],3,FALSE)</f>
        <v>Non Komoditi</v>
      </c>
      <c r="L1440">
        <f>VLOOKUP(D1440,Group[],5,FALSE)</f>
        <v>0</v>
      </c>
      <c r="M1440" t="str">
        <f>VLOOKUP(D1440,Group[],4,FALSE)</f>
        <v>Hortikultura</v>
      </c>
      <c r="N1440" t="str">
        <f>VLOOKUP(F1440,Kategori[],3,FALSE)</f>
        <v>Arabika</v>
      </c>
    </row>
    <row r="1441" spans="1:14">
      <c r="A1441" s="139" t="s">
        <v>6856</v>
      </c>
      <c r="B1441" s="27" t="s">
        <v>18</v>
      </c>
      <c r="C1441" s="27" t="s">
        <v>20</v>
      </c>
      <c r="D1441" s="27" t="s">
        <v>1072</v>
      </c>
      <c r="E1441" s="27" t="s">
        <v>27</v>
      </c>
      <c r="F1441" s="27" t="s">
        <v>342</v>
      </c>
      <c r="G1441" s="27" t="s">
        <v>343</v>
      </c>
      <c r="H1441" s="139" t="s">
        <v>4</v>
      </c>
      <c r="I1441" s="1">
        <v>137792088</v>
      </c>
      <c r="J1441" s="58">
        <v>2087</v>
      </c>
      <c r="K1441" t="str">
        <f>VLOOKUP(D1441,Group[],3,FALSE)</f>
        <v>Non Komoditi</v>
      </c>
      <c r="L1441">
        <f>VLOOKUP(D1441,Group[],5,FALSE)</f>
        <v>0</v>
      </c>
      <c r="M1441" t="str">
        <f>VLOOKUP(D1441,Group[],4,FALSE)</f>
        <v>Hortikultura</v>
      </c>
      <c r="N1441" t="str">
        <f>VLOOKUP(F1441,Kategori[],3,FALSE)</f>
        <v>Robusta</v>
      </c>
    </row>
    <row r="1442" spans="1:14">
      <c r="A1442" s="139" t="s">
        <v>6856</v>
      </c>
      <c r="B1442" s="27" t="s">
        <v>18</v>
      </c>
      <c r="C1442" s="27" t="s">
        <v>20</v>
      </c>
      <c r="D1442" s="27" t="s">
        <v>1072</v>
      </c>
      <c r="E1442" s="27" t="s">
        <v>27</v>
      </c>
      <c r="F1442" s="27" t="s">
        <v>344</v>
      </c>
      <c r="G1442" s="27" t="s">
        <v>345</v>
      </c>
      <c r="H1442" s="139" t="s">
        <v>4</v>
      </c>
      <c r="I1442" s="1">
        <v>79007314</v>
      </c>
      <c r="J1442" s="58">
        <v>1377</v>
      </c>
      <c r="K1442" t="str">
        <f>VLOOKUP(D1442,Group[],3,FALSE)</f>
        <v>Non Komoditi</v>
      </c>
      <c r="L1442">
        <f>VLOOKUP(D1442,Group[],5,FALSE)</f>
        <v>0</v>
      </c>
      <c r="M1442" t="str">
        <f>VLOOKUP(D1442,Group[],4,FALSE)</f>
        <v>Hortikultura</v>
      </c>
      <c r="N1442" t="str">
        <f>VLOOKUP(F1442,Kategori[],3,FALSE)</f>
        <v>Robusta</v>
      </c>
    </row>
    <row r="1443" spans="1:14">
      <c r="A1443" s="139" t="s">
        <v>6856</v>
      </c>
      <c r="B1443" s="27" t="s">
        <v>18</v>
      </c>
      <c r="C1443" s="27" t="s">
        <v>20</v>
      </c>
      <c r="D1443" s="27" t="s">
        <v>1072</v>
      </c>
      <c r="E1443" s="27" t="s">
        <v>27</v>
      </c>
      <c r="F1443" s="27" t="s">
        <v>344</v>
      </c>
      <c r="G1443" s="27" t="s">
        <v>345</v>
      </c>
      <c r="H1443" s="139" t="s">
        <v>5</v>
      </c>
      <c r="I1443" s="1">
        <v>201060000</v>
      </c>
      <c r="J1443" s="58">
        <v>3351</v>
      </c>
      <c r="K1443" t="str">
        <f>VLOOKUP(D1443,Group[],3,FALSE)</f>
        <v>Non Komoditi</v>
      </c>
      <c r="L1443">
        <f>VLOOKUP(D1443,Group[],5,FALSE)</f>
        <v>0</v>
      </c>
      <c r="M1443" t="str">
        <f>VLOOKUP(D1443,Group[],4,FALSE)</f>
        <v>Hortikultura</v>
      </c>
      <c r="N1443" t="str">
        <f>VLOOKUP(F1443,Kategori[],3,FALSE)</f>
        <v>Robusta</v>
      </c>
    </row>
    <row r="1444" spans="1:14">
      <c r="A1444" s="139" t="s">
        <v>6856</v>
      </c>
      <c r="B1444" s="27" t="s">
        <v>18</v>
      </c>
      <c r="C1444" s="27" t="s">
        <v>20</v>
      </c>
      <c r="D1444" s="27" t="s">
        <v>1072</v>
      </c>
      <c r="E1444" s="27" t="s">
        <v>27</v>
      </c>
      <c r="F1444" s="27" t="s">
        <v>1011</v>
      </c>
      <c r="G1444" s="27" t="s">
        <v>1012</v>
      </c>
      <c r="H1444" s="139" t="s">
        <v>5</v>
      </c>
      <c r="I1444" s="1">
        <v>1690000</v>
      </c>
      <c r="J1444" s="58">
        <v>26</v>
      </c>
      <c r="K1444" t="str">
        <f>VLOOKUP(D1444,Group[],3,FALSE)</f>
        <v>Non Komoditi</v>
      </c>
      <c r="L1444">
        <f>VLOOKUP(D1444,Group[],5,FALSE)</f>
        <v>0</v>
      </c>
      <c r="M1444" t="str">
        <f>VLOOKUP(D1444,Group[],4,FALSE)</f>
        <v>Hortikultura</v>
      </c>
      <c r="N1444" t="str">
        <f>VLOOKUP(F1444,Kategori[],3,FALSE)</f>
        <v>Arabika</v>
      </c>
    </row>
    <row r="1445" spans="1:14">
      <c r="A1445" s="139" t="s">
        <v>6856</v>
      </c>
      <c r="B1445" s="27" t="s">
        <v>18</v>
      </c>
      <c r="C1445" s="27" t="s">
        <v>20</v>
      </c>
      <c r="D1445" s="27" t="s">
        <v>1072</v>
      </c>
      <c r="E1445" s="27" t="s">
        <v>27</v>
      </c>
      <c r="F1445" s="27" t="s">
        <v>1015</v>
      </c>
      <c r="G1445" s="27" t="s">
        <v>1016</v>
      </c>
      <c r="H1445" s="139" t="s">
        <v>5</v>
      </c>
      <c r="I1445" s="1">
        <v>263646000</v>
      </c>
      <c r="J1445" s="58">
        <v>4654</v>
      </c>
      <c r="K1445" t="str">
        <f>VLOOKUP(D1445,Group[],3,FALSE)</f>
        <v>Non Komoditi</v>
      </c>
      <c r="L1445">
        <f>VLOOKUP(D1445,Group[],5,FALSE)</f>
        <v>0</v>
      </c>
      <c r="M1445" t="str">
        <f>VLOOKUP(D1445,Group[],4,FALSE)</f>
        <v>Hortikultura</v>
      </c>
      <c r="N1445" t="str">
        <f>VLOOKUP(F1445,Kategori[],3,FALSE)</f>
        <v>Robusta</v>
      </c>
    </row>
    <row r="1446" spans="1:14">
      <c r="A1446" s="139" t="s">
        <v>6856</v>
      </c>
      <c r="B1446" s="27" t="s">
        <v>18</v>
      </c>
      <c r="C1446" s="27" t="s">
        <v>20</v>
      </c>
      <c r="D1446" s="27" t="s">
        <v>1072</v>
      </c>
      <c r="E1446" s="27" t="s">
        <v>27</v>
      </c>
      <c r="F1446" s="27" t="s">
        <v>346</v>
      </c>
      <c r="G1446" s="27" t="s">
        <v>347</v>
      </c>
      <c r="H1446" s="139" t="s">
        <v>4</v>
      </c>
      <c r="I1446" s="1">
        <v>111896957</v>
      </c>
      <c r="J1446" s="58">
        <v>2306</v>
      </c>
      <c r="K1446" t="str">
        <f>VLOOKUP(D1446,Group[],3,FALSE)</f>
        <v>Non Komoditi</v>
      </c>
      <c r="L1446">
        <f>VLOOKUP(D1446,Group[],5,FALSE)</f>
        <v>0</v>
      </c>
      <c r="M1446" t="str">
        <f>VLOOKUP(D1446,Group[],4,FALSE)</f>
        <v>Hortikultura</v>
      </c>
      <c r="N1446" t="str">
        <f>VLOOKUP(F1446,Kategori[],3,FALSE)</f>
        <v>Robusta</v>
      </c>
    </row>
    <row r="1447" spans="1:14">
      <c r="A1447" s="139" t="s">
        <v>6856</v>
      </c>
      <c r="B1447" s="27" t="s">
        <v>18</v>
      </c>
      <c r="C1447" s="27" t="s">
        <v>20</v>
      </c>
      <c r="D1447" s="27" t="s">
        <v>1072</v>
      </c>
      <c r="E1447" s="27" t="s">
        <v>27</v>
      </c>
      <c r="F1447" s="27" t="s">
        <v>1021</v>
      </c>
      <c r="G1447" s="27" t="s">
        <v>1022</v>
      </c>
      <c r="H1447" s="139" t="s">
        <v>5</v>
      </c>
      <c r="I1447" s="1">
        <v>178817500</v>
      </c>
      <c r="J1447" s="58">
        <v>3397</v>
      </c>
      <c r="K1447" t="str">
        <f>VLOOKUP(D1447,Group[],3,FALSE)</f>
        <v>Non Komoditi</v>
      </c>
      <c r="L1447">
        <f>VLOOKUP(D1447,Group[],5,FALSE)</f>
        <v>0</v>
      </c>
      <c r="M1447" t="str">
        <f>VLOOKUP(D1447,Group[],4,FALSE)</f>
        <v>Hortikultura</v>
      </c>
      <c r="N1447" t="str">
        <f>VLOOKUP(F1447,Kategori[],3,FALSE)</f>
        <v>Robusta</v>
      </c>
    </row>
    <row r="1448" spans="1:14">
      <c r="A1448" s="139" t="s">
        <v>6856</v>
      </c>
      <c r="B1448" s="27" t="s">
        <v>18</v>
      </c>
      <c r="C1448" s="27" t="s">
        <v>20</v>
      </c>
      <c r="D1448" s="27" t="s">
        <v>1072</v>
      </c>
      <c r="E1448" s="27" t="s">
        <v>27</v>
      </c>
      <c r="F1448" s="27" t="s">
        <v>1023</v>
      </c>
      <c r="G1448" s="27" t="s">
        <v>1024</v>
      </c>
      <c r="H1448" s="139" t="s">
        <v>5</v>
      </c>
      <c r="I1448" s="1">
        <v>122175000</v>
      </c>
      <c r="J1448" s="58">
        <v>2700</v>
      </c>
      <c r="K1448" t="str">
        <f>VLOOKUP(D1448,Group[],3,FALSE)</f>
        <v>Non Komoditi</v>
      </c>
      <c r="L1448">
        <f>VLOOKUP(D1448,Group[],5,FALSE)</f>
        <v>0</v>
      </c>
      <c r="M1448" t="str">
        <f>VLOOKUP(D1448,Group[],4,FALSE)</f>
        <v>Hortikultura</v>
      </c>
      <c r="N1448" t="str">
        <f>VLOOKUP(F1448,Kategori[],3,FALSE)</f>
        <v>Robusta</v>
      </c>
    </row>
    <row r="1449" spans="1:14">
      <c r="A1449" s="139" t="s">
        <v>6856</v>
      </c>
      <c r="B1449" s="27" t="s">
        <v>18</v>
      </c>
      <c r="C1449" s="27" t="s">
        <v>20</v>
      </c>
      <c r="D1449" s="27" t="s">
        <v>1072</v>
      </c>
      <c r="E1449" s="27" t="s">
        <v>27</v>
      </c>
      <c r="F1449" s="27" t="s">
        <v>1031</v>
      </c>
      <c r="G1449" s="27" t="s">
        <v>1032</v>
      </c>
      <c r="H1449" s="139" t="s">
        <v>5</v>
      </c>
      <c r="I1449" s="1">
        <v>34264715</v>
      </c>
      <c r="J1449" s="58">
        <v>443</v>
      </c>
      <c r="K1449" t="str">
        <f>VLOOKUP(D1449,Group[],3,FALSE)</f>
        <v>Non Komoditi</v>
      </c>
      <c r="L1449">
        <f>VLOOKUP(D1449,Group[],5,FALSE)</f>
        <v>0</v>
      </c>
      <c r="M1449" t="str">
        <f>VLOOKUP(D1449,Group[],4,FALSE)</f>
        <v>Hortikultura</v>
      </c>
      <c r="N1449" t="str">
        <f>VLOOKUP(F1449,Kategori[],3,FALSE)</f>
        <v>Hortikultura</v>
      </c>
    </row>
    <row r="1450" spans="1:14">
      <c r="A1450" s="139" t="s">
        <v>6856</v>
      </c>
      <c r="B1450" s="27" t="s">
        <v>18</v>
      </c>
      <c r="C1450" s="27" t="s">
        <v>20</v>
      </c>
      <c r="D1450" s="27" t="s">
        <v>1079</v>
      </c>
      <c r="E1450" s="27" t="s">
        <v>39</v>
      </c>
      <c r="F1450" s="27" t="s">
        <v>807</v>
      </c>
      <c r="G1450" s="27" t="s">
        <v>808</v>
      </c>
      <c r="H1450" s="139" t="s">
        <v>5</v>
      </c>
      <c r="I1450" s="1">
        <v>182514000</v>
      </c>
      <c r="J1450" s="58">
        <v>560</v>
      </c>
      <c r="K1450" t="str">
        <f>VLOOKUP(D1450,Group[],3,FALSE)</f>
        <v>Non Komoditi</v>
      </c>
      <c r="L1450">
        <f>VLOOKUP(D1450,Group[],5,FALSE)</f>
        <v>0</v>
      </c>
      <c r="M1450" t="str">
        <f>VLOOKUP(D1450,Group[],4,FALSE)</f>
        <v>Kayu</v>
      </c>
      <c r="N1450" t="str">
        <f>VLOOKUP(F1450,Kategori[],3,FALSE)</f>
        <v>Kayu</v>
      </c>
    </row>
    <row r="1451" spans="1:14">
      <c r="A1451" s="139" t="s">
        <v>6856</v>
      </c>
      <c r="B1451" s="27" t="s">
        <v>18</v>
      </c>
      <c r="C1451" s="27" t="s">
        <v>20</v>
      </c>
      <c r="D1451" s="27" t="s">
        <v>1079</v>
      </c>
      <c r="E1451" s="27" t="s">
        <v>39</v>
      </c>
      <c r="F1451" s="27" t="s">
        <v>809</v>
      </c>
      <c r="G1451" s="27" t="s">
        <v>810</v>
      </c>
      <c r="H1451" s="139" t="s">
        <v>5</v>
      </c>
      <c r="I1451" s="1">
        <v>773019950</v>
      </c>
      <c r="J1451" s="58">
        <v>1342</v>
      </c>
      <c r="K1451" t="str">
        <f>VLOOKUP(D1451,Group[],3,FALSE)</f>
        <v>Non Komoditi</v>
      </c>
      <c r="L1451">
        <f>VLOOKUP(D1451,Group[],5,FALSE)</f>
        <v>0</v>
      </c>
      <c r="M1451" t="str">
        <f>VLOOKUP(D1451,Group[],4,FALSE)</f>
        <v>Kayu</v>
      </c>
      <c r="N1451" t="str">
        <f>VLOOKUP(F1451,Kategori[],3,FALSE)</f>
        <v>Kayu</v>
      </c>
    </row>
    <row r="1452" spans="1:14">
      <c r="A1452" s="139" t="s">
        <v>6856</v>
      </c>
      <c r="B1452" s="27" t="s">
        <v>18</v>
      </c>
      <c r="C1452" s="27" t="s">
        <v>20</v>
      </c>
      <c r="D1452" s="27" t="s">
        <v>1079</v>
      </c>
      <c r="E1452" s="27" t="s">
        <v>39</v>
      </c>
      <c r="F1452" s="27" t="s">
        <v>811</v>
      </c>
      <c r="G1452" s="27" t="s">
        <v>812</v>
      </c>
      <c r="H1452" s="139" t="s">
        <v>5</v>
      </c>
      <c r="I1452" s="1">
        <v>1201385350</v>
      </c>
      <c r="J1452" s="58">
        <v>1451</v>
      </c>
      <c r="K1452" t="str">
        <f>VLOOKUP(D1452,Group[],3,FALSE)</f>
        <v>Non Komoditi</v>
      </c>
      <c r="L1452">
        <f>VLOOKUP(D1452,Group[],5,FALSE)</f>
        <v>0</v>
      </c>
      <c r="M1452" t="str">
        <f>VLOOKUP(D1452,Group[],4,FALSE)</f>
        <v>Kayu</v>
      </c>
      <c r="N1452" t="str">
        <f>VLOOKUP(F1452,Kategori[],3,FALSE)</f>
        <v>Kayu</v>
      </c>
    </row>
    <row r="1453" spans="1:14">
      <c r="A1453" s="139" t="s">
        <v>6856</v>
      </c>
      <c r="B1453" s="27" t="s">
        <v>18</v>
      </c>
      <c r="C1453" s="27" t="s">
        <v>20</v>
      </c>
      <c r="D1453" s="27" t="s">
        <v>1079</v>
      </c>
      <c r="E1453" s="27" t="s">
        <v>39</v>
      </c>
      <c r="F1453" s="27" t="s">
        <v>813</v>
      </c>
      <c r="G1453" s="27" t="s">
        <v>814</v>
      </c>
      <c r="H1453" s="139" t="s">
        <v>5</v>
      </c>
      <c r="I1453" s="1">
        <v>789025300</v>
      </c>
      <c r="J1453" s="58">
        <v>890</v>
      </c>
      <c r="K1453" t="str">
        <f>VLOOKUP(D1453,Group[],3,FALSE)</f>
        <v>Non Komoditi</v>
      </c>
      <c r="L1453">
        <f>VLOOKUP(D1453,Group[],5,FALSE)</f>
        <v>0</v>
      </c>
      <c r="M1453" t="str">
        <f>VLOOKUP(D1453,Group[],4,FALSE)</f>
        <v>Kayu</v>
      </c>
      <c r="N1453" t="str">
        <f>VLOOKUP(F1453,Kategori[],3,FALSE)</f>
        <v>Kayu</v>
      </c>
    </row>
    <row r="1454" spans="1:14">
      <c r="A1454" s="139" t="s">
        <v>6856</v>
      </c>
      <c r="B1454" s="27" t="s">
        <v>18</v>
      </c>
      <c r="C1454" s="27" t="s">
        <v>20</v>
      </c>
      <c r="D1454" s="27" t="s">
        <v>1079</v>
      </c>
      <c r="E1454" s="27" t="s">
        <v>39</v>
      </c>
      <c r="F1454" s="27" t="s">
        <v>815</v>
      </c>
      <c r="G1454" s="27" t="s">
        <v>816</v>
      </c>
      <c r="H1454" s="139" t="s">
        <v>5</v>
      </c>
      <c r="I1454" s="1">
        <v>615826750</v>
      </c>
      <c r="J1454" s="58">
        <v>675</v>
      </c>
      <c r="K1454" t="str">
        <f>VLOOKUP(D1454,Group[],3,FALSE)</f>
        <v>Non Komoditi</v>
      </c>
      <c r="L1454">
        <f>VLOOKUP(D1454,Group[],5,FALSE)</f>
        <v>0</v>
      </c>
      <c r="M1454" t="str">
        <f>VLOOKUP(D1454,Group[],4,FALSE)</f>
        <v>Kayu</v>
      </c>
      <c r="N1454" t="str">
        <f>VLOOKUP(F1454,Kategori[],3,FALSE)</f>
        <v>Kayu</v>
      </c>
    </row>
    <row r="1455" spans="1:14">
      <c r="A1455" s="139" t="s">
        <v>6856</v>
      </c>
      <c r="B1455" s="27" t="s">
        <v>18</v>
      </c>
      <c r="C1455" s="27" t="s">
        <v>20</v>
      </c>
      <c r="D1455" s="27" t="s">
        <v>1079</v>
      </c>
      <c r="E1455" s="27" t="s">
        <v>39</v>
      </c>
      <c r="F1455" s="27" t="s">
        <v>817</v>
      </c>
      <c r="G1455" s="27" t="s">
        <v>818</v>
      </c>
      <c r="H1455" s="139" t="s">
        <v>5</v>
      </c>
      <c r="I1455" s="1">
        <v>131560850</v>
      </c>
      <c r="J1455" s="58">
        <v>150</v>
      </c>
      <c r="K1455" t="str">
        <f>VLOOKUP(D1455,Group[],3,FALSE)</f>
        <v>Non Komoditi</v>
      </c>
      <c r="L1455">
        <f>VLOOKUP(D1455,Group[],5,FALSE)</f>
        <v>0</v>
      </c>
      <c r="M1455" t="str">
        <f>VLOOKUP(D1455,Group[],4,FALSE)</f>
        <v>Kayu</v>
      </c>
      <c r="N1455" t="str">
        <f>VLOOKUP(F1455,Kategori[],3,FALSE)</f>
        <v>Kayu</v>
      </c>
    </row>
    <row r="1456" spans="1:14">
      <c r="A1456" s="139" t="s">
        <v>6856</v>
      </c>
      <c r="B1456" s="27" t="s">
        <v>18</v>
      </c>
      <c r="C1456" s="27" t="s">
        <v>20</v>
      </c>
      <c r="D1456" s="27" t="s">
        <v>1079</v>
      </c>
      <c r="E1456" s="27" t="s">
        <v>39</v>
      </c>
      <c r="F1456" s="27" t="s">
        <v>819</v>
      </c>
      <c r="G1456" s="27" t="s">
        <v>820</v>
      </c>
      <c r="H1456" s="139" t="s">
        <v>5</v>
      </c>
      <c r="I1456" s="1">
        <v>228000</v>
      </c>
      <c r="J1456" s="58">
        <v>1</v>
      </c>
      <c r="K1456" t="str">
        <f>VLOOKUP(D1456,Group[],3,FALSE)</f>
        <v>Non Komoditi</v>
      </c>
      <c r="L1456">
        <f>VLOOKUP(D1456,Group[],5,FALSE)</f>
        <v>0</v>
      </c>
      <c r="M1456" t="str">
        <f>VLOOKUP(D1456,Group[],4,FALSE)</f>
        <v>Kayu</v>
      </c>
      <c r="N1456" t="str">
        <f>VLOOKUP(F1456,Kategori[],3,FALSE)</f>
        <v>Kayu</v>
      </c>
    </row>
    <row r="1457" spans="1:14">
      <c r="A1457" s="139" t="s">
        <v>6856</v>
      </c>
      <c r="B1457" s="27" t="s">
        <v>18</v>
      </c>
      <c r="C1457" s="27" t="s">
        <v>20</v>
      </c>
      <c r="D1457" s="27" t="s">
        <v>1079</v>
      </c>
      <c r="E1457" s="27" t="s">
        <v>39</v>
      </c>
      <c r="F1457" s="27" t="s">
        <v>821</v>
      </c>
      <c r="G1457" s="27" t="s">
        <v>822</v>
      </c>
      <c r="H1457" s="139" t="s">
        <v>5</v>
      </c>
      <c r="I1457" s="1">
        <v>221814650</v>
      </c>
      <c r="J1457" s="58">
        <v>753</v>
      </c>
      <c r="K1457" t="str">
        <f>VLOOKUP(D1457,Group[],3,FALSE)</f>
        <v>Non Komoditi</v>
      </c>
      <c r="L1457">
        <f>VLOOKUP(D1457,Group[],5,FALSE)</f>
        <v>0</v>
      </c>
      <c r="M1457" t="str">
        <f>VLOOKUP(D1457,Group[],4,FALSE)</f>
        <v>Kayu</v>
      </c>
      <c r="N1457" t="str">
        <f>VLOOKUP(F1457,Kategori[],3,FALSE)</f>
        <v>Kayu</v>
      </c>
    </row>
    <row r="1458" spans="1:14">
      <c r="A1458" s="139" t="s">
        <v>6856</v>
      </c>
      <c r="B1458" s="27" t="s">
        <v>18</v>
      </c>
      <c r="C1458" s="27" t="s">
        <v>20</v>
      </c>
      <c r="D1458" s="27" t="s">
        <v>1079</v>
      </c>
      <c r="E1458" s="27" t="s">
        <v>39</v>
      </c>
      <c r="F1458" s="27" t="s">
        <v>823</v>
      </c>
      <c r="G1458" s="27" t="s">
        <v>824</v>
      </c>
      <c r="H1458" s="139" t="s">
        <v>5</v>
      </c>
      <c r="I1458" s="1">
        <v>223036250</v>
      </c>
      <c r="J1458" s="58">
        <v>494</v>
      </c>
      <c r="K1458" t="str">
        <f>VLOOKUP(D1458,Group[],3,FALSE)</f>
        <v>Non Komoditi</v>
      </c>
      <c r="L1458">
        <f>VLOOKUP(D1458,Group[],5,FALSE)</f>
        <v>0</v>
      </c>
      <c r="M1458" t="str">
        <f>VLOOKUP(D1458,Group[],4,FALSE)</f>
        <v>Kayu</v>
      </c>
      <c r="N1458" t="str">
        <f>VLOOKUP(F1458,Kategori[],3,FALSE)</f>
        <v>Kayu</v>
      </c>
    </row>
    <row r="1459" spans="1:14">
      <c r="A1459" s="139" t="s">
        <v>6856</v>
      </c>
      <c r="B1459" s="27" t="s">
        <v>18</v>
      </c>
      <c r="C1459" s="27" t="s">
        <v>20</v>
      </c>
      <c r="D1459" s="27" t="s">
        <v>1079</v>
      </c>
      <c r="E1459" s="27" t="s">
        <v>39</v>
      </c>
      <c r="F1459" s="27" t="s">
        <v>825</v>
      </c>
      <c r="G1459" s="27" t="s">
        <v>826</v>
      </c>
      <c r="H1459" s="139" t="s">
        <v>5</v>
      </c>
      <c r="I1459" s="1">
        <v>647931650</v>
      </c>
      <c r="J1459" s="58">
        <v>951</v>
      </c>
      <c r="K1459" t="str">
        <f>VLOOKUP(D1459,Group[],3,FALSE)</f>
        <v>Non Komoditi</v>
      </c>
      <c r="L1459">
        <f>VLOOKUP(D1459,Group[],5,FALSE)</f>
        <v>0</v>
      </c>
      <c r="M1459" t="str">
        <f>VLOOKUP(D1459,Group[],4,FALSE)</f>
        <v>Kayu</v>
      </c>
      <c r="N1459" t="str">
        <f>VLOOKUP(F1459,Kategori[],3,FALSE)</f>
        <v>Kayu</v>
      </c>
    </row>
    <row r="1460" spans="1:14">
      <c r="A1460" s="139" t="s">
        <v>6856</v>
      </c>
      <c r="B1460" s="27" t="s">
        <v>18</v>
      </c>
      <c r="C1460" s="27" t="s">
        <v>20</v>
      </c>
      <c r="D1460" s="27" t="s">
        <v>1079</v>
      </c>
      <c r="E1460" s="27" t="s">
        <v>39</v>
      </c>
      <c r="F1460" s="27" t="s">
        <v>827</v>
      </c>
      <c r="G1460" s="27" t="s">
        <v>828</v>
      </c>
      <c r="H1460" s="139" t="s">
        <v>5</v>
      </c>
      <c r="I1460" s="1">
        <v>1014236150</v>
      </c>
      <c r="J1460" s="58">
        <v>1165</v>
      </c>
      <c r="K1460" t="str">
        <f>VLOOKUP(D1460,Group[],3,FALSE)</f>
        <v>Non Komoditi</v>
      </c>
      <c r="L1460">
        <f>VLOOKUP(D1460,Group[],5,FALSE)</f>
        <v>0</v>
      </c>
      <c r="M1460" t="str">
        <f>VLOOKUP(D1460,Group[],4,FALSE)</f>
        <v>Kayu</v>
      </c>
      <c r="N1460" t="str">
        <f>VLOOKUP(F1460,Kategori[],3,FALSE)</f>
        <v>Kayu</v>
      </c>
    </row>
    <row r="1461" spans="1:14">
      <c r="A1461" s="139" t="s">
        <v>6856</v>
      </c>
      <c r="B1461" s="27" t="s">
        <v>18</v>
      </c>
      <c r="C1461" s="27" t="s">
        <v>20</v>
      </c>
      <c r="D1461" s="27" t="s">
        <v>1079</v>
      </c>
      <c r="E1461" s="27" t="s">
        <v>39</v>
      </c>
      <c r="F1461" s="27" t="s">
        <v>829</v>
      </c>
      <c r="G1461" s="27" t="s">
        <v>830</v>
      </c>
      <c r="H1461" s="139" t="s">
        <v>5</v>
      </c>
      <c r="I1461" s="1">
        <v>845011800</v>
      </c>
      <c r="J1461" s="58">
        <v>836</v>
      </c>
      <c r="K1461" t="str">
        <f>VLOOKUP(D1461,Group[],3,FALSE)</f>
        <v>Non Komoditi</v>
      </c>
      <c r="L1461">
        <f>VLOOKUP(D1461,Group[],5,FALSE)</f>
        <v>0</v>
      </c>
      <c r="M1461" t="str">
        <f>VLOOKUP(D1461,Group[],4,FALSE)</f>
        <v>Kayu</v>
      </c>
      <c r="N1461" t="str">
        <f>VLOOKUP(F1461,Kategori[],3,FALSE)</f>
        <v>Kayu</v>
      </c>
    </row>
    <row r="1462" spans="1:14">
      <c r="A1462" s="139" t="s">
        <v>6856</v>
      </c>
      <c r="B1462" s="27" t="s">
        <v>18</v>
      </c>
      <c r="C1462" s="27" t="s">
        <v>20</v>
      </c>
      <c r="D1462" s="27" t="s">
        <v>1079</v>
      </c>
      <c r="E1462" s="27" t="s">
        <v>39</v>
      </c>
      <c r="F1462" s="27" t="s">
        <v>831</v>
      </c>
      <c r="G1462" s="27" t="s">
        <v>832</v>
      </c>
      <c r="H1462" s="139" t="s">
        <v>5</v>
      </c>
      <c r="I1462" s="1">
        <v>496823750</v>
      </c>
      <c r="J1462" s="58">
        <v>460</v>
      </c>
      <c r="K1462" t="str">
        <f>VLOOKUP(D1462,Group[],3,FALSE)</f>
        <v>Non Komoditi</v>
      </c>
      <c r="L1462">
        <f>VLOOKUP(D1462,Group[],5,FALSE)</f>
        <v>0</v>
      </c>
      <c r="M1462" t="str">
        <f>VLOOKUP(D1462,Group[],4,FALSE)</f>
        <v>Kayu</v>
      </c>
      <c r="N1462" t="str">
        <f>VLOOKUP(F1462,Kategori[],3,FALSE)</f>
        <v>Kayu</v>
      </c>
    </row>
    <row r="1463" spans="1:14">
      <c r="A1463" s="139" t="s">
        <v>6856</v>
      </c>
      <c r="B1463" s="27" t="s">
        <v>18</v>
      </c>
      <c r="C1463" s="27" t="s">
        <v>20</v>
      </c>
      <c r="D1463" s="27" t="s">
        <v>1079</v>
      </c>
      <c r="E1463" s="27" t="s">
        <v>39</v>
      </c>
      <c r="F1463" s="27" t="s">
        <v>833</v>
      </c>
      <c r="G1463" s="27" t="s">
        <v>834</v>
      </c>
      <c r="H1463" s="139" t="s">
        <v>5</v>
      </c>
      <c r="I1463" s="1">
        <v>18820000</v>
      </c>
      <c r="J1463" s="58">
        <v>31</v>
      </c>
      <c r="K1463" t="str">
        <f>VLOOKUP(D1463,Group[],3,FALSE)</f>
        <v>Non Komoditi</v>
      </c>
      <c r="L1463">
        <f>VLOOKUP(D1463,Group[],5,FALSE)</f>
        <v>0</v>
      </c>
      <c r="M1463" t="str">
        <f>VLOOKUP(D1463,Group[],4,FALSE)</f>
        <v>Kayu</v>
      </c>
      <c r="N1463" t="str">
        <f>VLOOKUP(F1463,Kategori[],3,FALSE)</f>
        <v>Kayu</v>
      </c>
    </row>
    <row r="1464" spans="1:14">
      <c r="A1464" s="139" t="s">
        <v>6856</v>
      </c>
      <c r="B1464" s="27" t="s">
        <v>18</v>
      </c>
      <c r="C1464" s="27" t="s">
        <v>20</v>
      </c>
      <c r="D1464" s="27" t="s">
        <v>1079</v>
      </c>
      <c r="E1464" s="27" t="s">
        <v>39</v>
      </c>
      <c r="F1464" s="27" t="s">
        <v>837</v>
      </c>
      <c r="G1464" s="27" t="s">
        <v>838</v>
      </c>
      <c r="H1464" s="139" t="s">
        <v>5</v>
      </c>
      <c r="I1464" s="1">
        <v>39356352</v>
      </c>
      <c r="J1464" s="58">
        <v>148</v>
      </c>
      <c r="K1464" t="str">
        <f>VLOOKUP(D1464,Group[],3,FALSE)</f>
        <v>Non Komoditi</v>
      </c>
      <c r="L1464">
        <f>VLOOKUP(D1464,Group[],5,FALSE)</f>
        <v>0</v>
      </c>
      <c r="M1464" t="str">
        <f>VLOOKUP(D1464,Group[],4,FALSE)</f>
        <v>Kayu</v>
      </c>
      <c r="N1464" t="str">
        <f>VLOOKUP(F1464,Kategori[],3,FALSE)</f>
        <v>Kayu</v>
      </c>
    </row>
    <row r="1465" spans="1:14">
      <c r="A1465" s="139" t="s">
        <v>6856</v>
      </c>
      <c r="B1465" s="27" t="s">
        <v>18</v>
      </c>
      <c r="C1465" s="27" t="s">
        <v>20</v>
      </c>
      <c r="D1465" s="27" t="s">
        <v>1079</v>
      </c>
      <c r="E1465" s="27" t="s">
        <v>39</v>
      </c>
      <c r="F1465" s="27" t="s">
        <v>839</v>
      </c>
      <c r="G1465" s="27" t="s">
        <v>840</v>
      </c>
      <c r="H1465" s="139" t="s">
        <v>5</v>
      </c>
      <c r="I1465" s="1">
        <v>2636250</v>
      </c>
      <c r="J1465" s="58">
        <v>7</v>
      </c>
      <c r="K1465" t="str">
        <f>VLOOKUP(D1465,Group[],3,FALSE)</f>
        <v>Non Komoditi</v>
      </c>
      <c r="L1465">
        <f>VLOOKUP(D1465,Group[],5,FALSE)</f>
        <v>0</v>
      </c>
      <c r="M1465" t="str">
        <f>VLOOKUP(D1465,Group[],4,FALSE)</f>
        <v>Kayu</v>
      </c>
      <c r="N1465" t="str">
        <f>VLOOKUP(F1465,Kategori[],3,FALSE)</f>
        <v>Kayu</v>
      </c>
    </row>
    <row r="1466" spans="1:14">
      <c r="A1466" s="139" t="s">
        <v>6856</v>
      </c>
      <c r="B1466" s="27" t="s">
        <v>18</v>
      </c>
      <c r="C1466" s="27" t="s">
        <v>20</v>
      </c>
      <c r="D1466" s="27" t="s">
        <v>1079</v>
      </c>
      <c r="E1466" s="27" t="s">
        <v>39</v>
      </c>
      <c r="F1466" s="27" t="s">
        <v>841</v>
      </c>
      <c r="G1466" s="27" t="s">
        <v>842</v>
      </c>
      <c r="H1466" s="139" t="s">
        <v>5</v>
      </c>
      <c r="I1466" s="1">
        <v>5270550</v>
      </c>
      <c r="J1466" s="58">
        <v>12</v>
      </c>
      <c r="K1466" t="str">
        <f>VLOOKUP(D1466,Group[],3,FALSE)</f>
        <v>Non Komoditi</v>
      </c>
      <c r="L1466">
        <f>VLOOKUP(D1466,Group[],5,FALSE)</f>
        <v>0</v>
      </c>
      <c r="M1466" t="str">
        <f>VLOOKUP(D1466,Group[],4,FALSE)</f>
        <v>Kayu</v>
      </c>
      <c r="N1466" t="str">
        <f>VLOOKUP(F1466,Kategori[],3,FALSE)</f>
        <v>Kayu</v>
      </c>
    </row>
    <row r="1467" spans="1:14">
      <c r="A1467" s="139" t="s">
        <v>6856</v>
      </c>
      <c r="B1467" s="27" t="s">
        <v>18</v>
      </c>
      <c r="C1467" s="27" t="s">
        <v>20</v>
      </c>
      <c r="D1467" s="27" t="s">
        <v>1079</v>
      </c>
      <c r="E1467" s="27" t="s">
        <v>39</v>
      </c>
      <c r="F1467" s="27" t="s">
        <v>843</v>
      </c>
      <c r="G1467" s="27" t="s">
        <v>844</v>
      </c>
      <c r="H1467" s="139" t="s">
        <v>5</v>
      </c>
      <c r="I1467" s="1">
        <v>9940830</v>
      </c>
      <c r="J1467" s="58">
        <v>12</v>
      </c>
      <c r="K1467" t="str">
        <f>VLOOKUP(D1467,Group[],3,FALSE)</f>
        <v>Non Komoditi</v>
      </c>
      <c r="L1467">
        <f>VLOOKUP(D1467,Group[],5,FALSE)</f>
        <v>0</v>
      </c>
      <c r="M1467" t="str">
        <f>VLOOKUP(D1467,Group[],4,FALSE)</f>
        <v>Kayu</v>
      </c>
      <c r="N1467" t="str">
        <f>VLOOKUP(F1467,Kategori[],3,FALSE)</f>
        <v>Kayu</v>
      </c>
    </row>
    <row r="1468" spans="1:14">
      <c r="A1468" s="139" t="s">
        <v>6856</v>
      </c>
      <c r="B1468" s="27" t="s">
        <v>18</v>
      </c>
      <c r="C1468" s="27" t="s">
        <v>20</v>
      </c>
      <c r="D1468" s="27" t="s">
        <v>1079</v>
      </c>
      <c r="E1468" s="27" t="s">
        <v>39</v>
      </c>
      <c r="F1468" s="27" t="s">
        <v>845</v>
      </c>
      <c r="G1468" s="27" t="s">
        <v>846</v>
      </c>
      <c r="H1468" s="139" t="s">
        <v>5</v>
      </c>
      <c r="I1468" s="1">
        <v>8251400</v>
      </c>
      <c r="J1468" s="58">
        <v>10</v>
      </c>
      <c r="K1468" t="str">
        <f>VLOOKUP(D1468,Group[],3,FALSE)</f>
        <v>Non Komoditi</v>
      </c>
      <c r="L1468">
        <f>VLOOKUP(D1468,Group[],5,FALSE)</f>
        <v>0</v>
      </c>
      <c r="M1468" t="str">
        <f>VLOOKUP(D1468,Group[],4,FALSE)</f>
        <v>Kayu</v>
      </c>
      <c r="N1468" t="str">
        <f>VLOOKUP(F1468,Kategori[],3,FALSE)</f>
        <v>Kayu</v>
      </c>
    </row>
    <row r="1469" spans="1:14">
      <c r="A1469" s="139" t="s">
        <v>6856</v>
      </c>
      <c r="B1469" s="27" t="s">
        <v>18</v>
      </c>
      <c r="C1469" s="27" t="s">
        <v>20</v>
      </c>
      <c r="D1469" s="27" t="s">
        <v>1079</v>
      </c>
      <c r="E1469" s="27" t="s">
        <v>39</v>
      </c>
      <c r="F1469" s="27" t="s">
        <v>847</v>
      </c>
      <c r="G1469" s="27" t="s">
        <v>848</v>
      </c>
      <c r="H1469" s="139" t="s">
        <v>5</v>
      </c>
      <c r="I1469" s="1">
        <v>3252045</v>
      </c>
      <c r="J1469" s="58">
        <v>4</v>
      </c>
      <c r="K1469" t="str">
        <f>VLOOKUP(D1469,Group[],3,FALSE)</f>
        <v>Non Komoditi</v>
      </c>
      <c r="L1469">
        <f>VLOOKUP(D1469,Group[],5,FALSE)</f>
        <v>0</v>
      </c>
      <c r="M1469" t="str">
        <f>VLOOKUP(D1469,Group[],4,FALSE)</f>
        <v>Kayu</v>
      </c>
      <c r="N1469" t="str">
        <f>VLOOKUP(F1469,Kategori[],3,FALSE)</f>
        <v>Kayu</v>
      </c>
    </row>
    <row r="1470" spans="1:14">
      <c r="A1470" s="139" t="s">
        <v>6856</v>
      </c>
      <c r="B1470" s="27" t="s">
        <v>18</v>
      </c>
      <c r="C1470" s="27" t="s">
        <v>20</v>
      </c>
      <c r="D1470" s="27" t="s">
        <v>1079</v>
      </c>
      <c r="E1470" s="27" t="s">
        <v>39</v>
      </c>
      <c r="F1470" s="27" t="s">
        <v>853</v>
      </c>
      <c r="G1470" s="27" t="s">
        <v>854</v>
      </c>
      <c r="H1470" s="139" t="s">
        <v>5</v>
      </c>
      <c r="I1470" s="1">
        <v>6704500</v>
      </c>
      <c r="J1470" s="58">
        <v>17</v>
      </c>
      <c r="K1470" t="str">
        <f>VLOOKUP(D1470,Group[],3,FALSE)</f>
        <v>Non Komoditi</v>
      </c>
      <c r="L1470">
        <f>VLOOKUP(D1470,Group[],5,FALSE)</f>
        <v>0</v>
      </c>
      <c r="M1470" t="str">
        <f>VLOOKUP(D1470,Group[],4,FALSE)</f>
        <v>Kayu</v>
      </c>
      <c r="N1470" t="str">
        <f>VLOOKUP(F1470,Kategori[],3,FALSE)</f>
        <v>Kayu</v>
      </c>
    </row>
    <row r="1471" spans="1:14">
      <c r="A1471" s="139" t="s">
        <v>6856</v>
      </c>
      <c r="B1471" s="27" t="s">
        <v>18</v>
      </c>
      <c r="C1471" s="27" t="s">
        <v>20</v>
      </c>
      <c r="D1471" s="27" t="s">
        <v>1079</v>
      </c>
      <c r="E1471" s="27" t="s">
        <v>39</v>
      </c>
      <c r="F1471" s="27" t="s">
        <v>855</v>
      </c>
      <c r="G1471" s="27" t="s">
        <v>856</v>
      </c>
      <c r="H1471" s="139" t="s">
        <v>5</v>
      </c>
      <c r="I1471" s="1">
        <v>40824000</v>
      </c>
      <c r="J1471" s="58">
        <v>43</v>
      </c>
      <c r="K1471" t="str">
        <f>VLOOKUP(D1471,Group[],3,FALSE)</f>
        <v>Non Komoditi</v>
      </c>
      <c r="L1471">
        <f>VLOOKUP(D1471,Group[],5,FALSE)</f>
        <v>0</v>
      </c>
      <c r="M1471" t="str">
        <f>VLOOKUP(D1471,Group[],4,FALSE)</f>
        <v>Kayu</v>
      </c>
      <c r="N1471" t="str">
        <f>VLOOKUP(F1471,Kategori[],3,FALSE)</f>
        <v>Kayu</v>
      </c>
    </row>
    <row r="1472" spans="1:14">
      <c r="A1472" s="139" t="s">
        <v>6856</v>
      </c>
      <c r="B1472" s="27" t="s">
        <v>18</v>
      </c>
      <c r="C1472" s="27" t="s">
        <v>20</v>
      </c>
      <c r="D1472" s="27" t="s">
        <v>1079</v>
      </c>
      <c r="E1472" s="27" t="s">
        <v>39</v>
      </c>
      <c r="F1472" s="27" t="s">
        <v>857</v>
      </c>
      <c r="G1472" s="27" t="s">
        <v>858</v>
      </c>
      <c r="H1472" s="139" t="s">
        <v>5</v>
      </c>
      <c r="I1472" s="1">
        <v>63503000</v>
      </c>
      <c r="J1472" s="58">
        <v>63</v>
      </c>
      <c r="K1472" t="str">
        <f>VLOOKUP(D1472,Group[],3,FALSE)</f>
        <v>Non Komoditi</v>
      </c>
      <c r="L1472">
        <f>VLOOKUP(D1472,Group[],5,FALSE)</f>
        <v>0</v>
      </c>
      <c r="M1472" t="str">
        <f>VLOOKUP(D1472,Group[],4,FALSE)</f>
        <v>Kayu</v>
      </c>
      <c r="N1472" t="str">
        <f>VLOOKUP(F1472,Kategori[],3,FALSE)</f>
        <v>Kayu</v>
      </c>
    </row>
    <row r="1473" spans="1:14">
      <c r="A1473" s="139" t="s">
        <v>6856</v>
      </c>
      <c r="B1473" s="27" t="s">
        <v>18</v>
      </c>
      <c r="C1473" s="27" t="s">
        <v>20</v>
      </c>
      <c r="D1473" s="27" t="s">
        <v>1079</v>
      </c>
      <c r="E1473" s="27" t="s">
        <v>39</v>
      </c>
      <c r="F1473" s="27" t="s">
        <v>859</v>
      </c>
      <c r="G1473" s="27" t="s">
        <v>860</v>
      </c>
      <c r="H1473" s="139" t="s">
        <v>5</v>
      </c>
      <c r="I1473" s="1">
        <v>60524500</v>
      </c>
      <c r="J1473" s="58">
        <v>59</v>
      </c>
      <c r="K1473" t="str">
        <f>VLOOKUP(D1473,Group[],3,FALSE)</f>
        <v>Non Komoditi</v>
      </c>
      <c r="L1473">
        <f>VLOOKUP(D1473,Group[],5,FALSE)</f>
        <v>0</v>
      </c>
      <c r="M1473" t="str">
        <f>VLOOKUP(D1473,Group[],4,FALSE)</f>
        <v>Kayu</v>
      </c>
      <c r="N1473" t="str">
        <f>VLOOKUP(F1473,Kategori[],3,FALSE)</f>
        <v>Kayu</v>
      </c>
    </row>
    <row r="1474" spans="1:14">
      <c r="A1474" s="139" t="s">
        <v>6856</v>
      </c>
      <c r="B1474" s="27" t="s">
        <v>18</v>
      </c>
      <c r="C1474" s="27" t="s">
        <v>20</v>
      </c>
      <c r="D1474" s="27" t="s">
        <v>1079</v>
      </c>
      <c r="E1474" s="27" t="s">
        <v>39</v>
      </c>
      <c r="F1474" s="27" t="s">
        <v>861</v>
      </c>
      <c r="G1474" s="27" t="s">
        <v>862</v>
      </c>
      <c r="H1474" s="139" t="s">
        <v>5</v>
      </c>
      <c r="I1474" s="1">
        <v>27225000</v>
      </c>
      <c r="J1474" s="58">
        <v>27</v>
      </c>
      <c r="K1474" t="str">
        <f>VLOOKUP(D1474,Group[],3,FALSE)</f>
        <v>Non Komoditi</v>
      </c>
      <c r="L1474">
        <f>VLOOKUP(D1474,Group[],5,FALSE)</f>
        <v>0</v>
      </c>
      <c r="M1474" t="str">
        <f>VLOOKUP(D1474,Group[],4,FALSE)</f>
        <v>Kayu</v>
      </c>
      <c r="N1474" t="str">
        <f>VLOOKUP(F1474,Kategori[],3,FALSE)</f>
        <v>Kayu</v>
      </c>
    </row>
    <row r="1475" spans="1:14">
      <c r="A1475" s="139" t="s">
        <v>6856</v>
      </c>
      <c r="B1475" s="27" t="s">
        <v>18</v>
      </c>
      <c r="C1475" s="27" t="s">
        <v>20</v>
      </c>
      <c r="D1475" s="27" t="s">
        <v>1079</v>
      </c>
      <c r="E1475" s="27" t="s">
        <v>39</v>
      </c>
      <c r="F1475" s="27" t="s">
        <v>863</v>
      </c>
      <c r="G1475" s="27" t="s">
        <v>864</v>
      </c>
      <c r="H1475" s="139" t="s">
        <v>5</v>
      </c>
      <c r="I1475" s="1">
        <v>1444500</v>
      </c>
      <c r="J1475" s="58">
        <v>2</v>
      </c>
      <c r="K1475" t="str">
        <f>VLOOKUP(D1475,Group[],3,FALSE)</f>
        <v>Non Komoditi</v>
      </c>
      <c r="L1475">
        <f>VLOOKUP(D1475,Group[],5,FALSE)</f>
        <v>0</v>
      </c>
      <c r="M1475" t="str">
        <f>VLOOKUP(D1475,Group[],4,FALSE)</f>
        <v>Kayu</v>
      </c>
      <c r="N1475" t="str">
        <f>VLOOKUP(F1475,Kategori[],3,FALSE)</f>
        <v>Kayu</v>
      </c>
    </row>
    <row r="1476" spans="1:14">
      <c r="A1476" s="139" t="s">
        <v>6856</v>
      </c>
      <c r="B1476" s="27" t="s">
        <v>18</v>
      </c>
      <c r="C1476" s="27" t="s">
        <v>20</v>
      </c>
      <c r="D1476" s="27" t="s">
        <v>1079</v>
      </c>
      <c r="E1476" s="27" t="s">
        <v>39</v>
      </c>
      <c r="F1476" s="27" t="s">
        <v>865</v>
      </c>
      <c r="G1476" s="27" t="s">
        <v>866</v>
      </c>
      <c r="H1476" s="139" t="s">
        <v>5</v>
      </c>
      <c r="I1476" s="1">
        <v>10614415</v>
      </c>
      <c r="J1476" s="58">
        <v>26</v>
      </c>
      <c r="K1476" t="str">
        <f>VLOOKUP(D1476,Group[],3,FALSE)</f>
        <v>Non Komoditi</v>
      </c>
      <c r="L1476">
        <f>VLOOKUP(D1476,Group[],5,FALSE)</f>
        <v>0</v>
      </c>
      <c r="M1476" t="str">
        <f>VLOOKUP(D1476,Group[],4,FALSE)</f>
        <v>Kayu</v>
      </c>
      <c r="N1476" t="str">
        <f>VLOOKUP(F1476,Kategori[],3,FALSE)</f>
        <v>Kayu</v>
      </c>
    </row>
    <row r="1477" spans="1:14">
      <c r="A1477" s="139" t="s">
        <v>6856</v>
      </c>
      <c r="B1477" s="27" t="s">
        <v>18</v>
      </c>
      <c r="C1477" s="27" t="s">
        <v>20</v>
      </c>
      <c r="D1477" s="27" t="s">
        <v>1079</v>
      </c>
      <c r="E1477" s="27" t="s">
        <v>39</v>
      </c>
      <c r="F1477" s="27" t="s">
        <v>877</v>
      </c>
      <c r="G1477" s="27" t="s">
        <v>878</v>
      </c>
      <c r="H1477" s="139" t="s">
        <v>5</v>
      </c>
      <c r="I1477" s="1">
        <v>465500</v>
      </c>
      <c r="J1477" s="58">
        <v>1</v>
      </c>
      <c r="K1477" t="str">
        <f>VLOOKUP(D1477,Group[],3,FALSE)</f>
        <v>Non Komoditi</v>
      </c>
      <c r="L1477">
        <f>VLOOKUP(D1477,Group[],5,FALSE)</f>
        <v>0</v>
      </c>
      <c r="M1477" t="str">
        <f>VLOOKUP(D1477,Group[],4,FALSE)</f>
        <v>Kayu</v>
      </c>
      <c r="N1477" t="str">
        <f>VLOOKUP(F1477,Kategori[],3,FALSE)</f>
        <v>Kayu</v>
      </c>
    </row>
    <row r="1478" spans="1:14">
      <c r="A1478" s="139" t="s">
        <v>6856</v>
      </c>
      <c r="B1478" s="27" t="s">
        <v>18</v>
      </c>
      <c r="C1478" s="27" t="s">
        <v>20</v>
      </c>
      <c r="D1478" s="27" t="s">
        <v>1079</v>
      </c>
      <c r="E1478" s="27" t="s">
        <v>39</v>
      </c>
      <c r="F1478" s="27" t="s">
        <v>879</v>
      </c>
      <c r="G1478" s="27" t="s">
        <v>880</v>
      </c>
      <c r="H1478" s="139" t="s">
        <v>5</v>
      </c>
      <c r="I1478" s="1">
        <v>2291400</v>
      </c>
      <c r="J1478" s="58">
        <v>4</v>
      </c>
      <c r="K1478" t="str">
        <f>VLOOKUP(D1478,Group[],3,FALSE)</f>
        <v>Non Komoditi</v>
      </c>
      <c r="L1478">
        <f>VLOOKUP(D1478,Group[],5,FALSE)</f>
        <v>0</v>
      </c>
      <c r="M1478" t="str">
        <f>VLOOKUP(D1478,Group[],4,FALSE)</f>
        <v>Kayu</v>
      </c>
      <c r="N1478" t="str">
        <f>VLOOKUP(F1478,Kategori[],3,FALSE)</f>
        <v>Kayu</v>
      </c>
    </row>
    <row r="1479" spans="1:14">
      <c r="A1479" s="139" t="s">
        <v>6856</v>
      </c>
      <c r="B1479" s="27" t="s">
        <v>18</v>
      </c>
      <c r="C1479" s="27" t="s">
        <v>20</v>
      </c>
      <c r="D1479" s="27" t="s">
        <v>1079</v>
      </c>
      <c r="E1479" s="27" t="s">
        <v>39</v>
      </c>
      <c r="F1479" s="27" t="s">
        <v>881</v>
      </c>
      <c r="G1479" s="27" t="s">
        <v>882</v>
      </c>
      <c r="H1479" s="139" t="s">
        <v>5</v>
      </c>
      <c r="I1479" s="1">
        <v>3464500</v>
      </c>
      <c r="J1479" s="58">
        <v>5</v>
      </c>
      <c r="K1479" t="str">
        <f>VLOOKUP(D1479,Group[],3,FALSE)</f>
        <v>Non Komoditi</v>
      </c>
      <c r="L1479">
        <f>VLOOKUP(D1479,Group[],5,FALSE)</f>
        <v>0</v>
      </c>
      <c r="M1479" t="str">
        <f>VLOOKUP(D1479,Group[],4,FALSE)</f>
        <v>Kayu</v>
      </c>
      <c r="N1479" t="str">
        <f>VLOOKUP(F1479,Kategori[],3,FALSE)</f>
        <v>Kayu</v>
      </c>
    </row>
    <row r="1480" spans="1:14">
      <c r="A1480" s="139" t="s">
        <v>6856</v>
      </c>
      <c r="B1480" s="27" t="s">
        <v>18</v>
      </c>
      <c r="C1480" s="27" t="s">
        <v>20</v>
      </c>
      <c r="D1480" s="27" t="s">
        <v>1079</v>
      </c>
      <c r="E1480" s="27" t="s">
        <v>39</v>
      </c>
      <c r="F1480" s="27" t="s">
        <v>883</v>
      </c>
      <c r="G1480" s="27" t="s">
        <v>884</v>
      </c>
      <c r="H1480" s="139" t="s">
        <v>5</v>
      </c>
      <c r="I1480" s="1">
        <v>2257000</v>
      </c>
      <c r="J1480" s="58">
        <v>3</v>
      </c>
      <c r="K1480" t="str">
        <f>VLOOKUP(D1480,Group[],3,FALSE)</f>
        <v>Non Komoditi</v>
      </c>
      <c r="L1480">
        <f>VLOOKUP(D1480,Group[],5,FALSE)</f>
        <v>0</v>
      </c>
      <c r="M1480" t="str">
        <f>VLOOKUP(D1480,Group[],4,FALSE)</f>
        <v>Kayu</v>
      </c>
      <c r="N1480" t="str">
        <f>VLOOKUP(F1480,Kategori[],3,FALSE)</f>
        <v>Kayu</v>
      </c>
    </row>
    <row r="1481" spans="1:14">
      <c r="A1481" s="139" t="s">
        <v>6856</v>
      </c>
      <c r="B1481" s="27" t="s">
        <v>18</v>
      </c>
      <c r="C1481" s="27" t="s">
        <v>20</v>
      </c>
      <c r="D1481" s="27" t="s">
        <v>1079</v>
      </c>
      <c r="E1481" s="27" t="s">
        <v>39</v>
      </c>
      <c r="F1481" s="27" t="s">
        <v>885</v>
      </c>
      <c r="G1481" s="27" t="s">
        <v>886</v>
      </c>
      <c r="H1481" s="139" t="s">
        <v>5</v>
      </c>
      <c r="I1481" s="1">
        <v>1720500</v>
      </c>
      <c r="J1481" s="58">
        <v>2</v>
      </c>
      <c r="K1481" t="str">
        <f>VLOOKUP(D1481,Group[],3,FALSE)</f>
        <v>Non Komoditi</v>
      </c>
      <c r="L1481">
        <f>VLOOKUP(D1481,Group[],5,FALSE)</f>
        <v>0</v>
      </c>
      <c r="M1481" t="str">
        <f>VLOOKUP(D1481,Group[],4,FALSE)</f>
        <v>Kayu</v>
      </c>
      <c r="N1481" t="str">
        <f>VLOOKUP(F1481,Kategori[],3,FALSE)</f>
        <v>Kayu</v>
      </c>
    </row>
    <row r="1482" spans="1:14">
      <c r="A1482" s="139" t="s">
        <v>6856</v>
      </c>
      <c r="B1482" s="27" t="s">
        <v>18</v>
      </c>
      <c r="C1482" s="27" t="s">
        <v>20</v>
      </c>
      <c r="D1482" s="27" t="s">
        <v>1079</v>
      </c>
      <c r="E1482" s="27" t="s">
        <v>39</v>
      </c>
      <c r="F1482" s="27" t="s">
        <v>943</v>
      </c>
      <c r="G1482" s="27" t="s">
        <v>944</v>
      </c>
      <c r="H1482" s="139" t="s">
        <v>5</v>
      </c>
      <c r="I1482" s="1">
        <v>41594598</v>
      </c>
      <c r="J1482" s="58">
        <v>187</v>
      </c>
      <c r="K1482" t="str">
        <f>VLOOKUP(D1482,Group[],3,FALSE)</f>
        <v>Non Komoditi</v>
      </c>
      <c r="L1482">
        <f>VLOOKUP(D1482,Group[],5,FALSE)</f>
        <v>0</v>
      </c>
      <c r="M1482" t="str">
        <f>VLOOKUP(D1482,Group[],4,FALSE)</f>
        <v>Kayu</v>
      </c>
      <c r="N1482" t="str">
        <f>VLOOKUP(F1482,Kategori[],3,FALSE)</f>
        <v>Kayu</v>
      </c>
    </row>
    <row r="1483" spans="1:14">
      <c r="A1483" s="139" t="s">
        <v>6856</v>
      </c>
      <c r="B1483" s="27" t="s">
        <v>18</v>
      </c>
      <c r="C1483" s="27" t="s">
        <v>20</v>
      </c>
      <c r="D1483" s="27" t="s">
        <v>1079</v>
      </c>
      <c r="E1483" s="27" t="s">
        <v>39</v>
      </c>
      <c r="F1483" s="27" t="s">
        <v>947</v>
      </c>
      <c r="G1483" s="27" t="s">
        <v>948</v>
      </c>
      <c r="H1483" s="139" t="s">
        <v>5</v>
      </c>
      <c r="I1483" s="1">
        <v>56000</v>
      </c>
      <c r="J1483" s="58">
        <v>1</v>
      </c>
      <c r="K1483" t="str">
        <f>VLOOKUP(D1483,Group[],3,FALSE)</f>
        <v>Non Komoditi</v>
      </c>
      <c r="L1483">
        <f>VLOOKUP(D1483,Group[],5,FALSE)</f>
        <v>0</v>
      </c>
      <c r="M1483" t="str">
        <f>VLOOKUP(D1483,Group[],4,FALSE)</f>
        <v>Kayu</v>
      </c>
      <c r="N1483" t="str">
        <f>VLOOKUP(F1483,Kategori[],3,FALSE)</f>
        <v>Kayu</v>
      </c>
    </row>
    <row r="1484" spans="1:14">
      <c r="A1484" s="139" t="s">
        <v>6856</v>
      </c>
      <c r="B1484" s="27" t="s">
        <v>18</v>
      </c>
      <c r="C1484" s="27" t="s">
        <v>20</v>
      </c>
      <c r="D1484" s="27" t="s">
        <v>1079</v>
      </c>
      <c r="E1484" s="27" t="s">
        <v>39</v>
      </c>
      <c r="F1484" s="27" t="s">
        <v>949</v>
      </c>
      <c r="G1484" s="27" t="s">
        <v>950</v>
      </c>
      <c r="H1484" s="139" t="s">
        <v>5</v>
      </c>
      <c r="I1484" s="1">
        <v>510300</v>
      </c>
      <c r="J1484" s="58">
        <v>1</v>
      </c>
      <c r="K1484" t="str">
        <f>VLOOKUP(D1484,Group[],3,FALSE)</f>
        <v>Non Komoditi</v>
      </c>
      <c r="L1484">
        <f>VLOOKUP(D1484,Group[],5,FALSE)</f>
        <v>0</v>
      </c>
      <c r="M1484" t="str">
        <f>VLOOKUP(D1484,Group[],4,FALSE)</f>
        <v>Kayu</v>
      </c>
      <c r="N1484" t="str">
        <f>VLOOKUP(F1484,Kategori[],3,FALSE)</f>
        <v>Kayu</v>
      </c>
    </row>
    <row r="1485" spans="1:14">
      <c r="A1485" s="139" t="s">
        <v>6856</v>
      </c>
      <c r="B1485" s="27" t="s">
        <v>18</v>
      </c>
      <c r="C1485" s="27" t="s">
        <v>20</v>
      </c>
      <c r="D1485" s="27" t="s">
        <v>1079</v>
      </c>
      <c r="E1485" s="27" t="s">
        <v>39</v>
      </c>
      <c r="F1485" s="27" t="s">
        <v>951</v>
      </c>
      <c r="G1485" s="27" t="s">
        <v>952</v>
      </c>
      <c r="H1485" s="139" t="s">
        <v>5</v>
      </c>
      <c r="I1485" s="1">
        <v>1269150</v>
      </c>
      <c r="J1485" s="58">
        <v>2</v>
      </c>
      <c r="K1485" t="str">
        <f>VLOOKUP(D1485,Group[],3,FALSE)</f>
        <v>Non Komoditi</v>
      </c>
      <c r="L1485">
        <f>VLOOKUP(D1485,Group[],5,FALSE)</f>
        <v>0</v>
      </c>
      <c r="M1485" t="str">
        <f>VLOOKUP(D1485,Group[],4,FALSE)</f>
        <v>Kayu</v>
      </c>
      <c r="N1485" t="str">
        <f>VLOOKUP(F1485,Kategori[],3,FALSE)</f>
        <v>Kayu</v>
      </c>
    </row>
    <row r="1486" spans="1:14">
      <c r="A1486" s="139" t="s">
        <v>6856</v>
      </c>
      <c r="B1486" s="27" t="s">
        <v>18</v>
      </c>
      <c r="C1486" s="27" t="s">
        <v>20</v>
      </c>
      <c r="D1486" s="27" t="s">
        <v>1079</v>
      </c>
      <c r="E1486" s="27" t="s">
        <v>39</v>
      </c>
      <c r="F1486" s="27" t="s">
        <v>953</v>
      </c>
      <c r="G1486" s="27" t="s">
        <v>954</v>
      </c>
      <c r="H1486" s="139" t="s">
        <v>5</v>
      </c>
      <c r="I1486" s="1">
        <v>1456000</v>
      </c>
      <c r="J1486" s="58">
        <v>2</v>
      </c>
      <c r="K1486" t="str">
        <f>VLOOKUP(D1486,Group[],3,FALSE)</f>
        <v>Non Komoditi</v>
      </c>
      <c r="L1486">
        <f>VLOOKUP(D1486,Group[],5,FALSE)</f>
        <v>0</v>
      </c>
      <c r="M1486" t="str">
        <f>VLOOKUP(D1486,Group[],4,FALSE)</f>
        <v>Kayu</v>
      </c>
      <c r="N1486" t="str">
        <f>VLOOKUP(F1486,Kategori[],3,FALSE)</f>
        <v>Kayu</v>
      </c>
    </row>
    <row r="1487" spans="1:14">
      <c r="A1487" s="139" t="s">
        <v>6856</v>
      </c>
      <c r="B1487" s="27" t="s">
        <v>18</v>
      </c>
      <c r="C1487" s="27" t="s">
        <v>20</v>
      </c>
      <c r="D1487" s="27" t="s">
        <v>1079</v>
      </c>
      <c r="E1487" s="27" t="s">
        <v>39</v>
      </c>
      <c r="F1487" s="27" t="s">
        <v>955</v>
      </c>
      <c r="G1487" s="27" t="s">
        <v>956</v>
      </c>
      <c r="H1487" s="139" t="s">
        <v>5</v>
      </c>
      <c r="I1487" s="1">
        <v>1913800</v>
      </c>
      <c r="J1487" s="58">
        <v>2</v>
      </c>
      <c r="K1487" t="str">
        <f>VLOOKUP(D1487,Group[],3,FALSE)</f>
        <v>Non Komoditi</v>
      </c>
      <c r="L1487">
        <f>VLOOKUP(D1487,Group[],5,FALSE)</f>
        <v>0</v>
      </c>
      <c r="M1487" t="str">
        <f>VLOOKUP(D1487,Group[],4,FALSE)</f>
        <v>Kayu</v>
      </c>
      <c r="N1487" t="str">
        <f>VLOOKUP(F1487,Kategori[],3,FALSE)</f>
        <v>Kayu</v>
      </c>
    </row>
    <row r="1488" spans="1:14">
      <c r="A1488" s="139" t="s">
        <v>6856</v>
      </c>
      <c r="B1488" s="27" t="s">
        <v>18</v>
      </c>
      <c r="C1488" s="27" t="s">
        <v>20</v>
      </c>
      <c r="D1488" s="27" t="s">
        <v>1079</v>
      </c>
      <c r="E1488" s="27" t="s">
        <v>39</v>
      </c>
      <c r="F1488" s="27" t="s">
        <v>975</v>
      </c>
      <c r="G1488" s="27" t="s">
        <v>976</v>
      </c>
      <c r="H1488" s="139" t="s">
        <v>5</v>
      </c>
      <c r="I1488" s="1">
        <v>230100</v>
      </c>
      <c r="J1488" s="58">
        <v>1</v>
      </c>
      <c r="K1488" t="str">
        <f>VLOOKUP(D1488,Group[],3,FALSE)</f>
        <v>Non Komoditi</v>
      </c>
      <c r="L1488">
        <f>VLOOKUP(D1488,Group[],5,FALSE)</f>
        <v>0</v>
      </c>
      <c r="M1488" t="str">
        <f>VLOOKUP(D1488,Group[],4,FALSE)</f>
        <v>Kayu</v>
      </c>
      <c r="N1488" t="str">
        <f>VLOOKUP(F1488,Kategori[],3,FALSE)</f>
        <v>Kayu</v>
      </c>
    </row>
    <row r="1489" spans="1:14">
      <c r="A1489" s="139" t="s">
        <v>6856</v>
      </c>
      <c r="B1489" s="27" t="s">
        <v>18</v>
      </c>
      <c r="C1489" s="27" t="s">
        <v>20</v>
      </c>
      <c r="D1489" s="27" t="s">
        <v>1079</v>
      </c>
      <c r="E1489" s="27" t="s">
        <v>39</v>
      </c>
      <c r="F1489" s="27" t="s">
        <v>977</v>
      </c>
      <c r="G1489" s="27" t="s">
        <v>978</v>
      </c>
      <c r="H1489" s="139" t="s">
        <v>5</v>
      </c>
      <c r="I1489" s="1">
        <v>611000</v>
      </c>
      <c r="J1489" s="58">
        <v>2</v>
      </c>
      <c r="K1489" t="str">
        <f>VLOOKUP(D1489,Group[],3,FALSE)</f>
        <v>Non Komoditi</v>
      </c>
      <c r="L1489">
        <f>VLOOKUP(D1489,Group[],5,FALSE)</f>
        <v>0</v>
      </c>
      <c r="M1489" t="str">
        <f>VLOOKUP(D1489,Group[],4,FALSE)</f>
        <v>Kayu</v>
      </c>
      <c r="N1489" t="str">
        <f>VLOOKUP(F1489,Kategori[],3,FALSE)</f>
        <v>Kayu</v>
      </c>
    </row>
    <row r="1490" spans="1:14">
      <c r="A1490" s="139" t="s">
        <v>6856</v>
      </c>
      <c r="B1490" s="27" t="s">
        <v>18</v>
      </c>
      <c r="C1490" s="27" t="s">
        <v>20</v>
      </c>
      <c r="D1490" s="27" t="s">
        <v>1079</v>
      </c>
      <c r="E1490" s="27" t="s">
        <v>39</v>
      </c>
      <c r="F1490" s="27" t="s">
        <v>979</v>
      </c>
      <c r="G1490" s="27" t="s">
        <v>980</v>
      </c>
      <c r="H1490" s="139" t="s">
        <v>5</v>
      </c>
      <c r="I1490" s="1">
        <v>1197960</v>
      </c>
      <c r="J1490" s="58">
        <v>3</v>
      </c>
      <c r="K1490" t="str">
        <f>VLOOKUP(D1490,Group[],3,FALSE)</f>
        <v>Non Komoditi</v>
      </c>
      <c r="L1490">
        <f>VLOOKUP(D1490,Group[],5,FALSE)</f>
        <v>0</v>
      </c>
      <c r="M1490" t="str">
        <f>VLOOKUP(D1490,Group[],4,FALSE)</f>
        <v>Kayu</v>
      </c>
      <c r="N1490" t="str">
        <f>VLOOKUP(F1490,Kategori[],3,FALSE)</f>
        <v>Kayu</v>
      </c>
    </row>
    <row r="1491" spans="1:14">
      <c r="A1491" s="139" t="s">
        <v>6856</v>
      </c>
      <c r="B1491" s="27" t="s">
        <v>18</v>
      </c>
      <c r="C1491" s="27" t="s">
        <v>20</v>
      </c>
      <c r="D1491" s="27" t="s">
        <v>1079</v>
      </c>
      <c r="E1491" s="27" t="s">
        <v>39</v>
      </c>
      <c r="F1491" s="27" t="s">
        <v>981</v>
      </c>
      <c r="G1491" s="27" t="s">
        <v>982</v>
      </c>
      <c r="H1491" s="139" t="s">
        <v>5</v>
      </c>
      <c r="I1491" s="1">
        <v>800400</v>
      </c>
      <c r="J1491" s="58">
        <v>2</v>
      </c>
      <c r="K1491" t="str">
        <f>VLOOKUP(D1491,Group[],3,FALSE)</f>
        <v>Non Komoditi</v>
      </c>
      <c r="L1491">
        <f>VLOOKUP(D1491,Group[],5,FALSE)</f>
        <v>0</v>
      </c>
      <c r="M1491" t="str">
        <f>VLOOKUP(D1491,Group[],4,FALSE)</f>
        <v>Kayu</v>
      </c>
      <c r="N1491" t="str">
        <f>VLOOKUP(F1491,Kategori[],3,FALSE)</f>
        <v>Kayu</v>
      </c>
    </row>
    <row r="1492" spans="1:14">
      <c r="A1492" s="139" t="s">
        <v>6856</v>
      </c>
      <c r="B1492" s="27" t="s">
        <v>18</v>
      </c>
      <c r="C1492" s="27" t="s">
        <v>20</v>
      </c>
      <c r="D1492" s="27" t="s">
        <v>1079</v>
      </c>
      <c r="E1492" s="27" t="s">
        <v>39</v>
      </c>
      <c r="F1492" s="27" t="s">
        <v>983</v>
      </c>
      <c r="G1492" s="27" t="s">
        <v>984</v>
      </c>
      <c r="H1492" s="139" t="s">
        <v>5</v>
      </c>
      <c r="I1492" s="1">
        <v>2347500</v>
      </c>
      <c r="J1492" s="58">
        <v>4</v>
      </c>
      <c r="K1492" t="str">
        <f>VLOOKUP(D1492,Group[],3,FALSE)</f>
        <v>Non Komoditi</v>
      </c>
      <c r="L1492">
        <f>VLOOKUP(D1492,Group[],5,FALSE)</f>
        <v>0</v>
      </c>
      <c r="M1492" t="str">
        <f>VLOOKUP(D1492,Group[],4,FALSE)</f>
        <v>Kayu</v>
      </c>
      <c r="N1492" t="str">
        <f>VLOOKUP(F1492,Kategori[],3,FALSE)</f>
        <v>Kayu</v>
      </c>
    </row>
    <row r="1493" spans="1:14">
      <c r="A1493" s="139" t="s">
        <v>6856</v>
      </c>
      <c r="B1493" s="27" t="s">
        <v>18</v>
      </c>
      <c r="C1493" s="27" t="s">
        <v>20</v>
      </c>
      <c r="D1493" s="27" t="s">
        <v>1079</v>
      </c>
      <c r="E1493" s="27" t="s">
        <v>39</v>
      </c>
      <c r="F1493" s="27" t="s">
        <v>985</v>
      </c>
      <c r="G1493" s="27" t="s">
        <v>986</v>
      </c>
      <c r="H1493" s="139" t="s">
        <v>5</v>
      </c>
      <c r="I1493" s="1">
        <v>5371680</v>
      </c>
      <c r="J1493" s="58">
        <v>6</v>
      </c>
      <c r="K1493" t="str">
        <f>VLOOKUP(D1493,Group[],3,FALSE)</f>
        <v>Non Komoditi</v>
      </c>
      <c r="L1493">
        <f>VLOOKUP(D1493,Group[],5,FALSE)</f>
        <v>0</v>
      </c>
      <c r="M1493" t="str">
        <f>VLOOKUP(D1493,Group[],4,FALSE)</f>
        <v>Kayu</v>
      </c>
      <c r="N1493" t="str">
        <f>VLOOKUP(F1493,Kategori[],3,FALSE)</f>
        <v>Kayu</v>
      </c>
    </row>
    <row r="1494" spans="1:14">
      <c r="A1494" s="139" t="s">
        <v>6856</v>
      </c>
      <c r="B1494" s="27" t="s">
        <v>18</v>
      </c>
      <c r="C1494" s="27" t="s">
        <v>20</v>
      </c>
      <c r="D1494" s="27" t="s">
        <v>1073</v>
      </c>
      <c r="E1494" s="27" t="s">
        <v>26</v>
      </c>
      <c r="F1494" s="27" t="s">
        <v>6</v>
      </c>
      <c r="G1494" s="27" t="s">
        <v>6</v>
      </c>
      <c r="H1494" s="139" t="s">
        <v>5</v>
      </c>
      <c r="I1494" s="1">
        <v>1684878494</v>
      </c>
      <c r="J1494" s="58">
        <v>0</v>
      </c>
      <c r="K1494" t="str">
        <f>VLOOKUP(D1494,Group[],3,FALSE)</f>
        <v>Non Komoditi</v>
      </c>
      <c r="L1494">
        <f>VLOOKUP(D1494,Group[],5,FALSE)</f>
        <v>0</v>
      </c>
      <c r="M1494" t="str">
        <f>VLOOKUP(D1494,Group[],4,FALSE)</f>
        <v>Agrowisata</v>
      </c>
      <c r="N1494" t="str">
        <f>VLOOKUP(F1494,Kategori[],3,FALSE)</f>
        <v>Lainnya</v>
      </c>
    </row>
    <row r="1495" spans="1:14">
      <c r="A1495" s="139" t="s">
        <v>6856</v>
      </c>
      <c r="B1495" s="27" t="s">
        <v>18</v>
      </c>
      <c r="C1495" s="27" t="s">
        <v>21</v>
      </c>
      <c r="D1495" s="27" t="s">
        <v>1061</v>
      </c>
      <c r="E1495" s="27" t="s">
        <v>35</v>
      </c>
      <c r="F1495" s="27" t="s">
        <v>50</v>
      </c>
      <c r="G1495" s="27" t="s">
        <v>8</v>
      </c>
      <c r="H1495" s="139" t="s">
        <v>5</v>
      </c>
      <c r="I1495" s="1">
        <v>78729721250</v>
      </c>
      <c r="J1495" s="58">
        <v>6648640</v>
      </c>
      <c r="K1495" t="str">
        <f>VLOOKUP(D1495,Group[],3,FALSE)</f>
        <v>Komoditi</v>
      </c>
      <c r="L1495" t="str">
        <f>VLOOKUP(D1495,Group[],5,FALSE)</f>
        <v>Kelapa Sawit</v>
      </c>
      <c r="M1495" t="str">
        <f>VLOOKUP(D1495,Group[],4,FALSE)</f>
        <v>Kelapa Sawit</v>
      </c>
      <c r="N1495" t="str">
        <f>VLOOKUP(F1495,Kategori[],3,FALSE)</f>
        <v>Minyak Sawit</v>
      </c>
    </row>
    <row r="1496" spans="1:14">
      <c r="A1496" s="139" t="s">
        <v>6856</v>
      </c>
      <c r="B1496" s="27" t="s">
        <v>18</v>
      </c>
      <c r="C1496" s="27" t="s">
        <v>21</v>
      </c>
      <c r="D1496" s="27" t="s">
        <v>1061</v>
      </c>
      <c r="E1496" s="27" t="s">
        <v>35</v>
      </c>
      <c r="F1496" s="27" t="s">
        <v>51</v>
      </c>
      <c r="G1496" s="27" t="s">
        <v>9</v>
      </c>
      <c r="H1496" s="139" t="s">
        <v>5</v>
      </c>
      <c r="I1496" s="1">
        <v>8824877400</v>
      </c>
      <c r="J1496" s="58">
        <v>1411290</v>
      </c>
      <c r="K1496" t="str">
        <f>VLOOKUP(D1496,Group[],3,FALSE)</f>
        <v>Komoditi</v>
      </c>
      <c r="L1496" t="str">
        <f>VLOOKUP(D1496,Group[],5,FALSE)</f>
        <v>Kelapa Sawit</v>
      </c>
      <c r="M1496" t="str">
        <f>VLOOKUP(D1496,Group[],4,FALSE)</f>
        <v>Kelapa Sawit</v>
      </c>
      <c r="N1496" t="str">
        <f>VLOOKUP(F1496,Kategori[],3,FALSE)</f>
        <v>Kernel</v>
      </c>
    </row>
    <row r="1497" spans="1:14">
      <c r="A1497" s="139" t="s">
        <v>6856</v>
      </c>
      <c r="B1497" s="27" t="s">
        <v>18</v>
      </c>
      <c r="C1497" s="27" t="s">
        <v>21</v>
      </c>
      <c r="D1497" s="27" t="s">
        <v>1066</v>
      </c>
      <c r="E1497" s="27" t="s">
        <v>28</v>
      </c>
      <c r="F1497" s="27" t="s">
        <v>348</v>
      </c>
      <c r="G1497" s="27" t="s">
        <v>349</v>
      </c>
      <c r="H1497" s="139" t="s">
        <v>5</v>
      </c>
      <c r="I1497" s="1">
        <v>1498728600</v>
      </c>
      <c r="J1497" s="58">
        <v>66628</v>
      </c>
      <c r="K1497" t="str">
        <f>VLOOKUP(D1497,Group[],3,FALSE)</f>
        <v>Komoditi</v>
      </c>
      <c r="L1497" t="str">
        <f>VLOOKUP(D1497,Group[],5,FALSE)</f>
        <v>Karet</v>
      </c>
      <c r="M1497" t="str">
        <f>VLOOKUP(D1497,Group[],4,FALSE)</f>
        <v>Karet</v>
      </c>
      <c r="N1497" t="str">
        <f>VLOOKUP(F1497,Kategori[],3,FALSE)</f>
        <v>Karet Lainnya</v>
      </c>
    </row>
    <row r="1498" spans="1:14">
      <c r="A1498" s="139" t="s">
        <v>6856</v>
      </c>
      <c r="B1498" s="27" t="s">
        <v>18</v>
      </c>
      <c r="C1498" s="27" t="s">
        <v>22</v>
      </c>
      <c r="D1498" s="27" t="s">
        <v>1061</v>
      </c>
      <c r="E1498" s="27" t="s">
        <v>35</v>
      </c>
      <c r="F1498" s="27" t="s">
        <v>50</v>
      </c>
      <c r="G1498" s="27" t="s">
        <v>8</v>
      </c>
      <c r="H1498" s="139" t="s">
        <v>5</v>
      </c>
      <c r="I1498" s="1">
        <v>119098188727</v>
      </c>
      <c r="J1498" s="58">
        <v>11005520</v>
      </c>
      <c r="K1498" t="str">
        <f>VLOOKUP(D1498,Group[],3,FALSE)</f>
        <v>Komoditi</v>
      </c>
      <c r="L1498" t="str">
        <f>VLOOKUP(D1498,Group[],5,FALSE)</f>
        <v>Kelapa Sawit</v>
      </c>
      <c r="M1498" t="str">
        <f>VLOOKUP(D1498,Group[],4,FALSE)</f>
        <v>Kelapa Sawit</v>
      </c>
      <c r="N1498" t="str">
        <f>VLOOKUP(F1498,Kategori[],3,FALSE)</f>
        <v>Minyak Sawit</v>
      </c>
    </row>
    <row r="1499" spans="1:14">
      <c r="A1499" s="139" t="s">
        <v>6856</v>
      </c>
      <c r="B1499" s="27" t="s">
        <v>18</v>
      </c>
      <c r="C1499" s="27" t="s">
        <v>22</v>
      </c>
      <c r="D1499" s="27" t="s">
        <v>1061</v>
      </c>
      <c r="E1499" s="27" t="s">
        <v>35</v>
      </c>
      <c r="F1499" s="27" t="s">
        <v>1033</v>
      </c>
      <c r="G1499" s="27" t="s">
        <v>1034</v>
      </c>
      <c r="H1499" s="139" t="s">
        <v>5</v>
      </c>
      <c r="I1499" s="1">
        <v>5748500000</v>
      </c>
      <c r="J1499" s="58">
        <v>500000</v>
      </c>
      <c r="K1499" t="str">
        <f>VLOOKUP(D1499,Group[],3,FALSE)</f>
        <v>Komoditi</v>
      </c>
      <c r="L1499" t="str">
        <f>VLOOKUP(D1499,Group[],5,FALSE)</f>
        <v>Kelapa Sawit</v>
      </c>
      <c r="M1499" t="str">
        <f>VLOOKUP(D1499,Group[],4,FALSE)</f>
        <v>Kelapa Sawit</v>
      </c>
      <c r="N1499" t="str">
        <f>VLOOKUP(F1499,Kategori[],3,FALSE)</f>
        <v>PKO</v>
      </c>
    </row>
    <row r="1500" spans="1:14">
      <c r="A1500" s="139" t="s">
        <v>6856</v>
      </c>
      <c r="B1500" s="27" t="s">
        <v>18</v>
      </c>
      <c r="C1500" s="27" t="s">
        <v>22</v>
      </c>
      <c r="D1500" s="27" t="s">
        <v>1061</v>
      </c>
      <c r="E1500" s="27" t="s">
        <v>35</v>
      </c>
      <c r="F1500" s="27" t="s">
        <v>1035</v>
      </c>
      <c r="G1500" s="27" t="s">
        <v>1036</v>
      </c>
      <c r="H1500" s="139" t="s">
        <v>5</v>
      </c>
      <c r="I1500" s="1">
        <v>1287578037</v>
      </c>
      <c r="J1500" s="58">
        <v>719883</v>
      </c>
      <c r="K1500" t="str">
        <f>VLOOKUP(D1500,Group[],3,FALSE)</f>
        <v>Komoditi</v>
      </c>
      <c r="L1500" t="str">
        <f>VLOOKUP(D1500,Group[],5,FALSE)</f>
        <v>Kelapa Sawit</v>
      </c>
      <c r="M1500" t="str">
        <f>VLOOKUP(D1500,Group[],4,FALSE)</f>
        <v>Kelapa Sawit</v>
      </c>
      <c r="N1500" t="str">
        <f>VLOOKUP(F1500,Kategori[],3,FALSE)</f>
        <v>PKM</v>
      </c>
    </row>
    <row r="1501" spans="1:14">
      <c r="A1501" s="139" t="s">
        <v>6856</v>
      </c>
      <c r="B1501" s="27" t="s">
        <v>18</v>
      </c>
      <c r="C1501" s="27" t="s">
        <v>22</v>
      </c>
      <c r="D1501" s="27" t="s">
        <v>1066</v>
      </c>
      <c r="E1501" s="27" t="s">
        <v>28</v>
      </c>
      <c r="F1501" s="27" t="s">
        <v>350</v>
      </c>
      <c r="G1501" s="27" t="s">
        <v>99</v>
      </c>
      <c r="H1501" s="139" t="s">
        <v>5</v>
      </c>
      <c r="I1501" s="1">
        <v>244824105</v>
      </c>
      <c r="J1501" s="58">
        <v>10735</v>
      </c>
      <c r="K1501" t="str">
        <f>VLOOKUP(D1501,Group[],3,FALSE)</f>
        <v>Komoditi</v>
      </c>
      <c r="L1501" t="str">
        <f>VLOOKUP(D1501,Group[],5,FALSE)</f>
        <v>Karet</v>
      </c>
      <c r="M1501" t="str">
        <f>VLOOKUP(D1501,Group[],4,FALSE)</f>
        <v>Karet</v>
      </c>
      <c r="N1501" t="str">
        <f>VLOOKUP(F1501,Kategori[],3,FALSE)</f>
        <v>RSS-I</v>
      </c>
    </row>
    <row r="1502" spans="1:14">
      <c r="A1502" s="139" t="s">
        <v>6856</v>
      </c>
      <c r="B1502" s="27" t="s">
        <v>18</v>
      </c>
      <c r="C1502" s="27" t="s">
        <v>22</v>
      </c>
      <c r="D1502" s="27" t="s">
        <v>1066</v>
      </c>
      <c r="E1502" s="27" t="s">
        <v>28</v>
      </c>
      <c r="F1502" s="27" t="s">
        <v>1037</v>
      </c>
      <c r="G1502" s="27" t="s">
        <v>1038</v>
      </c>
      <c r="H1502" s="139" t="s">
        <v>5</v>
      </c>
      <c r="I1502" s="1">
        <v>454338000</v>
      </c>
      <c r="J1502" s="58">
        <v>17610</v>
      </c>
      <c r="K1502" t="str">
        <f>VLOOKUP(D1502,Group[],3,FALSE)</f>
        <v>Komoditi</v>
      </c>
      <c r="L1502" t="str">
        <f>VLOOKUP(D1502,Group[],5,FALSE)</f>
        <v>Karet</v>
      </c>
      <c r="M1502" t="str">
        <f>VLOOKUP(D1502,Group[],4,FALSE)</f>
        <v>Karet</v>
      </c>
      <c r="N1502" t="str">
        <f>VLOOKUP(F1502,Kategori[],3,FALSE)</f>
        <v>Karet Lainnya</v>
      </c>
    </row>
    <row r="1503" spans="1:14">
      <c r="A1503" s="139" t="s">
        <v>6856</v>
      </c>
      <c r="B1503" s="27" t="s">
        <v>18</v>
      </c>
      <c r="C1503" s="27" t="s">
        <v>22</v>
      </c>
      <c r="D1503" s="27" t="s">
        <v>1066</v>
      </c>
      <c r="E1503" s="27" t="s">
        <v>28</v>
      </c>
      <c r="F1503" s="27" t="s">
        <v>351</v>
      </c>
      <c r="G1503" s="27" t="s">
        <v>352</v>
      </c>
      <c r="H1503" s="139" t="s">
        <v>4</v>
      </c>
      <c r="I1503" s="1">
        <v>548900352</v>
      </c>
      <c r="J1503" s="58">
        <v>19200</v>
      </c>
      <c r="K1503" t="str">
        <f>VLOOKUP(D1503,Group[],3,FALSE)</f>
        <v>Komoditi</v>
      </c>
      <c r="L1503" t="str">
        <f>VLOOKUP(D1503,Group[],5,FALSE)</f>
        <v>Karet</v>
      </c>
      <c r="M1503" t="str">
        <f>VLOOKUP(D1503,Group[],4,FALSE)</f>
        <v>Karet</v>
      </c>
      <c r="N1503" t="str">
        <f>VLOOKUP(F1503,Kategori[],3,FALSE)</f>
        <v>RSS-I</v>
      </c>
    </row>
    <row r="1504" spans="1:14">
      <c r="A1504" s="139" t="s">
        <v>6856</v>
      </c>
      <c r="B1504" s="27" t="s">
        <v>18</v>
      </c>
      <c r="C1504" s="27" t="s">
        <v>22</v>
      </c>
      <c r="D1504" s="27" t="s">
        <v>1066</v>
      </c>
      <c r="E1504" s="27" t="s">
        <v>28</v>
      </c>
      <c r="F1504" s="27" t="s">
        <v>1039</v>
      </c>
      <c r="G1504" s="27" t="s">
        <v>1040</v>
      </c>
      <c r="H1504" s="139" t="s">
        <v>5</v>
      </c>
      <c r="I1504" s="1">
        <v>417312000</v>
      </c>
      <c r="J1504" s="58">
        <v>20160</v>
      </c>
      <c r="K1504" t="str">
        <f>VLOOKUP(D1504,Group[],3,FALSE)</f>
        <v>Komoditi</v>
      </c>
      <c r="L1504" t="str">
        <f>VLOOKUP(D1504,Group[],5,FALSE)</f>
        <v>Karet</v>
      </c>
      <c r="M1504" t="str">
        <f>VLOOKUP(D1504,Group[],4,FALSE)</f>
        <v>Karet</v>
      </c>
      <c r="N1504" t="str">
        <f>VLOOKUP(F1504,Kategori[],3,FALSE)</f>
        <v>Karet Lainnya</v>
      </c>
    </row>
    <row r="1505" spans="1:14">
      <c r="A1505" s="139" t="s">
        <v>6856</v>
      </c>
      <c r="B1505" s="27" t="s">
        <v>18</v>
      </c>
      <c r="C1505" s="27" t="s">
        <v>22</v>
      </c>
      <c r="D1505" s="27" t="s">
        <v>1066</v>
      </c>
      <c r="E1505" s="27" t="s">
        <v>28</v>
      </c>
      <c r="F1505" s="27" t="s">
        <v>353</v>
      </c>
      <c r="G1505" s="27" t="s">
        <v>354</v>
      </c>
      <c r="H1505" s="139" t="s">
        <v>4</v>
      </c>
      <c r="I1505" s="1">
        <v>303446304</v>
      </c>
      <c r="J1505" s="58">
        <v>10080</v>
      </c>
      <c r="K1505" t="str">
        <f>VLOOKUP(D1505,Group[],3,FALSE)</f>
        <v>Komoditi</v>
      </c>
      <c r="L1505" t="str">
        <f>VLOOKUP(D1505,Group[],5,FALSE)</f>
        <v>Karet</v>
      </c>
      <c r="M1505" t="str">
        <f>VLOOKUP(D1505,Group[],4,FALSE)</f>
        <v>Karet</v>
      </c>
      <c r="N1505" t="str">
        <f>VLOOKUP(F1505,Kategori[],3,FALSE)</f>
        <v>Karet Lainnya</v>
      </c>
    </row>
    <row r="1506" spans="1:14">
      <c r="A1506" s="139" t="s">
        <v>6856</v>
      </c>
      <c r="B1506" s="27" t="s">
        <v>18</v>
      </c>
      <c r="C1506" s="27" t="s">
        <v>22</v>
      </c>
      <c r="D1506" s="27" t="s">
        <v>1066</v>
      </c>
      <c r="E1506" s="27" t="s">
        <v>28</v>
      </c>
      <c r="F1506" s="27" t="s">
        <v>353</v>
      </c>
      <c r="G1506" s="27" t="s">
        <v>354</v>
      </c>
      <c r="H1506" s="139" t="s">
        <v>5</v>
      </c>
      <c r="I1506" s="1">
        <v>3314884860</v>
      </c>
      <c r="J1506" s="58">
        <v>122220</v>
      </c>
      <c r="K1506" t="str">
        <f>VLOOKUP(D1506,Group[],3,FALSE)</f>
        <v>Komoditi</v>
      </c>
      <c r="L1506" t="str">
        <f>VLOOKUP(D1506,Group[],5,FALSE)</f>
        <v>Karet</v>
      </c>
      <c r="M1506" t="str">
        <f>VLOOKUP(D1506,Group[],4,FALSE)</f>
        <v>Karet</v>
      </c>
      <c r="N1506" t="str">
        <f>VLOOKUP(F1506,Kategori[],3,FALSE)</f>
        <v>Karet Lainnya</v>
      </c>
    </row>
    <row r="1507" spans="1:14">
      <c r="A1507" s="139" t="s">
        <v>6856</v>
      </c>
      <c r="B1507" s="27" t="s">
        <v>18</v>
      </c>
      <c r="C1507" s="27" t="s">
        <v>22</v>
      </c>
      <c r="D1507" s="27" t="s">
        <v>1066</v>
      </c>
      <c r="E1507" s="27" t="s">
        <v>28</v>
      </c>
      <c r="F1507" s="27" t="s">
        <v>355</v>
      </c>
      <c r="G1507" s="27" t="s">
        <v>356</v>
      </c>
      <c r="H1507" s="139" t="s">
        <v>4</v>
      </c>
      <c r="I1507" s="1">
        <v>991562342</v>
      </c>
      <c r="J1507" s="58">
        <v>40320</v>
      </c>
      <c r="K1507" t="str">
        <f>VLOOKUP(D1507,Group[],3,FALSE)</f>
        <v>Komoditi</v>
      </c>
      <c r="L1507" t="str">
        <f>VLOOKUP(D1507,Group[],5,FALSE)</f>
        <v>Karet</v>
      </c>
      <c r="M1507" t="str">
        <f>VLOOKUP(D1507,Group[],4,FALSE)</f>
        <v>Karet</v>
      </c>
      <c r="N1507" t="str">
        <f>VLOOKUP(F1507,Kategori[],3,FALSE)</f>
        <v>SIR 20</v>
      </c>
    </row>
    <row r="1508" spans="1:14">
      <c r="A1508" s="139" t="s">
        <v>6856</v>
      </c>
      <c r="B1508" s="27" t="s">
        <v>18</v>
      </c>
      <c r="C1508" s="27" t="s">
        <v>22</v>
      </c>
      <c r="D1508" s="27" t="s">
        <v>1066</v>
      </c>
      <c r="E1508" s="27" t="s">
        <v>28</v>
      </c>
      <c r="F1508" s="27" t="s">
        <v>355</v>
      </c>
      <c r="G1508" s="27" t="s">
        <v>356</v>
      </c>
      <c r="H1508" s="139" t="s">
        <v>5</v>
      </c>
      <c r="I1508" s="1">
        <v>98685292860</v>
      </c>
      <c r="J1508" s="58">
        <v>4205880</v>
      </c>
      <c r="K1508" t="str">
        <f>VLOOKUP(D1508,Group[],3,FALSE)</f>
        <v>Komoditi</v>
      </c>
      <c r="L1508" t="str">
        <f>VLOOKUP(D1508,Group[],5,FALSE)</f>
        <v>Karet</v>
      </c>
      <c r="M1508" t="str">
        <f>VLOOKUP(D1508,Group[],4,FALSE)</f>
        <v>Karet</v>
      </c>
      <c r="N1508" t="str">
        <f>VLOOKUP(F1508,Kategori[],3,FALSE)</f>
        <v>SIR 20</v>
      </c>
    </row>
    <row r="1509" spans="1:14">
      <c r="A1509" s="139" t="s">
        <v>6856</v>
      </c>
      <c r="B1509" s="27" t="s">
        <v>18</v>
      </c>
      <c r="C1509" s="27" t="s">
        <v>22</v>
      </c>
      <c r="D1509" s="27" t="s">
        <v>1066</v>
      </c>
      <c r="E1509" s="27" t="s">
        <v>28</v>
      </c>
      <c r="F1509" s="27" t="s">
        <v>98</v>
      </c>
      <c r="G1509" s="27" t="s">
        <v>99</v>
      </c>
      <c r="H1509" s="139" t="s">
        <v>4</v>
      </c>
      <c r="I1509" s="1">
        <v>3976590412</v>
      </c>
      <c r="J1509" s="58">
        <v>146448</v>
      </c>
      <c r="K1509" t="str">
        <f>VLOOKUP(D1509,Group[],3,FALSE)</f>
        <v>Komoditi</v>
      </c>
      <c r="L1509" t="str">
        <f>VLOOKUP(D1509,Group[],5,FALSE)</f>
        <v>Karet</v>
      </c>
      <c r="M1509" t="str">
        <f>VLOOKUP(D1509,Group[],4,FALSE)</f>
        <v>Karet</v>
      </c>
      <c r="N1509" t="str">
        <f>VLOOKUP(F1509,Kategori[],3,FALSE)</f>
        <v>RSS-I</v>
      </c>
    </row>
    <row r="1510" spans="1:14">
      <c r="A1510" s="139" t="s">
        <v>6856</v>
      </c>
      <c r="B1510" s="27" t="s">
        <v>18</v>
      </c>
      <c r="C1510" s="27" t="s">
        <v>22</v>
      </c>
      <c r="D1510" s="27" t="s">
        <v>1066</v>
      </c>
      <c r="E1510" s="27" t="s">
        <v>28</v>
      </c>
      <c r="F1510" s="27" t="s">
        <v>98</v>
      </c>
      <c r="G1510" s="27" t="s">
        <v>99</v>
      </c>
      <c r="H1510" s="139" t="s">
        <v>5</v>
      </c>
      <c r="I1510" s="1">
        <v>8650280967</v>
      </c>
      <c r="J1510" s="58">
        <v>355385</v>
      </c>
      <c r="K1510" t="str">
        <f>VLOOKUP(D1510,Group[],3,FALSE)</f>
        <v>Komoditi</v>
      </c>
      <c r="L1510" t="str">
        <f>VLOOKUP(D1510,Group[],5,FALSE)</f>
        <v>Karet</v>
      </c>
      <c r="M1510" t="str">
        <f>VLOOKUP(D1510,Group[],4,FALSE)</f>
        <v>Karet</v>
      </c>
      <c r="N1510" t="str">
        <f>VLOOKUP(F1510,Kategori[],3,FALSE)</f>
        <v>RSS-I</v>
      </c>
    </row>
    <row r="1511" spans="1:14">
      <c r="A1511" s="139" t="s">
        <v>6856</v>
      </c>
      <c r="B1511" s="27" t="s">
        <v>18</v>
      </c>
      <c r="C1511" s="27" t="s">
        <v>22</v>
      </c>
      <c r="D1511" s="27" t="s">
        <v>1066</v>
      </c>
      <c r="E1511" s="27" t="s">
        <v>28</v>
      </c>
      <c r="F1511" s="27" t="s">
        <v>492</v>
      </c>
      <c r="G1511" s="27" t="s">
        <v>493</v>
      </c>
      <c r="H1511" s="139" t="s">
        <v>5</v>
      </c>
      <c r="I1511" s="1">
        <v>17956800</v>
      </c>
      <c r="J1511" s="58">
        <v>696</v>
      </c>
      <c r="K1511" t="str">
        <f>VLOOKUP(D1511,Group[],3,FALSE)</f>
        <v>Komoditi</v>
      </c>
      <c r="L1511" t="str">
        <f>VLOOKUP(D1511,Group[],5,FALSE)</f>
        <v>Karet</v>
      </c>
      <c r="M1511" t="str">
        <f>VLOOKUP(D1511,Group[],4,FALSE)</f>
        <v>Karet</v>
      </c>
      <c r="N1511" t="str">
        <f>VLOOKUP(F1511,Kategori[],3,FALSE)</f>
        <v>Karet Lainnya</v>
      </c>
    </row>
    <row r="1512" spans="1:14">
      <c r="A1512" s="139" t="s">
        <v>6856</v>
      </c>
      <c r="B1512" s="27" t="s">
        <v>18</v>
      </c>
      <c r="C1512" s="27" t="s">
        <v>22</v>
      </c>
      <c r="D1512" s="27" t="s">
        <v>1067</v>
      </c>
      <c r="E1512" s="27" t="s">
        <v>36</v>
      </c>
      <c r="F1512" s="27" t="s">
        <v>698</v>
      </c>
      <c r="G1512" s="27" t="s">
        <v>14</v>
      </c>
      <c r="H1512" s="139" t="s">
        <v>5</v>
      </c>
      <c r="I1512" s="1">
        <v>2185200000</v>
      </c>
      <c r="J1512" s="58">
        <v>114700</v>
      </c>
      <c r="K1512" t="str">
        <f>VLOOKUP(D1512,Group[],3,FALSE)</f>
        <v>Komoditi</v>
      </c>
      <c r="L1512" t="str">
        <f>VLOOKUP(D1512,Group[],5,FALSE)</f>
        <v>Teh</v>
      </c>
      <c r="M1512" t="str">
        <f>VLOOKUP(D1512,Group[],4,FALSE)</f>
        <v>Teh</v>
      </c>
      <c r="N1512" t="str">
        <f>VLOOKUP(F1512,Kategori[],3,FALSE)</f>
        <v>Teh Lainnya</v>
      </c>
    </row>
    <row r="1513" spans="1:14">
      <c r="A1513" s="139" t="s">
        <v>6856</v>
      </c>
      <c r="B1513" s="27" t="s">
        <v>18</v>
      </c>
      <c r="C1513" s="27" t="s">
        <v>22</v>
      </c>
      <c r="D1513" s="27" t="s">
        <v>1067</v>
      </c>
      <c r="E1513" s="27" t="s">
        <v>36</v>
      </c>
      <c r="F1513" s="27" t="s">
        <v>68</v>
      </c>
      <c r="G1513" s="27" t="s">
        <v>69</v>
      </c>
      <c r="H1513" s="139" t="s">
        <v>4</v>
      </c>
      <c r="I1513" s="1">
        <v>53410272</v>
      </c>
      <c r="J1513" s="58">
        <v>2480</v>
      </c>
      <c r="K1513" t="str">
        <f>VLOOKUP(D1513,Group[],3,FALSE)</f>
        <v>Komoditi</v>
      </c>
      <c r="L1513" t="str">
        <f>VLOOKUP(D1513,Group[],5,FALSE)</f>
        <v>Teh</v>
      </c>
      <c r="M1513" t="str">
        <f>VLOOKUP(D1513,Group[],4,FALSE)</f>
        <v>Teh</v>
      </c>
      <c r="N1513" t="str">
        <f>VLOOKUP(F1513,Kategori[],3,FALSE)</f>
        <v>Ortodhoks</v>
      </c>
    </row>
    <row r="1514" spans="1:14">
      <c r="A1514" s="139" t="s">
        <v>6856</v>
      </c>
      <c r="B1514" s="27" t="s">
        <v>18</v>
      </c>
      <c r="C1514" s="27" t="s">
        <v>22</v>
      </c>
      <c r="D1514" s="27" t="s">
        <v>1067</v>
      </c>
      <c r="E1514" s="27" t="s">
        <v>36</v>
      </c>
      <c r="F1514" s="27" t="s">
        <v>70</v>
      </c>
      <c r="G1514" s="27" t="s">
        <v>71</v>
      </c>
      <c r="H1514" s="139" t="s">
        <v>5</v>
      </c>
      <c r="I1514" s="1">
        <v>2240000</v>
      </c>
      <c r="J1514" s="58">
        <v>160</v>
      </c>
      <c r="K1514" t="str">
        <f>VLOOKUP(D1514,Group[],3,FALSE)</f>
        <v>Komoditi</v>
      </c>
      <c r="L1514" t="str">
        <f>VLOOKUP(D1514,Group[],5,FALSE)</f>
        <v>Teh</v>
      </c>
      <c r="M1514" t="str">
        <f>VLOOKUP(D1514,Group[],4,FALSE)</f>
        <v>Teh</v>
      </c>
      <c r="N1514" t="str">
        <f>VLOOKUP(F1514,Kategori[],3,FALSE)</f>
        <v>Ortodhoks</v>
      </c>
    </row>
    <row r="1515" spans="1:14">
      <c r="A1515" s="139" t="s">
        <v>6856</v>
      </c>
      <c r="B1515" s="27" t="s">
        <v>18</v>
      </c>
      <c r="C1515" s="27" t="s">
        <v>22</v>
      </c>
      <c r="D1515" s="27" t="s">
        <v>1067</v>
      </c>
      <c r="E1515" s="27" t="s">
        <v>36</v>
      </c>
      <c r="F1515" s="27" t="s">
        <v>74</v>
      </c>
      <c r="G1515" s="27" t="s">
        <v>75</v>
      </c>
      <c r="H1515" s="139" t="s">
        <v>4</v>
      </c>
      <c r="I1515" s="1">
        <v>115007520</v>
      </c>
      <c r="J1515" s="58">
        <v>6200</v>
      </c>
      <c r="K1515" t="str">
        <f>VLOOKUP(D1515,Group[],3,FALSE)</f>
        <v>Komoditi</v>
      </c>
      <c r="L1515" t="str">
        <f>VLOOKUP(D1515,Group[],5,FALSE)</f>
        <v>Teh</v>
      </c>
      <c r="M1515" t="str">
        <f>VLOOKUP(D1515,Group[],4,FALSE)</f>
        <v>Teh</v>
      </c>
      <c r="N1515" t="str">
        <f>VLOOKUP(F1515,Kategori[],3,FALSE)</f>
        <v>Ortodhoks</v>
      </c>
    </row>
    <row r="1516" spans="1:14">
      <c r="A1516" s="139" t="s">
        <v>6856</v>
      </c>
      <c r="B1516" s="27" t="s">
        <v>18</v>
      </c>
      <c r="C1516" s="27" t="s">
        <v>22</v>
      </c>
      <c r="D1516" s="27" t="s">
        <v>1067</v>
      </c>
      <c r="E1516" s="27" t="s">
        <v>36</v>
      </c>
      <c r="F1516" s="27" t="s">
        <v>357</v>
      </c>
      <c r="G1516" s="27" t="s">
        <v>358</v>
      </c>
      <c r="H1516" s="139" t="s">
        <v>5</v>
      </c>
      <c r="I1516" s="1">
        <v>23056800</v>
      </c>
      <c r="J1516" s="58">
        <v>1040</v>
      </c>
      <c r="K1516" t="str">
        <f>VLOOKUP(D1516,Group[],3,FALSE)</f>
        <v>Komoditi</v>
      </c>
      <c r="L1516" t="str">
        <f>VLOOKUP(D1516,Group[],5,FALSE)</f>
        <v>Teh</v>
      </c>
      <c r="M1516" t="str">
        <f>VLOOKUP(D1516,Group[],4,FALSE)</f>
        <v>Teh</v>
      </c>
      <c r="N1516" t="str">
        <f>VLOOKUP(F1516,Kategori[],3,FALSE)</f>
        <v>CTC</v>
      </c>
    </row>
    <row r="1517" spans="1:14">
      <c r="A1517" s="139" t="s">
        <v>6856</v>
      </c>
      <c r="B1517" s="27" t="s">
        <v>18</v>
      </c>
      <c r="C1517" s="27" t="s">
        <v>22</v>
      </c>
      <c r="D1517" s="27" t="s">
        <v>1067</v>
      </c>
      <c r="E1517" s="27" t="s">
        <v>36</v>
      </c>
      <c r="F1517" s="27" t="s">
        <v>82</v>
      </c>
      <c r="G1517" s="27" t="s">
        <v>83</v>
      </c>
      <c r="H1517" s="139" t="s">
        <v>4</v>
      </c>
      <c r="I1517" s="1">
        <v>33923760</v>
      </c>
      <c r="J1517" s="58">
        <v>1300</v>
      </c>
      <c r="K1517" t="str">
        <f>VLOOKUP(D1517,Group[],3,FALSE)</f>
        <v>Komoditi</v>
      </c>
      <c r="L1517" t="str">
        <f>VLOOKUP(D1517,Group[],5,FALSE)</f>
        <v>Teh</v>
      </c>
      <c r="M1517" t="str">
        <f>VLOOKUP(D1517,Group[],4,FALSE)</f>
        <v>Teh</v>
      </c>
      <c r="N1517" t="str">
        <f>VLOOKUP(F1517,Kategori[],3,FALSE)</f>
        <v>CTC</v>
      </c>
    </row>
    <row r="1518" spans="1:14">
      <c r="A1518" s="139" t="s">
        <v>6856</v>
      </c>
      <c r="B1518" s="27" t="s">
        <v>18</v>
      </c>
      <c r="C1518" s="27" t="s">
        <v>22</v>
      </c>
      <c r="D1518" s="27" t="s">
        <v>1067</v>
      </c>
      <c r="E1518" s="27" t="s">
        <v>36</v>
      </c>
      <c r="F1518" s="27" t="s">
        <v>88</v>
      </c>
      <c r="G1518" s="27" t="s">
        <v>89</v>
      </c>
      <c r="H1518" s="139" t="s">
        <v>4</v>
      </c>
      <c r="I1518" s="1">
        <v>25466400</v>
      </c>
      <c r="J1518" s="58">
        <v>1800</v>
      </c>
      <c r="K1518" t="str">
        <f>VLOOKUP(D1518,Group[],3,FALSE)</f>
        <v>Komoditi</v>
      </c>
      <c r="L1518" t="str">
        <f>VLOOKUP(D1518,Group[],5,FALSE)</f>
        <v>Teh</v>
      </c>
      <c r="M1518" t="str">
        <f>VLOOKUP(D1518,Group[],4,FALSE)</f>
        <v>Teh</v>
      </c>
      <c r="N1518" t="str">
        <f>VLOOKUP(F1518,Kategori[],3,FALSE)</f>
        <v>CTC</v>
      </c>
    </row>
    <row r="1519" spans="1:14">
      <c r="A1519" s="139" t="s">
        <v>6856</v>
      </c>
      <c r="B1519" s="27" t="s">
        <v>18</v>
      </c>
      <c r="C1519" s="27" t="s">
        <v>22</v>
      </c>
      <c r="D1519" s="27" t="s">
        <v>1069</v>
      </c>
      <c r="E1519" s="27" t="s">
        <v>40</v>
      </c>
      <c r="F1519" s="27" t="s">
        <v>1041</v>
      </c>
      <c r="G1519" s="27" t="s">
        <v>1042</v>
      </c>
      <c r="H1519" s="139" t="s">
        <v>5</v>
      </c>
      <c r="I1519" s="1">
        <v>160239500</v>
      </c>
      <c r="J1519" s="58">
        <v>11051</v>
      </c>
      <c r="K1519" t="str">
        <f>VLOOKUP(D1519,Group[],3,FALSE)</f>
        <v>Non Komoditi</v>
      </c>
      <c r="L1519">
        <f>VLOOKUP(D1519,Group[],5,FALSE)</f>
        <v>0</v>
      </c>
      <c r="M1519" t="str">
        <f>VLOOKUP(D1519,Group[],4,FALSE)</f>
        <v>Hilir Lainnya</v>
      </c>
      <c r="N1519" t="str">
        <f>VLOOKUP(F1519,Kategori[],3,FALSE)</f>
        <v>Hilir Lainya</v>
      </c>
    </row>
    <row r="1520" spans="1:14">
      <c r="A1520" s="139" t="s">
        <v>6856</v>
      </c>
      <c r="B1520" s="27" t="s">
        <v>18</v>
      </c>
      <c r="C1520" s="27" t="s">
        <v>22</v>
      </c>
      <c r="D1520" s="27" t="s">
        <v>1062</v>
      </c>
      <c r="E1520" s="27" t="s">
        <v>45</v>
      </c>
      <c r="F1520" s="27" t="s">
        <v>50</v>
      </c>
      <c r="G1520" s="27" t="s">
        <v>8</v>
      </c>
      <c r="H1520" s="139" t="s">
        <v>5</v>
      </c>
      <c r="I1520" s="1">
        <v>50500000</v>
      </c>
      <c r="J1520" s="58">
        <v>0</v>
      </c>
      <c r="K1520" t="str">
        <f>VLOOKUP(D1520,Group[],3,FALSE)</f>
        <v>Komoditi</v>
      </c>
      <c r="L1520" t="str">
        <f>VLOOKUP(D1520,Group[],5,FALSE)</f>
        <v>Kelapa Sawit</v>
      </c>
      <c r="M1520" t="str">
        <f>VLOOKUP(D1520,Group[],4,FALSE)</f>
        <v>Kelapa Sawit</v>
      </c>
      <c r="N1520" t="str">
        <f>VLOOKUP(F1520,Kategori[],3,FALSE)</f>
        <v>Minyak Sawit</v>
      </c>
    </row>
    <row r="1521" spans="1:14">
      <c r="A1521" s="139" t="s">
        <v>6856</v>
      </c>
      <c r="B1521" s="27" t="s">
        <v>18</v>
      </c>
      <c r="C1521" s="27" t="s">
        <v>23</v>
      </c>
      <c r="D1521" s="27" t="s">
        <v>1061</v>
      </c>
      <c r="E1521" s="27" t="s">
        <v>35</v>
      </c>
      <c r="F1521" s="27" t="s">
        <v>359</v>
      </c>
      <c r="G1521" s="27" t="s">
        <v>360</v>
      </c>
      <c r="H1521" s="139" t="s">
        <v>5</v>
      </c>
      <c r="I1521" s="1">
        <v>1450024500</v>
      </c>
      <c r="J1521" s="58">
        <v>674430</v>
      </c>
      <c r="K1521" t="str">
        <f>VLOOKUP(D1521,Group[],3,FALSE)</f>
        <v>Komoditi</v>
      </c>
      <c r="L1521" t="str">
        <f>VLOOKUP(D1521,Group[],5,FALSE)</f>
        <v>Kelapa Sawit</v>
      </c>
      <c r="M1521" t="str">
        <f>VLOOKUP(D1521,Group[],4,FALSE)</f>
        <v>Kelapa Sawit</v>
      </c>
      <c r="N1521" t="str">
        <f>VLOOKUP(F1521,Kategori[],3,FALSE)</f>
        <v>TBS</v>
      </c>
    </row>
    <row r="1522" spans="1:14">
      <c r="A1522" s="139" t="s">
        <v>6856</v>
      </c>
      <c r="B1522" s="27" t="s">
        <v>18</v>
      </c>
      <c r="C1522" s="27" t="s">
        <v>23</v>
      </c>
      <c r="D1522" s="27" t="s">
        <v>1064</v>
      </c>
      <c r="E1522" s="27" t="s">
        <v>33</v>
      </c>
      <c r="F1522" s="27" t="s">
        <v>642</v>
      </c>
      <c r="G1522" s="27" t="s">
        <v>643</v>
      </c>
      <c r="H1522" s="139" t="s">
        <v>5</v>
      </c>
      <c r="I1522" s="1">
        <v>3101000</v>
      </c>
      <c r="J1522" s="58">
        <v>200</v>
      </c>
      <c r="K1522" t="str">
        <f>VLOOKUP(D1522,Group[],3,FALSE)</f>
        <v>Komoditi</v>
      </c>
      <c r="L1522" t="str">
        <f>VLOOKUP(D1522,Group[],5,FALSE)</f>
        <v>Tebu</v>
      </c>
      <c r="M1522" t="str">
        <f>VLOOKUP(D1522,Group[],4,FALSE)</f>
        <v>Tebu</v>
      </c>
      <c r="N1522" t="str">
        <f>VLOOKUP(F1522,Kategori[],3,FALSE)</f>
        <v>Gula</v>
      </c>
    </row>
    <row r="1523" spans="1:14">
      <c r="A1523" s="139" t="s">
        <v>6856</v>
      </c>
      <c r="B1523" s="27" t="s">
        <v>18</v>
      </c>
      <c r="C1523" s="27" t="s">
        <v>23</v>
      </c>
      <c r="D1523" s="27" t="s">
        <v>1072</v>
      </c>
      <c r="E1523" s="27" t="s">
        <v>27</v>
      </c>
      <c r="F1523" s="27" t="s">
        <v>1055</v>
      </c>
      <c r="G1523" s="27" t="s">
        <v>1056</v>
      </c>
      <c r="H1523" s="139" t="s">
        <v>5</v>
      </c>
      <c r="I1523" s="1">
        <v>22500000</v>
      </c>
      <c r="J1523" s="58">
        <v>10000</v>
      </c>
      <c r="K1523" t="str">
        <f>VLOOKUP(D1523,Group[],3,FALSE)</f>
        <v>Non Komoditi</v>
      </c>
      <c r="L1523">
        <f>VLOOKUP(D1523,Group[],5,FALSE)</f>
        <v>0</v>
      </c>
      <c r="M1523" t="str">
        <f>VLOOKUP(D1523,Group[],4,FALSE)</f>
        <v>Hortikultura</v>
      </c>
      <c r="N1523" t="str">
        <f>VLOOKUP(F1523,Kategori[],3,FALSE)</f>
        <v>Hortikultura</v>
      </c>
    </row>
    <row r="1524" spans="1:14">
      <c r="A1524" s="139" t="s">
        <v>6856</v>
      </c>
      <c r="B1524" s="27" t="s">
        <v>19</v>
      </c>
      <c r="C1524" s="27" t="s">
        <v>17</v>
      </c>
      <c r="D1524" s="27" t="s">
        <v>1061</v>
      </c>
      <c r="E1524" s="27" t="s">
        <v>35</v>
      </c>
      <c r="F1524" s="27" t="s">
        <v>50</v>
      </c>
      <c r="G1524" s="27" t="s">
        <v>8</v>
      </c>
      <c r="H1524" s="139" t="s">
        <v>5</v>
      </c>
      <c r="I1524" s="1">
        <v>131616564260</v>
      </c>
      <c r="J1524" s="58">
        <v>10828400</v>
      </c>
      <c r="K1524" t="str">
        <f>VLOOKUP(D1524,Group[],3,FALSE)</f>
        <v>Komoditi</v>
      </c>
      <c r="L1524" t="str">
        <f>VLOOKUP(D1524,Group[],5,FALSE)</f>
        <v>Kelapa Sawit</v>
      </c>
      <c r="M1524" t="str">
        <f>VLOOKUP(D1524,Group[],4,FALSE)</f>
        <v>Kelapa Sawit</v>
      </c>
      <c r="N1524" t="str">
        <f>VLOOKUP(F1524,Kategori[],3,FALSE)</f>
        <v>Minyak Sawit</v>
      </c>
    </row>
    <row r="1525" spans="1:14">
      <c r="A1525" s="139" t="s">
        <v>6856</v>
      </c>
      <c r="B1525" s="27" t="s">
        <v>19</v>
      </c>
      <c r="C1525" s="27" t="s">
        <v>17</v>
      </c>
      <c r="D1525" s="27" t="s">
        <v>1061</v>
      </c>
      <c r="E1525" s="27" t="s">
        <v>35</v>
      </c>
      <c r="F1525" s="27" t="s">
        <v>51</v>
      </c>
      <c r="G1525" s="27" t="s">
        <v>9</v>
      </c>
      <c r="H1525" s="139" t="s">
        <v>5</v>
      </c>
      <c r="I1525" s="1">
        <v>12727167630</v>
      </c>
      <c r="J1525" s="58">
        <v>2058290</v>
      </c>
      <c r="K1525" t="str">
        <f>VLOOKUP(D1525,Group[],3,FALSE)</f>
        <v>Komoditi</v>
      </c>
      <c r="L1525" t="str">
        <f>VLOOKUP(D1525,Group[],5,FALSE)</f>
        <v>Kelapa Sawit</v>
      </c>
      <c r="M1525" t="str">
        <f>VLOOKUP(D1525,Group[],4,FALSE)</f>
        <v>Kelapa Sawit</v>
      </c>
      <c r="N1525" t="str">
        <f>VLOOKUP(F1525,Kategori[],3,FALSE)</f>
        <v>Kernel</v>
      </c>
    </row>
    <row r="1526" spans="1:14">
      <c r="A1526" s="139" t="s">
        <v>6856</v>
      </c>
      <c r="B1526" s="27" t="s">
        <v>19</v>
      </c>
      <c r="C1526" s="27" t="s">
        <v>17</v>
      </c>
      <c r="D1526" s="27" t="s">
        <v>1064</v>
      </c>
      <c r="E1526" s="27" t="s">
        <v>33</v>
      </c>
      <c r="F1526" s="27" t="s">
        <v>363</v>
      </c>
      <c r="G1526" s="27" t="s">
        <v>364</v>
      </c>
      <c r="H1526" s="139" t="s">
        <v>5</v>
      </c>
      <c r="I1526" s="1">
        <v>25700070000</v>
      </c>
      <c r="J1526" s="58">
        <v>1657000</v>
      </c>
      <c r="K1526" t="str">
        <f>VLOOKUP(D1526,Group[],3,FALSE)</f>
        <v>Komoditi</v>
      </c>
      <c r="L1526" t="str">
        <f>VLOOKUP(D1526,Group[],5,FALSE)</f>
        <v>Tebu</v>
      </c>
      <c r="M1526" t="str">
        <f>VLOOKUP(D1526,Group[],4,FALSE)</f>
        <v>Tebu</v>
      </c>
      <c r="N1526" t="str">
        <f>VLOOKUP(F1526,Kategori[],3,FALSE)</f>
        <v>Gula</v>
      </c>
    </row>
    <row r="1527" spans="1:14">
      <c r="A1527" s="139" t="s">
        <v>6856</v>
      </c>
      <c r="B1527" s="27" t="s">
        <v>19</v>
      </c>
      <c r="C1527" s="27" t="s">
        <v>17</v>
      </c>
      <c r="D1527" s="27" t="s">
        <v>1064</v>
      </c>
      <c r="E1527" s="27" t="s">
        <v>33</v>
      </c>
      <c r="F1527" s="27" t="s">
        <v>365</v>
      </c>
      <c r="G1527" s="27" t="s">
        <v>366</v>
      </c>
      <c r="H1527" s="139" t="s">
        <v>5</v>
      </c>
      <c r="I1527" s="1">
        <v>1383957600</v>
      </c>
      <c r="J1527" s="58">
        <v>636979</v>
      </c>
      <c r="K1527" t="str">
        <f>VLOOKUP(D1527,Group[],3,FALSE)</f>
        <v>Komoditi</v>
      </c>
      <c r="L1527" t="str">
        <f>VLOOKUP(D1527,Group[],5,FALSE)</f>
        <v>Tebu</v>
      </c>
      <c r="M1527" t="str">
        <f>VLOOKUP(D1527,Group[],4,FALSE)</f>
        <v>Tebu</v>
      </c>
      <c r="N1527" t="str">
        <f>VLOOKUP(F1527,Kategori[],3,FALSE)</f>
        <v>Tetes</v>
      </c>
    </row>
    <row r="1528" spans="1:14">
      <c r="A1528" s="139" t="s">
        <v>6856</v>
      </c>
      <c r="B1528" s="27" t="s">
        <v>19</v>
      </c>
      <c r="C1528" s="27" t="s">
        <v>17</v>
      </c>
      <c r="D1528" s="27" t="s">
        <v>1064</v>
      </c>
      <c r="E1528" s="27" t="s">
        <v>33</v>
      </c>
      <c r="F1528" s="27" t="s">
        <v>367</v>
      </c>
      <c r="G1528" s="27" t="s">
        <v>368</v>
      </c>
      <c r="H1528" s="139" t="s">
        <v>5</v>
      </c>
      <c r="I1528" s="1">
        <v>-1015956000</v>
      </c>
      <c r="J1528" s="58">
        <v>-441720</v>
      </c>
      <c r="K1528" t="str">
        <f>VLOOKUP(D1528,Group[],3,FALSE)</f>
        <v>Komoditi</v>
      </c>
      <c r="L1528" t="str">
        <f>VLOOKUP(D1528,Group[],5,FALSE)</f>
        <v>Tebu</v>
      </c>
      <c r="M1528" t="str">
        <f>VLOOKUP(D1528,Group[],4,FALSE)</f>
        <v>Tebu</v>
      </c>
      <c r="N1528" t="str">
        <f>VLOOKUP(F1528,Kategori[],3,FALSE)</f>
        <v>Gula</v>
      </c>
    </row>
    <row r="1529" spans="1:14">
      <c r="A1529" s="139" t="s">
        <v>6856</v>
      </c>
      <c r="B1529" s="27" t="s">
        <v>19</v>
      </c>
      <c r="C1529" s="27" t="s">
        <v>17</v>
      </c>
      <c r="D1529" s="27" t="s">
        <v>1062</v>
      </c>
      <c r="E1529" s="27" t="s">
        <v>45</v>
      </c>
      <c r="F1529" s="27" t="s">
        <v>50</v>
      </c>
      <c r="G1529" s="27" t="s">
        <v>8</v>
      </c>
      <c r="H1529" s="139" t="s">
        <v>5</v>
      </c>
      <c r="I1529" s="1">
        <v>80944330</v>
      </c>
      <c r="J1529" s="58">
        <v>0</v>
      </c>
      <c r="K1529" t="str">
        <f>VLOOKUP(D1529,Group[],3,FALSE)</f>
        <v>Komoditi</v>
      </c>
      <c r="L1529" t="str">
        <f>VLOOKUP(D1529,Group[],5,FALSE)</f>
        <v>Kelapa Sawit</v>
      </c>
      <c r="M1529" t="str">
        <f>VLOOKUP(D1529,Group[],4,FALSE)</f>
        <v>Kelapa Sawit</v>
      </c>
      <c r="N1529" t="str">
        <f>VLOOKUP(F1529,Kategori[],3,FALSE)</f>
        <v>Minyak Sawit</v>
      </c>
    </row>
    <row r="1530" spans="1:14">
      <c r="A1530" s="139" t="s">
        <v>6856</v>
      </c>
      <c r="B1530" s="27" t="s">
        <v>19</v>
      </c>
      <c r="C1530" s="27" t="s">
        <v>18</v>
      </c>
      <c r="D1530" s="27" t="s">
        <v>1066</v>
      </c>
      <c r="E1530" s="27" t="s">
        <v>28</v>
      </c>
      <c r="F1530" s="27" t="s">
        <v>369</v>
      </c>
      <c r="G1530" s="27" t="s">
        <v>370</v>
      </c>
      <c r="H1530" s="139" t="s">
        <v>5</v>
      </c>
      <c r="I1530" s="1">
        <v>494610006</v>
      </c>
      <c r="J1530" s="58">
        <v>14220</v>
      </c>
      <c r="K1530" t="str">
        <f>VLOOKUP(D1530,Group[],3,FALSE)</f>
        <v>Komoditi</v>
      </c>
      <c r="L1530" t="str">
        <f>VLOOKUP(D1530,Group[],5,FALSE)</f>
        <v>Karet</v>
      </c>
      <c r="M1530" t="str">
        <f>VLOOKUP(D1530,Group[],4,FALSE)</f>
        <v>Karet</v>
      </c>
      <c r="N1530" t="str">
        <f>VLOOKUP(F1530,Kategori[],3,FALSE)</f>
        <v>Karet Lainnya</v>
      </c>
    </row>
    <row r="1531" spans="1:14">
      <c r="A1531" s="139" t="s">
        <v>6856</v>
      </c>
      <c r="B1531" s="27" t="s">
        <v>19</v>
      </c>
      <c r="C1531" s="27" t="s">
        <v>18</v>
      </c>
      <c r="D1531" s="27" t="s">
        <v>1066</v>
      </c>
      <c r="E1531" s="27" t="s">
        <v>28</v>
      </c>
      <c r="F1531" s="27" t="s">
        <v>371</v>
      </c>
      <c r="G1531" s="27" t="s">
        <v>372</v>
      </c>
      <c r="H1531" s="139" t="s">
        <v>5</v>
      </c>
      <c r="I1531" s="1">
        <v>46200002</v>
      </c>
      <c r="J1531" s="58">
        <v>4373</v>
      </c>
      <c r="K1531" t="str">
        <f>VLOOKUP(D1531,Group[],3,FALSE)</f>
        <v>Komoditi</v>
      </c>
      <c r="L1531" t="str">
        <f>VLOOKUP(D1531,Group[],5,FALSE)</f>
        <v>Karet</v>
      </c>
      <c r="M1531" t="str">
        <f>VLOOKUP(D1531,Group[],4,FALSE)</f>
        <v>Karet</v>
      </c>
      <c r="N1531" t="str">
        <f>VLOOKUP(F1531,Kategori[],3,FALSE)</f>
        <v>Karet Lainnya</v>
      </c>
    </row>
    <row r="1532" spans="1:14">
      <c r="A1532" s="139" t="s">
        <v>6856</v>
      </c>
      <c r="B1532" s="27" t="s">
        <v>19</v>
      </c>
      <c r="C1532" s="27" t="s">
        <v>18</v>
      </c>
      <c r="D1532" s="27" t="s">
        <v>1066</v>
      </c>
      <c r="E1532" s="27" t="s">
        <v>28</v>
      </c>
      <c r="F1532" s="27" t="s">
        <v>373</v>
      </c>
      <c r="G1532" s="27" t="s">
        <v>356</v>
      </c>
      <c r="H1532" s="139" t="s">
        <v>5</v>
      </c>
      <c r="I1532" s="1">
        <v>70815465</v>
      </c>
      <c r="J1532" s="58">
        <v>2835</v>
      </c>
      <c r="K1532" t="str">
        <f>VLOOKUP(D1532,Group[],3,FALSE)</f>
        <v>Komoditi</v>
      </c>
      <c r="L1532" t="str">
        <f>VLOOKUP(D1532,Group[],5,FALSE)</f>
        <v>Karet</v>
      </c>
      <c r="M1532" t="str">
        <f>VLOOKUP(D1532,Group[],4,FALSE)</f>
        <v>Karet</v>
      </c>
      <c r="N1532" t="str">
        <f>VLOOKUP(F1532,Kategori[],3,FALSE)</f>
        <v>SIR 20</v>
      </c>
    </row>
    <row r="1533" spans="1:14">
      <c r="A1533" s="139" t="s">
        <v>6856</v>
      </c>
      <c r="B1533" s="27" t="s">
        <v>19</v>
      </c>
      <c r="C1533" s="27" t="s">
        <v>18</v>
      </c>
      <c r="D1533" s="27" t="s">
        <v>1066</v>
      </c>
      <c r="E1533" s="27" t="s">
        <v>28</v>
      </c>
      <c r="F1533" s="27" t="s">
        <v>374</v>
      </c>
      <c r="G1533" s="27" t="s">
        <v>375</v>
      </c>
      <c r="H1533" s="139" t="s">
        <v>5</v>
      </c>
      <c r="I1533" s="1">
        <v>32480000</v>
      </c>
      <c r="J1533" s="58">
        <v>4060</v>
      </c>
      <c r="K1533" t="str">
        <f>VLOOKUP(D1533,Group[],3,FALSE)</f>
        <v>Komoditi</v>
      </c>
      <c r="L1533" t="str">
        <f>VLOOKUP(D1533,Group[],5,FALSE)</f>
        <v>Karet</v>
      </c>
      <c r="M1533" t="str">
        <f>VLOOKUP(D1533,Group[],4,FALSE)</f>
        <v>Karet</v>
      </c>
      <c r="N1533" t="str">
        <f>VLOOKUP(F1533,Kategori[],3,FALSE)</f>
        <v>Karet Lainnya</v>
      </c>
    </row>
    <row r="1534" spans="1:14">
      <c r="A1534" s="139" t="s">
        <v>6856</v>
      </c>
      <c r="B1534" s="27" t="s">
        <v>19</v>
      </c>
      <c r="C1534" s="27" t="s">
        <v>18</v>
      </c>
      <c r="D1534" s="27" t="s">
        <v>1066</v>
      </c>
      <c r="E1534" s="27" t="s">
        <v>28</v>
      </c>
      <c r="F1534" s="27" t="s">
        <v>54</v>
      </c>
      <c r="G1534" s="27" t="s">
        <v>55</v>
      </c>
      <c r="H1534" s="139" t="s">
        <v>5</v>
      </c>
      <c r="I1534" s="1">
        <v>828758400</v>
      </c>
      <c r="J1534" s="58">
        <v>28800</v>
      </c>
      <c r="K1534" t="str">
        <f>VLOOKUP(D1534,Group[],3,FALSE)</f>
        <v>Komoditi</v>
      </c>
      <c r="L1534" t="str">
        <f>VLOOKUP(D1534,Group[],5,FALSE)</f>
        <v>Karet</v>
      </c>
      <c r="M1534" t="str">
        <f>VLOOKUP(D1534,Group[],4,FALSE)</f>
        <v>Karet</v>
      </c>
      <c r="N1534" t="str">
        <f>VLOOKUP(F1534,Kategori[],3,FALSE)</f>
        <v>Karet Lainnya</v>
      </c>
    </row>
    <row r="1535" spans="1:14">
      <c r="A1535" s="139" t="s">
        <v>6856</v>
      </c>
      <c r="B1535" s="27" t="s">
        <v>19</v>
      </c>
      <c r="C1535" s="27" t="s">
        <v>18</v>
      </c>
      <c r="D1535" s="27" t="s">
        <v>1066</v>
      </c>
      <c r="E1535" s="27" t="s">
        <v>28</v>
      </c>
      <c r="F1535" s="27" t="s">
        <v>378</v>
      </c>
      <c r="G1535" s="27" t="s">
        <v>379</v>
      </c>
      <c r="H1535" s="139" t="s">
        <v>5</v>
      </c>
      <c r="I1535" s="1">
        <v>5164296480</v>
      </c>
      <c r="J1535" s="58">
        <v>211680</v>
      </c>
      <c r="K1535" t="str">
        <f>VLOOKUP(D1535,Group[],3,FALSE)</f>
        <v>Komoditi</v>
      </c>
      <c r="L1535" t="str">
        <f>VLOOKUP(D1535,Group[],5,FALSE)</f>
        <v>Karet</v>
      </c>
      <c r="M1535" t="str">
        <f>VLOOKUP(D1535,Group[],4,FALSE)</f>
        <v>Karet</v>
      </c>
      <c r="N1535" t="str">
        <f>VLOOKUP(F1535,Kategori[],3,FALSE)</f>
        <v>SIR 10</v>
      </c>
    </row>
    <row r="1536" spans="1:14">
      <c r="A1536" s="139" t="s">
        <v>6856</v>
      </c>
      <c r="B1536" s="27" t="s">
        <v>19</v>
      </c>
      <c r="C1536" s="27" t="s">
        <v>18</v>
      </c>
      <c r="D1536" s="27" t="s">
        <v>1066</v>
      </c>
      <c r="E1536" s="27" t="s">
        <v>28</v>
      </c>
      <c r="F1536" s="27" t="s">
        <v>98</v>
      </c>
      <c r="G1536" s="27" t="s">
        <v>99</v>
      </c>
      <c r="H1536" s="139" t="s">
        <v>4</v>
      </c>
      <c r="I1536" s="1">
        <v>2808963437</v>
      </c>
      <c r="J1536" s="58">
        <v>91530</v>
      </c>
      <c r="K1536" t="str">
        <f>VLOOKUP(D1536,Group[],3,FALSE)</f>
        <v>Komoditi</v>
      </c>
      <c r="L1536" t="str">
        <f>VLOOKUP(D1536,Group[],5,FALSE)</f>
        <v>Karet</v>
      </c>
      <c r="M1536" t="str">
        <f>VLOOKUP(D1536,Group[],4,FALSE)</f>
        <v>Karet</v>
      </c>
      <c r="N1536" t="str">
        <f>VLOOKUP(F1536,Kategori[],3,FALSE)</f>
        <v>RSS-I</v>
      </c>
    </row>
    <row r="1537" spans="1:14">
      <c r="A1537" s="139" t="s">
        <v>6856</v>
      </c>
      <c r="B1537" s="27" t="s">
        <v>19</v>
      </c>
      <c r="C1537" s="27" t="s">
        <v>18</v>
      </c>
      <c r="D1537" s="27" t="s">
        <v>1066</v>
      </c>
      <c r="E1537" s="27" t="s">
        <v>28</v>
      </c>
      <c r="F1537" s="27" t="s">
        <v>98</v>
      </c>
      <c r="G1537" s="27" t="s">
        <v>99</v>
      </c>
      <c r="H1537" s="139" t="s">
        <v>5</v>
      </c>
      <c r="I1537" s="1">
        <v>10804970052</v>
      </c>
      <c r="J1537" s="58">
        <v>402732</v>
      </c>
      <c r="K1537" t="str">
        <f>VLOOKUP(D1537,Group[],3,FALSE)</f>
        <v>Komoditi</v>
      </c>
      <c r="L1537" t="str">
        <f>VLOOKUP(D1537,Group[],5,FALSE)</f>
        <v>Karet</v>
      </c>
      <c r="M1537" t="str">
        <f>VLOOKUP(D1537,Group[],4,FALSE)</f>
        <v>Karet</v>
      </c>
      <c r="N1537" t="str">
        <f>VLOOKUP(F1537,Kategori[],3,FALSE)</f>
        <v>RSS-I</v>
      </c>
    </row>
    <row r="1538" spans="1:14">
      <c r="A1538" s="139" t="s">
        <v>6856</v>
      </c>
      <c r="B1538" s="27" t="s">
        <v>19</v>
      </c>
      <c r="C1538" s="27" t="s">
        <v>18</v>
      </c>
      <c r="D1538" s="27" t="s">
        <v>1066</v>
      </c>
      <c r="E1538" s="27" t="s">
        <v>28</v>
      </c>
      <c r="F1538" s="27" t="s">
        <v>492</v>
      </c>
      <c r="G1538" s="27" t="s">
        <v>493</v>
      </c>
      <c r="H1538" s="139" t="s">
        <v>5</v>
      </c>
      <c r="I1538" s="1">
        <v>536365800</v>
      </c>
      <c r="J1538" s="58">
        <v>18306</v>
      </c>
      <c r="K1538" t="str">
        <f>VLOOKUP(D1538,Group[],3,FALSE)</f>
        <v>Komoditi</v>
      </c>
      <c r="L1538" t="str">
        <f>VLOOKUP(D1538,Group[],5,FALSE)</f>
        <v>Karet</v>
      </c>
      <c r="M1538" t="str">
        <f>VLOOKUP(D1538,Group[],4,FALSE)</f>
        <v>Karet</v>
      </c>
      <c r="N1538" t="str">
        <f>VLOOKUP(F1538,Kategori[],3,FALSE)</f>
        <v>Karet Lainnya</v>
      </c>
    </row>
    <row r="1539" spans="1:14">
      <c r="A1539" s="139" t="s">
        <v>6856</v>
      </c>
      <c r="B1539" s="27" t="s">
        <v>19</v>
      </c>
      <c r="C1539" s="27" t="s">
        <v>18</v>
      </c>
      <c r="D1539" s="27" t="s">
        <v>1067</v>
      </c>
      <c r="E1539" s="27" t="s">
        <v>36</v>
      </c>
      <c r="F1539" s="27" t="s">
        <v>52</v>
      </c>
      <c r="G1539" s="27" t="s">
        <v>53</v>
      </c>
      <c r="H1539" s="139" t="s">
        <v>5</v>
      </c>
      <c r="I1539" s="1">
        <v>145210000</v>
      </c>
      <c r="J1539" s="58">
        <v>16900</v>
      </c>
      <c r="K1539" t="str">
        <f>VLOOKUP(D1539,Group[],3,FALSE)</f>
        <v>Komoditi</v>
      </c>
      <c r="L1539" t="str">
        <f>VLOOKUP(D1539,Group[],5,FALSE)</f>
        <v>Teh</v>
      </c>
      <c r="M1539" t="str">
        <f>VLOOKUP(D1539,Group[],4,FALSE)</f>
        <v>Teh</v>
      </c>
      <c r="N1539" t="str">
        <f>VLOOKUP(F1539,Kategori[],3,FALSE)</f>
        <v>Ortodhoks</v>
      </c>
    </row>
    <row r="1540" spans="1:14">
      <c r="A1540" s="139" t="s">
        <v>6856</v>
      </c>
      <c r="B1540" s="27" t="s">
        <v>19</v>
      </c>
      <c r="C1540" s="27" t="s">
        <v>18</v>
      </c>
      <c r="D1540" s="27" t="s">
        <v>1067</v>
      </c>
      <c r="E1540" s="27" t="s">
        <v>36</v>
      </c>
      <c r="F1540" s="27" t="s">
        <v>56</v>
      </c>
      <c r="G1540" s="27" t="s">
        <v>57</v>
      </c>
      <c r="H1540" s="139" t="s">
        <v>4</v>
      </c>
      <c r="I1540" s="1">
        <v>1367174160</v>
      </c>
      <c r="J1540" s="58">
        <v>44000</v>
      </c>
      <c r="K1540" t="str">
        <f>VLOOKUP(D1540,Group[],3,FALSE)</f>
        <v>Komoditi</v>
      </c>
      <c r="L1540" t="str">
        <f>VLOOKUP(D1540,Group[],5,FALSE)</f>
        <v>Teh</v>
      </c>
      <c r="M1540" t="str">
        <f>VLOOKUP(D1540,Group[],4,FALSE)</f>
        <v>Teh</v>
      </c>
      <c r="N1540" t="str">
        <f>VLOOKUP(F1540,Kategori[],3,FALSE)</f>
        <v>Ortodhoks</v>
      </c>
    </row>
    <row r="1541" spans="1:14">
      <c r="A1541" s="139" t="s">
        <v>6856</v>
      </c>
      <c r="B1541" s="27" t="s">
        <v>19</v>
      </c>
      <c r="C1541" s="27" t="s">
        <v>18</v>
      </c>
      <c r="D1541" s="27" t="s">
        <v>1067</v>
      </c>
      <c r="E1541" s="27" t="s">
        <v>36</v>
      </c>
      <c r="F1541" s="27" t="s">
        <v>58</v>
      </c>
      <c r="G1541" s="27" t="s">
        <v>59</v>
      </c>
      <c r="H1541" s="139" t="s">
        <v>4</v>
      </c>
      <c r="I1541" s="1">
        <v>125664000</v>
      </c>
      <c r="J1541" s="58">
        <v>2000</v>
      </c>
      <c r="K1541" t="str">
        <f>VLOOKUP(D1541,Group[],3,FALSE)</f>
        <v>Komoditi</v>
      </c>
      <c r="L1541" t="str">
        <f>VLOOKUP(D1541,Group[],5,FALSE)</f>
        <v>Teh</v>
      </c>
      <c r="M1541" t="str">
        <f>VLOOKUP(D1541,Group[],4,FALSE)</f>
        <v>Teh</v>
      </c>
      <c r="N1541" t="str">
        <f>VLOOKUP(F1541,Kategori[],3,FALSE)</f>
        <v>Teh Lainnya</v>
      </c>
    </row>
    <row r="1542" spans="1:14">
      <c r="A1542" s="139" t="s">
        <v>6856</v>
      </c>
      <c r="B1542" s="27" t="s">
        <v>19</v>
      </c>
      <c r="C1542" s="27" t="s">
        <v>18</v>
      </c>
      <c r="D1542" s="27" t="s">
        <v>1067</v>
      </c>
      <c r="E1542" s="27" t="s">
        <v>36</v>
      </c>
      <c r="F1542" s="27" t="s">
        <v>380</v>
      </c>
      <c r="G1542" s="27" t="s">
        <v>381</v>
      </c>
      <c r="H1542" s="139" t="s">
        <v>5</v>
      </c>
      <c r="I1542" s="1">
        <v>127400000</v>
      </c>
      <c r="J1542" s="58">
        <v>19600</v>
      </c>
      <c r="K1542" t="str">
        <f>VLOOKUP(D1542,Group[],3,FALSE)</f>
        <v>Komoditi</v>
      </c>
      <c r="L1542" t="str">
        <f>VLOOKUP(D1542,Group[],5,FALSE)</f>
        <v>Teh</v>
      </c>
      <c r="M1542" t="str">
        <f>VLOOKUP(D1542,Group[],4,FALSE)</f>
        <v>Teh</v>
      </c>
      <c r="N1542" t="str">
        <f>VLOOKUP(F1542,Kategori[],3,FALSE)</f>
        <v>Ortodhoks</v>
      </c>
    </row>
    <row r="1543" spans="1:14">
      <c r="A1543" s="139" t="s">
        <v>6856</v>
      </c>
      <c r="B1543" s="27" t="s">
        <v>19</v>
      </c>
      <c r="C1543" s="27" t="s">
        <v>18</v>
      </c>
      <c r="D1543" s="27" t="s">
        <v>1067</v>
      </c>
      <c r="E1543" s="27" t="s">
        <v>36</v>
      </c>
      <c r="F1543" s="27" t="s">
        <v>382</v>
      </c>
      <c r="G1543" s="27" t="s">
        <v>383</v>
      </c>
      <c r="H1543" s="139" t="s">
        <v>5</v>
      </c>
      <c r="I1543" s="1">
        <v>1825200000</v>
      </c>
      <c r="J1543" s="58">
        <v>146000</v>
      </c>
      <c r="K1543" t="str">
        <f>VLOOKUP(D1543,Group[],3,FALSE)</f>
        <v>Komoditi</v>
      </c>
      <c r="L1543" t="str">
        <f>VLOOKUP(D1543,Group[],5,FALSE)</f>
        <v>Teh</v>
      </c>
      <c r="M1543" t="str">
        <f>VLOOKUP(D1543,Group[],4,FALSE)</f>
        <v>Teh</v>
      </c>
      <c r="N1543" t="str">
        <f>VLOOKUP(F1543,Kategori[],3,FALSE)</f>
        <v>Ortodhoks</v>
      </c>
    </row>
    <row r="1544" spans="1:14">
      <c r="A1544" s="139" t="s">
        <v>6856</v>
      </c>
      <c r="B1544" s="27" t="s">
        <v>19</v>
      </c>
      <c r="C1544" s="27" t="s">
        <v>18</v>
      </c>
      <c r="D1544" s="27" t="s">
        <v>1067</v>
      </c>
      <c r="E1544" s="27" t="s">
        <v>36</v>
      </c>
      <c r="F1544" s="27" t="s">
        <v>62</v>
      </c>
      <c r="G1544" s="27" t="s">
        <v>63</v>
      </c>
      <c r="H1544" s="139" t="s">
        <v>5</v>
      </c>
      <c r="I1544" s="1">
        <v>48628960</v>
      </c>
      <c r="J1544" s="58">
        <v>2170</v>
      </c>
      <c r="K1544" t="str">
        <f>VLOOKUP(D1544,Group[],3,FALSE)</f>
        <v>Komoditi</v>
      </c>
      <c r="L1544" t="str">
        <f>VLOOKUP(D1544,Group[],5,FALSE)</f>
        <v>Teh</v>
      </c>
      <c r="M1544" t="str">
        <f>VLOOKUP(D1544,Group[],4,FALSE)</f>
        <v>Teh</v>
      </c>
      <c r="N1544" t="str">
        <f>VLOOKUP(F1544,Kategori[],3,FALSE)</f>
        <v>Ortodhoks</v>
      </c>
    </row>
    <row r="1545" spans="1:14">
      <c r="A1545" s="139" t="s">
        <v>6856</v>
      </c>
      <c r="B1545" s="27" t="s">
        <v>19</v>
      </c>
      <c r="C1545" s="27" t="s">
        <v>18</v>
      </c>
      <c r="D1545" s="27" t="s">
        <v>1067</v>
      </c>
      <c r="E1545" s="27" t="s">
        <v>36</v>
      </c>
      <c r="F1545" s="27" t="s">
        <v>390</v>
      </c>
      <c r="G1545" s="27" t="s">
        <v>391</v>
      </c>
      <c r="H1545" s="139" t="s">
        <v>5</v>
      </c>
      <c r="I1545" s="1">
        <v>6836760</v>
      </c>
      <c r="J1545" s="58">
        <v>120</v>
      </c>
      <c r="K1545" t="str">
        <f>VLOOKUP(D1545,Group[],3,FALSE)</f>
        <v>Komoditi</v>
      </c>
      <c r="L1545" t="str">
        <f>VLOOKUP(D1545,Group[],5,FALSE)</f>
        <v>Teh</v>
      </c>
      <c r="M1545" t="str">
        <f>VLOOKUP(D1545,Group[],4,FALSE)</f>
        <v>Teh</v>
      </c>
      <c r="N1545" t="str">
        <f>VLOOKUP(F1545,Kategori[],3,FALSE)</f>
        <v>Ortodhoks</v>
      </c>
    </row>
    <row r="1546" spans="1:14">
      <c r="A1546" s="139" t="s">
        <v>6856</v>
      </c>
      <c r="B1546" s="27" t="s">
        <v>19</v>
      </c>
      <c r="C1546" s="27" t="s">
        <v>18</v>
      </c>
      <c r="D1546" s="27" t="s">
        <v>1067</v>
      </c>
      <c r="E1546" s="27" t="s">
        <v>36</v>
      </c>
      <c r="F1546" s="27" t="s">
        <v>64</v>
      </c>
      <c r="G1546" s="27" t="s">
        <v>65</v>
      </c>
      <c r="H1546" s="139" t="s">
        <v>4</v>
      </c>
      <c r="I1546" s="1">
        <v>264113190</v>
      </c>
      <c r="J1546" s="58">
        <v>10200</v>
      </c>
      <c r="K1546" t="str">
        <f>VLOOKUP(D1546,Group[],3,FALSE)</f>
        <v>Komoditi</v>
      </c>
      <c r="L1546" t="str">
        <f>VLOOKUP(D1546,Group[],5,FALSE)</f>
        <v>Teh</v>
      </c>
      <c r="M1546" t="str">
        <f>VLOOKUP(D1546,Group[],4,FALSE)</f>
        <v>Teh</v>
      </c>
      <c r="N1546" t="str">
        <f>VLOOKUP(F1546,Kategori[],3,FALSE)</f>
        <v>Ortodhoks</v>
      </c>
    </row>
    <row r="1547" spans="1:14">
      <c r="A1547" s="139" t="s">
        <v>6856</v>
      </c>
      <c r="B1547" s="27" t="s">
        <v>19</v>
      </c>
      <c r="C1547" s="27" t="s">
        <v>18</v>
      </c>
      <c r="D1547" s="27" t="s">
        <v>1067</v>
      </c>
      <c r="E1547" s="27" t="s">
        <v>36</v>
      </c>
      <c r="F1547" s="27" t="s">
        <v>64</v>
      </c>
      <c r="G1547" s="27" t="s">
        <v>65</v>
      </c>
      <c r="H1547" s="139" t="s">
        <v>5</v>
      </c>
      <c r="I1547" s="1">
        <v>399920971</v>
      </c>
      <c r="J1547" s="58">
        <v>20430</v>
      </c>
      <c r="K1547" t="str">
        <f>VLOOKUP(D1547,Group[],3,FALSE)</f>
        <v>Komoditi</v>
      </c>
      <c r="L1547" t="str">
        <f>VLOOKUP(D1547,Group[],5,FALSE)</f>
        <v>Teh</v>
      </c>
      <c r="M1547" t="str">
        <f>VLOOKUP(D1547,Group[],4,FALSE)</f>
        <v>Teh</v>
      </c>
      <c r="N1547" t="str">
        <f>VLOOKUP(F1547,Kategori[],3,FALSE)</f>
        <v>Ortodhoks</v>
      </c>
    </row>
    <row r="1548" spans="1:14">
      <c r="A1548" s="139" t="s">
        <v>6856</v>
      </c>
      <c r="B1548" s="27" t="s">
        <v>19</v>
      </c>
      <c r="C1548" s="27" t="s">
        <v>18</v>
      </c>
      <c r="D1548" s="27" t="s">
        <v>1067</v>
      </c>
      <c r="E1548" s="27" t="s">
        <v>36</v>
      </c>
      <c r="F1548" s="27" t="s">
        <v>66</v>
      </c>
      <c r="G1548" s="27" t="s">
        <v>67</v>
      </c>
      <c r="H1548" s="139" t="s">
        <v>4</v>
      </c>
      <c r="I1548" s="1">
        <v>5409346008</v>
      </c>
      <c r="J1548" s="58">
        <v>255200</v>
      </c>
      <c r="K1548" t="str">
        <f>VLOOKUP(D1548,Group[],3,FALSE)</f>
        <v>Komoditi</v>
      </c>
      <c r="L1548" t="str">
        <f>VLOOKUP(D1548,Group[],5,FALSE)</f>
        <v>Teh</v>
      </c>
      <c r="M1548" t="str">
        <f>VLOOKUP(D1548,Group[],4,FALSE)</f>
        <v>Teh</v>
      </c>
      <c r="N1548" t="str">
        <f>VLOOKUP(F1548,Kategori[],3,FALSE)</f>
        <v>Ortodhoks</v>
      </c>
    </row>
    <row r="1549" spans="1:14">
      <c r="A1549" s="139" t="s">
        <v>6856</v>
      </c>
      <c r="B1549" s="27" t="s">
        <v>19</v>
      </c>
      <c r="C1549" s="27" t="s">
        <v>18</v>
      </c>
      <c r="D1549" s="27" t="s">
        <v>1067</v>
      </c>
      <c r="E1549" s="27" t="s">
        <v>36</v>
      </c>
      <c r="F1549" s="27" t="s">
        <v>66</v>
      </c>
      <c r="G1549" s="27" t="s">
        <v>67</v>
      </c>
      <c r="H1549" s="139" t="s">
        <v>5</v>
      </c>
      <c r="I1549" s="1">
        <v>4380979350</v>
      </c>
      <c r="J1549" s="58">
        <v>207900</v>
      </c>
      <c r="K1549" t="str">
        <f>VLOOKUP(D1549,Group[],3,FALSE)</f>
        <v>Komoditi</v>
      </c>
      <c r="L1549" t="str">
        <f>VLOOKUP(D1549,Group[],5,FALSE)</f>
        <v>Teh</v>
      </c>
      <c r="M1549" t="str">
        <f>VLOOKUP(D1549,Group[],4,FALSE)</f>
        <v>Teh</v>
      </c>
      <c r="N1549" t="str">
        <f>VLOOKUP(F1549,Kategori[],3,FALSE)</f>
        <v>Ortodhoks</v>
      </c>
    </row>
    <row r="1550" spans="1:14">
      <c r="A1550" s="139" t="s">
        <v>6856</v>
      </c>
      <c r="B1550" s="27" t="s">
        <v>19</v>
      </c>
      <c r="C1550" s="27" t="s">
        <v>18</v>
      </c>
      <c r="D1550" s="27" t="s">
        <v>1067</v>
      </c>
      <c r="E1550" s="27" t="s">
        <v>36</v>
      </c>
      <c r="F1550" s="27" t="s">
        <v>68</v>
      </c>
      <c r="G1550" s="27" t="s">
        <v>69</v>
      </c>
      <c r="H1550" s="139" t="s">
        <v>4</v>
      </c>
      <c r="I1550" s="1">
        <v>4631080378</v>
      </c>
      <c r="J1550" s="58">
        <v>208320</v>
      </c>
      <c r="K1550" t="str">
        <f>VLOOKUP(D1550,Group[],3,FALSE)</f>
        <v>Komoditi</v>
      </c>
      <c r="L1550" t="str">
        <f>VLOOKUP(D1550,Group[],5,FALSE)</f>
        <v>Teh</v>
      </c>
      <c r="M1550" t="str">
        <f>VLOOKUP(D1550,Group[],4,FALSE)</f>
        <v>Teh</v>
      </c>
      <c r="N1550" t="str">
        <f>VLOOKUP(F1550,Kategori[],3,FALSE)</f>
        <v>Ortodhoks</v>
      </c>
    </row>
    <row r="1551" spans="1:14">
      <c r="A1551" s="139" t="s">
        <v>6856</v>
      </c>
      <c r="B1551" s="27" t="s">
        <v>19</v>
      </c>
      <c r="C1551" s="27" t="s">
        <v>18</v>
      </c>
      <c r="D1551" s="27" t="s">
        <v>1067</v>
      </c>
      <c r="E1551" s="27" t="s">
        <v>36</v>
      </c>
      <c r="F1551" s="27" t="s">
        <v>68</v>
      </c>
      <c r="G1551" s="27" t="s">
        <v>69</v>
      </c>
      <c r="H1551" s="139" t="s">
        <v>5</v>
      </c>
      <c r="I1551" s="1">
        <v>1935380707</v>
      </c>
      <c r="J1551" s="58">
        <v>90180</v>
      </c>
      <c r="K1551" t="str">
        <f>VLOOKUP(D1551,Group[],3,FALSE)</f>
        <v>Komoditi</v>
      </c>
      <c r="L1551" t="str">
        <f>VLOOKUP(D1551,Group[],5,FALSE)</f>
        <v>Teh</v>
      </c>
      <c r="M1551" t="str">
        <f>VLOOKUP(D1551,Group[],4,FALSE)</f>
        <v>Teh</v>
      </c>
      <c r="N1551" t="str">
        <f>VLOOKUP(F1551,Kategori[],3,FALSE)</f>
        <v>Ortodhoks</v>
      </c>
    </row>
    <row r="1552" spans="1:14">
      <c r="A1552" s="139" t="s">
        <v>6856</v>
      </c>
      <c r="B1552" s="27" t="s">
        <v>19</v>
      </c>
      <c r="C1552" s="27" t="s">
        <v>18</v>
      </c>
      <c r="D1552" s="27" t="s">
        <v>1067</v>
      </c>
      <c r="E1552" s="27" t="s">
        <v>36</v>
      </c>
      <c r="F1552" s="27" t="s">
        <v>70</v>
      </c>
      <c r="G1552" s="27" t="s">
        <v>71</v>
      </c>
      <c r="H1552" s="139" t="s">
        <v>4</v>
      </c>
      <c r="I1552" s="1">
        <v>4362844140</v>
      </c>
      <c r="J1552" s="58">
        <v>206650</v>
      </c>
      <c r="K1552" t="str">
        <f>VLOOKUP(D1552,Group[],3,FALSE)</f>
        <v>Komoditi</v>
      </c>
      <c r="L1552" t="str">
        <f>VLOOKUP(D1552,Group[],5,FALSE)</f>
        <v>Teh</v>
      </c>
      <c r="M1552" t="str">
        <f>VLOOKUP(D1552,Group[],4,FALSE)</f>
        <v>Teh</v>
      </c>
      <c r="N1552" t="str">
        <f>VLOOKUP(F1552,Kategori[],3,FALSE)</f>
        <v>Ortodhoks</v>
      </c>
    </row>
    <row r="1553" spans="1:14">
      <c r="A1553" s="139" t="s">
        <v>6856</v>
      </c>
      <c r="B1553" s="27" t="s">
        <v>19</v>
      </c>
      <c r="C1553" s="27" t="s">
        <v>18</v>
      </c>
      <c r="D1553" s="27" t="s">
        <v>1067</v>
      </c>
      <c r="E1553" s="27" t="s">
        <v>36</v>
      </c>
      <c r="F1553" s="27" t="s">
        <v>70</v>
      </c>
      <c r="G1553" s="27" t="s">
        <v>71</v>
      </c>
      <c r="H1553" s="139" t="s">
        <v>5</v>
      </c>
      <c r="I1553" s="1">
        <v>2535131328</v>
      </c>
      <c r="J1553" s="58">
        <v>124000</v>
      </c>
      <c r="K1553" t="str">
        <f>VLOOKUP(D1553,Group[],3,FALSE)</f>
        <v>Komoditi</v>
      </c>
      <c r="L1553" t="str">
        <f>VLOOKUP(D1553,Group[],5,FALSE)</f>
        <v>Teh</v>
      </c>
      <c r="M1553" t="str">
        <f>VLOOKUP(D1553,Group[],4,FALSE)</f>
        <v>Teh</v>
      </c>
      <c r="N1553" t="str">
        <f>VLOOKUP(F1553,Kategori[],3,FALSE)</f>
        <v>Ortodhoks</v>
      </c>
    </row>
    <row r="1554" spans="1:14">
      <c r="A1554" s="139" t="s">
        <v>6856</v>
      </c>
      <c r="B1554" s="27" t="s">
        <v>19</v>
      </c>
      <c r="C1554" s="27" t="s">
        <v>18</v>
      </c>
      <c r="D1554" s="27" t="s">
        <v>1067</v>
      </c>
      <c r="E1554" s="27" t="s">
        <v>36</v>
      </c>
      <c r="F1554" s="27" t="s">
        <v>72</v>
      </c>
      <c r="G1554" s="27" t="s">
        <v>73</v>
      </c>
      <c r="H1554" s="139" t="s">
        <v>5</v>
      </c>
      <c r="I1554" s="1">
        <v>4852658790</v>
      </c>
      <c r="J1554" s="58">
        <v>103320</v>
      </c>
      <c r="K1554" t="str">
        <f>VLOOKUP(D1554,Group[],3,FALSE)</f>
        <v>Komoditi</v>
      </c>
      <c r="L1554" t="str">
        <f>VLOOKUP(D1554,Group[],5,FALSE)</f>
        <v>Teh</v>
      </c>
      <c r="M1554" t="str">
        <f>VLOOKUP(D1554,Group[],4,FALSE)</f>
        <v>Teh</v>
      </c>
      <c r="N1554" t="str">
        <f>VLOOKUP(F1554,Kategori[],3,FALSE)</f>
        <v>Ortodhoks</v>
      </c>
    </row>
    <row r="1555" spans="1:14">
      <c r="A1555" s="139" t="s">
        <v>6856</v>
      </c>
      <c r="B1555" s="27" t="s">
        <v>19</v>
      </c>
      <c r="C1555" s="27" t="s">
        <v>18</v>
      </c>
      <c r="D1555" s="27" t="s">
        <v>1067</v>
      </c>
      <c r="E1555" s="27" t="s">
        <v>36</v>
      </c>
      <c r="F1555" s="27" t="s">
        <v>114</v>
      </c>
      <c r="G1555" s="27" t="s">
        <v>115</v>
      </c>
      <c r="H1555" s="139" t="s">
        <v>5</v>
      </c>
      <c r="I1555" s="1">
        <v>174834688</v>
      </c>
      <c r="J1555" s="58">
        <v>11200</v>
      </c>
      <c r="K1555" t="str">
        <f>VLOOKUP(D1555,Group[],3,FALSE)</f>
        <v>Komoditi</v>
      </c>
      <c r="L1555" t="str">
        <f>VLOOKUP(D1555,Group[],5,FALSE)</f>
        <v>Teh</v>
      </c>
      <c r="M1555" t="str">
        <f>VLOOKUP(D1555,Group[],4,FALSE)</f>
        <v>Teh</v>
      </c>
      <c r="N1555" t="str">
        <f>VLOOKUP(F1555,Kategori[],3,FALSE)</f>
        <v>Ortodhoks</v>
      </c>
    </row>
    <row r="1556" spans="1:14">
      <c r="A1556" s="139" t="s">
        <v>6856</v>
      </c>
      <c r="B1556" s="27" t="s">
        <v>19</v>
      </c>
      <c r="C1556" s="27" t="s">
        <v>18</v>
      </c>
      <c r="D1556" s="27" t="s">
        <v>1067</v>
      </c>
      <c r="E1556" s="27" t="s">
        <v>36</v>
      </c>
      <c r="F1556" s="27" t="s">
        <v>74</v>
      </c>
      <c r="G1556" s="27" t="s">
        <v>75</v>
      </c>
      <c r="H1556" s="139" t="s">
        <v>5</v>
      </c>
      <c r="I1556" s="1">
        <v>380628416</v>
      </c>
      <c r="J1556" s="58">
        <v>17360</v>
      </c>
      <c r="K1556" t="str">
        <f>VLOOKUP(D1556,Group[],3,FALSE)</f>
        <v>Komoditi</v>
      </c>
      <c r="L1556" t="str">
        <f>VLOOKUP(D1556,Group[],5,FALSE)</f>
        <v>Teh</v>
      </c>
      <c r="M1556" t="str">
        <f>VLOOKUP(D1556,Group[],4,FALSE)</f>
        <v>Teh</v>
      </c>
      <c r="N1556" t="str">
        <f>VLOOKUP(F1556,Kategori[],3,FALSE)</f>
        <v>Ortodhoks</v>
      </c>
    </row>
    <row r="1557" spans="1:14">
      <c r="A1557" s="139" t="s">
        <v>6856</v>
      </c>
      <c r="B1557" s="27" t="s">
        <v>19</v>
      </c>
      <c r="C1557" s="27" t="s">
        <v>18</v>
      </c>
      <c r="D1557" s="27" t="s">
        <v>1067</v>
      </c>
      <c r="E1557" s="27" t="s">
        <v>36</v>
      </c>
      <c r="F1557" s="27" t="s">
        <v>76</v>
      </c>
      <c r="G1557" s="27" t="s">
        <v>77</v>
      </c>
      <c r="H1557" s="139" t="s">
        <v>4</v>
      </c>
      <c r="I1557" s="1">
        <v>1219021980</v>
      </c>
      <c r="J1557" s="58">
        <v>74800</v>
      </c>
      <c r="K1557" t="str">
        <f>VLOOKUP(D1557,Group[],3,FALSE)</f>
        <v>Komoditi</v>
      </c>
      <c r="L1557" t="str">
        <f>VLOOKUP(D1557,Group[],5,FALSE)</f>
        <v>Teh</v>
      </c>
      <c r="M1557" t="str">
        <f>VLOOKUP(D1557,Group[],4,FALSE)</f>
        <v>Teh</v>
      </c>
      <c r="N1557" t="str">
        <f>VLOOKUP(F1557,Kategori[],3,FALSE)</f>
        <v>Ortodhoks</v>
      </c>
    </row>
    <row r="1558" spans="1:14">
      <c r="A1558" s="139" t="s">
        <v>6856</v>
      </c>
      <c r="B1558" s="27" t="s">
        <v>19</v>
      </c>
      <c r="C1558" s="27" t="s">
        <v>18</v>
      </c>
      <c r="D1558" s="27" t="s">
        <v>1067</v>
      </c>
      <c r="E1558" s="27" t="s">
        <v>36</v>
      </c>
      <c r="F1558" s="27" t="s">
        <v>76</v>
      </c>
      <c r="G1558" s="27" t="s">
        <v>77</v>
      </c>
      <c r="H1558" s="139" t="s">
        <v>5</v>
      </c>
      <c r="I1558" s="1">
        <v>4783889964</v>
      </c>
      <c r="J1558" s="58">
        <v>302960</v>
      </c>
      <c r="K1558" t="str">
        <f>VLOOKUP(D1558,Group[],3,FALSE)</f>
        <v>Komoditi</v>
      </c>
      <c r="L1558" t="str">
        <f>VLOOKUP(D1558,Group[],5,FALSE)</f>
        <v>Teh</v>
      </c>
      <c r="M1558" t="str">
        <f>VLOOKUP(D1558,Group[],4,FALSE)</f>
        <v>Teh</v>
      </c>
      <c r="N1558" t="str">
        <f>VLOOKUP(F1558,Kategori[],3,FALSE)</f>
        <v>Ortodhoks</v>
      </c>
    </row>
    <row r="1559" spans="1:14">
      <c r="A1559" s="139" t="s">
        <v>6856</v>
      </c>
      <c r="B1559" s="27" t="s">
        <v>19</v>
      </c>
      <c r="C1559" s="27" t="s">
        <v>18</v>
      </c>
      <c r="D1559" s="27" t="s">
        <v>1067</v>
      </c>
      <c r="E1559" s="27" t="s">
        <v>36</v>
      </c>
      <c r="F1559" s="27" t="s">
        <v>78</v>
      </c>
      <c r="G1559" s="27" t="s">
        <v>79</v>
      </c>
      <c r="H1559" s="139" t="s">
        <v>4</v>
      </c>
      <c r="I1559" s="1">
        <v>74196252</v>
      </c>
      <c r="J1559" s="58">
        <v>3900</v>
      </c>
      <c r="K1559" t="str">
        <f>VLOOKUP(D1559,Group[],3,FALSE)</f>
        <v>Komoditi</v>
      </c>
      <c r="L1559" t="str">
        <f>VLOOKUP(D1559,Group[],5,FALSE)</f>
        <v>Teh</v>
      </c>
      <c r="M1559" t="str">
        <f>VLOOKUP(D1559,Group[],4,FALSE)</f>
        <v>Teh</v>
      </c>
      <c r="N1559" t="str">
        <f>VLOOKUP(F1559,Kategori[],3,FALSE)</f>
        <v>Ortodhoks</v>
      </c>
    </row>
    <row r="1560" spans="1:14">
      <c r="A1560" s="139" t="s">
        <v>6856</v>
      </c>
      <c r="B1560" s="27" t="s">
        <v>19</v>
      </c>
      <c r="C1560" s="27" t="s">
        <v>18</v>
      </c>
      <c r="D1560" s="27" t="s">
        <v>1067</v>
      </c>
      <c r="E1560" s="27" t="s">
        <v>36</v>
      </c>
      <c r="F1560" s="27" t="s">
        <v>78</v>
      </c>
      <c r="G1560" s="27" t="s">
        <v>79</v>
      </c>
      <c r="H1560" s="139" t="s">
        <v>5</v>
      </c>
      <c r="I1560" s="1">
        <v>143080080</v>
      </c>
      <c r="J1560" s="58">
        <v>9100</v>
      </c>
      <c r="K1560" t="str">
        <f>VLOOKUP(D1560,Group[],3,FALSE)</f>
        <v>Komoditi</v>
      </c>
      <c r="L1560" t="str">
        <f>VLOOKUP(D1560,Group[],5,FALSE)</f>
        <v>Teh</v>
      </c>
      <c r="M1560" t="str">
        <f>VLOOKUP(D1560,Group[],4,FALSE)</f>
        <v>Teh</v>
      </c>
      <c r="N1560" t="str">
        <f>VLOOKUP(F1560,Kategori[],3,FALSE)</f>
        <v>Ortodhoks</v>
      </c>
    </row>
    <row r="1561" spans="1:14">
      <c r="A1561" s="139" t="s">
        <v>6856</v>
      </c>
      <c r="B1561" s="27" t="s">
        <v>19</v>
      </c>
      <c r="C1561" s="27" t="s">
        <v>18</v>
      </c>
      <c r="D1561" s="27" t="s">
        <v>1067</v>
      </c>
      <c r="E1561" s="27" t="s">
        <v>36</v>
      </c>
      <c r="F1561" s="27" t="s">
        <v>357</v>
      </c>
      <c r="G1561" s="27" t="s">
        <v>358</v>
      </c>
      <c r="H1561" s="139" t="s">
        <v>5</v>
      </c>
      <c r="I1561" s="1">
        <v>1519280</v>
      </c>
      <c r="J1561" s="58">
        <v>40</v>
      </c>
      <c r="K1561" t="str">
        <f>VLOOKUP(D1561,Group[],3,FALSE)</f>
        <v>Komoditi</v>
      </c>
      <c r="L1561" t="str">
        <f>VLOOKUP(D1561,Group[],5,FALSE)</f>
        <v>Teh</v>
      </c>
      <c r="M1561" t="str">
        <f>VLOOKUP(D1561,Group[],4,FALSE)</f>
        <v>Teh</v>
      </c>
      <c r="N1561" t="str">
        <f>VLOOKUP(F1561,Kategori[],3,FALSE)</f>
        <v>CTC</v>
      </c>
    </row>
    <row r="1562" spans="1:14">
      <c r="A1562" s="139" t="s">
        <v>6856</v>
      </c>
      <c r="B1562" s="27" t="s">
        <v>19</v>
      </c>
      <c r="C1562" s="27" t="s">
        <v>18</v>
      </c>
      <c r="D1562" s="27" t="s">
        <v>1067</v>
      </c>
      <c r="E1562" s="27" t="s">
        <v>36</v>
      </c>
      <c r="F1562" s="27" t="s">
        <v>394</v>
      </c>
      <c r="G1562" s="27" t="s">
        <v>395</v>
      </c>
      <c r="H1562" s="139" t="s">
        <v>5</v>
      </c>
      <c r="I1562" s="1">
        <v>0</v>
      </c>
      <c r="J1562" s="58">
        <v>0</v>
      </c>
      <c r="K1562" t="str">
        <f>VLOOKUP(D1562,Group[],3,FALSE)</f>
        <v>Komoditi</v>
      </c>
      <c r="L1562" t="str">
        <f>VLOOKUP(D1562,Group[],5,FALSE)</f>
        <v>Teh</v>
      </c>
      <c r="M1562" t="str">
        <f>VLOOKUP(D1562,Group[],4,FALSE)</f>
        <v>Teh</v>
      </c>
      <c r="N1562" t="str">
        <f>VLOOKUP(F1562,Kategori[],3,FALSE)</f>
        <v>CTC</v>
      </c>
    </row>
    <row r="1563" spans="1:14">
      <c r="A1563" s="139" t="s">
        <v>6856</v>
      </c>
      <c r="B1563" s="27" t="s">
        <v>19</v>
      </c>
      <c r="C1563" s="27" t="s">
        <v>18</v>
      </c>
      <c r="D1563" s="27" t="s">
        <v>1067</v>
      </c>
      <c r="E1563" s="27" t="s">
        <v>36</v>
      </c>
      <c r="F1563" s="27" t="s">
        <v>82</v>
      </c>
      <c r="G1563" s="27" t="s">
        <v>83</v>
      </c>
      <c r="H1563" s="139" t="s">
        <v>4</v>
      </c>
      <c r="I1563" s="1">
        <v>91891800</v>
      </c>
      <c r="J1563" s="58">
        <v>2600</v>
      </c>
      <c r="K1563" t="str">
        <f>VLOOKUP(D1563,Group[],3,FALSE)</f>
        <v>Komoditi</v>
      </c>
      <c r="L1563" t="str">
        <f>VLOOKUP(D1563,Group[],5,FALSE)</f>
        <v>Teh</v>
      </c>
      <c r="M1563" t="str">
        <f>VLOOKUP(D1563,Group[],4,FALSE)</f>
        <v>Teh</v>
      </c>
      <c r="N1563" t="str">
        <f>VLOOKUP(F1563,Kategori[],3,FALSE)</f>
        <v>CTC</v>
      </c>
    </row>
    <row r="1564" spans="1:14">
      <c r="A1564" s="139" t="s">
        <v>6856</v>
      </c>
      <c r="B1564" s="27" t="s">
        <v>19</v>
      </c>
      <c r="C1564" s="27" t="s">
        <v>18</v>
      </c>
      <c r="D1564" s="27" t="s">
        <v>1067</v>
      </c>
      <c r="E1564" s="27" t="s">
        <v>36</v>
      </c>
      <c r="F1564" s="27" t="s">
        <v>82</v>
      </c>
      <c r="G1564" s="27" t="s">
        <v>83</v>
      </c>
      <c r="H1564" s="139" t="s">
        <v>5</v>
      </c>
      <c r="I1564" s="1">
        <v>7085250</v>
      </c>
      <c r="J1564" s="58">
        <v>180</v>
      </c>
      <c r="K1564" t="str">
        <f>VLOOKUP(D1564,Group[],3,FALSE)</f>
        <v>Komoditi</v>
      </c>
      <c r="L1564" t="str">
        <f>VLOOKUP(D1564,Group[],5,FALSE)</f>
        <v>Teh</v>
      </c>
      <c r="M1564" t="str">
        <f>VLOOKUP(D1564,Group[],4,FALSE)</f>
        <v>Teh</v>
      </c>
      <c r="N1564" t="str">
        <f>VLOOKUP(F1564,Kategori[],3,FALSE)</f>
        <v>CTC</v>
      </c>
    </row>
    <row r="1565" spans="1:14">
      <c r="A1565" s="139" t="s">
        <v>6856</v>
      </c>
      <c r="B1565" s="27" t="s">
        <v>19</v>
      </c>
      <c r="C1565" s="27" t="s">
        <v>18</v>
      </c>
      <c r="D1565" s="27" t="s">
        <v>1067</v>
      </c>
      <c r="E1565" s="27" t="s">
        <v>36</v>
      </c>
      <c r="F1565" s="27" t="s">
        <v>84</v>
      </c>
      <c r="G1565" s="27" t="s">
        <v>85</v>
      </c>
      <c r="H1565" s="139" t="s">
        <v>5</v>
      </c>
      <c r="I1565" s="1">
        <v>87426256</v>
      </c>
      <c r="J1565" s="58">
        <v>4240</v>
      </c>
      <c r="K1565" t="str">
        <f>VLOOKUP(D1565,Group[],3,FALSE)</f>
        <v>Komoditi</v>
      </c>
      <c r="L1565" t="str">
        <f>VLOOKUP(D1565,Group[],5,FALSE)</f>
        <v>Teh</v>
      </c>
      <c r="M1565" t="str">
        <f>VLOOKUP(D1565,Group[],4,FALSE)</f>
        <v>Teh</v>
      </c>
      <c r="N1565" t="str">
        <f>VLOOKUP(F1565,Kategori[],3,FALSE)</f>
        <v>CTC</v>
      </c>
    </row>
    <row r="1566" spans="1:14">
      <c r="A1566" s="139" t="s">
        <v>6856</v>
      </c>
      <c r="B1566" s="27" t="s">
        <v>19</v>
      </c>
      <c r="C1566" s="27" t="s">
        <v>18</v>
      </c>
      <c r="D1566" s="27" t="s">
        <v>1067</v>
      </c>
      <c r="E1566" s="27" t="s">
        <v>36</v>
      </c>
      <c r="F1566" s="27" t="s">
        <v>86</v>
      </c>
      <c r="G1566" s="27" t="s">
        <v>87</v>
      </c>
      <c r="H1566" s="139" t="s">
        <v>4</v>
      </c>
      <c r="I1566" s="1">
        <v>135823740</v>
      </c>
      <c r="J1566" s="58">
        <v>5200</v>
      </c>
      <c r="K1566" t="str">
        <f>VLOOKUP(D1566,Group[],3,FALSE)</f>
        <v>Komoditi</v>
      </c>
      <c r="L1566" t="str">
        <f>VLOOKUP(D1566,Group[],5,FALSE)</f>
        <v>Teh</v>
      </c>
      <c r="M1566" t="str">
        <f>VLOOKUP(D1566,Group[],4,FALSE)</f>
        <v>Teh</v>
      </c>
      <c r="N1566" t="str">
        <f>VLOOKUP(F1566,Kategori[],3,FALSE)</f>
        <v>CTC</v>
      </c>
    </row>
    <row r="1567" spans="1:14">
      <c r="A1567" s="139" t="s">
        <v>6856</v>
      </c>
      <c r="B1567" s="27" t="s">
        <v>19</v>
      </c>
      <c r="C1567" s="27" t="s">
        <v>18</v>
      </c>
      <c r="D1567" s="27" t="s">
        <v>1067</v>
      </c>
      <c r="E1567" s="27" t="s">
        <v>36</v>
      </c>
      <c r="F1567" s="27" t="s">
        <v>88</v>
      </c>
      <c r="G1567" s="27" t="s">
        <v>89</v>
      </c>
      <c r="H1567" s="139" t="s">
        <v>4</v>
      </c>
      <c r="I1567" s="1">
        <v>29345910</v>
      </c>
      <c r="J1567" s="58">
        <v>2200</v>
      </c>
      <c r="K1567" t="str">
        <f>VLOOKUP(D1567,Group[],3,FALSE)</f>
        <v>Komoditi</v>
      </c>
      <c r="L1567" t="str">
        <f>VLOOKUP(D1567,Group[],5,FALSE)</f>
        <v>Teh</v>
      </c>
      <c r="M1567" t="str">
        <f>VLOOKUP(D1567,Group[],4,FALSE)</f>
        <v>Teh</v>
      </c>
      <c r="N1567" t="str">
        <f>VLOOKUP(F1567,Kategori[],3,FALSE)</f>
        <v>CTC</v>
      </c>
    </row>
    <row r="1568" spans="1:14">
      <c r="A1568" s="139" t="s">
        <v>6856</v>
      </c>
      <c r="B1568" s="27" t="s">
        <v>19</v>
      </c>
      <c r="C1568" s="27" t="s">
        <v>18</v>
      </c>
      <c r="D1568" s="27" t="s">
        <v>1067</v>
      </c>
      <c r="E1568" s="27" t="s">
        <v>36</v>
      </c>
      <c r="F1568" s="27" t="s">
        <v>90</v>
      </c>
      <c r="G1568" s="27" t="s">
        <v>91</v>
      </c>
      <c r="H1568" s="139" t="s">
        <v>4</v>
      </c>
      <c r="I1568" s="1">
        <v>226237752</v>
      </c>
      <c r="J1568" s="58">
        <v>9360</v>
      </c>
      <c r="K1568" t="str">
        <f>VLOOKUP(D1568,Group[],3,FALSE)</f>
        <v>Komoditi</v>
      </c>
      <c r="L1568" t="str">
        <f>VLOOKUP(D1568,Group[],5,FALSE)</f>
        <v>Teh</v>
      </c>
      <c r="M1568" t="str">
        <f>VLOOKUP(D1568,Group[],4,FALSE)</f>
        <v>Teh</v>
      </c>
      <c r="N1568" t="str">
        <f>VLOOKUP(F1568,Kategori[],3,FALSE)</f>
        <v>Ortodhoks</v>
      </c>
    </row>
    <row r="1569" spans="1:14">
      <c r="A1569" s="139" t="s">
        <v>6856</v>
      </c>
      <c r="B1569" s="27" t="s">
        <v>19</v>
      </c>
      <c r="C1569" s="27" t="s">
        <v>18</v>
      </c>
      <c r="D1569" s="27" t="s">
        <v>1067</v>
      </c>
      <c r="E1569" s="27" t="s">
        <v>36</v>
      </c>
      <c r="F1569" s="27" t="s">
        <v>92</v>
      </c>
      <c r="G1569" s="27" t="s">
        <v>93</v>
      </c>
      <c r="H1569" s="139" t="s">
        <v>5</v>
      </c>
      <c r="I1569" s="1">
        <v>2251110000</v>
      </c>
      <c r="J1569" s="58">
        <v>175100</v>
      </c>
      <c r="K1569" t="str">
        <f>VLOOKUP(D1569,Group[],3,FALSE)</f>
        <v>Komoditi</v>
      </c>
      <c r="L1569" t="str">
        <f>VLOOKUP(D1569,Group[],5,FALSE)</f>
        <v>Teh</v>
      </c>
      <c r="M1569" t="str">
        <f>VLOOKUP(D1569,Group[],4,FALSE)</f>
        <v>Teh</v>
      </c>
      <c r="N1569" t="str">
        <f>VLOOKUP(F1569,Kategori[],3,FALSE)</f>
        <v>Ortodhoks</v>
      </c>
    </row>
    <row r="1570" spans="1:14">
      <c r="A1570" s="139" t="s">
        <v>6856</v>
      </c>
      <c r="B1570" s="27" t="s">
        <v>19</v>
      </c>
      <c r="C1570" s="27" t="s">
        <v>18</v>
      </c>
      <c r="D1570" s="27" t="s">
        <v>1067</v>
      </c>
      <c r="E1570" s="27" t="s">
        <v>36</v>
      </c>
      <c r="F1570" s="27" t="s">
        <v>102</v>
      </c>
      <c r="G1570" s="27" t="s">
        <v>103</v>
      </c>
      <c r="H1570" s="139" t="s">
        <v>4</v>
      </c>
      <c r="I1570" s="1">
        <v>1518792660</v>
      </c>
      <c r="J1570" s="58">
        <v>138600</v>
      </c>
      <c r="K1570" t="str">
        <f>VLOOKUP(D1570,Group[],3,FALSE)</f>
        <v>Komoditi</v>
      </c>
      <c r="L1570" t="str">
        <f>VLOOKUP(D1570,Group[],5,FALSE)</f>
        <v>Teh</v>
      </c>
      <c r="M1570" t="str">
        <f>VLOOKUP(D1570,Group[],4,FALSE)</f>
        <v>Teh</v>
      </c>
      <c r="N1570" t="str">
        <f>VLOOKUP(F1570,Kategori[],3,FALSE)</f>
        <v>Ortodhoks</v>
      </c>
    </row>
    <row r="1571" spans="1:14">
      <c r="A1571" s="139" t="s">
        <v>6856</v>
      </c>
      <c r="B1571" s="27" t="s">
        <v>19</v>
      </c>
      <c r="C1571" s="27" t="s">
        <v>18</v>
      </c>
      <c r="D1571" s="27" t="s">
        <v>1067</v>
      </c>
      <c r="E1571" s="27" t="s">
        <v>36</v>
      </c>
      <c r="F1571" s="27" t="s">
        <v>104</v>
      </c>
      <c r="G1571" s="27" t="s">
        <v>105</v>
      </c>
      <c r="H1571" s="139" t="s">
        <v>4</v>
      </c>
      <c r="I1571" s="1">
        <v>313221084</v>
      </c>
      <c r="J1571" s="58">
        <v>14520</v>
      </c>
      <c r="K1571" t="str">
        <f>VLOOKUP(D1571,Group[],3,FALSE)</f>
        <v>Komoditi</v>
      </c>
      <c r="L1571" t="str">
        <f>VLOOKUP(D1571,Group[],5,FALSE)</f>
        <v>Teh</v>
      </c>
      <c r="M1571" t="str">
        <f>VLOOKUP(D1571,Group[],4,FALSE)</f>
        <v>Teh</v>
      </c>
      <c r="N1571" t="str">
        <f>VLOOKUP(F1571,Kategori[],3,FALSE)</f>
        <v>Ortodhoks</v>
      </c>
    </row>
    <row r="1572" spans="1:14">
      <c r="A1572" s="139" t="s">
        <v>6856</v>
      </c>
      <c r="B1572" s="27" t="s">
        <v>19</v>
      </c>
      <c r="C1572" s="27" t="s">
        <v>18</v>
      </c>
      <c r="D1572" s="27" t="s">
        <v>1067</v>
      </c>
      <c r="E1572" s="27" t="s">
        <v>36</v>
      </c>
      <c r="F1572" s="27" t="s">
        <v>106</v>
      </c>
      <c r="G1572" s="27" t="s">
        <v>107</v>
      </c>
      <c r="H1572" s="139" t="s">
        <v>4</v>
      </c>
      <c r="I1572" s="1">
        <v>15315300</v>
      </c>
      <c r="J1572" s="58">
        <v>250</v>
      </c>
      <c r="K1572" t="str">
        <f>VLOOKUP(D1572,Group[],3,FALSE)</f>
        <v>Komoditi</v>
      </c>
      <c r="L1572" t="str">
        <f>VLOOKUP(D1572,Group[],5,FALSE)</f>
        <v>Teh</v>
      </c>
      <c r="M1572" t="str">
        <f>VLOOKUP(D1572,Group[],4,FALSE)</f>
        <v>Teh</v>
      </c>
      <c r="N1572" t="str">
        <f>VLOOKUP(F1572,Kategori[],3,FALSE)</f>
        <v>Ortodhoks</v>
      </c>
    </row>
    <row r="1573" spans="1:14">
      <c r="A1573" s="139" t="s">
        <v>6856</v>
      </c>
      <c r="B1573" s="27" t="s">
        <v>19</v>
      </c>
      <c r="C1573" s="27" t="s">
        <v>18</v>
      </c>
      <c r="D1573" s="27" t="s">
        <v>1067</v>
      </c>
      <c r="E1573" s="27" t="s">
        <v>36</v>
      </c>
      <c r="F1573" s="27" t="s">
        <v>638</v>
      </c>
      <c r="G1573" s="27" t="s">
        <v>639</v>
      </c>
      <c r="H1573" s="139" t="s">
        <v>5</v>
      </c>
      <c r="I1573" s="1">
        <v>301289760</v>
      </c>
      <c r="J1573" s="58">
        <v>104760</v>
      </c>
      <c r="K1573" t="str">
        <f>VLOOKUP(D1573,Group[],3,FALSE)</f>
        <v>Komoditi</v>
      </c>
      <c r="L1573" t="str">
        <f>VLOOKUP(D1573,Group[],5,FALSE)</f>
        <v>Teh</v>
      </c>
      <c r="M1573" t="str">
        <f>VLOOKUP(D1573,Group[],4,FALSE)</f>
        <v>Teh</v>
      </c>
      <c r="N1573" t="str">
        <f>VLOOKUP(F1573,Kategori[],3,FALSE)</f>
        <v>Teh Lainnya</v>
      </c>
    </row>
    <row r="1574" spans="1:14">
      <c r="A1574" s="139" t="s">
        <v>6856</v>
      </c>
      <c r="B1574" s="27" t="s">
        <v>19</v>
      </c>
      <c r="C1574" s="27" t="s">
        <v>18</v>
      </c>
      <c r="D1574" s="27" t="s">
        <v>1069</v>
      </c>
      <c r="E1574" s="27" t="s">
        <v>40</v>
      </c>
      <c r="F1574" s="27" t="s">
        <v>440</v>
      </c>
      <c r="G1574" s="27" t="s">
        <v>441</v>
      </c>
      <c r="H1574" s="139" t="s">
        <v>5</v>
      </c>
      <c r="I1574" s="1">
        <v>1464865</v>
      </c>
      <c r="J1574" s="58">
        <v>300</v>
      </c>
      <c r="K1574" t="str">
        <f>VLOOKUP(D1574,Group[],3,FALSE)</f>
        <v>Non Komoditi</v>
      </c>
      <c r="L1574">
        <f>VLOOKUP(D1574,Group[],5,FALSE)</f>
        <v>0</v>
      </c>
      <c r="M1574" t="str">
        <f>VLOOKUP(D1574,Group[],4,FALSE)</f>
        <v>Hilir Lainnya</v>
      </c>
      <c r="N1574" t="str">
        <f>VLOOKUP(F1574,Kategori[],3,FALSE)</f>
        <v>Hilir Lainya</v>
      </c>
    </row>
    <row r="1575" spans="1:14">
      <c r="A1575" s="139" t="s">
        <v>6856</v>
      </c>
      <c r="B1575" s="27" t="s">
        <v>19</v>
      </c>
      <c r="C1575" s="27" t="s">
        <v>18</v>
      </c>
      <c r="D1575" s="27" t="s">
        <v>1069</v>
      </c>
      <c r="E1575" s="27" t="s">
        <v>40</v>
      </c>
      <c r="F1575" s="27" t="s">
        <v>524</v>
      </c>
      <c r="G1575" s="27" t="s">
        <v>525</v>
      </c>
      <c r="H1575" s="139" t="s">
        <v>5</v>
      </c>
      <c r="I1575" s="1">
        <v>3925000</v>
      </c>
      <c r="J1575" s="58">
        <v>10</v>
      </c>
      <c r="K1575" t="str">
        <f>VLOOKUP(D1575,Group[],3,FALSE)</f>
        <v>Non Komoditi</v>
      </c>
      <c r="L1575">
        <f>VLOOKUP(D1575,Group[],5,FALSE)</f>
        <v>0</v>
      </c>
      <c r="M1575" t="str">
        <f>VLOOKUP(D1575,Group[],4,FALSE)</f>
        <v>Hilir Lainnya</v>
      </c>
      <c r="N1575" t="str">
        <f>VLOOKUP(F1575,Kategori[],3,FALSE)</f>
        <v>Hilir Lainya</v>
      </c>
    </row>
    <row r="1576" spans="1:14">
      <c r="A1576" s="139" t="s">
        <v>6856</v>
      </c>
      <c r="B1576" s="27" t="s">
        <v>19</v>
      </c>
      <c r="C1576" s="27" t="s">
        <v>18</v>
      </c>
      <c r="D1576" s="27" t="s">
        <v>1069</v>
      </c>
      <c r="E1576" s="27" t="s">
        <v>40</v>
      </c>
      <c r="F1576" s="27" t="s">
        <v>584</v>
      </c>
      <c r="G1576" s="27" t="s">
        <v>585</v>
      </c>
      <c r="H1576" s="139" t="s">
        <v>5</v>
      </c>
      <c r="I1576" s="1">
        <v>17837</v>
      </c>
      <c r="J1576" s="58">
        <v>11</v>
      </c>
      <c r="K1576" t="str">
        <f>VLOOKUP(D1576,Group[],3,FALSE)</f>
        <v>Non Komoditi</v>
      </c>
      <c r="L1576">
        <f>VLOOKUP(D1576,Group[],5,FALSE)</f>
        <v>0</v>
      </c>
      <c r="M1576" t="str">
        <f>VLOOKUP(D1576,Group[],4,FALSE)</f>
        <v>Hilir Lainnya</v>
      </c>
      <c r="N1576" t="str">
        <f>VLOOKUP(F1576,Kategori[],3,FALSE)</f>
        <v>Hilir Lainya</v>
      </c>
    </row>
    <row r="1577" spans="1:14">
      <c r="A1577" s="139" t="s">
        <v>6856</v>
      </c>
      <c r="B1577" s="27" t="s">
        <v>19</v>
      </c>
      <c r="C1577" s="27" t="s">
        <v>18</v>
      </c>
      <c r="D1577" s="27" t="s">
        <v>1068</v>
      </c>
      <c r="E1577" s="27" t="s">
        <v>37</v>
      </c>
      <c r="F1577" s="27" t="s">
        <v>384</v>
      </c>
      <c r="G1577" s="27" t="s">
        <v>385</v>
      </c>
      <c r="H1577" s="139" t="s">
        <v>5</v>
      </c>
      <c r="I1577" s="1">
        <v>41332665</v>
      </c>
      <c r="J1577" s="58">
        <v>11815</v>
      </c>
      <c r="K1577" t="str">
        <f>VLOOKUP(D1577,Group[],3,FALSE)</f>
        <v>Non Komoditi</v>
      </c>
      <c r="L1577">
        <f>VLOOKUP(D1577,Group[],5,FALSE)</f>
        <v>0</v>
      </c>
      <c r="M1577" t="str">
        <f>VLOOKUP(D1577,Group[],4,FALSE)</f>
        <v>Hilir Lainnya</v>
      </c>
      <c r="N1577" t="str">
        <f>VLOOKUP(F1577,Kategori[],3,FALSE)</f>
        <v>Hilir Lainya</v>
      </c>
    </row>
    <row r="1578" spans="1:14">
      <c r="A1578" s="139" t="s">
        <v>6856</v>
      </c>
      <c r="B1578" s="27" t="s">
        <v>19</v>
      </c>
      <c r="C1578" s="27" t="s">
        <v>18</v>
      </c>
      <c r="D1578" s="27" t="s">
        <v>1068</v>
      </c>
      <c r="E1578" s="27" t="s">
        <v>37</v>
      </c>
      <c r="F1578" s="27" t="s">
        <v>386</v>
      </c>
      <c r="G1578" s="27" t="s">
        <v>387</v>
      </c>
      <c r="H1578" s="139" t="s">
        <v>5</v>
      </c>
      <c r="I1578" s="1">
        <v>12927646</v>
      </c>
      <c r="J1578" s="58">
        <v>697</v>
      </c>
      <c r="K1578" t="str">
        <f>VLOOKUP(D1578,Group[],3,FALSE)</f>
        <v>Non Komoditi</v>
      </c>
      <c r="L1578">
        <f>VLOOKUP(D1578,Group[],5,FALSE)</f>
        <v>0</v>
      </c>
      <c r="M1578" t="str">
        <f>VLOOKUP(D1578,Group[],4,FALSE)</f>
        <v>Hilir Lainnya</v>
      </c>
      <c r="N1578" t="str">
        <f>VLOOKUP(F1578,Kategori[],3,FALSE)</f>
        <v>Hilir Lainya</v>
      </c>
    </row>
    <row r="1579" spans="1:14">
      <c r="A1579" s="139" t="s">
        <v>6856</v>
      </c>
      <c r="B1579" s="27" t="s">
        <v>19</v>
      </c>
      <c r="C1579" s="27" t="s">
        <v>18</v>
      </c>
      <c r="D1579" s="27" t="s">
        <v>1068</v>
      </c>
      <c r="E1579" s="27" t="s">
        <v>37</v>
      </c>
      <c r="F1579" s="27" t="s">
        <v>396</v>
      </c>
      <c r="G1579" s="27" t="s">
        <v>397</v>
      </c>
      <c r="H1579" s="139" t="s">
        <v>5</v>
      </c>
      <c r="I1579" s="1">
        <v>31845402</v>
      </c>
      <c r="J1579" s="58">
        <v>3070</v>
      </c>
      <c r="K1579" t="str">
        <f>VLOOKUP(D1579,Group[],3,FALSE)</f>
        <v>Non Komoditi</v>
      </c>
      <c r="L1579">
        <f>VLOOKUP(D1579,Group[],5,FALSE)</f>
        <v>0</v>
      </c>
      <c r="M1579" t="str">
        <f>VLOOKUP(D1579,Group[],4,FALSE)</f>
        <v>Hilir Lainnya</v>
      </c>
      <c r="N1579" t="str">
        <f>VLOOKUP(F1579,Kategori[],3,FALSE)</f>
        <v>Hilir Lainya</v>
      </c>
    </row>
    <row r="1580" spans="1:14">
      <c r="A1580" s="139" t="s">
        <v>6856</v>
      </c>
      <c r="B1580" s="27" t="s">
        <v>19</v>
      </c>
      <c r="C1580" s="27" t="s">
        <v>18</v>
      </c>
      <c r="D1580" s="27" t="s">
        <v>1068</v>
      </c>
      <c r="E1580" s="27" t="s">
        <v>37</v>
      </c>
      <c r="F1580" s="27" t="s">
        <v>400</v>
      </c>
      <c r="G1580" s="27" t="s">
        <v>401</v>
      </c>
      <c r="H1580" s="139" t="s">
        <v>5</v>
      </c>
      <c r="I1580" s="1">
        <v>1460600</v>
      </c>
      <c r="J1580" s="58">
        <v>147</v>
      </c>
      <c r="K1580" t="str">
        <f>VLOOKUP(D1580,Group[],3,FALSE)</f>
        <v>Non Komoditi</v>
      </c>
      <c r="L1580">
        <f>VLOOKUP(D1580,Group[],5,FALSE)</f>
        <v>0</v>
      </c>
      <c r="M1580" t="str">
        <f>VLOOKUP(D1580,Group[],4,FALSE)</f>
        <v>Hilir Lainnya</v>
      </c>
      <c r="N1580" t="str">
        <f>VLOOKUP(F1580,Kategori[],3,FALSE)</f>
        <v>Hilir Lainya</v>
      </c>
    </row>
    <row r="1581" spans="1:14">
      <c r="A1581" s="139" t="s">
        <v>6856</v>
      </c>
      <c r="B1581" s="27" t="s">
        <v>19</v>
      </c>
      <c r="C1581" s="27" t="s">
        <v>18</v>
      </c>
      <c r="D1581" s="27" t="s">
        <v>1068</v>
      </c>
      <c r="E1581" s="27" t="s">
        <v>37</v>
      </c>
      <c r="F1581" s="27" t="s">
        <v>402</v>
      </c>
      <c r="G1581" s="27" t="s">
        <v>403</v>
      </c>
      <c r="H1581" s="139" t="s">
        <v>5</v>
      </c>
      <c r="I1581" s="1">
        <v>561000</v>
      </c>
      <c r="J1581" s="58">
        <v>60</v>
      </c>
      <c r="K1581" t="str">
        <f>VLOOKUP(D1581,Group[],3,FALSE)</f>
        <v>Non Komoditi</v>
      </c>
      <c r="L1581">
        <f>VLOOKUP(D1581,Group[],5,FALSE)</f>
        <v>0</v>
      </c>
      <c r="M1581" t="str">
        <f>VLOOKUP(D1581,Group[],4,FALSE)</f>
        <v>Hilir Lainnya</v>
      </c>
      <c r="N1581" t="str">
        <f>VLOOKUP(F1581,Kategori[],3,FALSE)</f>
        <v>Hilir Lainya</v>
      </c>
    </row>
    <row r="1582" spans="1:14">
      <c r="A1582" s="139" t="s">
        <v>6856</v>
      </c>
      <c r="B1582" s="27" t="s">
        <v>19</v>
      </c>
      <c r="C1582" s="27" t="s">
        <v>18</v>
      </c>
      <c r="D1582" s="27" t="s">
        <v>1068</v>
      </c>
      <c r="E1582" s="27" t="s">
        <v>37</v>
      </c>
      <c r="F1582" s="27" t="s">
        <v>404</v>
      </c>
      <c r="G1582" s="27" t="s">
        <v>405</v>
      </c>
      <c r="H1582" s="139" t="s">
        <v>5</v>
      </c>
      <c r="I1582" s="1">
        <v>693000</v>
      </c>
      <c r="J1582" s="58">
        <v>61</v>
      </c>
      <c r="K1582" t="str">
        <f>VLOOKUP(D1582,Group[],3,FALSE)</f>
        <v>Non Komoditi</v>
      </c>
      <c r="L1582">
        <f>VLOOKUP(D1582,Group[],5,FALSE)</f>
        <v>0</v>
      </c>
      <c r="M1582" t="str">
        <f>VLOOKUP(D1582,Group[],4,FALSE)</f>
        <v>Hilir Lainnya</v>
      </c>
      <c r="N1582" t="str">
        <f>VLOOKUP(F1582,Kategori[],3,FALSE)</f>
        <v>Hilir Lainya</v>
      </c>
    </row>
    <row r="1583" spans="1:14">
      <c r="A1583" s="139" t="s">
        <v>6856</v>
      </c>
      <c r="B1583" s="27" t="s">
        <v>19</v>
      </c>
      <c r="C1583" s="27" t="s">
        <v>18</v>
      </c>
      <c r="D1583" s="27" t="s">
        <v>1068</v>
      </c>
      <c r="E1583" s="27" t="s">
        <v>37</v>
      </c>
      <c r="F1583" s="27" t="s">
        <v>406</v>
      </c>
      <c r="G1583" s="27" t="s">
        <v>407</v>
      </c>
      <c r="H1583" s="139" t="s">
        <v>5</v>
      </c>
      <c r="I1583" s="1">
        <v>8558320</v>
      </c>
      <c r="J1583" s="58">
        <v>1085</v>
      </c>
      <c r="K1583" t="str">
        <f>VLOOKUP(D1583,Group[],3,FALSE)</f>
        <v>Non Komoditi</v>
      </c>
      <c r="L1583">
        <f>VLOOKUP(D1583,Group[],5,FALSE)</f>
        <v>0</v>
      </c>
      <c r="M1583" t="str">
        <f>VLOOKUP(D1583,Group[],4,FALSE)</f>
        <v>Hilir Lainnya</v>
      </c>
      <c r="N1583" t="str">
        <f>VLOOKUP(F1583,Kategori[],3,FALSE)</f>
        <v>Hilir Lainya</v>
      </c>
    </row>
    <row r="1584" spans="1:14">
      <c r="A1584" s="139" t="s">
        <v>6856</v>
      </c>
      <c r="B1584" s="27" t="s">
        <v>19</v>
      </c>
      <c r="C1584" s="27" t="s">
        <v>18</v>
      </c>
      <c r="D1584" s="27" t="s">
        <v>1068</v>
      </c>
      <c r="E1584" s="27" t="s">
        <v>37</v>
      </c>
      <c r="F1584" s="27" t="s">
        <v>408</v>
      </c>
      <c r="G1584" s="27" t="s">
        <v>409</v>
      </c>
      <c r="H1584" s="139" t="s">
        <v>5</v>
      </c>
      <c r="I1584" s="1">
        <v>8438560</v>
      </c>
      <c r="J1584" s="58">
        <v>1072</v>
      </c>
      <c r="K1584" t="str">
        <f>VLOOKUP(D1584,Group[],3,FALSE)</f>
        <v>Non Komoditi</v>
      </c>
      <c r="L1584">
        <f>VLOOKUP(D1584,Group[],5,FALSE)</f>
        <v>0</v>
      </c>
      <c r="M1584" t="str">
        <f>VLOOKUP(D1584,Group[],4,FALSE)</f>
        <v>Hilir Lainnya</v>
      </c>
      <c r="N1584" t="str">
        <f>VLOOKUP(F1584,Kategori[],3,FALSE)</f>
        <v>Hilir Lainya</v>
      </c>
    </row>
    <row r="1585" spans="1:14">
      <c r="A1585" s="139" t="s">
        <v>6856</v>
      </c>
      <c r="B1585" s="27" t="s">
        <v>19</v>
      </c>
      <c r="C1585" s="27" t="s">
        <v>18</v>
      </c>
      <c r="D1585" s="27" t="s">
        <v>1068</v>
      </c>
      <c r="E1585" s="27" t="s">
        <v>37</v>
      </c>
      <c r="F1585" s="27" t="s">
        <v>412</v>
      </c>
      <c r="G1585" s="27" t="s">
        <v>413</v>
      </c>
      <c r="H1585" s="139" t="s">
        <v>5</v>
      </c>
      <c r="I1585" s="1">
        <v>-268496</v>
      </c>
      <c r="J1585" s="58">
        <v>-7560</v>
      </c>
      <c r="K1585" t="str">
        <f>VLOOKUP(D1585,Group[],3,FALSE)</f>
        <v>Non Komoditi</v>
      </c>
      <c r="L1585">
        <f>VLOOKUP(D1585,Group[],5,FALSE)</f>
        <v>0</v>
      </c>
      <c r="M1585" t="str">
        <f>VLOOKUP(D1585,Group[],4,FALSE)</f>
        <v>Hilir Lainnya</v>
      </c>
      <c r="N1585" t="str">
        <f>VLOOKUP(F1585,Kategori[],3,FALSE)</f>
        <v>Hilir Lainya</v>
      </c>
    </row>
    <row r="1586" spans="1:14">
      <c r="A1586" s="139" t="s">
        <v>6856</v>
      </c>
      <c r="B1586" s="27" t="s">
        <v>19</v>
      </c>
      <c r="C1586" s="27" t="s">
        <v>18</v>
      </c>
      <c r="D1586" s="27" t="s">
        <v>1068</v>
      </c>
      <c r="E1586" s="27" t="s">
        <v>37</v>
      </c>
      <c r="F1586" s="27" t="s">
        <v>414</v>
      </c>
      <c r="G1586" s="27" t="s">
        <v>415</v>
      </c>
      <c r="H1586" s="139" t="s">
        <v>5</v>
      </c>
      <c r="I1586" s="1">
        <v>7667568</v>
      </c>
      <c r="J1586" s="58">
        <v>1055</v>
      </c>
      <c r="K1586" t="str">
        <f>VLOOKUP(D1586,Group[],3,FALSE)</f>
        <v>Non Komoditi</v>
      </c>
      <c r="L1586">
        <f>VLOOKUP(D1586,Group[],5,FALSE)</f>
        <v>0</v>
      </c>
      <c r="M1586" t="str">
        <f>VLOOKUP(D1586,Group[],4,FALSE)</f>
        <v>Hilir Lainnya</v>
      </c>
      <c r="N1586" t="str">
        <f>VLOOKUP(F1586,Kategori[],3,FALSE)</f>
        <v>Hilir Lainya</v>
      </c>
    </row>
    <row r="1587" spans="1:14">
      <c r="A1587" s="139" t="s">
        <v>6856</v>
      </c>
      <c r="B1587" s="27" t="s">
        <v>19</v>
      </c>
      <c r="C1587" s="27" t="s">
        <v>18</v>
      </c>
      <c r="D1587" s="27" t="s">
        <v>1068</v>
      </c>
      <c r="E1587" s="27" t="s">
        <v>37</v>
      </c>
      <c r="F1587" s="27" t="s">
        <v>416</v>
      </c>
      <c r="G1587" s="27" t="s">
        <v>417</v>
      </c>
      <c r="H1587" s="139" t="s">
        <v>5</v>
      </c>
      <c r="I1587" s="1">
        <v>7275394</v>
      </c>
      <c r="J1587" s="58">
        <v>1061</v>
      </c>
      <c r="K1587" t="str">
        <f>VLOOKUP(D1587,Group[],3,FALSE)</f>
        <v>Non Komoditi</v>
      </c>
      <c r="L1587">
        <f>VLOOKUP(D1587,Group[],5,FALSE)</f>
        <v>0</v>
      </c>
      <c r="M1587" t="str">
        <f>VLOOKUP(D1587,Group[],4,FALSE)</f>
        <v>Hilir Lainnya</v>
      </c>
      <c r="N1587" t="str">
        <f>VLOOKUP(F1587,Kategori[],3,FALSE)</f>
        <v>Hilir Lainya</v>
      </c>
    </row>
    <row r="1588" spans="1:14">
      <c r="A1588" s="139" t="s">
        <v>6856</v>
      </c>
      <c r="B1588" s="27" t="s">
        <v>19</v>
      </c>
      <c r="C1588" s="27" t="s">
        <v>18</v>
      </c>
      <c r="D1588" s="27" t="s">
        <v>1068</v>
      </c>
      <c r="E1588" s="27" t="s">
        <v>37</v>
      </c>
      <c r="F1588" s="27" t="s">
        <v>422</v>
      </c>
      <c r="G1588" s="27" t="s">
        <v>423</v>
      </c>
      <c r="H1588" s="139" t="s">
        <v>5</v>
      </c>
      <c r="I1588" s="1">
        <v>599500</v>
      </c>
      <c r="J1588" s="58">
        <v>60</v>
      </c>
      <c r="K1588" t="str">
        <f>VLOOKUP(D1588,Group[],3,FALSE)</f>
        <v>Non Komoditi</v>
      </c>
      <c r="L1588">
        <f>VLOOKUP(D1588,Group[],5,FALSE)</f>
        <v>0</v>
      </c>
      <c r="M1588" t="str">
        <f>VLOOKUP(D1588,Group[],4,FALSE)</f>
        <v>Hilir Lainnya</v>
      </c>
      <c r="N1588" t="str">
        <f>VLOOKUP(F1588,Kategori[],3,FALSE)</f>
        <v>Hilir Lainya</v>
      </c>
    </row>
    <row r="1589" spans="1:14">
      <c r="A1589" s="139" t="s">
        <v>6856</v>
      </c>
      <c r="B1589" s="27" t="s">
        <v>19</v>
      </c>
      <c r="C1589" s="27" t="s">
        <v>18</v>
      </c>
      <c r="D1589" s="27" t="s">
        <v>1068</v>
      </c>
      <c r="E1589" s="27" t="s">
        <v>37</v>
      </c>
      <c r="F1589" s="27" t="s">
        <v>424</v>
      </c>
      <c r="G1589" s="27" t="s">
        <v>425</v>
      </c>
      <c r="H1589" s="139" t="s">
        <v>5</v>
      </c>
      <c r="I1589" s="1">
        <v>2200000</v>
      </c>
      <c r="J1589" s="58">
        <v>44</v>
      </c>
      <c r="K1589" t="str">
        <f>VLOOKUP(D1589,Group[],3,FALSE)</f>
        <v>Non Komoditi</v>
      </c>
      <c r="L1589">
        <f>VLOOKUP(D1589,Group[],5,FALSE)</f>
        <v>0</v>
      </c>
      <c r="M1589" t="str">
        <f>VLOOKUP(D1589,Group[],4,FALSE)</f>
        <v>Hilir Lainnya</v>
      </c>
      <c r="N1589" t="str">
        <f>VLOOKUP(F1589,Kategori[],3,FALSE)</f>
        <v>Hilir Lainya</v>
      </c>
    </row>
    <row r="1590" spans="1:14">
      <c r="A1590" s="139" t="s">
        <v>6856</v>
      </c>
      <c r="B1590" s="27" t="s">
        <v>19</v>
      </c>
      <c r="C1590" s="27" t="s">
        <v>18</v>
      </c>
      <c r="D1590" s="27" t="s">
        <v>1068</v>
      </c>
      <c r="E1590" s="27" t="s">
        <v>37</v>
      </c>
      <c r="F1590" s="27" t="s">
        <v>430</v>
      </c>
      <c r="G1590" s="27" t="s">
        <v>431</v>
      </c>
      <c r="H1590" s="139" t="s">
        <v>5</v>
      </c>
      <c r="I1590" s="1">
        <v>912050</v>
      </c>
      <c r="J1590" s="58">
        <v>22</v>
      </c>
      <c r="K1590" t="str">
        <f>VLOOKUP(D1590,Group[],3,FALSE)</f>
        <v>Non Komoditi</v>
      </c>
      <c r="L1590">
        <f>VLOOKUP(D1590,Group[],5,FALSE)</f>
        <v>0</v>
      </c>
      <c r="M1590" t="str">
        <f>VLOOKUP(D1590,Group[],4,FALSE)</f>
        <v>Hilir Lainnya</v>
      </c>
      <c r="N1590" t="str">
        <f>VLOOKUP(F1590,Kategori[],3,FALSE)</f>
        <v>Hilir Lainya</v>
      </c>
    </row>
    <row r="1591" spans="1:14">
      <c r="A1591" s="139" t="s">
        <v>6856</v>
      </c>
      <c r="B1591" s="27" t="s">
        <v>19</v>
      </c>
      <c r="C1591" s="27" t="s">
        <v>18</v>
      </c>
      <c r="D1591" s="27" t="s">
        <v>1068</v>
      </c>
      <c r="E1591" s="27" t="s">
        <v>37</v>
      </c>
      <c r="F1591" s="27" t="s">
        <v>480</v>
      </c>
      <c r="G1591" s="27" t="s">
        <v>481</v>
      </c>
      <c r="H1591" s="139" t="s">
        <v>5</v>
      </c>
      <c r="I1591" s="1">
        <v>710217</v>
      </c>
      <c r="J1591" s="58">
        <v>474</v>
      </c>
      <c r="K1591" t="str">
        <f>VLOOKUP(D1591,Group[],3,FALSE)</f>
        <v>Non Komoditi</v>
      </c>
      <c r="L1591">
        <f>VLOOKUP(D1591,Group[],5,FALSE)</f>
        <v>0</v>
      </c>
      <c r="M1591" t="str">
        <f>VLOOKUP(D1591,Group[],4,FALSE)</f>
        <v>Hilir Lainnya</v>
      </c>
      <c r="N1591" t="str">
        <f>VLOOKUP(F1591,Kategori[],3,FALSE)</f>
        <v>Hilir Lainya</v>
      </c>
    </row>
    <row r="1592" spans="1:14">
      <c r="A1592" s="139" t="s">
        <v>6856</v>
      </c>
      <c r="B1592" s="27" t="s">
        <v>19</v>
      </c>
      <c r="C1592" s="27" t="s">
        <v>18</v>
      </c>
      <c r="D1592" s="27" t="s">
        <v>1068</v>
      </c>
      <c r="E1592" s="27" t="s">
        <v>37</v>
      </c>
      <c r="F1592" s="27" t="s">
        <v>482</v>
      </c>
      <c r="G1592" s="27" t="s">
        <v>483</v>
      </c>
      <c r="H1592" s="139" t="s">
        <v>5</v>
      </c>
      <c r="I1592" s="1">
        <v>-31701</v>
      </c>
      <c r="J1592" s="58">
        <v>-6</v>
      </c>
      <c r="K1592" t="str">
        <f>VLOOKUP(D1592,Group[],3,FALSE)</f>
        <v>Non Komoditi</v>
      </c>
      <c r="L1592">
        <f>VLOOKUP(D1592,Group[],5,FALSE)</f>
        <v>0</v>
      </c>
      <c r="M1592" t="str">
        <f>VLOOKUP(D1592,Group[],4,FALSE)</f>
        <v>Hilir Lainnya</v>
      </c>
      <c r="N1592" t="str">
        <f>VLOOKUP(F1592,Kategori[],3,FALSE)</f>
        <v>Hilir Lainya</v>
      </c>
    </row>
    <row r="1593" spans="1:14">
      <c r="A1593" s="139" t="s">
        <v>6856</v>
      </c>
      <c r="B1593" s="27" t="s">
        <v>19</v>
      </c>
      <c r="C1593" s="27" t="s">
        <v>18</v>
      </c>
      <c r="D1593" s="27" t="s">
        <v>1068</v>
      </c>
      <c r="E1593" s="27" t="s">
        <v>37</v>
      </c>
      <c r="F1593" s="27" t="s">
        <v>494</v>
      </c>
      <c r="G1593" s="27" t="s">
        <v>495</v>
      </c>
      <c r="H1593" s="139" t="s">
        <v>5</v>
      </c>
      <c r="I1593" s="1">
        <v>5863956</v>
      </c>
      <c r="J1593" s="58">
        <v>1903</v>
      </c>
      <c r="K1593" t="str">
        <f>VLOOKUP(D1593,Group[],3,FALSE)</f>
        <v>Non Komoditi</v>
      </c>
      <c r="L1593">
        <f>VLOOKUP(D1593,Group[],5,FALSE)</f>
        <v>0</v>
      </c>
      <c r="M1593" t="str">
        <f>VLOOKUP(D1593,Group[],4,FALSE)</f>
        <v>Hilir Lainnya</v>
      </c>
      <c r="N1593" t="str">
        <f>VLOOKUP(F1593,Kategori[],3,FALSE)</f>
        <v>Hilir Lainya</v>
      </c>
    </row>
    <row r="1594" spans="1:14">
      <c r="A1594" s="139" t="s">
        <v>6856</v>
      </c>
      <c r="B1594" s="27" t="s">
        <v>19</v>
      </c>
      <c r="C1594" s="27" t="s">
        <v>18</v>
      </c>
      <c r="D1594" s="27" t="s">
        <v>1068</v>
      </c>
      <c r="E1594" s="27" t="s">
        <v>37</v>
      </c>
      <c r="F1594" s="27" t="s">
        <v>496</v>
      </c>
      <c r="G1594" s="27" t="s">
        <v>497</v>
      </c>
      <c r="H1594" s="139" t="s">
        <v>5</v>
      </c>
      <c r="I1594" s="1">
        <v>9550000</v>
      </c>
      <c r="J1594" s="58">
        <v>270</v>
      </c>
      <c r="K1594" t="str">
        <f>VLOOKUP(D1594,Group[],3,FALSE)</f>
        <v>Non Komoditi</v>
      </c>
      <c r="L1594">
        <f>VLOOKUP(D1594,Group[],5,FALSE)</f>
        <v>0</v>
      </c>
      <c r="M1594" t="str">
        <f>VLOOKUP(D1594,Group[],4,FALSE)</f>
        <v>Hilir Lainnya</v>
      </c>
      <c r="N1594" t="str">
        <f>VLOOKUP(F1594,Kategori[],3,FALSE)</f>
        <v>Hilir Lainya</v>
      </c>
    </row>
    <row r="1595" spans="1:14">
      <c r="A1595" s="139" t="s">
        <v>6856</v>
      </c>
      <c r="B1595" s="27" t="s">
        <v>19</v>
      </c>
      <c r="C1595" s="27" t="s">
        <v>18</v>
      </c>
      <c r="D1595" s="27" t="s">
        <v>1068</v>
      </c>
      <c r="E1595" s="27" t="s">
        <v>37</v>
      </c>
      <c r="F1595" s="27" t="s">
        <v>498</v>
      </c>
      <c r="G1595" s="27" t="s">
        <v>499</v>
      </c>
      <c r="H1595" s="139" t="s">
        <v>5</v>
      </c>
      <c r="I1595" s="1">
        <v>4725000</v>
      </c>
      <c r="J1595" s="58">
        <v>150</v>
      </c>
      <c r="K1595" t="str">
        <f>VLOOKUP(D1595,Group[],3,FALSE)</f>
        <v>Non Komoditi</v>
      </c>
      <c r="L1595">
        <f>VLOOKUP(D1595,Group[],5,FALSE)</f>
        <v>0</v>
      </c>
      <c r="M1595" t="str">
        <f>VLOOKUP(D1595,Group[],4,FALSE)</f>
        <v>Hilir Lainnya</v>
      </c>
      <c r="N1595" t="str">
        <f>VLOOKUP(F1595,Kategori[],3,FALSE)</f>
        <v>Hilir Lainya</v>
      </c>
    </row>
    <row r="1596" spans="1:14">
      <c r="A1596" s="139" t="s">
        <v>6856</v>
      </c>
      <c r="B1596" s="27" t="s">
        <v>19</v>
      </c>
      <c r="C1596" s="27" t="s">
        <v>18</v>
      </c>
      <c r="D1596" s="27" t="s">
        <v>1068</v>
      </c>
      <c r="E1596" s="27" t="s">
        <v>37</v>
      </c>
      <c r="F1596" s="27" t="s">
        <v>506</v>
      </c>
      <c r="G1596" s="27" t="s">
        <v>507</v>
      </c>
      <c r="H1596" s="139" t="s">
        <v>5</v>
      </c>
      <c r="I1596" s="1">
        <v>99000</v>
      </c>
      <c r="J1596" s="58">
        <v>3</v>
      </c>
      <c r="K1596" t="str">
        <f>VLOOKUP(D1596,Group[],3,FALSE)</f>
        <v>Non Komoditi</v>
      </c>
      <c r="L1596">
        <f>VLOOKUP(D1596,Group[],5,FALSE)</f>
        <v>0</v>
      </c>
      <c r="M1596" t="str">
        <f>VLOOKUP(D1596,Group[],4,FALSE)</f>
        <v>Hilir Lainnya</v>
      </c>
      <c r="N1596" t="str">
        <f>VLOOKUP(F1596,Kategori[],3,FALSE)</f>
        <v>Hilir Lainya</v>
      </c>
    </row>
    <row r="1597" spans="1:14">
      <c r="A1597" s="139" t="s">
        <v>6856</v>
      </c>
      <c r="B1597" s="27" t="s">
        <v>19</v>
      </c>
      <c r="C1597" s="27" t="s">
        <v>18</v>
      </c>
      <c r="D1597" s="27" t="s">
        <v>1068</v>
      </c>
      <c r="E1597" s="27" t="s">
        <v>37</v>
      </c>
      <c r="F1597" s="27" t="s">
        <v>520</v>
      </c>
      <c r="G1597" s="27" t="s">
        <v>521</v>
      </c>
      <c r="H1597" s="139" t="s">
        <v>5</v>
      </c>
      <c r="I1597" s="1">
        <v>190000</v>
      </c>
      <c r="J1597" s="58">
        <v>2</v>
      </c>
      <c r="K1597" t="str">
        <f>VLOOKUP(D1597,Group[],3,FALSE)</f>
        <v>Non Komoditi</v>
      </c>
      <c r="L1597">
        <f>VLOOKUP(D1597,Group[],5,FALSE)</f>
        <v>0</v>
      </c>
      <c r="M1597" t="str">
        <f>VLOOKUP(D1597,Group[],4,FALSE)</f>
        <v>Hilir Lainnya</v>
      </c>
      <c r="N1597" t="str">
        <f>VLOOKUP(F1597,Kategori[],3,FALSE)</f>
        <v>Hilir Lainya</v>
      </c>
    </row>
    <row r="1598" spans="1:14">
      <c r="A1598" s="139" t="s">
        <v>6856</v>
      </c>
      <c r="B1598" s="27" t="s">
        <v>19</v>
      </c>
      <c r="C1598" s="27" t="s">
        <v>18</v>
      </c>
      <c r="D1598" s="27" t="s">
        <v>1068</v>
      </c>
      <c r="E1598" s="27" t="s">
        <v>37</v>
      </c>
      <c r="F1598" s="27" t="s">
        <v>522</v>
      </c>
      <c r="G1598" s="27" t="s">
        <v>523</v>
      </c>
      <c r="H1598" s="139" t="s">
        <v>5</v>
      </c>
      <c r="I1598" s="1">
        <v>1750000</v>
      </c>
      <c r="J1598" s="58">
        <v>1</v>
      </c>
      <c r="K1598" t="str">
        <f>VLOOKUP(D1598,Group[],3,FALSE)</f>
        <v>Non Komoditi</v>
      </c>
      <c r="L1598">
        <f>VLOOKUP(D1598,Group[],5,FALSE)</f>
        <v>0</v>
      </c>
      <c r="M1598" t="str">
        <f>VLOOKUP(D1598,Group[],4,FALSE)</f>
        <v>Hilir Lainnya</v>
      </c>
      <c r="N1598" t="str">
        <f>VLOOKUP(F1598,Kategori[],3,FALSE)</f>
        <v>Hilir Lainya</v>
      </c>
    </row>
    <row r="1599" spans="1:14">
      <c r="A1599" s="139" t="s">
        <v>6856</v>
      </c>
      <c r="B1599" s="27" t="s">
        <v>19</v>
      </c>
      <c r="C1599" s="27" t="s">
        <v>18</v>
      </c>
      <c r="D1599" s="27" t="s">
        <v>1068</v>
      </c>
      <c r="E1599" s="27" t="s">
        <v>37</v>
      </c>
      <c r="F1599" s="27" t="s">
        <v>530</v>
      </c>
      <c r="G1599" s="27" t="s">
        <v>531</v>
      </c>
      <c r="H1599" s="139" t="s">
        <v>5</v>
      </c>
      <c r="I1599" s="1">
        <v>12461643</v>
      </c>
      <c r="J1599" s="58">
        <v>1017</v>
      </c>
      <c r="K1599" t="str">
        <f>VLOOKUP(D1599,Group[],3,FALSE)</f>
        <v>Non Komoditi</v>
      </c>
      <c r="L1599">
        <f>VLOOKUP(D1599,Group[],5,FALSE)</f>
        <v>0</v>
      </c>
      <c r="M1599" t="str">
        <f>VLOOKUP(D1599,Group[],4,FALSE)</f>
        <v>Hilir Lainnya</v>
      </c>
      <c r="N1599" t="str">
        <f>VLOOKUP(F1599,Kategori[],3,FALSE)</f>
        <v>Hilir Lainya</v>
      </c>
    </row>
    <row r="1600" spans="1:14">
      <c r="A1600" s="139" t="s">
        <v>6856</v>
      </c>
      <c r="B1600" s="27" t="s">
        <v>19</v>
      </c>
      <c r="C1600" s="27" t="s">
        <v>18</v>
      </c>
      <c r="D1600" s="27" t="s">
        <v>1068</v>
      </c>
      <c r="E1600" s="27" t="s">
        <v>37</v>
      </c>
      <c r="F1600" s="27" t="s">
        <v>532</v>
      </c>
      <c r="G1600" s="27" t="s">
        <v>533</v>
      </c>
      <c r="H1600" s="139" t="s">
        <v>5</v>
      </c>
      <c r="I1600" s="1">
        <v>37062716</v>
      </c>
      <c r="J1600" s="58">
        <v>1754</v>
      </c>
      <c r="K1600" t="str">
        <f>VLOOKUP(D1600,Group[],3,FALSE)</f>
        <v>Non Komoditi</v>
      </c>
      <c r="L1600">
        <f>VLOOKUP(D1600,Group[],5,FALSE)</f>
        <v>0</v>
      </c>
      <c r="M1600" t="str">
        <f>VLOOKUP(D1600,Group[],4,FALSE)</f>
        <v>Hilir Lainnya</v>
      </c>
      <c r="N1600" t="str">
        <f>VLOOKUP(F1600,Kategori[],3,FALSE)</f>
        <v>Hilir Lainya</v>
      </c>
    </row>
    <row r="1601" spans="1:14">
      <c r="A1601" s="139" t="s">
        <v>6856</v>
      </c>
      <c r="B1601" s="27" t="s">
        <v>19</v>
      </c>
      <c r="C1601" s="27" t="s">
        <v>18</v>
      </c>
      <c r="D1601" s="27" t="s">
        <v>1068</v>
      </c>
      <c r="E1601" s="27" t="s">
        <v>37</v>
      </c>
      <c r="F1601" s="27" t="s">
        <v>534</v>
      </c>
      <c r="G1601" s="27" t="s">
        <v>535</v>
      </c>
      <c r="H1601" s="139" t="s">
        <v>5</v>
      </c>
      <c r="I1601" s="1">
        <v>173479963</v>
      </c>
      <c r="J1601" s="58">
        <v>39325</v>
      </c>
      <c r="K1601" t="str">
        <f>VLOOKUP(D1601,Group[],3,FALSE)</f>
        <v>Non Komoditi</v>
      </c>
      <c r="L1601">
        <f>VLOOKUP(D1601,Group[],5,FALSE)</f>
        <v>0</v>
      </c>
      <c r="M1601" t="str">
        <f>VLOOKUP(D1601,Group[],4,FALSE)</f>
        <v>Hilir Lainnya</v>
      </c>
      <c r="N1601" t="str">
        <f>VLOOKUP(F1601,Kategori[],3,FALSE)</f>
        <v>Hilir Lainya</v>
      </c>
    </row>
    <row r="1602" spans="1:14">
      <c r="A1602" s="139" t="s">
        <v>6856</v>
      </c>
      <c r="B1602" s="27" t="s">
        <v>19</v>
      </c>
      <c r="C1602" s="27" t="s">
        <v>18</v>
      </c>
      <c r="D1602" s="27" t="s">
        <v>1068</v>
      </c>
      <c r="E1602" s="27" t="s">
        <v>37</v>
      </c>
      <c r="F1602" s="27" t="s">
        <v>536</v>
      </c>
      <c r="G1602" s="27" t="s">
        <v>537</v>
      </c>
      <c r="H1602" s="139" t="s">
        <v>5</v>
      </c>
      <c r="I1602" s="1">
        <v>1306080</v>
      </c>
      <c r="J1602" s="58">
        <v>1440</v>
      </c>
      <c r="K1602" t="str">
        <f>VLOOKUP(D1602,Group[],3,FALSE)</f>
        <v>Non Komoditi</v>
      </c>
      <c r="L1602">
        <f>VLOOKUP(D1602,Group[],5,FALSE)</f>
        <v>0</v>
      </c>
      <c r="M1602" t="str">
        <f>VLOOKUP(D1602,Group[],4,FALSE)</f>
        <v>Hilir Lainnya</v>
      </c>
      <c r="N1602" t="str">
        <f>VLOOKUP(F1602,Kategori[],3,FALSE)</f>
        <v>Hilir Lainya</v>
      </c>
    </row>
    <row r="1603" spans="1:14">
      <c r="A1603" s="139" t="s">
        <v>6856</v>
      </c>
      <c r="B1603" s="27" t="s">
        <v>19</v>
      </c>
      <c r="C1603" s="27" t="s">
        <v>18</v>
      </c>
      <c r="D1603" s="27" t="s">
        <v>1068</v>
      </c>
      <c r="E1603" s="27" t="s">
        <v>37</v>
      </c>
      <c r="F1603" s="27" t="s">
        <v>540</v>
      </c>
      <c r="G1603" s="27" t="s">
        <v>541</v>
      </c>
      <c r="H1603" s="139" t="s">
        <v>5</v>
      </c>
      <c r="I1603" s="1">
        <v>18087282</v>
      </c>
      <c r="J1603" s="58">
        <v>1258</v>
      </c>
      <c r="K1603" t="str">
        <f>VLOOKUP(D1603,Group[],3,FALSE)</f>
        <v>Non Komoditi</v>
      </c>
      <c r="L1603">
        <f>VLOOKUP(D1603,Group[],5,FALSE)</f>
        <v>0</v>
      </c>
      <c r="M1603" t="str">
        <f>VLOOKUP(D1603,Group[],4,FALSE)</f>
        <v>Hilir Lainnya</v>
      </c>
      <c r="N1603" t="str">
        <f>VLOOKUP(F1603,Kategori[],3,FALSE)</f>
        <v>Hilir Lainya</v>
      </c>
    </row>
    <row r="1604" spans="1:14">
      <c r="A1604" s="139" t="s">
        <v>6856</v>
      </c>
      <c r="B1604" s="27" t="s">
        <v>19</v>
      </c>
      <c r="C1604" s="27" t="s">
        <v>18</v>
      </c>
      <c r="D1604" s="27" t="s">
        <v>1068</v>
      </c>
      <c r="E1604" s="27" t="s">
        <v>37</v>
      </c>
      <c r="F1604" s="27" t="s">
        <v>546</v>
      </c>
      <c r="G1604" s="27" t="s">
        <v>547</v>
      </c>
      <c r="H1604" s="139" t="s">
        <v>5</v>
      </c>
      <c r="I1604" s="1">
        <v>61636626</v>
      </c>
      <c r="J1604" s="58">
        <v>6863</v>
      </c>
      <c r="K1604" t="str">
        <f>VLOOKUP(D1604,Group[],3,FALSE)</f>
        <v>Non Komoditi</v>
      </c>
      <c r="L1604">
        <f>VLOOKUP(D1604,Group[],5,FALSE)</f>
        <v>0</v>
      </c>
      <c r="M1604" t="str">
        <f>VLOOKUP(D1604,Group[],4,FALSE)</f>
        <v>Hilir Lainnya</v>
      </c>
      <c r="N1604" t="str">
        <f>VLOOKUP(F1604,Kategori[],3,FALSE)</f>
        <v>Hilir Lainya</v>
      </c>
    </row>
    <row r="1605" spans="1:14">
      <c r="A1605" s="139" t="s">
        <v>6856</v>
      </c>
      <c r="B1605" s="27" t="s">
        <v>19</v>
      </c>
      <c r="C1605" s="27" t="s">
        <v>18</v>
      </c>
      <c r="D1605" s="27" t="s">
        <v>1068</v>
      </c>
      <c r="E1605" s="27" t="s">
        <v>37</v>
      </c>
      <c r="F1605" s="27" t="s">
        <v>548</v>
      </c>
      <c r="G1605" s="27" t="s">
        <v>549</v>
      </c>
      <c r="H1605" s="139" t="s">
        <v>5</v>
      </c>
      <c r="I1605" s="1">
        <v>46594649</v>
      </c>
      <c r="J1605" s="58">
        <v>2840</v>
      </c>
      <c r="K1605" t="str">
        <f>VLOOKUP(D1605,Group[],3,FALSE)</f>
        <v>Non Komoditi</v>
      </c>
      <c r="L1605">
        <f>VLOOKUP(D1605,Group[],5,FALSE)</f>
        <v>0</v>
      </c>
      <c r="M1605" t="str">
        <f>VLOOKUP(D1605,Group[],4,FALSE)</f>
        <v>Hilir Lainnya</v>
      </c>
      <c r="N1605" t="str">
        <f>VLOOKUP(F1605,Kategori[],3,FALSE)</f>
        <v>Hilir Lainya</v>
      </c>
    </row>
    <row r="1606" spans="1:14">
      <c r="A1606" s="139" t="s">
        <v>6856</v>
      </c>
      <c r="B1606" s="27" t="s">
        <v>19</v>
      </c>
      <c r="C1606" s="27" t="s">
        <v>18</v>
      </c>
      <c r="D1606" s="27" t="s">
        <v>1068</v>
      </c>
      <c r="E1606" s="27" t="s">
        <v>37</v>
      </c>
      <c r="F1606" s="27" t="s">
        <v>550</v>
      </c>
      <c r="G1606" s="27" t="s">
        <v>551</v>
      </c>
      <c r="H1606" s="139" t="s">
        <v>5</v>
      </c>
      <c r="I1606" s="1">
        <v>21375032</v>
      </c>
      <c r="J1606" s="58">
        <v>1954</v>
      </c>
      <c r="K1606" t="str">
        <f>VLOOKUP(D1606,Group[],3,FALSE)</f>
        <v>Non Komoditi</v>
      </c>
      <c r="L1606">
        <f>VLOOKUP(D1606,Group[],5,FALSE)</f>
        <v>0</v>
      </c>
      <c r="M1606" t="str">
        <f>VLOOKUP(D1606,Group[],4,FALSE)</f>
        <v>Hilir Lainnya</v>
      </c>
      <c r="N1606" t="str">
        <f>VLOOKUP(F1606,Kategori[],3,FALSE)</f>
        <v>Hilir Lainya</v>
      </c>
    </row>
    <row r="1607" spans="1:14">
      <c r="A1607" s="139" t="s">
        <v>6856</v>
      </c>
      <c r="B1607" s="27" t="s">
        <v>19</v>
      </c>
      <c r="C1607" s="27" t="s">
        <v>18</v>
      </c>
      <c r="D1607" s="27" t="s">
        <v>1068</v>
      </c>
      <c r="E1607" s="27" t="s">
        <v>37</v>
      </c>
      <c r="F1607" s="27" t="s">
        <v>552</v>
      </c>
      <c r="G1607" s="27" t="s">
        <v>553</v>
      </c>
      <c r="H1607" s="139" t="s">
        <v>5</v>
      </c>
      <c r="I1607" s="1">
        <v>57374454</v>
      </c>
      <c r="J1607" s="58">
        <v>3032</v>
      </c>
      <c r="K1607" t="str">
        <f>VLOOKUP(D1607,Group[],3,FALSE)</f>
        <v>Non Komoditi</v>
      </c>
      <c r="L1607">
        <f>VLOOKUP(D1607,Group[],5,FALSE)</f>
        <v>0</v>
      </c>
      <c r="M1607" t="str">
        <f>VLOOKUP(D1607,Group[],4,FALSE)</f>
        <v>Hilir Lainnya</v>
      </c>
      <c r="N1607" t="str">
        <f>VLOOKUP(F1607,Kategori[],3,FALSE)</f>
        <v>Hilir Lainya</v>
      </c>
    </row>
    <row r="1608" spans="1:14">
      <c r="A1608" s="139" t="s">
        <v>6856</v>
      </c>
      <c r="B1608" s="27" t="s">
        <v>19</v>
      </c>
      <c r="C1608" s="27" t="s">
        <v>18</v>
      </c>
      <c r="D1608" s="27" t="s">
        <v>1068</v>
      </c>
      <c r="E1608" s="27" t="s">
        <v>37</v>
      </c>
      <c r="F1608" s="27" t="s">
        <v>554</v>
      </c>
      <c r="G1608" s="27" t="s">
        <v>555</v>
      </c>
      <c r="H1608" s="139" t="s">
        <v>5</v>
      </c>
      <c r="I1608" s="1">
        <v>35104598</v>
      </c>
      <c r="J1608" s="58">
        <v>3300</v>
      </c>
      <c r="K1608" t="str">
        <f>VLOOKUP(D1608,Group[],3,FALSE)</f>
        <v>Non Komoditi</v>
      </c>
      <c r="L1608">
        <f>VLOOKUP(D1608,Group[],5,FALSE)</f>
        <v>0</v>
      </c>
      <c r="M1608" t="str">
        <f>VLOOKUP(D1608,Group[],4,FALSE)</f>
        <v>Hilir Lainnya</v>
      </c>
      <c r="N1608" t="str">
        <f>VLOOKUP(F1608,Kategori[],3,FALSE)</f>
        <v>Hilir Lainya</v>
      </c>
    </row>
    <row r="1609" spans="1:14">
      <c r="A1609" s="139" t="s">
        <v>6856</v>
      </c>
      <c r="B1609" s="27" t="s">
        <v>19</v>
      </c>
      <c r="C1609" s="27" t="s">
        <v>18</v>
      </c>
      <c r="D1609" s="27" t="s">
        <v>1068</v>
      </c>
      <c r="E1609" s="27" t="s">
        <v>37</v>
      </c>
      <c r="F1609" s="27" t="s">
        <v>556</v>
      </c>
      <c r="G1609" s="27" t="s">
        <v>557</v>
      </c>
      <c r="H1609" s="139" t="s">
        <v>5</v>
      </c>
      <c r="I1609" s="1">
        <v>6042109</v>
      </c>
      <c r="J1609" s="58">
        <v>338</v>
      </c>
      <c r="K1609" t="str">
        <f>VLOOKUP(D1609,Group[],3,FALSE)</f>
        <v>Non Komoditi</v>
      </c>
      <c r="L1609">
        <f>VLOOKUP(D1609,Group[],5,FALSE)</f>
        <v>0</v>
      </c>
      <c r="M1609" t="str">
        <f>VLOOKUP(D1609,Group[],4,FALSE)</f>
        <v>Hilir Lainnya</v>
      </c>
      <c r="N1609" t="str">
        <f>VLOOKUP(F1609,Kategori[],3,FALSE)</f>
        <v>Hilir Lainya</v>
      </c>
    </row>
    <row r="1610" spans="1:14">
      <c r="A1610" s="139" t="s">
        <v>6856</v>
      </c>
      <c r="B1610" s="27" t="s">
        <v>19</v>
      </c>
      <c r="C1610" s="27" t="s">
        <v>18</v>
      </c>
      <c r="D1610" s="27" t="s">
        <v>1068</v>
      </c>
      <c r="E1610" s="27" t="s">
        <v>37</v>
      </c>
      <c r="F1610" s="27" t="s">
        <v>560</v>
      </c>
      <c r="G1610" s="27" t="s">
        <v>561</v>
      </c>
      <c r="H1610" s="139" t="s">
        <v>5</v>
      </c>
      <c r="I1610" s="1">
        <v>98182</v>
      </c>
      <c r="J1610" s="58">
        <v>2</v>
      </c>
      <c r="K1610" t="str">
        <f>VLOOKUP(D1610,Group[],3,FALSE)</f>
        <v>Non Komoditi</v>
      </c>
      <c r="L1610">
        <f>VLOOKUP(D1610,Group[],5,FALSE)</f>
        <v>0</v>
      </c>
      <c r="M1610" t="str">
        <f>VLOOKUP(D1610,Group[],4,FALSE)</f>
        <v>Hilir Lainnya</v>
      </c>
      <c r="N1610" t="str">
        <f>VLOOKUP(F1610,Kategori[],3,FALSE)</f>
        <v>Hilir Lainya</v>
      </c>
    </row>
    <row r="1611" spans="1:14">
      <c r="A1611" s="139" t="s">
        <v>6856</v>
      </c>
      <c r="B1611" s="27" t="s">
        <v>19</v>
      </c>
      <c r="C1611" s="27" t="s">
        <v>18</v>
      </c>
      <c r="D1611" s="27" t="s">
        <v>1068</v>
      </c>
      <c r="E1611" s="27" t="s">
        <v>37</v>
      </c>
      <c r="F1611" s="27" t="s">
        <v>562</v>
      </c>
      <c r="G1611" s="27" t="s">
        <v>563</v>
      </c>
      <c r="H1611" s="139" t="s">
        <v>5</v>
      </c>
      <c r="I1611" s="1">
        <v>3422830</v>
      </c>
      <c r="J1611" s="58">
        <v>165</v>
      </c>
      <c r="K1611" t="str">
        <f>VLOOKUP(D1611,Group[],3,FALSE)</f>
        <v>Non Komoditi</v>
      </c>
      <c r="L1611">
        <f>VLOOKUP(D1611,Group[],5,FALSE)</f>
        <v>0</v>
      </c>
      <c r="M1611" t="str">
        <f>VLOOKUP(D1611,Group[],4,FALSE)</f>
        <v>Hilir Lainnya</v>
      </c>
      <c r="N1611" t="str">
        <f>VLOOKUP(F1611,Kategori[],3,FALSE)</f>
        <v>Hilir Lainya</v>
      </c>
    </row>
    <row r="1612" spans="1:14">
      <c r="A1612" s="139" t="s">
        <v>6856</v>
      </c>
      <c r="B1612" s="27" t="s">
        <v>19</v>
      </c>
      <c r="C1612" s="27" t="s">
        <v>18</v>
      </c>
      <c r="D1612" s="27" t="s">
        <v>1068</v>
      </c>
      <c r="E1612" s="27" t="s">
        <v>37</v>
      </c>
      <c r="F1612" s="27" t="s">
        <v>564</v>
      </c>
      <c r="G1612" s="27" t="s">
        <v>565</v>
      </c>
      <c r="H1612" s="139" t="s">
        <v>5</v>
      </c>
      <c r="I1612" s="1">
        <v>29940084</v>
      </c>
      <c r="J1612" s="58">
        <v>6682</v>
      </c>
      <c r="K1612" t="str">
        <f>VLOOKUP(D1612,Group[],3,FALSE)</f>
        <v>Non Komoditi</v>
      </c>
      <c r="L1612">
        <f>VLOOKUP(D1612,Group[],5,FALSE)</f>
        <v>0</v>
      </c>
      <c r="M1612" t="str">
        <f>VLOOKUP(D1612,Group[],4,FALSE)</f>
        <v>Hilir Lainnya</v>
      </c>
      <c r="N1612" t="str">
        <f>VLOOKUP(F1612,Kategori[],3,FALSE)</f>
        <v>Hilir Lainya</v>
      </c>
    </row>
    <row r="1613" spans="1:14">
      <c r="A1613" s="139" t="s">
        <v>6856</v>
      </c>
      <c r="B1613" s="27" t="s">
        <v>19</v>
      </c>
      <c r="C1613" s="27" t="s">
        <v>18</v>
      </c>
      <c r="D1613" s="27" t="s">
        <v>1068</v>
      </c>
      <c r="E1613" s="27" t="s">
        <v>37</v>
      </c>
      <c r="F1613" s="27" t="s">
        <v>566</v>
      </c>
      <c r="G1613" s="27" t="s">
        <v>567</v>
      </c>
      <c r="H1613" s="139" t="s">
        <v>5</v>
      </c>
      <c r="I1613" s="1">
        <v>272738092</v>
      </c>
      <c r="J1613" s="58">
        <v>25543</v>
      </c>
      <c r="K1613" t="str">
        <f>VLOOKUP(D1613,Group[],3,FALSE)</f>
        <v>Non Komoditi</v>
      </c>
      <c r="L1613">
        <f>VLOOKUP(D1613,Group[],5,FALSE)</f>
        <v>0</v>
      </c>
      <c r="M1613" t="str">
        <f>VLOOKUP(D1613,Group[],4,FALSE)</f>
        <v>Hilir Lainnya</v>
      </c>
      <c r="N1613" t="str">
        <f>VLOOKUP(F1613,Kategori[],3,FALSE)</f>
        <v>Hilir Lainya</v>
      </c>
    </row>
    <row r="1614" spans="1:14">
      <c r="A1614" s="139" t="s">
        <v>6856</v>
      </c>
      <c r="B1614" s="27" t="s">
        <v>19</v>
      </c>
      <c r="C1614" s="27" t="s">
        <v>18</v>
      </c>
      <c r="D1614" s="27" t="s">
        <v>1068</v>
      </c>
      <c r="E1614" s="27" t="s">
        <v>37</v>
      </c>
      <c r="F1614" s="27" t="s">
        <v>568</v>
      </c>
      <c r="G1614" s="27" t="s">
        <v>569</v>
      </c>
      <c r="H1614" s="139" t="s">
        <v>5</v>
      </c>
      <c r="I1614" s="1">
        <v>6530205</v>
      </c>
      <c r="J1614" s="58">
        <v>2883</v>
      </c>
      <c r="K1614" t="str">
        <f>VLOOKUP(D1614,Group[],3,FALSE)</f>
        <v>Non Komoditi</v>
      </c>
      <c r="L1614">
        <f>VLOOKUP(D1614,Group[],5,FALSE)</f>
        <v>0</v>
      </c>
      <c r="M1614" t="str">
        <f>VLOOKUP(D1614,Group[],4,FALSE)</f>
        <v>Hilir Lainnya</v>
      </c>
      <c r="N1614" t="str">
        <f>VLOOKUP(F1614,Kategori[],3,FALSE)</f>
        <v>Hilir Lainya</v>
      </c>
    </row>
    <row r="1615" spans="1:14">
      <c r="A1615" s="139" t="s">
        <v>6856</v>
      </c>
      <c r="B1615" s="27" t="s">
        <v>19</v>
      </c>
      <c r="C1615" s="27" t="s">
        <v>18</v>
      </c>
      <c r="D1615" s="27" t="s">
        <v>1068</v>
      </c>
      <c r="E1615" s="27" t="s">
        <v>37</v>
      </c>
      <c r="F1615" s="27" t="s">
        <v>570</v>
      </c>
      <c r="G1615" s="27" t="s">
        <v>571</v>
      </c>
      <c r="H1615" s="139" t="s">
        <v>5</v>
      </c>
      <c r="I1615" s="1">
        <v>370271599</v>
      </c>
      <c r="J1615" s="58">
        <v>39244</v>
      </c>
      <c r="K1615" t="str">
        <f>VLOOKUP(D1615,Group[],3,FALSE)</f>
        <v>Non Komoditi</v>
      </c>
      <c r="L1615">
        <f>VLOOKUP(D1615,Group[],5,FALSE)</f>
        <v>0</v>
      </c>
      <c r="M1615" t="str">
        <f>VLOOKUP(D1615,Group[],4,FALSE)</f>
        <v>Hilir Lainnya</v>
      </c>
      <c r="N1615" t="str">
        <f>VLOOKUP(F1615,Kategori[],3,FALSE)</f>
        <v>Hilir Lainya</v>
      </c>
    </row>
    <row r="1616" spans="1:14">
      <c r="A1616" s="139" t="s">
        <v>6856</v>
      </c>
      <c r="B1616" s="27" t="s">
        <v>19</v>
      </c>
      <c r="C1616" s="27" t="s">
        <v>18</v>
      </c>
      <c r="D1616" s="27" t="s">
        <v>1068</v>
      </c>
      <c r="E1616" s="27" t="s">
        <v>37</v>
      </c>
      <c r="F1616" s="27" t="s">
        <v>572</v>
      </c>
      <c r="G1616" s="27" t="s">
        <v>573</v>
      </c>
      <c r="H1616" s="139" t="s">
        <v>5</v>
      </c>
      <c r="I1616" s="1">
        <v>128686281</v>
      </c>
      <c r="J1616" s="58">
        <v>31428</v>
      </c>
      <c r="K1616" t="str">
        <f>VLOOKUP(D1616,Group[],3,FALSE)</f>
        <v>Non Komoditi</v>
      </c>
      <c r="L1616">
        <f>VLOOKUP(D1616,Group[],5,FALSE)</f>
        <v>0</v>
      </c>
      <c r="M1616" t="str">
        <f>VLOOKUP(D1616,Group[],4,FALSE)</f>
        <v>Hilir Lainnya</v>
      </c>
      <c r="N1616" t="str">
        <f>VLOOKUP(F1616,Kategori[],3,FALSE)</f>
        <v>Hilir Lainya</v>
      </c>
    </row>
    <row r="1617" spans="1:14">
      <c r="A1617" s="139" t="s">
        <v>6856</v>
      </c>
      <c r="B1617" s="27" t="s">
        <v>19</v>
      </c>
      <c r="C1617" s="27" t="s">
        <v>18</v>
      </c>
      <c r="D1617" s="27" t="s">
        <v>1068</v>
      </c>
      <c r="E1617" s="27" t="s">
        <v>37</v>
      </c>
      <c r="F1617" s="27" t="s">
        <v>574</v>
      </c>
      <c r="G1617" s="27" t="s">
        <v>575</v>
      </c>
      <c r="H1617" s="139" t="s">
        <v>5</v>
      </c>
      <c r="I1617" s="1">
        <v>98126435</v>
      </c>
      <c r="J1617" s="58">
        <v>45560</v>
      </c>
      <c r="K1617" t="str">
        <f>VLOOKUP(D1617,Group[],3,FALSE)</f>
        <v>Non Komoditi</v>
      </c>
      <c r="L1617">
        <f>VLOOKUP(D1617,Group[],5,FALSE)</f>
        <v>0</v>
      </c>
      <c r="M1617" t="str">
        <f>VLOOKUP(D1617,Group[],4,FALSE)</f>
        <v>Hilir Lainnya</v>
      </c>
      <c r="N1617" t="str">
        <f>VLOOKUP(F1617,Kategori[],3,FALSE)</f>
        <v>Hilir Lainya</v>
      </c>
    </row>
    <row r="1618" spans="1:14">
      <c r="A1618" s="139" t="s">
        <v>6856</v>
      </c>
      <c r="B1618" s="27" t="s">
        <v>19</v>
      </c>
      <c r="C1618" s="27" t="s">
        <v>18</v>
      </c>
      <c r="D1618" s="27" t="s">
        <v>1068</v>
      </c>
      <c r="E1618" s="27" t="s">
        <v>37</v>
      </c>
      <c r="F1618" s="27" t="s">
        <v>576</v>
      </c>
      <c r="G1618" s="27" t="s">
        <v>577</v>
      </c>
      <c r="H1618" s="139" t="s">
        <v>5</v>
      </c>
      <c r="I1618" s="1">
        <v>1410910</v>
      </c>
      <c r="J1618" s="58">
        <v>16</v>
      </c>
      <c r="K1618" t="str">
        <f>VLOOKUP(D1618,Group[],3,FALSE)</f>
        <v>Non Komoditi</v>
      </c>
      <c r="L1618">
        <f>VLOOKUP(D1618,Group[],5,FALSE)</f>
        <v>0</v>
      </c>
      <c r="M1618" t="str">
        <f>VLOOKUP(D1618,Group[],4,FALSE)</f>
        <v>Hilir Lainnya</v>
      </c>
      <c r="N1618" t="str">
        <f>VLOOKUP(F1618,Kategori[],3,FALSE)</f>
        <v>Hilir Lainya</v>
      </c>
    </row>
    <row r="1619" spans="1:14">
      <c r="A1619" s="139" t="s">
        <v>6856</v>
      </c>
      <c r="B1619" s="27" t="s">
        <v>19</v>
      </c>
      <c r="C1619" s="27" t="s">
        <v>18</v>
      </c>
      <c r="D1619" s="27" t="s">
        <v>1068</v>
      </c>
      <c r="E1619" s="27" t="s">
        <v>37</v>
      </c>
      <c r="F1619" s="27" t="s">
        <v>578</v>
      </c>
      <c r="G1619" s="27" t="s">
        <v>579</v>
      </c>
      <c r="H1619" s="139" t="s">
        <v>5</v>
      </c>
      <c r="I1619" s="1">
        <v>82124925</v>
      </c>
      <c r="J1619" s="58">
        <v>10285</v>
      </c>
      <c r="K1619" t="str">
        <f>VLOOKUP(D1619,Group[],3,FALSE)</f>
        <v>Non Komoditi</v>
      </c>
      <c r="L1619">
        <f>VLOOKUP(D1619,Group[],5,FALSE)</f>
        <v>0</v>
      </c>
      <c r="M1619" t="str">
        <f>VLOOKUP(D1619,Group[],4,FALSE)</f>
        <v>Hilir Lainnya</v>
      </c>
      <c r="N1619" t="str">
        <f>VLOOKUP(F1619,Kategori[],3,FALSE)</f>
        <v>Hilir Lainya</v>
      </c>
    </row>
    <row r="1620" spans="1:14">
      <c r="A1620" s="139" t="s">
        <v>6856</v>
      </c>
      <c r="B1620" s="27" t="s">
        <v>19</v>
      </c>
      <c r="C1620" s="27" t="s">
        <v>18</v>
      </c>
      <c r="D1620" s="27" t="s">
        <v>1068</v>
      </c>
      <c r="E1620" s="27" t="s">
        <v>37</v>
      </c>
      <c r="F1620" s="27" t="s">
        <v>592</v>
      </c>
      <c r="G1620" s="27" t="s">
        <v>593</v>
      </c>
      <c r="H1620" s="139" t="s">
        <v>5</v>
      </c>
      <c r="I1620" s="1">
        <v>88422124</v>
      </c>
      <c r="J1620" s="58">
        <v>171752</v>
      </c>
      <c r="K1620" t="str">
        <f>VLOOKUP(D1620,Group[],3,FALSE)</f>
        <v>Non Komoditi</v>
      </c>
      <c r="L1620">
        <f>VLOOKUP(D1620,Group[],5,FALSE)</f>
        <v>0</v>
      </c>
      <c r="M1620" t="str">
        <f>VLOOKUP(D1620,Group[],4,FALSE)</f>
        <v>Hilir Lainnya</v>
      </c>
      <c r="N1620" t="str">
        <f>VLOOKUP(F1620,Kategori[],3,FALSE)</f>
        <v>Hilir Lainya</v>
      </c>
    </row>
    <row r="1621" spans="1:14">
      <c r="A1621" s="139" t="s">
        <v>6856</v>
      </c>
      <c r="B1621" s="27" t="s">
        <v>19</v>
      </c>
      <c r="C1621" s="27" t="s">
        <v>18</v>
      </c>
      <c r="D1621" s="27" t="s">
        <v>1068</v>
      </c>
      <c r="E1621" s="27" t="s">
        <v>37</v>
      </c>
      <c r="F1621" s="27" t="s">
        <v>606</v>
      </c>
      <c r="G1621" s="27" t="s">
        <v>607</v>
      </c>
      <c r="H1621" s="139" t="s">
        <v>5</v>
      </c>
      <c r="I1621" s="1">
        <v>1034790</v>
      </c>
      <c r="J1621" s="58">
        <v>168</v>
      </c>
      <c r="K1621" t="str">
        <f>VLOOKUP(D1621,Group[],3,FALSE)</f>
        <v>Non Komoditi</v>
      </c>
      <c r="L1621">
        <f>VLOOKUP(D1621,Group[],5,FALSE)</f>
        <v>0</v>
      </c>
      <c r="M1621" t="str">
        <f>VLOOKUP(D1621,Group[],4,FALSE)</f>
        <v>Hilir Lainnya</v>
      </c>
      <c r="N1621" t="str">
        <f>VLOOKUP(F1621,Kategori[],3,FALSE)</f>
        <v>Hilir Lainya</v>
      </c>
    </row>
    <row r="1622" spans="1:14">
      <c r="A1622" s="139" t="s">
        <v>6856</v>
      </c>
      <c r="B1622" s="27" t="s">
        <v>19</v>
      </c>
      <c r="C1622" s="27" t="s">
        <v>18</v>
      </c>
      <c r="D1622" s="27" t="s">
        <v>1068</v>
      </c>
      <c r="E1622" s="27" t="s">
        <v>37</v>
      </c>
      <c r="F1622" s="27" t="s">
        <v>608</v>
      </c>
      <c r="G1622" s="27" t="s">
        <v>609</v>
      </c>
      <c r="H1622" s="139" t="s">
        <v>5</v>
      </c>
      <c r="I1622" s="1">
        <v>661200</v>
      </c>
      <c r="J1622" s="58">
        <v>12</v>
      </c>
      <c r="K1622" t="str">
        <f>VLOOKUP(D1622,Group[],3,FALSE)</f>
        <v>Non Komoditi</v>
      </c>
      <c r="L1622">
        <f>VLOOKUP(D1622,Group[],5,FALSE)</f>
        <v>0</v>
      </c>
      <c r="M1622" t="str">
        <f>VLOOKUP(D1622,Group[],4,FALSE)</f>
        <v>Hilir Lainnya</v>
      </c>
      <c r="N1622" t="str">
        <f>VLOOKUP(F1622,Kategori[],3,FALSE)</f>
        <v>Hilir Lainya</v>
      </c>
    </row>
    <row r="1623" spans="1:14">
      <c r="A1623" s="139" t="s">
        <v>6856</v>
      </c>
      <c r="B1623" s="27" t="s">
        <v>19</v>
      </c>
      <c r="C1623" s="27" t="s">
        <v>18</v>
      </c>
      <c r="D1623" s="27" t="s">
        <v>1068</v>
      </c>
      <c r="E1623" s="27" t="s">
        <v>37</v>
      </c>
      <c r="F1623" s="27" t="s">
        <v>614</v>
      </c>
      <c r="G1623" s="27" t="s">
        <v>615</v>
      </c>
      <c r="H1623" s="139" t="s">
        <v>5</v>
      </c>
      <c r="I1623" s="1">
        <v>35266500</v>
      </c>
      <c r="J1623" s="58">
        <v>1305</v>
      </c>
      <c r="K1623" t="str">
        <f>VLOOKUP(D1623,Group[],3,FALSE)</f>
        <v>Non Komoditi</v>
      </c>
      <c r="L1623">
        <f>VLOOKUP(D1623,Group[],5,FALSE)</f>
        <v>0</v>
      </c>
      <c r="M1623" t="str">
        <f>VLOOKUP(D1623,Group[],4,FALSE)</f>
        <v>Hilir Lainnya</v>
      </c>
      <c r="N1623" t="str">
        <f>VLOOKUP(F1623,Kategori[],3,FALSE)</f>
        <v>Hilir Lainya</v>
      </c>
    </row>
    <row r="1624" spans="1:14">
      <c r="A1624" s="139" t="s">
        <v>6856</v>
      </c>
      <c r="B1624" s="27" t="s">
        <v>19</v>
      </c>
      <c r="C1624" s="27" t="s">
        <v>18</v>
      </c>
      <c r="D1624" s="27" t="s">
        <v>1071</v>
      </c>
      <c r="E1624" s="27" t="s">
        <v>42</v>
      </c>
      <c r="F1624" s="27" t="s">
        <v>456</v>
      </c>
      <c r="G1624" s="27" t="s">
        <v>457</v>
      </c>
      <c r="H1624" s="139" t="s">
        <v>5</v>
      </c>
      <c r="I1624" s="1">
        <v>490065000</v>
      </c>
      <c r="J1624" s="58">
        <v>639</v>
      </c>
      <c r="K1624" t="str">
        <f>VLOOKUP(D1624,Group[],3,FALSE)</f>
        <v>Non Komoditi</v>
      </c>
      <c r="L1624">
        <f>VLOOKUP(D1624,Group[],5,FALSE)</f>
        <v>0</v>
      </c>
      <c r="M1624" t="str">
        <f>VLOOKUP(D1624,Group[],4,FALSE)</f>
        <v>Hilir Lainnya</v>
      </c>
      <c r="N1624" t="str">
        <f>VLOOKUP(F1624,Kategori[],3,FALSE)</f>
        <v>Hilir Lainya</v>
      </c>
    </row>
    <row r="1625" spans="1:14">
      <c r="A1625" s="139" t="s">
        <v>6856</v>
      </c>
      <c r="B1625" s="27" t="s">
        <v>19</v>
      </c>
      <c r="C1625" s="27" t="s">
        <v>18</v>
      </c>
      <c r="D1625" s="27" t="s">
        <v>1071</v>
      </c>
      <c r="E1625" s="27" t="s">
        <v>42</v>
      </c>
      <c r="F1625" s="27" t="s">
        <v>458</v>
      </c>
      <c r="G1625" s="27" t="s">
        <v>459</v>
      </c>
      <c r="H1625" s="139" t="s">
        <v>5</v>
      </c>
      <c r="I1625" s="1">
        <v>171012600</v>
      </c>
      <c r="J1625" s="58">
        <v>11340</v>
      </c>
      <c r="K1625" t="str">
        <f>VLOOKUP(D1625,Group[],3,FALSE)</f>
        <v>Non Komoditi</v>
      </c>
      <c r="L1625">
        <f>VLOOKUP(D1625,Group[],5,FALSE)</f>
        <v>0</v>
      </c>
      <c r="M1625" t="str">
        <f>VLOOKUP(D1625,Group[],4,FALSE)</f>
        <v>Hilir Lainnya</v>
      </c>
      <c r="N1625" t="str">
        <f>VLOOKUP(F1625,Kategori[],3,FALSE)</f>
        <v>Hilir Lainya</v>
      </c>
    </row>
    <row r="1626" spans="1:14">
      <c r="A1626" s="139" t="s">
        <v>6856</v>
      </c>
      <c r="B1626" s="27" t="s">
        <v>19</v>
      </c>
      <c r="C1626" s="27" t="s">
        <v>18</v>
      </c>
      <c r="D1626" s="27" t="s">
        <v>1071</v>
      </c>
      <c r="E1626" s="27" t="s">
        <v>42</v>
      </c>
      <c r="F1626" s="27" t="s">
        <v>460</v>
      </c>
      <c r="G1626" s="27" t="s">
        <v>461</v>
      </c>
      <c r="H1626" s="139" t="s">
        <v>5</v>
      </c>
      <c r="I1626" s="1">
        <v>249400</v>
      </c>
      <c r="J1626" s="58">
        <v>86</v>
      </c>
      <c r="K1626" t="str">
        <f>VLOOKUP(D1626,Group[],3,FALSE)</f>
        <v>Non Komoditi</v>
      </c>
      <c r="L1626">
        <f>VLOOKUP(D1626,Group[],5,FALSE)</f>
        <v>0</v>
      </c>
      <c r="M1626" t="str">
        <f>VLOOKUP(D1626,Group[],4,FALSE)</f>
        <v>Hilir Lainnya</v>
      </c>
      <c r="N1626" t="str">
        <f>VLOOKUP(F1626,Kategori[],3,FALSE)</f>
        <v>Hilir Lainya</v>
      </c>
    </row>
    <row r="1627" spans="1:14">
      <c r="A1627" s="139" t="s">
        <v>6856</v>
      </c>
      <c r="B1627" s="27" t="s">
        <v>19</v>
      </c>
      <c r="C1627" s="27" t="s">
        <v>18</v>
      </c>
      <c r="D1627" s="27" t="s">
        <v>1070</v>
      </c>
      <c r="E1627" s="27" t="s">
        <v>44</v>
      </c>
      <c r="F1627" s="27" t="s">
        <v>446</v>
      </c>
      <c r="G1627" s="27" t="s">
        <v>447</v>
      </c>
      <c r="H1627" s="139" t="s">
        <v>5</v>
      </c>
      <c r="I1627" s="1">
        <v>251171</v>
      </c>
      <c r="J1627" s="58">
        <v>17</v>
      </c>
      <c r="K1627" t="str">
        <f>VLOOKUP(D1627,Group[],3,FALSE)</f>
        <v>Non Komoditi</v>
      </c>
      <c r="L1627">
        <f>VLOOKUP(D1627,Group[],5,FALSE)</f>
        <v>0</v>
      </c>
      <c r="M1627" t="str">
        <f>VLOOKUP(D1627,Group[],4,FALSE)</f>
        <v>Hilir Lainnya</v>
      </c>
      <c r="N1627" t="str">
        <f>VLOOKUP(F1627,Kategori[],3,FALSE)</f>
        <v>Hilir Lainya</v>
      </c>
    </row>
    <row r="1628" spans="1:14">
      <c r="A1628" s="139" t="s">
        <v>6856</v>
      </c>
      <c r="B1628" s="27" t="s">
        <v>19</v>
      </c>
      <c r="C1628" s="27" t="s">
        <v>18</v>
      </c>
      <c r="D1628" s="27" t="s">
        <v>1070</v>
      </c>
      <c r="E1628" s="27" t="s">
        <v>44</v>
      </c>
      <c r="F1628" s="27" t="s">
        <v>448</v>
      </c>
      <c r="G1628" s="27" t="s">
        <v>449</v>
      </c>
      <c r="H1628" s="139" t="s">
        <v>5</v>
      </c>
      <c r="I1628" s="1">
        <v>808649</v>
      </c>
      <c r="J1628" s="58">
        <v>24</v>
      </c>
      <c r="K1628" t="str">
        <f>VLOOKUP(D1628,Group[],3,FALSE)</f>
        <v>Non Komoditi</v>
      </c>
      <c r="L1628">
        <f>VLOOKUP(D1628,Group[],5,FALSE)</f>
        <v>0</v>
      </c>
      <c r="M1628" t="str">
        <f>VLOOKUP(D1628,Group[],4,FALSE)</f>
        <v>Hilir Lainnya</v>
      </c>
      <c r="N1628" t="str">
        <f>VLOOKUP(F1628,Kategori[],3,FALSE)</f>
        <v>Hilir Lainya</v>
      </c>
    </row>
    <row r="1629" spans="1:14">
      <c r="A1629" s="139" t="s">
        <v>6856</v>
      </c>
      <c r="B1629" s="27" t="s">
        <v>19</v>
      </c>
      <c r="C1629" s="27" t="s">
        <v>18</v>
      </c>
      <c r="D1629" s="27" t="s">
        <v>1070</v>
      </c>
      <c r="E1629" s="27" t="s">
        <v>44</v>
      </c>
      <c r="F1629" s="27" t="s">
        <v>450</v>
      </c>
      <c r="G1629" s="27" t="s">
        <v>451</v>
      </c>
      <c r="H1629" s="139" t="s">
        <v>5</v>
      </c>
      <c r="I1629" s="1">
        <v>504488738</v>
      </c>
      <c r="J1629" s="58">
        <v>33430</v>
      </c>
      <c r="K1629" t="str">
        <f>VLOOKUP(D1629,Group[],3,FALSE)</f>
        <v>Non Komoditi</v>
      </c>
      <c r="L1629">
        <f>VLOOKUP(D1629,Group[],5,FALSE)</f>
        <v>0</v>
      </c>
      <c r="M1629" t="str">
        <f>VLOOKUP(D1629,Group[],4,FALSE)</f>
        <v>Hilir Lainnya</v>
      </c>
      <c r="N1629" t="str">
        <f>VLOOKUP(F1629,Kategori[],3,FALSE)</f>
        <v>Hilir Lainya</v>
      </c>
    </row>
    <row r="1630" spans="1:14">
      <c r="A1630" s="139" t="s">
        <v>6856</v>
      </c>
      <c r="B1630" s="27" t="s">
        <v>19</v>
      </c>
      <c r="C1630" s="27" t="s">
        <v>18</v>
      </c>
      <c r="D1630" s="27" t="s">
        <v>1070</v>
      </c>
      <c r="E1630" s="27" t="s">
        <v>44</v>
      </c>
      <c r="F1630" s="27" t="s">
        <v>452</v>
      </c>
      <c r="G1630" s="27" t="s">
        <v>453</v>
      </c>
      <c r="H1630" s="139" t="s">
        <v>5</v>
      </c>
      <c r="I1630" s="1">
        <v>98552433</v>
      </c>
      <c r="J1630" s="58">
        <v>8682</v>
      </c>
      <c r="K1630" t="str">
        <f>VLOOKUP(D1630,Group[],3,FALSE)</f>
        <v>Non Komoditi</v>
      </c>
      <c r="L1630">
        <f>VLOOKUP(D1630,Group[],5,FALSE)</f>
        <v>0</v>
      </c>
      <c r="M1630" t="str">
        <f>VLOOKUP(D1630,Group[],4,FALSE)</f>
        <v>Hilir Lainnya</v>
      </c>
      <c r="N1630" t="str">
        <f>VLOOKUP(F1630,Kategori[],3,FALSE)</f>
        <v>Hilir Lainya</v>
      </c>
    </row>
    <row r="1631" spans="1:14">
      <c r="A1631" s="139" t="s">
        <v>6856</v>
      </c>
      <c r="B1631" s="27" t="s">
        <v>19</v>
      </c>
      <c r="C1631" s="27" t="s">
        <v>18</v>
      </c>
      <c r="D1631" s="27" t="s">
        <v>1070</v>
      </c>
      <c r="E1631" s="27" t="s">
        <v>44</v>
      </c>
      <c r="F1631" s="27" t="s">
        <v>454</v>
      </c>
      <c r="G1631" s="27" t="s">
        <v>455</v>
      </c>
      <c r="H1631" s="139" t="s">
        <v>5</v>
      </c>
      <c r="I1631" s="1">
        <v>-292318061</v>
      </c>
      <c r="J1631" s="58">
        <v>-10046</v>
      </c>
      <c r="K1631" t="str">
        <f>VLOOKUP(D1631,Group[],3,FALSE)</f>
        <v>Non Komoditi</v>
      </c>
      <c r="L1631">
        <f>VLOOKUP(D1631,Group[],5,FALSE)</f>
        <v>0</v>
      </c>
      <c r="M1631" t="str">
        <f>VLOOKUP(D1631,Group[],4,FALSE)</f>
        <v>Hilir Lainnya</v>
      </c>
      <c r="N1631" t="str">
        <f>VLOOKUP(F1631,Kategori[],3,FALSE)</f>
        <v>Hilir Lainya</v>
      </c>
    </row>
    <row r="1632" spans="1:14">
      <c r="A1632" s="139" t="s">
        <v>6856</v>
      </c>
      <c r="B1632" s="27" t="s">
        <v>19</v>
      </c>
      <c r="C1632" s="27" t="s">
        <v>18</v>
      </c>
      <c r="D1632" s="27" t="s">
        <v>1070</v>
      </c>
      <c r="E1632" s="27" t="s">
        <v>44</v>
      </c>
      <c r="F1632" s="27" t="s">
        <v>466</v>
      </c>
      <c r="G1632" s="27" t="s">
        <v>467</v>
      </c>
      <c r="H1632" s="139" t="s">
        <v>5</v>
      </c>
      <c r="I1632" s="1">
        <v>445045</v>
      </c>
      <c r="J1632" s="58">
        <v>27</v>
      </c>
      <c r="K1632" t="str">
        <f>VLOOKUP(D1632,Group[],3,FALSE)</f>
        <v>Non Komoditi</v>
      </c>
      <c r="L1632">
        <f>VLOOKUP(D1632,Group[],5,FALSE)</f>
        <v>0</v>
      </c>
      <c r="M1632" t="str">
        <f>VLOOKUP(D1632,Group[],4,FALSE)</f>
        <v>Hilir Lainnya</v>
      </c>
      <c r="N1632" t="str">
        <f>VLOOKUP(F1632,Kategori[],3,FALSE)</f>
        <v>Hilir Lainya</v>
      </c>
    </row>
    <row r="1633" spans="1:14">
      <c r="A1633" s="139" t="s">
        <v>6856</v>
      </c>
      <c r="B1633" s="27" t="s">
        <v>19</v>
      </c>
      <c r="C1633" s="27" t="s">
        <v>18</v>
      </c>
      <c r="D1633" s="27" t="s">
        <v>1070</v>
      </c>
      <c r="E1633" s="27" t="s">
        <v>44</v>
      </c>
      <c r="F1633" s="27" t="s">
        <v>470</v>
      </c>
      <c r="G1633" s="27" t="s">
        <v>471</v>
      </c>
      <c r="H1633" s="139" t="s">
        <v>5</v>
      </c>
      <c r="I1633" s="1">
        <v>210691</v>
      </c>
      <c r="J1633" s="58">
        <v>8</v>
      </c>
      <c r="K1633" t="str">
        <f>VLOOKUP(D1633,Group[],3,FALSE)</f>
        <v>Non Komoditi</v>
      </c>
      <c r="L1633">
        <f>VLOOKUP(D1633,Group[],5,FALSE)</f>
        <v>0</v>
      </c>
      <c r="M1633" t="str">
        <f>VLOOKUP(D1633,Group[],4,FALSE)</f>
        <v>Hilir Lainnya</v>
      </c>
      <c r="N1633" t="str">
        <f>VLOOKUP(F1633,Kategori[],3,FALSE)</f>
        <v>Hilir Lainya</v>
      </c>
    </row>
    <row r="1634" spans="1:14">
      <c r="A1634" s="139" t="s">
        <v>6856</v>
      </c>
      <c r="B1634" s="27" t="s">
        <v>19</v>
      </c>
      <c r="C1634" s="27" t="s">
        <v>18</v>
      </c>
      <c r="D1634" s="27" t="s">
        <v>1070</v>
      </c>
      <c r="E1634" s="27" t="s">
        <v>44</v>
      </c>
      <c r="F1634" s="27" t="s">
        <v>472</v>
      </c>
      <c r="G1634" s="27" t="s">
        <v>473</v>
      </c>
      <c r="H1634" s="139" t="s">
        <v>5</v>
      </c>
      <c r="I1634" s="1">
        <v>810435</v>
      </c>
      <c r="J1634" s="58">
        <v>127</v>
      </c>
      <c r="K1634" t="str">
        <f>VLOOKUP(D1634,Group[],3,FALSE)</f>
        <v>Non Komoditi</v>
      </c>
      <c r="L1634">
        <f>VLOOKUP(D1634,Group[],5,FALSE)</f>
        <v>0</v>
      </c>
      <c r="M1634" t="str">
        <f>VLOOKUP(D1634,Group[],4,FALSE)</f>
        <v>Hilir Lainnya</v>
      </c>
      <c r="N1634" t="str">
        <f>VLOOKUP(F1634,Kategori[],3,FALSE)</f>
        <v>Hilir Lainya</v>
      </c>
    </row>
    <row r="1635" spans="1:14">
      <c r="A1635" s="139" t="s">
        <v>6856</v>
      </c>
      <c r="B1635" s="27" t="s">
        <v>19</v>
      </c>
      <c r="C1635" s="27" t="s">
        <v>18</v>
      </c>
      <c r="D1635" s="27" t="s">
        <v>1070</v>
      </c>
      <c r="E1635" s="27" t="s">
        <v>44</v>
      </c>
      <c r="F1635" s="27" t="s">
        <v>474</v>
      </c>
      <c r="G1635" s="27" t="s">
        <v>475</v>
      </c>
      <c r="H1635" s="139" t="s">
        <v>5</v>
      </c>
      <c r="I1635" s="1">
        <v>54455856</v>
      </c>
      <c r="J1635" s="58">
        <v>4468</v>
      </c>
      <c r="K1635" t="str">
        <f>VLOOKUP(D1635,Group[],3,FALSE)</f>
        <v>Non Komoditi</v>
      </c>
      <c r="L1635">
        <f>VLOOKUP(D1635,Group[],5,FALSE)</f>
        <v>0</v>
      </c>
      <c r="M1635" t="str">
        <f>VLOOKUP(D1635,Group[],4,FALSE)</f>
        <v>Hilir Lainnya</v>
      </c>
      <c r="N1635" t="str">
        <f>VLOOKUP(F1635,Kategori[],3,FALSE)</f>
        <v>Hilir Lainya</v>
      </c>
    </row>
    <row r="1636" spans="1:14">
      <c r="A1636" s="139" t="s">
        <v>6856</v>
      </c>
      <c r="B1636" s="27" t="s">
        <v>19</v>
      </c>
      <c r="C1636" s="27" t="s">
        <v>18</v>
      </c>
      <c r="D1636" s="27" t="s">
        <v>1070</v>
      </c>
      <c r="E1636" s="27" t="s">
        <v>44</v>
      </c>
      <c r="F1636" s="27" t="s">
        <v>596</v>
      </c>
      <c r="G1636" s="27" t="s">
        <v>597</v>
      </c>
      <c r="H1636" s="139" t="s">
        <v>5</v>
      </c>
      <c r="I1636" s="1">
        <v>2289460</v>
      </c>
      <c r="J1636" s="58">
        <v>177</v>
      </c>
      <c r="K1636" t="str">
        <f>VLOOKUP(D1636,Group[],3,FALSE)</f>
        <v>Non Komoditi</v>
      </c>
      <c r="L1636">
        <f>VLOOKUP(D1636,Group[],5,FALSE)</f>
        <v>0</v>
      </c>
      <c r="M1636" t="str">
        <f>VLOOKUP(D1636,Group[],4,FALSE)</f>
        <v>Hilir Lainnya</v>
      </c>
      <c r="N1636" t="str">
        <f>VLOOKUP(F1636,Kategori[],3,FALSE)</f>
        <v>Hilir Lainya</v>
      </c>
    </row>
    <row r="1637" spans="1:14">
      <c r="A1637" s="139" t="s">
        <v>6856</v>
      </c>
      <c r="B1637" s="27" t="s">
        <v>19</v>
      </c>
      <c r="C1637" s="27" t="s">
        <v>18</v>
      </c>
      <c r="D1637" s="27" t="s">
        <v>1070</v>
      </c>
      <c r="E1637" s="27" t="s">
        <v>44</v>
      </c>
      <c r="F1637" s="27" t="s">
        <v>598</v>
      </c>
      <c r="G1637" s="27" t="s">
        <v>599</v>
      </c>
      <c r="H1637" s="139" t="s">
        <v>5</v>
      </c>
      <c r="I1637" s="1">
        <v>6355316</v>
      </c>
      <c r="J1637" s="58">
        <v>498</v>
      </c>
      <c r="K1637" t="str">
        <f>VLOOKUP(D1637,Group[],3,FALSE)</f>
        <v>Non Komoditi</v>
      </c>
      <c r="L1637">
        <f>VLOOKUP(D1637,Group[],5,FALSE)</f>
        <v>0</v>
      </c>
      <c r="M1637" t="str">
        <f>VLOOKUP(D1637,Group[],4,FALSE)</f>
        <v>Hilir Lainnya</v>
      </c>
      <c r="N1637" t="str">
        <f>VLOOKUP(F1637,Kategori[],3,FALSE)</f>
        <v>Hilir Lainya</v>
      </c>
    </row>
    <row r="1638" spans="1:14">
      <c r="A1638" s="139" t="s">
        <v>6856</v>
      </c>
      <c r="B1638" s="27" t="s">
        <v>19</v>
      </c>
      <c r="C1638" s="27" t="s">
        <v>18</v>
      </c>
      <c r="D1638" s="27" t="s">
        <v>1070</v>
      </c>
      <c r="E1638" s="27" t="s">
        <v>44</v>
      </c>
      <c r="F1638" s="27" t="s">
        <v>604</v>
      </c>
      <c r="G1638" s="27" t="s">
        <v>605</v>
      </c>
      <c r="H1638" s="139" t="s">
        <v>5</v>
      </c>
      <c r="I1638" s="1">
        <v>1431982</v>
      </c>
      <c r="J1638" s="58">
        <v>170</v>
      </c>
      <c r="K1638" t="str">
        <f>VLOOKUP(D1638,Group[],3,FALSE)</f>
        <v>Non Komoditi</v>
      </c>
      <c r="L1638">
        <f>VLOOKUP(D1638,Group[],5,FALSE)</f>
        <v>0</v>
      </c>
      <c r="M1638" t="str">
        <f>VLOOKUP(D1638,Group[],4,FALSE)</f>
        <v>Hilir Lainnya</v>
      </c>
      <c r="N1638" t="str">
        <f>VLOOKUP(F1638,Kategori[],3,FALSE)</f>
        <v>Hilir Lainya</v>
      </c>
    </row>
    <row r="1639" spans="1:14">
      <c r="A1639" s="139" t="s">
        <v>6856</v>
      </c>
      <c r="B1639" s="27" t="s">
        <v>19</v>
      </c>
      <c r="C1639" s="27" t="s">
        <v>18</v>
      </c>
      <c r="D1639" s="27" t="s">
        <v>1065</v>
      </c>
      <c r="E1639" s="27" t="s">
        <v>34</v>
      </c>
      <c r="F1639" s="27" t="s">
        <v>6</v>
      </c>
      <c r="G1639" s="27" t="s">
        <v>6</v>
      </c>
      <c r="H1639" s="139" t="s">
        <v>5</v>
      </c>
      <c r="I1639" s="1">
        <v>26381687740</v>
      </c>
      <c r="J1639" s="58">
        <v>0</v>
      </c>
      <c r="K1639" t="str">
        <f>VLOOKUP(D1639,Group[],3,FALSE)</f>
        <v>Non Komoditi</v>
      </c>
      <c r="L1639">
        <f>VLOOKUP(D1639,Group[],5,FALSE)</f>
        <v>0</v>
      </c>
      <c r="M1639" t="str">
        <f>VLOOKUP(D1639,Group[],4,FALSE)</f>
        <v>Optimalisasi Aset</v>
      </c>
      <c r="N1639" t="str">
        <f>VLOOKUP(F1639,Kategori[],3,FALSE)</f>
        <v>Lainnya</v>
      </c>
    </row>
    <row r="1640" spans="1:14">
      <c r="A1640" s="139" t="s">
        <v>6856</v>
      </c>
      <c r="B1640" s="27" t="s">
        <v>19</v>
      </c>
      <c r="C1640" s="27" t="s">
        <v>18</v>
      </c>
      <c r="D1640" s="27" t="s">
        <v>1073</v>
      </c>
      <c r="E1640" s="27" t="s">
        <v>26</v>
      </c>
      <c r="F1640" s="27" t="s">
        <v>6</v>
      </c>
      <c r="G1640" s="27" t="s">
        <v>6</v>
      </c>
      <c r="H1640" s="139" t="s">
        <v>5</v>
      </c>
      <c r="I1640" s="1">
        <v>3366817451</v>
      </c>
      <c r="J1640" s="58">
        <v>0</v>
      </c>
      <c r="K1640" t="str">
        <f>VLOOKUP(D1640,Group[],3,FALSE)</f>
        <v>Non Komoditi</v>
      </c>
      <c r="L1640">
        <f>VLOOKUP(D1640,Group[],5,FALSE)</f>
        <v>0</v>
      </c>
      <c r="M1640" t="str">
        <f>VLOOKUP(D1640,Group[],4,FALSE)</f>
        <v>Agrowisata</v>
      </c>
      <c r="N1640" t="str">
        <f>VLOOKUP(F1640,Kategori[],3,FALSE)</f>
        <v>Lainnya</v>
      </c>
    </row>
    <row r="1641" spans="1:14">
      <c r="A1641" s="139" t="s">
        <v>6856</v>
      </c>
      <c r="B1641" s="27" t="s">
        <v>19</v>
      </c>
      <c r="C1641" s="27" t="s">
        <v>19</v>
      </c>
      <c r="D1641" s="27" t="s">
        <v>1066</v>
      </c>
      <c r="E1641" s="27" t="s">
        <v>28</v>
      </c>
      <c r="F1641" s="27" t="s">
        <v>369</v>
      </c>
      <c r="G1641" s="27" t="s">
        <v>370</v>
      </c>
      <c r="H1641" s="139" t="s">
        <v>5</v>
      </c>
      <c r="I1641" s="1">
        <v>1131903000</v>
      </c>
      <c r="J1641" s="58">
        <v>59040</v>
      </c>
      <c r="K1641" t="str">
        <f>VLOOKUP(D1641,Group[],3,FALSE)</f>
        <v>Komoditi</v>
      </c>
      <c r="L1641" t="str">
        <f>VLOOKUP(D1641,Group[],5,FALSE)</f>
        <v>Karet</v>
      </c>
      <c r="M1641" t="str">
        <f>VLOOKUP(D1641,Group[],4,FALSE)</f>
        <v>Karet</v>
      </c>
      <c r="N1641" t="str">
        <f>VLOOKUP(F1641,Kategori[],3,FALSE)</f>
        <v>Karet Lainnya</v>
      </c>
    </row>
    <row r="1642" spans="1:14">
      <c r="A1642" s="139" t="s">
        <v>6856</v>
      </c>
      <c r="B1642" s="27" t="s">
        <v>19</v>
      </c>
      <c r="C1642" s="27" t="s">
        <v>19</v>
      </c>
      <c r="D1642" s="27" t="s">
        <v>1066</v>
      </c>
      <c r="E1642" s="27" t="s">
        <v>28</v>
      </c>
      <c r="F1642" s="27" t="s">
        <v>702</v>
      </c>
      <c r="G1642" s="27" t="s">
        <v>703</v>
      </c>
      <c r="H1642" s="139" t="s">
        <v>5</v>
      </c>
      <c r="I1642" s="1">
        <v>93338000</v>
      </c>
      <c r="J1642" s="58">
        <v>3164</v>
      </c>
      <c r="K1642" t="str">
        <f>VLOOKUP(D1642,Group[],3,FALSE)</f>
        <v>Komoditi</v>
      </c>
      <c r="L1642" t="str">
        <f>VLOOKUP(D1642,Group[],5,FALSE)</f>
        <v>Karet</v>
      </c>
      <c r="M1642" t="str">
        <f>VLOOKUP(D1642,Group[],4,FALSE)</f>
        <v>Karet</v>
      </c>
      <c r="N1642" t="str">
        <f>VLOOKUP(F1642,Kategori[],3,FALSE)</f>
        <v>Karet Lainnya</v>
      </c>
    </row>
    <row r="1643" spans="1:14">
      <c r="A1643" s="139" t="s">
        <v>6856</v>
      </c>
      <c r="B1643" s="27" t="s">
        <v>19</v>
      </c>
      <c r="C1643" s="27" t="s">
        <v>19</v>
      </c>
      <c r="D1643" s="27" t="s">
        <v>1066</v>
      </c>
      <c r="E1643" s="27" t="s">
        <v>28</v>
      </c>
      <c r="F1643" s="27" t="s">
        <v>98</v>
      </c>
      <c r="G1643" s="27" t="s">
        <v>99</v>
      </c>
      <c r="H1643" s="139" t="s">
        <v>4</v>
      </c>
      <c r="I1643" s="1">
        <v>15895425269</v>
      </c>
      <c r="J1643" s="58">
        <v>581724</v>
      </c>
      <c r="K1643" t="str">
        <f>VLOOKUP(D1643,Group[],3,FALSE)</f>
        <v>Komoditi</v>
      </c>
      <c r="L1643" t="str">
        <f>VLOOKUP(D1643,Group[],5,FALSE)</f>
        <v>Karet</v>
      </c>
      <c r="M1643" t="str">
        <f>VLOOKUP(D1643,Group[],4,FALSE)</f>
        <v>Karet</v>
      </c>
      <c r="N1643" t="str">
        <f>VLOOKUP(F1643,Kategori[],3,FALSE)</f>
        <v>RSS-I</v>
      </c>
    </row>
    <row r="1644" spans="1:14">
      <c r="A1644" s="139" t="s">
        <v>6856</v>
      </c>
      <c r="B1644" s="27" t="s">
        <v>19</v>
      </c>
      <c r="C1644" s="27" t="s">
        <v>19</v>
      </c>
      <c r="D1644" s="27" t="s">
        <v>1066</v>
      </c>
      <c r="E1644" s="27" t="s">
        <v>28</v>
      </c>
      <c r="F1644" s="27" t="s">
        <v>98</v>
      </c>
      <c r="G1644" s="27" t="s">
        <v>99</v>
      </c>
      <c r="H1644" s="139" t="s">
        <v>5</v>
      </c>
      <c r="I1644" s="1">
        <v>18658424400</v>
      </c>
      <c r="J1644" s="58">
        <v>644213</v>
      </c>
      <c r="K1644" t="str">
        <f>VLOOKUP(D1644,Group[],3,FALSE)</f>
        <v>Komoditi</v>
      </c>
      <c r="L1644" t="str">
        <f>VLOOKUP(D1644,Group[],5,FALSE)</f>
        <v>Karet</v>
      </c>
      <c r="M1644" t="str">
        <f>VLOOKUP(D1644,Group[],4,FALSE)</f>
        <v>Karet</v>
      </c>
      <c r="N1644" t="str">
        <f>VLOOKUP(F1644,Kategori[],3,FALSE)</f>
        <v>RSS-I</v>
      </c>
    </row>
    <row r="1645" spans="1:14">
      <c r="A1645" s="139" t="s">
        <v>6856</v>
      </c>
      <c r="B1645" s="27" t="s">
        <v>19</v>
      </c>
      <c r="C1645" s="27" t="s">
        <v>19</v>
      </c>
      <c r="D1645" s="27" t="s">
        <v>1066</v>
      </c>
      <c r="E1645" s="27" t="s">
        <v>28</v>
      </c>
      <c r="F1645" s="27" t="s">
        <v>744</v>
      </c>
      <c r="G1645" s="27" t="s">
        <v>745</v>
      </c>
      <c r="H1645" s="139" t="s">
        <v>5</v>
      </c>
      <c r="I1645" s="1">
        <v>126480900</v>
      </c>
      <c r="J1645" s="58">
        <v>4746</v>
      </c>
      <c r="K1645" t="str">
        <f>VLOOKUP(D1645,Group[],3,FALSE)</f>
        <v>Komoditi</v>
      </c>
      <c r="L1645" t="str">
        <f>VLOOKUP(D1645,Group[],5,FALSE)</f>
        <v>Karet</v>
      </c>
      <c r="M1645" t="str">
        <f>VLOOKUP(D1645,Group[],4,FALSE)</f>
        <v>Karet</v>
      </c>
      <c r="N1645" t="str">
        <f>VLOOKUP(F1645,Kategori[],3,FALSE)</f>
        <v>RSS-III</v>
      </c>
    </row>
    <row r="1646" spans="1:14">
      <c r="A1646" s="139" t="s">
        <v>6856</v>
      </c>
      <c r="B1646" s="27" t="s">
        <v>19</v>
      </c>
      <c r="C1646" s="27" t="s">
        <v>19</v>
      </c>
      <c r="D1646" s="27" t="s">
        <v>1066</v>
      </c>
      <c r="E1646" s="27" t="s">
        <v>28</v>
      </c>
      <c r="F1646" s="27" t="s">
        <v>746</v>
      </c>
      <c r="G1646" s="27" t="s">
        <v>747</v>
      </c>
      <c r="H1646" s="139" t="s">
        <v>5</v>
      </c>
      <c r="I1646" s="1">
        <v>446689000</v>
      </c>
      <c r="J1646" s="58">
        <v>15142</v>
      </c>
      <c r="K1646" t="str">
        <f>VLOOKUP(D1646,Group[],3,FALSE)</f>
        <v>Komoditi</v>
      </c>
      <c r="L1646" t="str">
        <f>VLOOKUP(D1646,Group[],5,FALSE)</f>
        <v>Karet</v>
      </c>
      <c r="M1646" t="str">
        <f>VLOOKUP(D1646,Group[],4,FALSE)</f>
        <v>Karet</v>
      </c>
      <c r="N1646" t="str">
        <f>VLOOKUP(F1646,Kategori[],3,FALSE)</f>
        <v>Karet Lainnya</v>
      </c>
    </row>
    <row r="1647" spans="1:14">
      <c r="A1647" s="139" t="s">
        <v>6856</v>
      </c>
      <c r="B1647" s="27" t="s">
        <v>19</v>
      </c>
      <c r="C1647" s="27" t="s">
        <v>19</v>
      </c>
      <c r="D1647" s="27" t="s">
        <v>1066</v>
      </c>
      <c r="E1647" s="27" t="s">
        <v>28</v>
      </c>
      <c r="F1647" s="27" t="s">
        <v>640</v>
      </c>
      <c r="G1647" s="27" t="s">
        <v>641</v>
      </c>
      <c r="H1647" s="139" t="s">
        <v>5</v>
      </c>
      <c r="I1647" s="1">
        <v>7451123275</v>
      </c>
      <c r="J1647" s="58">
        <v>299099</v>
      </c>
      <c r="K1647" t="str">
        <f>VLOOKUP(D1647,Group[],3,FALSE)</f>
        <v>Komoditi</v>
      </c>
      <c r="L1647" t="str">
        <f>VLOOKUP(D1647,Group[],5,FALSE)</f>
        <v>Karet</v>
      </c>
      <c r="M1647" t="str">
        <f>VLOOKUP(D1647,Group[],4,FALSE)</f>
        <v>Karet</v>
      </c>
      <c r="N1647" t="str">
        <f>VLOOKUP(F1647,Kategori[],3,FALSE)</f>
        <v>Karet Lainnya</v>
      </c>
    </row>
    <row r="1648" spans="1:14">
      <c r="A1648" s="139" t="s">
        <v>6856</v>
      </c>
      <c r="B1648" s="27" t="s">
        <v>19</v>
      </c>
      <c r="C1648" s="27" t="s">
        <v>19</v>
      </c>
      <c r="D1648" s="27" t="s">
        <v>1067</v>
      </c>
      <c r="E1648" s="27" t="s">
        <v>36</v>
      </c>
      <c r="F1648" s="27" t="s">
        <v>382</v>
      </c>
      <c r="G1648" s="27" t="s">
        <v>383</v>
      </c>
      <c r="H1648" s="139" t="s">
        <v>5</v>
      </c>
      <c r="I1648" s="1">
        <v>191520000</v>
      </c>
      <c r="J1648" s="58">
        <v>14400</v>
      </c>
      <c r="K1648" t="str">
        <f>VLOOKUP(D1648,Group[],3,FALSE)</f>
        <v>Komoditi</v>
      </c>
      <c r="L1648" t="str">
        <f>VLOOKUP(D1648,Group[],5,FALSE)</f>
        <v>Teh</v>
      </c>
      <c r="M1648" t="str">
        <f>VLOOKUP(D1648,Group[],4,FALSE)</f>
        <v>Teh</v>
      </c>
      <c r="N1648" t="str">
        <f>VLOOKUP(F1648,Kategori[],3,FALSE)</f>
        <v>Ortodhoks</v>
      </c>
    </row>
    <row r="1649" spans="1:14">
      <c r="A1649" s="139" t="s">
        <v>6856</v>
      </c>
      <c r="B1649" s="27" t="s">
        <v>19</v>
      </c>
      <c r="C1649" s="27" t="s">
        <v>19</v>
      </c>
      <c r="D1649" s="27" t="s">
        <v>1067</v>
      </c>
      <c r="E1649" s="27" t="s">
        <v>36</v>
      </c>
      <c r="F1649" s="27" t="s">
        <v>64</v>
      </c>
      <c r="G1649" s="27" t="s">
        <v>65</v>
      </c>
      <c r="H1649" s="139" t="s">
        <v>5</v>
      </c>
      <c r="I1649" s="1">
        <v>433322768</v>
      </c>
      <c r="J1649" s="58">
        <v>23560</v>
      </c>
      <c r="K1649" t="str">
        <f>VLOOKUP(D1649,Group[],3,FALSE)</f>
        <v>Komoditi</v>
      </c>
      <c r="L1649" t="str">
        <f>VLOOKUP(D1649,Group[],5,FALSE)</f>
        <v>Teh</v>
      </c>
      <c r="M1649" t="str">
        <f>VLOOKUP(D1649,Group[],4,FALSE)</f>
        <v>Teh</v>
      </c>
      <c r="N1649" t="str">
        <f>VLOOKUP(F1649,Kategori[],3,FALSE)</f>
        <v>Ortodhoks</v>
      </c>
    </row>
    <row r="1650" spans="1:14">
      <c r="A1650" s="139" t="s">
        <v>6856</v>
      </c>
      <c r="B1650" s="27" t="s">
        <v>19</v>
      </c>
      <c r="C1650" s="27" t="s">
        <v>19</v>
      </c>
      <c r="D1650" s="27" t="s">
        <v>1067</v>
      </c>
      <c r="E1650" s="27" t="s">
        <v>36</v>
      </c>
      <c r="F1650" s="27" t="s">
        <v>66</v>
      </c>
      <c r="G1650" s="27" t="s">
        <v>67</v>
      </c>
      <c r="H1650" s="139" t="s">
        <v>5</v>
      </c>
      <c r="I1650" s="1">
        <v>167472855</v>
      </c>
      <c r="J1650" s="58">
        <v>8800</v>
      </c>
      <c r="K1650" t="str">
        <f>VLOOKUP(D1650,Group[],3,FALSE)</f>
        <v>Komoditi</v>
      </c>
      <c r="L1650" t="str">
        <f>VLOOKUP(D1650,Group[],5,FALSE)</f>
        <v>Teh</v>
      </c>
      <c r="M1650" t="str">
        <f>VLOOKUP(D1650,Group[],4,FALSE)</f>
        <v>Teh</v>
      </c>
      <c r="N1650" t="str">
        <f>VLOOKUP(F1650,Kategori[],3,FALSE)</f>
        <v>Ortodhoks</v>
      </c>
    </row>
    <row r="1651" spans="1:14">
      <c r="A1651" s="139" t="s">
        <v>6856</v>
      </c>
      <c r="B1651" s="27" t="s">
        <v>19</v>
      </c>
      <c r="C1651" s="27" t="s">
        <v>19</v>
      </c>
      <c r="D1651" s="27" t="s">
        <v>1067</v>
      </c>
      <c r="E1651" s="27" t="s">
        <v>36</v>
      </c>
      <c r="F1651" s="27" t="s">
        <v>68</v>
      </c>
      <c r="G1651" s="27" t="s">
        <v>69</v>
      </c>
      <c r="H1651" s="139" t="s">
        <v>4</v>
      </c>
      <c r="I1651" s="1">
        <v>229162230</v>
      </c>
      <c r="J1651" s="58">
        <v>11160</v>
      </c>
      <c r="K1651" t="str">
        <f>VLOOKUP(D1651,Group[],3,FALSE)</f>
        <v>Komoditi</v>
      </c>
      <c r="L1651" t="str">
        <f>VLOOKUP(D1651,Group[],5,FALSE)</f>
        <v>Teh</v>
      </c>
      <c r="M1651" t="str">
        <f>VLOOKUP(D1651,Group[],4,FALSE)</f>
        <v>Teh</v>
      </c>
      <c r="N1651" t="str">
        <f>VLOOKUP(F1651,Kategori[],3,FALSE)</f>
        <v>Ortodhoks</v>
      </c>
    </row>
    <row r="1652" spans="1:14">
      <c r="A1652" s="139" t="s">
        <v>6856</v>
      </c>
      <c r="B1652" s="27" t="s">
        <v>19</v>
      </c>
      <c r="C1652" s="27" t="s">
        <v>19</v>
      </c>
      <c r="D1652" s="27" t="s">
        <v>1067</v>
      </c>
      <c r="E1652" s="27" t="s">
        <v>36</v>
      </c>
      <c r="F1652" s="27" t="s">
        <v>68</v>
      </c>
      <c r="G1652" s="27" t="s">
        <v>69</v>
      </c>
      <c r="H1652" s="139" t="s">
        <v>5</v>
      </c>
      <c r="I1652" s="1">
        <v>151312612</v>
      </c>
      <c r="J1652" s="58">
        <v>7440</v>
      </c>
      <c r="K1652" t="str">
        <f>VLOOKUP(D1652,Group[],3,FALSE)</f>
        <v>Komoditi</v>
      </c>
      <c r="L1652" t="str">
        <f>VLOOKUP(D1652,Group[],5,FALSE)</f>
        <v>Teh</v>
      </c>
      <c r="M1652" t="str">
        <f>VLOOKUP(D1652,Group[],4,FALSE)</f>
        <v>Teh</v>
      </c>
      <c r="N1652" t="str">
        <f>VLOOKUP(F1652,Kategori[],3,FALSE)</f>
        <v>Ortodhoks</v>
      </c>
    </row>
    <row r="1653" spans="1:14">
      <c r="A1653" s="139" t="s">
        <v>6856</v>
      </c>
      <c r="B1653" s="27" t="s">
        <v>19</v>
      </c>
      <c r="C1653" s="27" t="s">
        <v>19</v>
      </c>
      <c r="D1653" s="27" t="s">
        <v>1067</v>
      </c>
      <c r="E1653" s="27" t="s">
        <v>36</v>
      </c>
      <c r="F1653" s="27" t="s">
        <v>70</v>
      </c>
      <c r="G1653" s="27" t="s">
        <v>71</v>
      </c>
      <c r="H1653" s="139" t="s">
        <v>4</v>
      </c>
      <c r="I1653" s="1">
        <v>29092800</v>
      </c>
      <c r="J1653" s="58">
        <v>1600</v>
      </c>
      <c r="K1653" t="str">
        <f>VLOOKUP(D1653,Group[],3,FALSE)</f>
        <v>Komoditi</v>
      </c>
      <c r="L1653" t="str">
        <f>VLOOKUP(D1653,Group[],5,FALSE)</f>
        <v>Teh</v>
      </c>
      <c r="M1653" t="str">
        <f>VLOOKUP(D1653,Group[],4,FALSE)</f>
        <v>Teh</v>
      </c>
      <c r="N1653" t="str">
        <f>VLOOKUP(F1653,Kategori[],3,FALSE)</f>
        <v>Ortodhoks</v>
      </c>
    </row>
    <row r="1654" spans="1:14">
      <c r="A1654" s="139" t="s">
        <v>6856</v>
      </c>
      <c r="B1654" s="27" t="s">
        <v>19</v>
      </c>
      <c r="C1654" s="27" t="s">
        <v>19</v>
      </c>
      <c r="D1654" s="27" t="s">
        <v>1067</v>
      </c>
      <c r="E1654" s="27" t="s">
        <v>36</v>
      </c>
      <c r="F1654" s="27" t="s">
        <v>70</v>
      </c>
      <c r="G1654" s="27" t="s">
        <v>71</v>
      </c>
      <c r="H1654" s="139" t="s">
        <v>5</v>
      </c>
      <c r="I1654" s="1">
        <v>653972144</v>
      </c>
      <c r="J1654" s="58">
        <v>35200</v>
      </c>
      <c r="K1654" t="str">
        <f>VLOOKUP(D1654,Group[],3,FALSE)</f>
        <v>Komoditi</v>
      </c>
      <c r="L1654" t="str">
        <f>VLOOKUP(D1654,Group[],5,FALSE)</f>
        <v>Teh</v>
      </c>
      <c r="M1654" t="str">
        <f>VLOOKUP(D1654,Group[],4,FALSE)</f>
        <v>Teh</v>
      </c>
      <c r="N1654" t="str">
        <f>VLOOKUP(F1654,Kategori[],3,FALSE)</f>
        <v>Ortodhoks</v>
      </c>
    </row>
    <row r="1655" spans="1:14">
      <c r="A1655" s="139" t="s">
        <v>6856</v>
      </c>
      <c r="B1655" s="27" t="s">
        <v>19</v>
      </c>
      <c r="C1655" s="27" t="s">
        <v>19</v>
      </c>
      <c r="D1655" s="27" t="s">
        <v>1067</v>
      </c>
      <c r="E1655" s="27" t="s">
        <v>36</v>
      </c>
      <c r="F1655" s="27" t="s">
        <v>114</v>
      </c>
      <c r="G1655" s="27" t="s">
        <v>115</v>
      </c>
      <c r="H1655" s="139" t="s">
        <v>5</v>
      </c>
      <c r="I1655" s="1">
        <v>73250688</v>
      </c>
      <c r="J1655" s="58">
        <v>4480</v>
      </c>
      <c r="K1655" t="str">
        <f>VLOOKUP(D1655,Group[],3,FALSE)</f>
        <v>Komoditi</v>
      </c>
      <c r="L1655" t="str">
        <f>VLOOKUP(D1655,Group[],5,FALSE)</f>
        <v>Teh</v>
      </c>
      <c r="M1655" t="str">
        <f>VLOOKUP(D1655,Group[],4,FALSE)</f>
        <v>Teh</v>
      </c>
      <c r="N1655" t="str">
        <f>VLOOKUP(F1655,Kategori[],3,FALSE)</f>
        <v>Ortodhoks</v>
      </c>
    </row>
    <row r="1656" spans="1:14">
      <c r="A1656" s="139" t="s">
        <v>6856</v>
      </c>
      <c r="B1656" s="27" t="s">
        <v>19</v>
      </c>
      <c r="C1656" s="27" t="s">
        <v>19</v>
      </c>
      <c r="D1656" s="27" t="s">
        <v>1067</v>
      </c>
      <c r="E1656" s="27" t="s">
        <v>36</v>
      </c>
      <c r="F1656" s="27" t="s">
        <v>74</v>
      </c>
      <c r="G1656" s="27" t="s">
        <v>75</v>
      </c>
      <c r="H1656" s="139" t="s">
        <v>4</v>
      </c>
      <c r="I1656" s="1">
        <v>116622000</v>
      </c>
      <c r="J1656" s="58">
        <v>6200</v>
      </c>
      <c r="K1656" t="str">
        <f>VLOOKUP(D1656,Group[],3,FALSE)</f>
        <v>Komoditi</v>
      </c>
      <c r="L1656" t="str">
        <f>VLOOKUP(D1656,Group[],5,FALSE)</f>
        <v>Teh</v>
      </c>
      <c r="M1656" t="str">
        <f>VLOOKUP(D1656,Group[],4,FALSE)</f>
        <v>Teh</v>
      </c>
      <c r="N1656" t="str">
        <f>VLOOKUP(F1656,Kategori[],3,FALSE)</f>
        <v>Ortodhoks</v>
      </c>
    </row>
    <row r="1657" spans="1:14">
      <c r="A1657" s="139" t="s">
        <v>6856</v>
      </c>
      <c r="B1657" s="27" t="s">
        <v>19</v>
      </c>
      <c r="C1657" s="27" t="s">
        <v>19</v>
      </c>
      <c r="D1657" s="27" t="s">
        <v>1067</v>
      </c>
      <c r="E1657" s="27" t="s">
        <v>36</v>
      </c>
      <c r="F1657" s="27" t="s">
        <v>76</v>
      </c>
      <c r="G1657" s="27" t="s">
        <v>77</v>
      </c>
      <c r="H1657" s="139" t="s">
        <v>5</v>
      </c>
      <c r="I1657" s="1">
        <v>82926132</v>
      </c>
      <c r="J1657" s="58">
        <v>5700</v>
      </c>
      <c r="K1657" t="str">
        <f>VLOOKUP(D1657,Group[],3,FALSE)</f>
        <v>Komoditi</v>
      </c>
      <c r="L1657" t="str">
        <f>VLOOKUP(D1657,Group[],5,FALSE)</f>
        <v>Teh</v>
      </c>
      <c r="M1657" t="str">
        <f>VLOOKUP(D1657,Group[],4,FALSE)</f>
        <v>Teh</v>
      </c>
      <c r="N1657" t="str">
        <f>VLOOKUP(F1657,Kategori[],3,FALSE)</f>
        <v>Ortodhoks</v>
      </c>
    </row>
    <row r="1658" spans="1:14">
      <c r="A1658" s="139" t="s">
        <v>6856</v>
      </c>
      <c r="B1658" s="27" t="s">
        <v>19</v>
      </c>
      <c r="C1658" s="27" t="s">
        <v>19</v>
      </c>
      <c r="D1658" s="27" t="s">
        <v>1067</v>
      </c>
      <c r="E1658" s="27" t="s">
        <v>36</v>
      </c>
      <c r="F1658" s="27" t="s">
        <v>78</v>
      </c>
      <c r="G1658" s="27" t="s">
        <v>79</v>
      </c>
      <c r="H1658" s="139" t="s">
        <v>4</v>
      </c>
      <c r="I1658" s="1">
        <v>95366700</v>
      </c>
      <c r="J1658" s="58">
        <v>5200</v>
      </c>
      <c r="K1658" t="str">
        <f>VLOOKUP(D1658,Group[],3,FALSE)</f>
        <v>Komoditi</v>
      </c>
      <c r="L1658" t="str">
        <f>VLOOKUP(D1658,Group[],5,FALSE)</f>
        <v>Teh</v>
      </c>
      <c r="M1658" t="str">
        <f>VLOOKUP(D1658,Group[],4,FALSE)</f>
        <v>Teh</v>
      </c>
      <c r="N1658" t="str">
        <f>VLOOKUP(F1658,Kategori[],3,FALSE)</f>
        <v>Ortodhoks</v>
      </c>
    </row>
    <row r="1659" spans="1:14">
      <c r="A1659" s="139" t="s">
        <v>6856</v>
      </c>
      <c r="B1659" s="27" t="s">
        <v>19</v>
      </c>
      <c r="C1659" s="27" t="s">
        <v>19</v>
      </c>
      <c r="D1659" s="27" t="s">
        <v>1067</v>
      </c>
      <c r="E1659" s="27" t="s">
        <v>36</v>
      </c>
      <c r="F1659" s="27" t="s">
        <v>78</v>
      </c>
      <c r="G1659" s="27" t="s">
        <v>79</v>
      </c>
      <c r="H1659" s="139" t="s">
        <v>5</v>
      </c>
      <c r="I1659" s="1">
        <v>22875268</v>
      </c>
      <c r="J1659" s="58">
        <v>1300</v>
      </c>
      <c r="K1659" t="str">
        <f>VLOOKUP(D1659,Group[],3,FALSE)</f>
        <v>Komoditi</v>
      </c>
      <c r="L1659" t="str">
        <f>VLOOKUP(D1659,Group[],5,FALSE)</f>
        <v>Teh</v>
      </c>
      <c r="M1659" t="str">
        <f>VLOOKUP(D1659,Group[],4,FALSE)</f>
        <v>Teh</v>
      </c>
      <c r="N1659" t="str">
        <f>VLOOKUP(F1659,Kategori[],3,FALSE)</f>
        <v>Ortodhoks</v>
      </c>
    </row>
    <row r="1660" spans="1:14">
      <c r="A1660" s="139" t="s">
        <v>6856</v>
      </c>
      <c r="B1660" s="27" t="s">
        <v>19</v>
      </c>
      <c r="C1660" s="27" t="s">
        <v>19</v>
      </c>
      <c r="D1660" s="27" t="s">
        <v>1068</v>
      </c>
      <c r="E1660" s="27" t="s">
        <v>37</v>
      </c>
      <c r="F1660" s="27" t="s">
        <v>654</v>
      </c>
      <c r="G1660" s="27" t="s">
        <v>655</v>
      </c>
      <c r="H1660" s="139" t="s">
        <v>5</v>
      </c>
      <c r="I1660" s="1">
        <v>1801818</v>
      </c>
      <c r="J1660" s="58">
        <v>4</v>
      </c>
      <c r="K1660" t="str">
        <f>VLOOKUP(D1660,Group[],3,FALSE)</f>
        <v>Non Komoditi</v>
      </c>
      <c r="L1660">
        <f>VLOOKUP(D1660,Group[],5,FALSE)</f>
        <v>0</v>
      </c>
      <c r="M1660" t="str">
        <f>VLOOKUP(D1660,Group[],4,FALSE)</f>
        <v>Hilir Lainnya</v>
      </c>
      <c r="N1660" t="str">
        <f>VLOOKUP(F1660,Kategori[],3,FALSE)</f>
        <v>Hilir Lainya</v>
      </c>
    </row>
    <row r="1661" spans="1:14">
      <c r="A1661" s="139" t="s">
        <v>6856</v>
      </c>
      <c r="B1661" s="27" t="s">
        <v>19</v>
      </c>
      <c r="C1661" s="27" t="s">
        <v>19</v>
      </c>
      <c r="D1661" s="27" t="s">
        <v>1068</v>
      </c>
      <c r="E1661" s="27" t="s">
        <v>37</v>
      </c>
      <c r="F1661" s="27" t="s">
        <v>656</v>
      </c>
      <c r="G1661" s="27" t="s">
        <v>657</v>
      </c>
      <c r="H1661" s="139" t="s">
        <v>5</v>
      </c>
      <c r="I1661" s="1">
        <v>28451348</v>
      </c>
      <c r="J1661" s="58">
        <v>258</v>
      </c>
      <c r="K1661" t="str">
        <f>VLOOKUP(D1661,Group[],3,FALSE)</f>
        <v>Non Komoditi</v>
      </c>
      <c r="L1661">
        <f>VLOOKUP(D1661,Group[],5,FALSE)</f>
        <v>0</v>
      </c>
      <c r="M1661" t="str">
        <f>VLOOKUP(D1661,Group[],4,FALSE)</f>
        <v>Hilir Lainnya</v>
      </c>
      <c r="N1661" t="str">
        <f>VLOOKUP(F1661,Kategori[],3,FALSE)</f>
        <v>Hilir Lainya</v>
      </c>
    </row>
    <row r="1662" spans="1:14">
      <c r="A1662" s="139" t="s">
        <v>6856</v>
      </c>
      <c r="B1662" s="27" t="s">
        <v>19</v>
      </c>
      <c r="C1662" s="27" t="s">
        <v>19</v>
      </c>
      <c r="D1662" s="27" t="s">
        <v>1068</v>
      </c>
      <c r="E1662" s="27" t="s">
        <v>37</v>
      </c>
      <c r="F1662" s="27" t="s">
        <v>658</v>
      </c>
      <c r="G1662" s="27" t="s">
        <v>659</v>
      </c>
      <c r="H1662" s="139" t="s">
        <v>5</v>
      </c>
      <c r="I1662" s="1">
        <v>5742074</v>
      </c>
      <c r="J1662" s="58">
        <v>107</v>
      </c>
      <c r="K1662" t="str">
        <f>VLOOKUP(D1662,Group[],3,FALSE)</f>
        <v>Non Komoditi</v>
      </c>
      <c r="L1662">
        <f>VLOOKUP(D1662,Group[],5,FALSE)</f>
        <v>0</v>
      </c>
      <c r="M1662" t="str">
        <f>VLOOKUP(D1662,Group[],4,FALSE)</f>
        <v>Hilir Lainnya</v>
      </c>
      <c r="N1662" t="str">
        <f>VLOOKUP(F1662,Kategori[],3,FALSE)</f>
        <v>Hilir Lainya</v>
      </c>
    </row>
    <row r="1663" spans="1:14">
      <c r="A1663" s="139" t="s">
        <v>6856</v>
      </c>
      <c r="B1663" s="27" t="s">
        <v>19</v>
      </c>
      <c r="C1663" s="27" t="s">
        <v>19</v>
      </c>
      <c r="D1663" s="27" t="s">
        <v>1068</v>
      </c>
      <c r="E1663" s="27" t="s">
        <v>37</v>
      </c>
      <c r="F1663" s="27" t="s">
        <v>692</v>
      </c>
      <c r="G1663" s="27" t="s">
        <v>693</v>
      </c>
      <c r="H1663" s="139" t="s">
        <v>5</v>
      </c>
      <c r="I1663" s="1">
        <v>1914409</v>
      </c>
      <c r="J1663" s="58">
        <v>2500</v>
      </c>
      <c r="K1663" t="str">
        <f>VLOOKUP(D1663,Group[],3,FALSE)</f>
        <v>Non Komoditi</v>
      </c>
      <c r="L1663">
        <f>VLOOKUP(D1663,Group[],5,FALSE)</f>
        <v>0</v>
      </c>
      <c r="M1663" t="str">
        <f>VLOOKUP(D1663,Group[],4,FALSE)</f>
        <v>Hilir Lainnya</v>
      </c>
      <c r="N1663" t="str">
        <f>VLOOKUP(F1663,Kategori[],3,FALSE)</f>
        <v>Hilir Lainya</v>
      </c>
    </row>
    <row r="1664" spans="1:14">
      <c r="A1664" s="139" t="s">
        <v>6856</v>
      </c>
      <c r="B1664" s="27" t="s">
        <v>19</v>
      </c>
      <c r="C1664" s="27" t="s">
        <v>19</v>
      </c>
      <c r="D1664" s="27" t="s">
        <v>1068</v>
      </c>
      <c r="E1664" s="27" t="s">
        <v>37</v>
      </c>
      <c r="F1664" s="27" t="s">
        <v>736</v>
      </c>
      <c r="G1664" s="27" t="s">
        <v>737</v>
      </c>
      <c r="H1664" s="139" t="s">
        <v>5</v>
      </c>
      <c r="I1664" s="1">
        <v>1945048</v>
      </c>
      <c r="J1664" s="58">
        <v>420</v>
      </c>
      <c r="K1664" t="str">
        <f>VLOOKUP(D1664,Group[],3,FALSE)</f>
        <v>Non Komoditi</v>
      </c>
      <c r="L1664">
        <f>VLOOKUP(D1664,Group[],5,FALSE)</f>
        <v>0</v>
      </c>
      <c r="M1664" t="str">
        <f>VLOOKUP(D1664,Group[],4,FALSE)</f>
        <v>Hilir Lainnya</v>
      </c>
      <c r="N1664" t="str">
        <f>VLOOKUP(F1664,Kategori[],3,FALSE)</f>
        <v>Hilir Lainya</v>
      </c>
    </row>
    <row r="1665" spans="1:14">
      <c r="A1665" s="139" t="s">
        <v>6856</v>
      </c>
      <c r="B1665" s="27" t="s">
        <v>19</v>
      </c>
      <c r="C1665" s="27" t="s">
        <v>19</v>
      </c>
      <c r="D1665" s="27" t="s">
        <v>1074</v>
      </c>
      <c r="E1665" s="27" t="s">
        <v>43</v>
      </c>
      <c r="F1665" s="27" t="s">
        <v>644</v>
      </c>
      <c r="G1665" s="27" t="s">
        <v>645</v>
      </c>
      <c r="H1665" s="139" t="s">
        <v>5</v>
      </c>
      <c r="I1665" s="1">
        <v>5945014</v>
      </c>
      <c r="J1665" s="58">
        <v>141</v>
      </c>
      <c r="K1665" t="str">
        <f>VLOOKUP(D1665,Group[],3,FALSE)</f>
        <v>Non Komoditi</v>
      </c>
      <c r="L1665">
        <f>VLOOKUP(D1665,Group[],5,FALSE)</f>
        <v>0</v>
      </c>
      <c r="M1665" t="str">
        <f>VLOOKUP(D1665,Group[],4,FALSE)</f>
        <v>Hilir Lainnya</v>
      </c>
      <c r="N1665" t="str">
        <f>VLOOKUP(F1665,Kategori[],3,FALSE)</f>
        <v>Hilir Lainya</v>
      </c>
    </row>
    <row r="1666" spans="1:14">
      <c r="A1666" s="139" t="s">
        <v>6856</v>
      </c>
      <c r="B1666" s="27" t="s">
        <v>19</v>
      </c>
      <c r="C1666" s="27" t="s">
        <v>19</v>
      </c>
      <c r="D1666" s="27" t="s">
        <v>1074</v>
      </c>
      <c r="E1666" s="27" t="s">
        <v>43</v>
      </c>
      <c r="F1666" s="27" t="s">
        <v>646</v>
      </c>
      <c r="G1666" s="27" t="s">
        <v>647</v>
      </c>
      <c r="H1666" s="139" t="s">
        <v>5</v>
      </c>
      <c r="I1666" s="1">
        <v>25698593</v>
      </c>
      <c r="J1666" s="58">
        <v>168</v>
      </c>
      <c r="K1666" t="str">
        <f>VLOOKUP(D1666,Group[],3,FALSE)</f>
        <v>Non Komoditi</v>
      </c>
      <c r="L1666">
        <f>VLOOKUP(D1666,Group[],5,FALSE)</f>
        <v>0</v>
      </c>
      <c r="M1666" t="str">
        <f>VLOOKUP(D1666,Group[],4,FALSE)</f>
        <v>Hilir Lainnya</v>
      </c>
      <c r="N1666" t="str">
        <f>VLOOKUP(F1666,Kategori[],3,FALSE)</f>
        <v>Hilir Lainya</v>
      </c>
    </row>
    <row r="1667" spans="1:14">
      <c r="A1667" s="139" t="s">
        <v>6856</v>
      </c>
      <c r="B1667" s="27" t="s">
        <v>19</v>
      </c>
      <c r="C1667" s="27" t="s">
        <v>19</v>
      </c>
      <c r="D1667" s="27" t="s">
        <v>1074</v>
      </c>
      <c r="E1667" s="27" t="s">
        <v>43</v>
      </c>
      <c r="F1667" s="27" t="s">
        <v>648</v>
      </c>
      <c r="G1667" s="27" t="s">
        <v>649</v>
      </c>
      <c r="H1667" s="139" t="s">
        <v>5</v>
      </c>
      <c r="I1667" s="1">
        <v>39249551</v>
      </c>
      <c r="J1667" s="58">
        <v>319</v>
      </c>
      <c r="K1667" t="str">
        <f>VLOOKUP(D1667,Group[],3,FALSE)</f>
        <v>Non Komoditi</v>
      </c>
      <c r="L1667">
        <f>VLOOKUP(D1667,Group[],5,FALSE)</f>
        <v>0</v>
      </c>
      <c r="M1667" t="str">
        <f>VLOOKUP(D1667,Group[],4,FALSE)</f>
        <v>Hilir Lainnya</v>
      </c>
      <c r="N1667" t="str">
        <f>VLOOKUP(F1667,Kategori[],3,FALSE)</f>
        <v>Hilir Lainya</v>
      </c>
    </row>
    <row r="1668" spans="1:14">
      <c r="A1668" s="139" t="s">
        <v>6856</v>
      </c>
      <c r="B1668" s="27" t="s">
        <v>19</v>
      </c>
      <c r="C1668" s="27" t="s">
        <v>19</v>
      </c>
      <c r="D1668" s="27" t="s">
        <v>1074</v>
      </c>
      <c r="E1668" s="27" t="s">
        <v>43</v>
      </c>
      <c r="F1668" s="27" t="s">
        <v>650</v>
      </c>
      <c r="G1668" s="27" t="s">
        <v>651</v>
      </c>
      <c r="H1668" s="139" t="s">
        <v>5</v>
      </c>
      <c r="I1668" s="1">
        <v>5213693</v>
      </c>
      <c r="J1668" s="58">
        <v>28</v>
      </c>
      <c r="K1668" t="str">
        <f>VLOOKUP(D1668,Group[],3,FALSE)</f>
        <v>Non Komoditi</v>
      </c>
      <c r="L1668">
        <f>VLOOKUP(D1668,Group[],5,FALSE)</f>
        <v>0</v>
      </c>
      <c r="M1668" t="str">
        <f>VLOOKUP(D1668,Group[],4,FALSE)</f>
        <v>Hilir Lainnya</v>
      </c>
      <c r="N1668" t="str">
        <f>VLOOKUP(F1668,Kategori[],3,FALSE)</f>
        <v>Hilir Lainya</v>
      </c>
    </row>
    <row r="1669" spans="1:14">
      <c r="A1669" s="139" t="s">
        <v>6856</v>
      </c>
      <c r="B1669" s="27" t="s">
        <v>19</v>
      </c>
      <c r="C1669" s="27" t="s">
        <v>19</v>
      </c>
      <c r="D1669" s="27" t="s">
        <v>1074</v>
      </c>
      <c r="E1669" s="27" t="s">
        <v>43</v>
      </c>
      <c r="F1669" s="27" t="s">
        <v>652</v>
      </c>
      <c r="G1669" s="27" t="s">
        <v>653</v>
      </c>
      <c r="H1669" s="139" t="s">
        <v>5</v>
      </c>
      <c r="I1669" s="1">
        <v>1173220</v>
      </c>
      <c r="J1669" s="58">
        <v>9</v>
      </c>
      <c r="K1669" t="str">
        <f>VLOOKUP(D1669,Group[],3,FALSE)</f>
        <v>Non Komoditi</v>
      </c>
      <c r="L1669">
        <f>VLOOKUP(D1669,Group[],5,FALSE)</f>
        <v>0</v>
      </c>
      <c r="M1669" t="str">
        <f>VLOOKUP(D1669,Group[],4,FALSE)</f>
        <v>Hilir Lainnya</v>
      </c>
      <c r="N1669" t="str">
        <f>VLOOKUP(F1669,Kategori[],3,FALSE)</f>
        <v>Hilir Lainya</v>
      </c>
    </row>
    <row r="1670" spans="1:14">
      <c r="A1670" s="139" t="s">
        <v>6856</v>
      </c>
      <c r="B1670" s="27" t="s">
        <v>19</v>
      </c>
      <c r="C1670" s="27" t="s">
        <v>19</v>
      </c>
      <c r="D1670" s="27" t="s">
        <v>1074</v>
      </c>
      <c r="E1670" s="27" t="s">
        <v>43</v>
      </c>
      <c r="F1670" s="27" t="s">
        <v>664</v>
      </c>
      <c r="G1670" s="27" t="s">
        <v>665</v>
      </c>
      <c r="H1670" s="139" t="s">
        <v>5</v>
      </c>
      <c r="I1670" s="1">
        <v>9253855</v>
      </c>
      <c r="J1670" s="58">
        <v>83</v>
      </c>
      <c r="K1670" t="str">
        <f>VLOOKUP(D1670,Group[],3,FALSE)</f>
        <v>Non Komoditi</v>
      </c>
      <c r="L1670">
        <f>VLOOKUP(D1670,Group[],5,FALSE)</f>
        <v>0</v>
      </c>
      <c r="M1670" t="str">
        <f>VLOOKUP(D1670,Group[],4,FALSE)</f>
        <v>Hilir Lainnya</v>
      </c>
      <c r="N1670" t="str">
        <f>VLOOKUP(F1670,Kategori[],3,FALSE)</f>
        <v>Hilir Lainya</v>
      </c>
    </row>
    <row r="1671" spans="1:14">
      <c r="A1671" s="139" t="s">
        <v>6856</v>
      </c>
      <c r="B1671" s="27" t="s">
        <v>19</v>
      </c>
      <c r="C1671" s="27" t="s">
        <v>19</v>
      </c>
      <c r="D1671" s="27" t="s">
        <v>1074</v>
      </c>
      <c r="E1671" s="27" t="s">
        <v>43</v>
      </c>
      <c r="F1671" s="27" t="s">
        <v>666</v>
      </c>
      <c r="G1671" s="27" t="s">
        <v>667</v>
      </c>
      <c r="H1671" s="139" t="s">
        <v>5</v>
      </c>
      <c r="I1671" s="1">
        <v>13935134</v>
      </c>
      <c r="J1671" s="58">
        <v>213</v>
      </c>
      <c r="K1671" t="str">
        <f>VLOOKUP(D1671,Group[],3,FALSE)</f>
        <v>Non Komoditi</v>
      </c>
      <c r="L1671">
        <f>VLOOKUP(D1671,Group[],5,FALSE)</f>
        <v>0</v>
      </c>
      <c r="M1671" t="str">
        <f>VLOOKUP(D1671,Group[],4,FALSE)</f>
        <v>Hilir Lainnya</v>
      </c>
      <c r="N1671" t="str">
        <f>VLOOKUP(F1671,Kategori[],3,FALSE)</f>
        <v>Hilir Lainya</v>
      </c>
    </row>
    <row r="1672" spans="1:14">
      <c r="A1672" s="139" t="s">
        <v>6856</v>
      </c>
      <c r="B1672" s="27" t="s">
        <v>19</v>
      </c>
      <c r="C1672" s="27" t="s">
        <v>19</v>
      </c>
      <c r="D1672" s="27" t="s">
        <v>1074</v>
      </c>
      <c r="E1672" s="27" t="s">
        <v>43</v>
      </c>
      <c r="F1672" s="27" t="s">
        <v>668</v>
      </c>
      <c r="G1672" s="27" t="s">
        <v>669</v>
      </c>
      <c r="H1672" s="139" t="s">
        <v>5</v>
      </c>
      <c r="I1672" s="1">
        <v>8648648</v>
      </c>
      <c r="J1672" s="58">
        <v>80</v>
      </c>
      <c r="K1672" t="str">
        <f>VLOOKUP(D1672,Group[],3,FALSE)</f>
        <v>Non Komoditi</v>
      </c>
      <c r="L1672">
        <f>VLOOKUP(D1672,Group[],5,FALSE)</f>
        <v>0</v>
      </c>
      <c r="M1672" t="str">
        <f>VLOOKUP(D1672,Group[],4,FALSE)</f>
        <v>Hilir Lainnya</v>
      </c>
      <c r="N1672" t="str">
        <f>VLOOKUP(F1672,Kategori[],3,FALSE)</f>
        <v>Hilir Lainya</v>
      </c>
    </row>
    <row r="1673" spans="1:14">
      <c r="A1673" s="139" t="s">
        <v>6856</v>
      </c>
      <c r="B1673" s="27" t="s">
        <v>19</v>
      </c>
      <c r="C1673" s="27" t="s">
        <v>19</v>
      </c>
      <c r="D1673" s="27" t="s">
        <v>1074</v>
      </c>
      <c r="E1673" s="27" t="s">
        <v>43</v>
      </c>
      <c r="F1673" s="27" t="s">
        <v>670</v>
      </c>
      <c r="G1673" s="27" t="s">
        <v>671</v>
      </c>
      <c r="H1673" s="139" t="s">
        <v>5</v>
      </c>
      <c r="I1673" s="1">
        <v>18620720</v>
      </c>
      <c r="J1673" s="58">
        <v>198</v>
      </c>
      <c r="K1673" t="str">
        <f>VLOOKUP(D1673,Group[],3,FALSE)</f>
        <v>Non Komoditi</v>
      </c>
      <c r="L1673">
        <f>VLOOKUP(D1673,Group[],5,FALSE)</f>
        <v>0</v>
      </c>
      <c r="M1673" t="str">
        <f>VLOOKUP(D1673,Group[],4,FALSE)</f>
        <v>Hilir Lainnya</v>
      </c>
      <c r="N1673" t="str">
        <f>VLOOKUP(F1673,Kategori[],3,FALSE)</f>
        <v>Hilir Lainya</v>
      </c>
    </row>
    <row r="1674" spans="1:14">
      <c r="A1674" s="139" t="s">
        <v>6856</v>
      </c>
      <c r="B1674" s="27" t="s">
        <v>19</v>
      </c>
      <c r="C1674" s="27" t="s">
        <v>19</v>
      </c>
      <c r="D1674" s="27" t="s">
        <v>1074</v>
      </c>
      <c r="E1674" s="27" t="s">
        <v>43</v>
      </c>
      <c r="F1674" s="27" t="s">
        <v>672</v>
      </c>
      <c r="G1674" s="27" t="s">
        <v>673</v>
      </c>
      <c r="H1674" s="139" t="s">
        <v>5</v>
      </c>
      <c r="I1674" s="1">
        <v>2882883</v>
      </c>
      <c r="J1674" s="58">
        <v>40</v>
      </c>
      <c r="K1674" t="str">
        <f>VLOOKUP(D1674,Group[],3,FALSE)</f>
        <v>Non Komoditi</v>
      </c>
      <c r="L1674">
        <f>VLOOKUP(D1674,Group[],5,FALSE)</f>
        <v>0</v>
      </c>
      <c r="M1674" t="str">
        <f>VLOOKUP(D1674,Group[],4,FALSE)</f>
        <v>Hilir Lainnya</v>
      </c>
      <c r="N1674" t="str">
        <f>VLOOKUP(F1674,Kategori[],3,FALSE)</f>
        <v>Hilir Lainya</v>
      </c>
    </row>
    <row r="1675" spans="1:14">
      <c r="A1675" s="139" t="s">
        <v>6856</v>
      </c>
      <c r="B1675" s="27" t="s">
        <v>19</v>
      </c>
      <c r="C1675" s="27" t="s">
        <v>19</v>
      </c>
      <c r="D1675" s="27" t="s">
        <v>1074</v>
      </c>
      <c r="E1675" s="27" t="s">
        <v>43</v>
      </c>
      <c r="F1675" s="27" t="s">
        <v>674</v>
      </c>
      <c r="G1675" s="27" t="s">
        <v>675</v>
      </c>
      <c r="H1675" s="139" t="s">
        <v>5</v>
      </c>
      <c r="I1675" s="1">
        <v>61261</v>
      </c>
      <c r="J1675" s="58">
        <v>1</v>
      </c>
      <c r="K1675" t="str">
        <f>VLOOKUP(D1675,Group[],3,FALSE)</f>
        <v>Non Komoditi</v>
      </c>
      <c r="L1675">
        <f>VLOOKUP(D1675,Group[],5,FALSE)</f>
        <v>0</v>
      </c>
      <c r="M1675" t="str">
        <f>VLOOKUP(D1675,Group[],4,FALSE)</f>
        <v>Hilir Lainnya</v>
      </c>
      <c r="N1675" t="str">
        <f>VLOOKUP(F1675,Kategori[],3,FALSE)</f>
        <v>Hilir Lainya</v>
      </c>
    </row>
    <row r="1676" spans="1:14">
      <c r="A1676" s="139" t="s">
        <v>6856</v>
      </c>
      <c r="B1676" s="27" t="s">
        <v>19</v>
      </c>
      <c r="C1676" s="27" t="s">
        <v>19</v>
      </c>
      <c r="D1676" s="27" t="s">
        <v>1074</v>
      </c>
      <c r="E1676" s="27" t="s">
        <v>43</v>
      </c>
      <c r="F1676" s="27" t="s">
        <v>676</v>
      </c>
      <c r="G1676" s="27" t="s">
        <v>677</v>
      </c>
      <c r="H1676" s="139" t="s">
        <v>5</v>
      </c>
      <c r="I1676" s="1">
        <v>864865</v>
      </c>
      <c r="J1676" s="58">
        <v>20</v>
      </c>
      <c r="K1676" t="str">
        <f>VLOOKUP(D1676,Group[],3,FALSE)</f>
        <v>Non Komoditi</v>
      </c>
      <c r="L1676">
        <f>VLOOKUP(D1676,Group[],5,FALSE)</f>
        <v>0</v>
      </c>
      <c r="M1676" t="str">
        <f>VLOOKUP(D1676,Group[],4,FALSE)</f>
        <v>Hilir Lainnya</v>
      </c>
      <c r="N1676" t="str">
        <f>VLOOKUP(F1676,Kategori[],3,FALSE)</f>
        <v>Hilir Lainya</v>
      </c>
    </row>
    <row r="1677" spans="1:14">
      <c r="A1677" s="139" t="s">
        <v>6856</v>
      </c>
      <c r="B1677" s="27" t="s">
        <v>19</v>
      </c>
      <c r="C1677" s="27" t="s">
        <v>19</v>
      </c>
      <c r="D1677" s="27" t="s">
        <v>1074</v>
      </c>
      <c r="E1677" s="27" t="s">
        <v>43</v>
      </c>
      <c r="F1677" s="27" t="s">
        <v>678</v>
      </c>
      <c r="G1677" s="27" t="s">
        <v>679</v>
      </c>
      <c r="H1677" s="139" t="s">
        <v>5</v>
      </c>
      <c r="I1677" s="1">
        <v>7245946</v>
      </c>
      <c r="J1677" s="58">
        <v>62</v>
      </c>
      <c r="K1677" t="str">
        <f>VLOOKUP(D1677,Group[],3,FALSE)</f>
        <v>Non Komoditi</v>
      </c>
      <c r="L1677">
        <f>VLOOKUP(D1677,Group[],5,FALSE)</f>
        <v>0</v>
      </c>
      <c r="M1677" t="str">
        <f>VLOOKUP(D1677,Group[],4,FALSE)</f>
        <v>Hilir Lainnya</v>
      </c>
      <c r="N1677" t="str">
        <f>VLOOKUP(F1677,Kategori[],3,FALSE)</f>
        <v>Hilir Lainya</v>
      </c>
    </row>
    <row r="1678" spans="1:14">
      <c r="A1678" s="139" t="s">
        <v>6856</v>
      </c>
      <c r="B1678" s="27" t="s">
        <v>19</v>
      </c>
      <c r="C1678" s="27" t="s">
        <v>19</v>
      </c>
      <c r="D1678" s="27" t="s">
        <v>1074</v>
      </c>
      <c r="E1678" s="27" t="s">
        <v>43</v>
      </c>
      <c r="F1678" s="27" t="s">
        <v>680</v>
      </c>
      <c r="G1678" s="27" t="s">
        <v>681</v>
      </c>
      <c r="H1678" s="139" t="s">
        <v>5</v>
      </c>
      <c r="I1678" s="1">
        <v>2564877</v>
      </c>
      <c r="J1678" s="58">
        <v>40</v>
      </c>
      <c r="K1678" t="str">
        <f>VLOOKUP(D1678,Group[],3,FALSE)</f>
        <v>Non Komoditi</v>
      </c>
      <c r="L1678">
        <f>VLOOKUP(D1678,Group[],5,FALSE)</f>
        <v>0</v>
      </c>
      <c r="M1678" t="str">
        <f>VLOOKUP(D1678,Group[],4,FALSE)</f>
        <v>Hilir Lainnya</v>
      </c>
      <c r="N1678" t="str">
        <f>VLOOKUP(F1678,Kategori[],3,FALSE)</f>
        <v>Hilir Lainya</v>
      </c>
    </row>
    <row r="1679" spans="1:14">
      <c r="A1679" s="139" t="s">
        <v>6856</v>
      </c>
      <c r="B1679" s="27" t="s">
        <v>19</v>
      </c>
      <c r="C1679" s="27" t="s">
        <v>19</v>
      </c>
      <c r="D1679" s="27" t="s">
        <v>1074</v>
      </c>
      <c r="E1679" s="27" t="s">
        <v>43</v>
      </c>
      <c r="F1679" s="27" t="s">
        <v>682</v>
      </c>
      <c r="G1679" s="27" t="s">
        <v>683</v>
      </c>
      <c r="H1679" s="139" t="s">
        <v>5</v>
      </c>
      <c r="I1679" s="1">
        <v>422375</v>
      </c>
      <c r="J1679" s="58">
        <v>4</v>
      </c>
      <c r="K1679" t="str">
        <f>VLOOKUP(D1679,Group[],3,FALSE)</f>
        <v>Non Komoditi</v>
      </c>
      <c r="L1679">
        <f>VLOOKUP(D1679,Group[],5,FALSE)</f>
        <v>0</v>
      </c>
      <c r="M1679" t="str">
        <f>VLOOKUP(D1679,Group[],4,FALSE)</f>
        <v>Hilir Lainnya</v>
      </c>
      <c r="N1679" t="str">
        <f>VLOOKUP(F1679,Kategori[],3,FALSE)</f>
        <v>Hilir Lainya</v>
      </c>
    </row>
    <row r="1680" spans="1:14">
      <c r="A1680" s="139" t="s">
        <v>6856</v>
      </c>
      <c r="B1680" s="27" t="s">
        <v>19</v>
      </c>
      <c r="C1680" s="27" t="s">
        <v>19</v>
      </c>
      <c r="D1680" s="27" t="s">
        <v>1074</v>
      </c>
      <c r="E1680" s="27" t="s">
        <v>43</v>
      </c>
      <c r="F1680" s="27" t="s">
        <v>690</v>
      </c>
      <c r="G1680" s="27" t="s">
        <v>691</v>
      </c>
      <c r="H1680" s="139" t="s">
        <v>5</v>
      </c>
      <c r="I1680" s="1">
        <v>6441455</v>
      </c>
      <c r="J1680" s="58">
        <v>6500</v>
      </c>
      <c r="K1680" t="str">
        <f>VLOOKUP(D1680,Group[],3,FALSE)</f>
        <v>Non Komoditi</v>
      </c>
      <c r="L1680">
        <f>VLOOKUP(D1680,Group[],5,FALSE)</f>
        <v>0</v>
      </c>
      <c r="M1680" t="str">
        <f>VLOOKUP(D1680,Group[],4,FALSE)</f>
        <v>Hilir Lainnya</v>
      </c>
      <c r="N1680" t="str">
        <f>VLOOKUP(F1680,Kategori[],3,FALSE)</f>
        <v>Hilir Lainya</v>
      </c>
    </row>
    <row r="1681" spans="1:14">
      <c r="A1681" s="139" t="s">
        <v>6856</v>
      </c>
      <c r="B1681" s="27" t="s">
        <v>19</v>
      </c>
      <c r="C1681" s="27" t="s">
        <v>19</v>
      </c>
      <c r="D1681" s="27" t="s">
        <v>1074</v>
      </c>
      <c r="E1681" s="27" t="s">
        <v>43</v>
      </c>
      <c r="F1681" s="27" t="s">
        <v>694</v>
      </c>
      <c r="G1681" s="27" t="s">
        <v>695</v>
      </c>
      <c r="H1681" s="139" t="s">
        <v>5</v>
      </c>
      <c r="I1681" s="1">
        <v>46195493</v>
      </c>
      <c r="J1681" s="58">
        <v>710</v>
      </c>
      <c r="K1681" t="str">
        <f>VLOOKUP(D1681,Group[],3,FALSE)</f>
        <v>Non Komoditi</v>
      </c>
      <c r="L1681">
        <f>VLOOKUP(D1681,Group[],5,FALSE)</f>
        <v>0</v>
      </c>
      <c r="M1681" t="str">
        <f>VLOOKUP(D1681,Group[],4,FALSE)</f>
        <v>Hilir Lainnya</v>
      </c>
      <c r="N1681" t="str">
        <f>VLOOKUP(F1681,Kategori[],3,FALSE)</f>
        <v>Hilir Lainya</v>
      </c>
    </row>
    <row r="1682" spans="1:14">
      <c r="A1682" s="139" t="s">
        <v>6856</v>
      </c>
      <c r="B1682" s="27" t="s">
        <v>19</v>
      </c>
      <c r="C1682" s="27" t="s">
        <v>19</v>
      </c>
      <c r="D1682" s="27" t="s">
        <v>1074</v>
      </c>
      <c r="E1682" s="27" t="s">
        <v>43</v>
      </c>
      <c r="F1682" s="27" t="s">
        <v>696</v>
      </c>
      <c r="G1682" s="27" t="s">
        <v>697</v>
      </c>
      <c r="H1682" s="139" t="s">
        <v>5</v>
      </c>
      <c r="I1682" s="1">
        <v>1621622</v>
      </c>
      <c r="J1682" s="58">
        <v>10</v>
      </c>
      <c r="K1682" t="str">
        <f>VLOOKUP(D1682,Group[],3,FALSE)</f>
        <v>Non Komoditi</v>
      </c>
      <c r="L1682">
        <f>VLOOKUP(D1682,Group[],5,FALSE)</f>
        <v>0</v>
      </c>
      <c r="M1682" t="str">
        <f>VLOOKUP(D1682,Group[],4,FALSE)</f>
        <v>Hilir Lainnya</v>
      </c>
      <c r="N1682" t="str">
        <f>VLOOKUP(F1682,Kategori[],3,FALSE)</f>
        <v>Hilir Lainya</v>
      </c>
    </row>
    <row r="1683" spans="1:14">
      <c r="A1683" s="139" t="s">
        <v>6856</v>
      </c>
      <c r="B1683" s="27" t="s">
        <v>19</v>
      </c>
      <c r="C1683" s="27" t="s">
        <v>19</v>
      </c>
      <c r="D1683" s="27" t="s">
        <v>1074</v>
      </c>
      <c r="E1683" s="27" t="s">
        <v>43</v>
      </c>
      <c r="F1683" s="27" t="s">
        <v>734</v>
      </c>
      <c r="G1683" s="27" t="s">
        <v>735</v>
      </c>
      <c r="H1683" s="139" t="s">
        <v>5</v>
      </c>
      <c r="I1683" s="1">
        <v>6054054</v>
      </c>
      <c r="J1683" s="58">
        <v>80</v>
      </c>
      <c r="K1683" t="str">
        <f>VLOOKUP(D1683,Group[],3,FALSE)</f>
        <v>Non Komoditi</v>
      </c>
      <c r="L1683">
        <f>VLOOKUP(D1683,Group[],5,FALSE)</f>
        <v>0</v>
      </c>
      <c r="M1683" t="str">
        <f>VLOOKUP(D1683,Group[],4,FALSE)</f>
        <v>Hilir Lainnya</v>
      </c>
      <c r="N1683" t="str">
        <f>VLOOKUP(F1683,Kategori[],3,FALSE)</f>
        <v>Hilir Lainya</v>
      </c>
    </row>
    <row r="1684" spans="1:14">
      <c r="A1684" s="139" t="s">
        <v>6856</v>
      </c>
      <c r="B1684" s="27" t="s">
        <v>19</v>
      </c>
      <c r="C1684" s="27" t="s">
        <v>19</v>
      </c>
      <c r="D1684" s="27" t="s">
        <v>1074</v>
      </c>
      <c r="E1684" s="27" t="s">
        <v>43</v>
      </c>
      <c r="F1684" s="27" t="s">
        <v>740</v>
      </c>
      <c r="G1684" s="27" t="s">
        <v>741</v>
      </c>
      <c r="H1684" s="139" t="s">
        <v>5</v>
      </c>
      <c r="I1684" s="1">
        <v>16071172</v>
      </c>
      <c r="J1684" s="58">
        <v>274</v>
      </c>
      <c r="K1684" t="str">
        <f>VLOOKUP(D1684,Group[],3,FALSE)</f>
        <v>Non Komoditi</v>
      </c>
      <c r="L1684">
        <f>VLOOKUP(D1684,Group[],5,FALSE)</f>
        <v>0</v>
      </c>
      <c r="M1684" t="str">
        <f>VLOOKUP(D1684,Group[],4,FALSE)</f>
        <v>Hilir Lainnya</v>
      </c>
      <c r="N1684" t="str">
        <f>VLOOKUP(F1684,Kategori[],3,FALSE)</f>
        <v>Hilir Lainya</v>
      </c>
    </row>
    <row r="1685" spans="1:14">
      <c r="A1685" s="139" t="s">
        <v>6856</v>
      </c>
      <c r="B1685" s="27" t="s">
        <v>19</v>
      </c>
      <c r="C1685" s="27" t="s">
        <v>19</v>
      </c>
      <c r="D1685" s="27" t="s">
        <v>1074</v>
      </c>
      <c r="E1685" s="27" t="s">
        <v>43</v>
      </c>
      <c r="F1685" s="27" t="s">
        <v>742</v>
      </c>
      <c r="G1685" s="27" t="s">
        <v>743</v>
      </c>
      <c r="H1685" s="139" t="s">
        <v>5</v>
      </c>
      <c r="I1685" s="1">
        <v>14645620</v>
      </c>
      <c r="J1685" s="58">
        <v>270</v>
      </c>
      <c r="K1685" t="str">
        <f>VLOOKUP(D1685,Group[],3,FALSE)</f>
        <v>Non Komoditi</v>
      </c>
      <c r="L1685">
        <f>VLOOKUP(D1685,Group[],5,FALSE)</f>
        <v>0</v>
      </c>
      <c r="M1685" t="str">
        <f>VLOOKUP(D1685,Group[],4,FALSE)</f>
        <v>Hilir Lainnya</v>
      </c>
      <c r="N1685" t="str">
        <f>VLOOKUP(F1685,Kategori[],3,FALSE)</f>
        <v>Hilir Lainya</v>
      </c>
    </row>
    <row r="1686" spans="1:14">
      <c r="A1686" s="139" t="s">
        <v>6856</v>
      </c>
      <c r="B1686" s="27" t="s">
        <v>19</v>
      </c>
      <c r="C1686" s="27" t="s">
        <v>19</v>
      </c>
      <c r="D1686" s="27" t="s">
        <v>1071</v>
      </c>
      <c r="E1686" s="27" t="s">
        <v>42</v>
      </c>
      <c r="F1686" s="27" t="s">
        <v>662</v>
      </c>
      <c r="G1686" s="27" t="s">
        <v>663</v>
      </c>
      <c r="H1686" s="139" t="s">
        <v>5</v>
      </c>
      <c r="I1686" s="1">
        <v>685062500</v>
      </c>
      <c r="J1686" s="58">
        <v>43178</v>
      </c>
      <c r="K1686" t="str">
        <f>VLOOKUP(D1686,Group[],3,FALSE)</f>
        <v>Non Komoditi</v>
      </c>
      <c r="L1686">
        <f>VLOOKUP(D1686,Group[],5,FALSE)</f>
        <v>0</v>
      </c>
      <c r="M1686" t="str">
        <f>VLOOKUP(D1686,Group[],4,FALSE)</f>
        <v>Hilir Lainnya</v>
      </c>
      <c r="N1686" t="str">
        <f>VLOOKUP(F1686,Kategori[],3,FALSE)</f>
        <v>Hilir Lainya</v>
      </c>
    </row>
    <row r="1687" spans="1:14">
      <c r="A1687" s="139" t="s">
        <v>6856</v>
      </c>
      <c r="B1687" s="27" t="s">
        <v>19</v>
      </c>
      <c r="C1687" s="27" t="s">
        <v>19</v>
      </c>
      <c r="D1687" s="27" t="s">
        <v>1071</v>
      </c>
      <c r="E1687" s="27" t="s">
        <v>42</v>
      </c>
      <c r="F1687" s="27" t="s">
        <v>738</v>
      </c>
      <c r="G1687" s="27" t="s">
        <v>739</v>
      </c>
      <c r="H1687" s="139" t="s">
        <v>5</v>
      </c>
      <c r="I1687" s="1">
        <v>4375000</v>
      </c>
      <c r="J1687" s="58">
        <v>12500</v>
      </c>
      <c r="K1687" t="str">
        <f>VLOOKUP(D1687,Group[],3,FALSE)</f>
        <v>Non Komoditi</v>
      </c>
      <c r="L1687">
        <f>VLOOKUP(D1687,Group[],5,FALSE)</f>
        <v>0</v>
      </c>
      <c r="M1687" t="str">
        <f>VLOOKUP(D1687,Group[],4,FALSE)</f>
        <v>Hilir Lainnya</v>
      </c>
      <c r="N1687" t="str">
        <f>VLOOKUP(F1687,Kategori[],3,FALSE)</f>
        <v>Hilir Lainya</v>
      </c>
    </row>
    <row r="1688" spans="1:14">
      <c r="A1688" s="139" t="s">
        <v>6856</v>
      </c>
      <c r="B1688" s="27" t="s">
        <v>19</v>
      </c>
      <c r="C1688" s="27" t="s">
        <v>19</v>
      </c>
      <c r="D1688" s="27" t="s">
        <v>1076</v>
      </c>
      <c r="E1688" s="27" t="s">
        <v>32</v>
      </c>
      <c r="F1688" s="27" t="s">
        <v>6</v>
      </c>
      <c r="G1688" s="27" t="s">
        <v>6</v>
      </c>
      <c r="H1688" s="139" t="s">
        <v>5</v>
      </c>
      <c r="I1688" s="1">
        <v>8729800</v>
      </c>
      <c r="J1688" s="58">
        <v>0</v>
      </c>
      <c r="K1688" t="str">
        <f>VLOOKUP(D1688,Group[],3,FALSE)</f>
        <v>Non Komoditi</v>
      </c>
      <c r="L1688">
        <f>VLOOKUP(D1688,Group[],5,FALSE)</f>
        <v>0</v>
      </c>
      <c r="M1688" t="str">
        <f>VLOOKUP(D1688,Group[],4,FALSE)</f>
        <v>Hortikultura</v>
      </c>
      <c r="N1688" t="str">
        <f>VLOOKUP(F1688,Kategori[],3,FALSE)</f>
        <v>Lainnya</v>
      </c>
    </row>
    <row r="1689" spans="1:14">
      <c r="A1689" s="139" t="s">
        <v>6856</v>
      </c>
      <c r="B1689" s="27" t="s">
        <v>19</v>
      </c>
      <c r="C1689" s="27" t="s">
        <v>19</v>
      </c>
      <c r="D1689" s="27" t="s">
        <v>1065</v>
      </c>
      <c r="E1689" s="27" t="s">
        <v>34</v>
      </c>
      <c r="F1689" s="27" t="s">
        <v>6</v>
      </c>
      <c r="G1689" s="27" t="s">
        <v>6</v>
      </c>
      <c r="H1689" s="139" t="s">
        <v>5</v>
      </c>
      <c r="I1689" s="1">
        <v>159827404</v>
      </c>
      <c r="J1689" s="58">
        <v>0</v>
      </c>
      <c r="K1689" t="str">
        <f>VLOOKUP(D1689,Group[],3,FALSE)</f>
        <v>Non Komoditi</v>
      </c>
      <c r="L1689">
        <f>VLOOKUP(D1689,Group[],5,FALSE)</f>
        <v>0</v>
      </c>
      <c r="M1689" t="str">
        <f>VLOOKUP(D1689,Group[],4,FALSE)</f>
        <v>Optimalisasi Aset</v>
      </c>
      <c r="N1689" t="str">
        <f>VLOOKUP(F1689,Kategori[],3,FALSE)</f>
        <v>Lainnya</v>
      </c>
    </row>
    <row r="1690" spans="1:14">
      <c r="A1690" s="139" t="s">
        <v>6856</v>
      </c>
      <c r="B1690" s="27" t="s">
        <v>19</v>
      </c>
      <c r="C1690" s="27" t="s">
        <v>19</v>
      </c>
      <c r="D1690" s="27" t="s">
        <v>1073</v>
      </c>
      <c r="E1690" s="27" t="s">
        <v>26</v>
      </c>
      <c r="F1690" s="27" t="s">
        <v>6</v>
      </c>
      <c r="G1690" s="27" t="s">
        <v>6</v>
      </c>
      <c r="H1690" s="139" t="s">
        <v>5</v>
      </c>
      <c r="I1690" s="1">
        <v>1743355862</v>
      </c>
      <c r="J1690" s="58">
        <v>0</v>
      </c>
      <c r="K1690" t="str">
        <f>VLOOKUP(D1690,Group[],3,FALSE)</f>
        <v>Non Komoditi</v>
      </c>
      <c r="L1690">
        <f>VLOOKUP(D1690,Group[],5,FALSE)</f>
        <v>0</v>
      </c>
      <c r="M1690" t="str">
        <f>VLOOKUP(D1690,Group[],4,FALSE)</f>
        <v>Agrowisata</v>
      </c>
      <c r="N1690" t="str">
        <f>VLOOKUP(F1690,Kategori[],3,FALSE)</f>
        <v>Lainnya</v>
      </c>
    </row>
    <row r="1691" spans="1:14">
      <c r="A1691" s="139" t="s">
        <v>6856</v>
      </c>
      <c r="B1691" s="27" t="s">
        <v>19</v>
      </c>
      <c r="C1691" s="27" t="s">
        <v>24</v>
      </c>
      <c r="D1691" s="27" t="s">
        <v>1064</v>
      </c>
      <c r="E1691" s="27" t="s">
        <v>33</v>
      </c>
      <c r="F1691" s="27" t="s">
        <v>642</v>
      </c>
      <c r="G1691" s="27" t="s">
        <v>643</v>
      </c>
      <c r="H1691" s="139" t="s">
        <v>5</v>
      </c>
      <c r="I1691" s="1">
        <v>15004223750</v>
      </c>
      <c r="J1691" s="58">
        <v>16035</v>
      </c>
      <c r="K1691" t="str">
        <f>VLOOKUP(D1691,Group[],3,FALSE)</f>
        <v>Komoditi</v>
      </c>
      <c r="L1691" t="str">
        <f>VLOOKUP(D1691,Group[],5,FALSE)</f>
        <v>Tebu</v>
      </c>
      <c r="M1691" t="str">
        <f>VLOOKUP(D1691,Group[],4,FALSE)</f>
        <v>Tebu</v>
      </c>
      <c r="N1691" t="str">
        <f>VLOOKUP(F1691,Kategori[],3,FALSE)</f>
        <v>Gula</v>
      </c>
    </row>
    <row r="1692" spans="1:14">
      <c r="A1692" s="139" t="s">
        <v>6856</v>
      </c>
      <c r="B1692" s="27" t="s">
        <v>19</v>
      </c>
      <c r="C1692" s="27" t="s">
        <v>24</v>
      </c>
      <c r="D1692" s="27" t="s">
        <v>1064</v>
      </c>
      <c r="E1692" s="27" t="s">
        <v>33</v>
      </c>
      <c r="F1692" s="27" t="s">
        <v>748</v>
      </c>
      <c r="G1692" s="27" t="s">
        <v>749</v>
      </c>
      <c r="H1692" s="139" t="s">
        <v>5</v>
      </c>
      <c r="I1692" s="1">
        <v>14242500</v>
      </c>
      <c r="J1692" s="58">
        <v>1055</v>
      </c>
      <c r="K1692" t="str">
        <f>VLOOKUP(D1692,Group[],3,FALSE)</f>
        <v>Komoditi</v>
      </c>
      <c r="L1692" t="str">
        <f>VLOOKUP(D1692,Group[],5,FALSE)</f>
        <v>Tebu</v>
      </c>
      <c r="M1692" t="str">
        <f>VLOOKUP(D1692,Group[],4,FALSE)</f>
        <v>Tebu</v>
      </c>
      <c r="N1692" t="str">
        <f>VLOOKUP(F1692,Kategori[],3,FALSE)</f>
        <v>Gula</v>
      </c>
    </row>
    <row r="1693" spans="1:14">
      <c r="A1693" s="139" t="s">
        <v>6856</v>
      </c>
      <c r="B1693" s="27" t="s">
        <v>19</v>
      </c>
      <c r="C1693" s="27" t="s">
        <v>24</v>
      </c>
      <c r="D1693" s="27" t="s">
        <v>1077</v>
      </c>
      <c r="E1693" s="27" t="s">
        <v>29</v>
      </c>
      <c r="F1693" s="27" t="s">
        <v>6</v>
      </c>
      <c r="G1693" s="27" t="s">
        <v>6</v>
      </c>
      <c r="H1693" s="139" t="s">
        <v>5</v>
      </c>
      <c r="I1693" s="1">
        <v>287500000</v>
      </c>
      <c r="J1693" s="58">
        <v>0</v>
      </c>
      <c r="K1693" t="str">
        <f>VLOOKUP(D1693,Group[],3,FALSE)</f>
        <v>Non Komoditi</v>
      </c>
      <c r="L1693">
        <f>VLOOKUP(D1693,Group[],5,FALSE)</f>
        <v>0</v>
      </c>
      <c r="M1693" t="str">
        <f>VLOOKUP(D1693,Group[],4,FALSE)</f>
        <v>Kemasan</v>
      </c>
      <c r="N1693" t="str">
        <f>VLOOKUP(F1693,Kategori[],3,FALSE)</f>
        <v>Lainnya</v>
      </c>
    </row>
    <row r="1694" spans="1:14">
      <c r="A1694" s="139" t="s">
        <v>6856</v>
      </c>
      <c r="B1694" s="27" t="s">
        <v>19</v>
      </c>
      <c r="C1694" s="27" t="s">
        <v>24</v>
      </c>
      <c r="D1694" s="27" t="s">
        <v>1063</v>
      </c>
      <c r="E1694" s="27" t="s">
        <v>38</v>
      </c>
      <c r="F1694" s="27" t="s">
        <v>124</v>
      </c>
      <c r="G1694" s="27" t="s">
        <v>125</v>
      </c>
      <c r="H1694" s="139" t="s">
        <v>4</v>
      </c>
      <c r="I1694" s="1">
        <v>229114093</v>
      </c>
      <c r="J1694" s="58">
        <v>244</v>
      </c>
      <c r="K1694" t="str">
        <f>VLOOKUP(D1694,Group[],3,FALSE)</f>
        <v>Komoditi</v>
      </c>
      <c r="L1694" t="str">
        <f>VLOOKUP(D1694,Group[],5,FALSE)</f>
        <v>Tembakau</v>
      </c>
      <c r="M1694" t="str">
        <f>VLOOKUP(D1694,Group[],4,FALSE)</f>
        <v>Tembakau</v>
      </c>
      <c r="N1694" t="str">
        <f>VLOOKUP(F1694,Kategori[],3,FALSE)</f>
        <v>Tembakau</v>
      </c>
    </row>
    <row r="1695" spans="1:14">
      <c r="A1695" s="139" t="s">
        <v>6856</v>
      </c>
      <c r="B1695" s="27" t="s">
        <v>19</v>
      </c>
      <c r="C1695" s="27" t="s">
        <v>24</v>
      </c>
      <c r="D1695" s="27" t="s">
        <v>1063</v>
      </c>
      <c r="E1695" s="27" t="s">
        <v>38</v>
      </c>
      <c r="F1695" s="27" t="s">
        <v>126</v>
      </c>
      <c r="G1695" s="27" t="s">
        <v>127</v>
      </c>
      <c r="H1695" s="139" t="s">
        <v>4</v>
      </c>
      <c r="I1695" s="1">
        <v>126163732</v>
      </c>
      <c r="J1695" s="58">
        <v>134</v>
      </c>
      <c r="K1695" t="str">
        <f>VLOOKUP(D1695,Group[],3,FALSE)</f>
        <v>Komoditi</v>
      </c>
      <c r="L1695" t="str">
        <f>VLOOKUP(D1695,Group[],5,FALSE)</f>
        <v>Tembakau</v>
      </c>
      <c r="M1695" t="str">
        <f>VLOOKUP(D1695,Group[],4,FALSE)</f>
        <v>Tembakau</v>
      </c>
      <c r="N1695" t="str">
        <f>VLOOKUP(F1695,Kategori[],3,FALSE)</f>
        <v>Tembakau</v>
      </c>
    </row>
    <row r="1696" spans="1:14">
      <c r="A1696" s="139" t="s">
        <v>6856</v>
      </c>
      <c r="B1696" s="27" t="s">
        <v>19</v>
      </c>
      <c r="C1696" s="27" t="s">
        <v>24</v>
      </c>
      <c r="D1696" s="27" t="s">
        <v>1063</v>
      </c>
      <c r="E1696" s="27" t="s">
        <v>38</v>
      </c>
      <c r="F1696" s="27" t="s">
        <v>128</v>
      </c>
      <c r="G1696" s="27" t="s">
        <v>129</v>
      </c>
      <c r="H1696" s="139" t="s">
        <v>4</v>
      </c>
      <c r="I1696" s="1">
        <v>79168647</v>
      </c>
      <c r="J1696" s="58">
        <v>94</v>
      </c>
      <c r="K1696" t="str">
        <f>VLOOKUP(D1696,Group[],3,FALSE)</f>
        <v>Komoditi</v>
      </c>
      <c r="L1696" t="str">
        <f>VLOOKUP(D1696,Group[],5,FALSE)</f>
        <v>Tembakau</v>
      </c>
      <c r="M1696" t="str">
        <f>VLOOKUP(D1696,Group[],4,FALSE)</f>
        <v>Tembakau</v>
      </c>
      <c r="N1696" t="str">
        <f>VLOOKUP(F1696,Kategori[],3,FALSE)</f>
        <v>Tembakau</v>
      </c>
    </row>
    <row r="1697" spans="1:14">
      <c r="A1697" s="139" t="s">
        <v>6856</v>
      </c>
      <c r="B1697" s="27" t="s">
        <v>19</v>
      </c>
      <c r="C1697" s="27" t="s">
        <v>24</v>
      </c>
      <c r="D1697" s="27" t="s">
        <v>1063</v>
      </c>
      <c r="E1697" s="27" t="s">
        <v>38</v>
      </c>
      <c r="F1697" s="27" t="s">
        <v>130</v>
      </c>
      <c r="G1697" s="27" t="s">
        <v>131</v>
      </c>
      <c r="H1697" s="139" t="s">
        <v>4</v>
      </c>
      <c r="I1697" s="1">
        <v>360944672</v>
      </c>
      <c r="J1697" s="58">
        <v>353</v>
      </c>
      <c r="K1697" t="str">
        <f>VLOOKUP(D1697,Group[],3,FALSE)</f>
        <v>Komoditi</v>
      </c>
      <c r="L1697" t="str">
        <f>VLOOKUP(D1697,Group[],5,FALSE)</f>
        <v>Tembakau</v>
      </c>
      <c r="M1697" t="str">
        <f>VLOOKUP(D1697,Group[],4,FALSE)</f>
        <v>Tembakau</v>
      </c>
      <c r="N1697" t="str">
        <f>VLOOKUP(F1697,Kategori[],3,FALSE)</f>
        <v>Tembakau</v>
      </c>
    </row>
    <row r="1698" spans="1:14">
      <c r="A1698" s="139" t="s">
        <v>6856</v>
      </c>
      <c r="B1698" s="27" t="s">
        <v>19</v>
      </c>
      <c r="C1698" s="27" t="s">
        <v>24</v>
      </c>
      <c r="D1698" s="27" t="s">
        <v>1063</v>
      </c>
      <c r="E1698" s="27" t="s">
        <v>38</v>
      </c>
      <c r="F1698" s="27" t="s">
        <v>132</v>
      </c>
      <c r="G1698" s="27" t="s">
        <v>133</v>
      </c>
      <c r="H1698" s="139" t="s">
        <v>4</v>
      </c>
      <c r="I1698" s="1">
        <v>183958734</v>
      </c>
      <c r="J1698" s="58">
        <v>180</v>
      </c>
      <c r="K1698" t="str">
        <f>VLOOKUP(D1698,Group[],3,FALSE)</f>
        <v>Komoditi</v>
      </c>
      <c r="L1698" t="str">
        <f>VLOOKUP(D1698,Group[],5,FALSE)</f>
        <v>Tembakau</v>
      </c>
      <c r="M1698" t="str">
        <f>VLOOKUP(D1698,Group[],4,FALSE)</f>
        <v>Tembakau</v>
      </c>
      <c r="N1698" t="str">
        <f>VLOOKUP(F1698,Kategori[],3,FALSE)</f>
        <v>Tembakau</v>
      </c>
    </row>
    <row r="1699" spans="1:14">
      <c r="A1699" s="139" t="s">
        <v>6856</v>
      </c>
      <c r="B1699" s="27" t="s">
        <v>19</v>
      </c>
      <c r="C1699" s="27" t="s">
        <v>24</v>
      </c>
      <c r="D1699" s="27" t="s">
        <v>1063</v>
      </c>
      <c r="E1699" s="27" t="s">
        <v>38</v>
      </c>
      <c r="F1699" s="27" t="s">
        <v>134</v>
      </c>
      <c r="G1699" s="27" t="s">
        <v>135</v>
      </c>
      <c r="H1699" s="139" t="s">
        <v>4</v>
      </c>
      <c r="I1699" s="1">
        <v>43653265</v>
      </c>
      <c r="J1699" s="58">
        <v>48</v>
      </c>
      <c r="K1699" t="str">
        <f>VLOOKUP(D1699,Group[],3,FALSE)</f>
        <v>Komoditi</v>
      </c>
      <c r="L1699" t="str">
        <f>VLOOKUP(D1699,Group[],5,FALSE)</f>
        <v>Tembakau</v>
      </c>
      <c r="M1699" t="str">
        <f>VLOOKUP(D1699,Group[],4,FALSE)</f>
        <v>Tembakau</v>
      </c>
      <c r="N1699" t="str">
        <f>VLOOKUP(F1699,Kategori[],3,FALSE)</f>
        <v>Tembakau</v>
      </c>
    </row>
    <row r="1700" spans="1:14">
      <c r="A1700" s="139" t="s">
        <v>6856</v>
      </c>
      <c r="B1700" s="27" t="s">
        <v>19</v>
      </c>
      <c r="C1700" s="27" t="s">
        <v>24</v>
      </c>
      <c r="D1700" s="27" t="s">
        <v>1063</v>
      </c>
      <c r="E1700" s="27" t="s">
        <v>38</v>
      </c>
      <c r="F1700" s="27" t="s">
        <v>178</v>
      </c>
      <c r="G1700" s="27" t="s">
        <v>179</v>
      </c>
      <c r="H1700" s="139" t="s">
        <v>4</v>
      </c>
      <c r="I1700" s="1">
        <v>102337620</v>
      </c>
      <c r="J1700" s="58">
        <v>500</v>
      </c>
      <c r="K1700" t="str">
        <f>VLOOKUP(D1700,Group[],3,FALSE)</f>
        <v>Komoditi</v>
      </c>
      <c r="L1700" t="str">
        <f>VLOOKUP(D1700,Group[],5,FALSE)</f>
        <v>Tembakau</v>
      </c>
      <c r="M1700" t="str">
        <f>VLOOKUP(D1700,Group[],4,FALSE)</f>
        <v>Tembakau</v>
      </c>
      <c r="N1700" t="str">
        <f>VLOOKUP(F1700,Kategori[],3,FALSE)</f>
        <v>Tembakau</v>
      </c>
    </row>
    <row r="1701" spans="1:14">
      <c r="A1701" s="139" t="s">
        <v>6856</v>
      </c>
      <c r="B1701" s="27" t="s">
        <v>19</v>
      </c>
      <c r="C1701" s="27" t="s">
        <v>24</v>
      </c>
      <c r="D1701" s="27" t="s">
        <v>1063</v>
      </c>
      <c r="E1701" s="27" t="s">
        <v>38</v>
      </c>
      <c r="F1701" s="27" t="s">
        <v>186</v>
      </c>
      <c r="G1701" s="27" t="s">
        <v>187</v>
      </c>
      <c r="H1701" s="139" t="s">
        <v>4</v>
      </c>
      <c r="I1701" s="1">
        <v>102337620</v>
      </c>
      <c r="J1701" s="58">
        <v>500</v>
      </c>
      <c r="K1701" t="str">
        <f>VLOOKUP(D1701,Group[],3,FALSE)</f>
        <v>Komoditi</v>
      </c>
      <c r="L1701" t="str">
        <f>VLOOKUP(D1701,Group[],5,FALSE)</f>
        <v>Tembakau</v>
      </c>
      <c r="M1701" t="str">
        <f>VLOOKUP(D1701,Group[],4,FALSE)</f>
        <v>Tembakau</v>
      </c>
      <c r="N1701" t="str">
        <f>VLOOKUP(F1701,Kategori[],3,FALSE)</f>
        <v>Tembakau</v>
      </c>
    </row>
    <row r="1702" spans="1:14">
      <c r="A1702" s="139" t="s">
        <v>6856</v>
      </c>
      <c r="B1702" s="27" t="s">
        <v>19</v>
      </c>
      <c r="C1702" s="27" t="s">
        <v>24</v>
      </c>
      <c r="D1702" s="27" t="s">
        <v>1063</v>
      </c>
      <c r="E1702" s="27" t="s">
        <v>38</v>
      </c>
      <c r="F1702" s="27" t="s">
        <v>188</v>
      </c>
      <c r="G1702" s="27" t="s">
        <v>189</v>
      </c>
      <c r="H1702" s="139" t="s">
        <v>5</v>
      </c>
      <c r="I1702" s="1">
        <v>2600000</v>
      </c>
      <c r="J1702" s="58">
        <v>50</v>
      </c>
      <c r="K1702" t="str">
        <f>VLOOKUP(D1702,Group[],3,FALSE)</f>
        <v>Komoditi</v>
      </c>
      <c r="L1702" t="str">
        <f>VLOOKUP(D1702,Group[],5,FALSE)</f>
        <v>Tembakau</v>
      </c>
      <c r="M1702" t="str">
        <f>VLOOKUP(D1702,Group[],4,FALSE)</f>
        <v>Tembakau</v>
      </c>
      <c r="N1702" t="str">
        <f>VLOOKUP(F1702,Kategori[],3,FALSE)</f>
        <v>Tembakau</v>
      </c>
    </row>
    <row r="1703" spans="1:14">
      <c r="A1703" s="139" t="s">
        <v>6856</v>
      </c>
      <c r="B1703" s="27" t="s">
        <v>19</v>
      </c>
      <c r="C1703" s="27" t="s">
        <v>24</v>
      </c>
      <c r="D1703" s="27" t="s">
        <v>1063</v>
      </c>
      <c r="E1703" s="27" t="s">
        <v>38</v>
      </c>
      <c r="F1703" s="27" t="s">
        <v>190</v>
      </c>
      <c r="G1703" s="27" t="s">
        <v>191</v>
      </c>
      <c r="H1703" s="139" t="s">
        <v>4</v>
      </c>
      <c r="I1703" s="1">
        <v>1666245608</v>
      </c>
      <c r="J1703" s="58">
        <v>2687</v>
      </c>
      <c r="K1703" t="str">
        <f>VLOOKUP(D1703,Group[],3,FALSE)</f>
        <v>Komoditi</v>
      </c>
      <c r="L1703" t="str">
        <f>VLOOKUP(D1703,Group[],5,FALSE)</f>
        <v>Tembakau</v>
      </c>
      <c r="M1703" t="str">
        <f>VLOOKUP(D1703,Group[],4,FALSE)</f>
        <v>Tembakau</v>
      </c>
      <c r="N1703" t="str">
        <f>VLOOKUP(F1703,Kategori[],3,FALSE)</f>
        <v>Tembakau</v>
      </c>
    </row>
    <row r="1704" spans="1:14">
      <c r="A1704" s="139" t="s">
        <v>6856</v>
      </c>
      <c r="B1704" s="27" t="s">
        <v>19</v>
      </c>
      <c r="C1704" s="27" t="s">
        <v>24</v>
      </c>
      <c r="D1704" s="27" t="s">
        <v>1063</v>
      </c>
      <c r="E1704" s="27" t="s">
        <v>38</v>
      </c>
      <c r="F1704" s="27" t="s">
        <v>192</v>
      </c>
      <c r="G1704" s="27" t="s">
        <v>193</v>
      </c>
      <c r="H1704" s="139" t="s">
        <v>4</v>
      </c>
      <c r="I1704" s="1">
        <v>581225381</v>
      </c>
      <c r="J1704" s="58">
        <v>939</v>
      </c>
      <c r="K1704" t="str">
        <f>VLOOKUP(D1704,Group[],3,FALSE)</f>
        <v>Komoditi</v>
      </c>
      <c r="L1704" t="str">
        <f>VLOOKUP(D1704,Group[],5,FALSE)</f>
        <v>Tembakau</v>
      </c>
      <c r="M1704" t="str">
        <f>VLOOKUP(D1704,Group[],4,FALSE)</f>
        <v>Tembakau</v>
      </c>
      <c r="N1704" t="str">
        <f>VLOOKUP(F1704,Kategori[],3,FALSE)</f>
        <v>Tembakau</v>
      </c>
    </row>
    <row r="1705" spans="1:14">
      <c r="A1705" s="139" t="s">
        <v>6856</v>
      </c>
      <c r="B1705" s="27" t="s">
        <v>19</v>
      </c>
      <c r="C1705" s="27" t="s">
        <v>24</v>
      </c>
      <c r="D1705" s="27" t="s">
        <v>1063</v>
      </c>
      <c r="E1705" s="27" t="s">
        <v>38</v>
      </c>
      <c r="F1705" s="27" t="s">
        <v>194</v>
      </c>
      <c r="G1705" s="27" t="s">
        <v>195</v>
      </c>
      <c r="H1705" s="139" t="s">
        <v>4</v>
      </c>
      <c r="I1705" s="1">
        <v>414619425</v>
      </c>
      <c r="J1705" s="58">
        <v>745</v>
      </c>
      <c r="K1705" t="str">
        <f>VLOOKUP(D1705,Group[],3,FALSE)</f>
        <v>Komoditi</v>
      </c>
      <c r="L1705" t="str">
        <f>VLOOKUP(D1705,Group[],5,FALSE)</f>
        <v>Tembakau</v>
      </c>
      <c r="M1705" t="str">
        <f>VLOOKUP(D1705,Group[],4,FALSE)</f>
        <v>Tembakau</v>
      </c>
      <c r="N1705" t="str">
        <f>VLOOKUP(F1705,Kategori[],3,FALSE)</f>
        <v>Tembakau</v>
      </c>
    </row>
    <row r="1706" spans="1:14">
      <c r="A1706" s="139" t="s">
        <v>6856</v>
      </c>
      <c r="B1706" s="27" t="s">
        <v>19</v>
      </c>
      <c r="C1706" s="27" t="s">
        <v>24</v>
      </c>
      <c r="D1706" s="27" t="s">
        <v>1063</v>
      </c>
      <c r="E1706" s="27" t="s">
        <v>38</v>
      </c>
      <c r="F1706" s="27" t="s">
        <v>196</v>
      </c>
      <c r="G1706" s="27" t="s">
        <v>197</v>
      </c>
      <c r="H1706" s="139" t="s">
        <v>4</v>
      </c>
      <c r="I1706" s="1">
        <v>455231310</v>
      </c>
      <c r="J1706" s="58">
        <v>919</v>
      </c>
      <c r="K1706" t="str">
        <f>VLOOKUP(D1706,Group[],3,FALSE)</f>
        <v>Komoditi</v>
      </c>
      <c r="L1706" t="str">
        <f>VLOOKUP(D1706,Group[],5,FALSE)</f>
        <v>Tembakau</v>
      </c>
      <c r="M1706" t="str">
        <f>VLOOKUP(D1706,Group[],4,FALSE)</f>
        <v>Tembakau</v>
      </c>
      <c r="N1706" t="str">
        <f>VLOOKUP(F1706,Kategori[],3,FALSE)</f>
        <v>Tembakau</v>
      </c>
    </row>
    <row r="1707" spans="1:14">
      <c r="A1707" s="139" t="s">
        <v>6856</v>
      </c>
      <c r="B1707" s="27" t="s">
        <v>19</v>
      </c>
      <c r="C1707" s="27" t="s">
        <v>24</v>
      </c>
      <c r="D1707" s="27" t="s">
        <v>1063</v>
      </c>
      <c r="E1707" s="27" t="s">
        <v>38</v>
      </c>
      <c r="F1707" s="27" t="s">
        <v>198</v>
      </c>
      <c r="G1707" s="27" t="s">
        <v>199</v>
      </c>
      <c r="H1707" s="139" t="s">
        <v>4</v>
      </c>
      <c r="I1707" s="1">
        <v>167325047</v>
      </c>
      <c r="J1707" s="58">
        <v>340</v>
      </c>
      <c r="K1707" t="str">
        <f>VLOOKUP(D1707,Group[],3,FALSE)</f>
        <v>Komoditi</v>
      </c>
      <c r="L1707" t="str">
        <f>VLOOKUP(D1707,Group[],5,FALSE)</f>
        <v>Tembakau</v>
      </c>
      <c r="M1707" t="str">
        <f>VLOOKUP(D1707,Group[],4,FALSE)</f>
        <v>Tembakau</v>
      </c>
      <c r="N1707" t="str">
        <f>VLOOKUP(F1707,Kategori[],3,FALSE)</f>
        <v>Tembakau</v>
      </c>
    </row>
    <row r="1708" spans="1:14">
      <c r="A1708" s="139" t="s">
        <v>6856</v>
      </c>
      <c r="B1708" s="27" t="s">
        <v>19</v>
      </c>
      <c r="C1708" s="27" t="s">
        <v>24</v>
      </c>
      <c r="D1708" s="27" t="s">
        <v>1063</v>
      </c>
      <c r="E1708" s="27" t="s">
        <v>38</v>
      </c>
      <c r="F1708" s="27" t="s">
        <v>753</v>
      </c>
      <c r="G1708" s="27" t="s">
        <v>754</v>
      </c>
      <c r="H1708" s="139" t="s">
        <v>5</v>
      </c>
      <c r="I1708" s="1">
        <v>2600000</v>
      </c>
      <c r="J1708" s="58">
        <v>4</v>
      </c>
      <c r="K1708" t="str">
        <f>VLOOKUP(D1708,Group[],3,FALSE)</f>
        <v>Komoditi</v>
      </c>
      <c r="L1708" t="str">
        <f>VLOOKUP(D1708,Group[],5,FALSE)</f>
        <v>Tembakau</v>
      </c>
      <c r="M1708" t="str">
        <f>VLOOKUP(D1708,Group[],4,FALSE)</f>
        <v>Tembakau</v>
      </c>
      <c r="N1708" t="str">
        <f>VLOOKUP(F1708,Kategori[],3,FALSE)</f>
        <v>Tembakau</v>
      </c>
    </row>
    <row r="1709" spans="1:14">
      <c r="A1709" s="139" t="s">
        <v>6856</v>
      </c>
      <c r="B1709" s="27" t="s">
        <v>19</v>
      </c>
      <c r="C1709" s="27" t="s">
        <v>24</v>
      </c>
      <c r="D1709" s="27" t="s">
        <v>1063</v>
      </c>
      <c r="E1709" s="27" t="s">
        <v>38</v>
      </c>
      <c r="F1709" s="27" t="s">
        <v>200</v>
      </c>
      <c r="G1709" s="27" t="s">
        <v>201</v>
      </c>
      <c r="H1709" s="139" t="s">
        <v>4</v>
      </c>
      <c r="I1709" s="1">
        <v>585444464</v>
      </c>
      <c r="J1709" s="58">
        <v>888</v>
      </c>
      <c r="K1709" t="str">
        <f>VLOOKUP(D1709,Group[],3,FALSE)</f>
        <v>Komoditi</v>
      </c>
      <c r="L1709" t="str">
        <f>VLOOKUP(D1709,Group[],5,FALSE)</f>
        <v>Tembakau</v>
      </c>
      <c r="M1709" t="str">
        <f>VLOOKUP(D1709,Group[],4,FALSE)</f>
        <v>Tembakau</v>
      </c>
      <c r="N1709" t="str">
        <f>VLOOKUP(F1709,Kategori[],3,FALSE)</f>
        <v>Tembakau</v>
      </c>
    </row>
    <row r="1710" spans="1:14">
      <c r="A1710" s="139" t="s">
        <v>6856</v>
      </c>
      <c r="B1710" s="27" t="s">
        <v>19</v>
      </c>
      <c r="C1710" s="27" t="s">
        <v>24</v>
      </c>
      <c r="D1710" s="27" t="s">
        <v>1063</v>
      </c>
      <c r="E1710" s="27" t="s">
        <v>38</v>
      </c>
      <c r="F1710" s="27" t="s">
        <v>202</v>
      </c>
      <c r="G1710" s="27" t="s">
        <v>203</v>
      </c>
      <c r="H1710" s="139" t="s">
        <v>4</v>
      </c>
      <c r="I1710" s="1">
        <v>541217630</v>
      </c>
      <c r="J1710" s="58">
        <v>821</v>
      </c>
      <c r="K1710" t="str">
        <f>VLOOKUP(D1710,Group[],3,FALSE)</f>
        <v>Komoditi</v>
      </c>
      <c r="L1710" t="str">
        <f>VLOOKUP(D1710,Group[],5,FALSE)</f>
        <v>Tembakau</v>
      </c>
      <c r="M1710" t="str">
        <f>VLOOKUP(D1710,Group[],4,FALSE)</f>
        <v>Tembakau</v>
      </c>
      <c r="N1710" t="str">
        <f>VLOOKUP(F1710,Kategori[],3,FALSE)</f>
        <v>Tembakau</v>
      </c>
    </row>
    <row r="1711" spans="1:14">
      <c r="A1711" s="139" t="s">
        <v>6856</v>
      </c>
      <c r="B1711" s="27" t="s">
        <v>19</v>
      </c>
      <c r="C1711" s="27" t="s">
        <v>24</v>
      </c>
      <c r="D1711" s="27" t="s">
        <v>1063</v>
      </c>
      <c r="E1711" s="27" t="s">
        <v>38</v>
      </c>
      <c r="F1711" s="27" t="s">
        <v>204</v>
      </c>
      <c r="G1711" s="27" t="s">
        <v>205</v>
      </c>
      <c r="H1711" s="139" t="s">
        <v>4</v>
      </c>
      <c r="I1711" s="1">
        <v>292466757</v>
      </c>
      <c r="J1711" s="58">
        <v>409</v>
      </c>
      <c r="K1711" t="str">
        <f>VLOOKUP(D1711,Group[],3,FALSE)</f>
        <v>Komoditi</v>
      </c>
      <c r="L1711" t="str">
        <f>VLOOKUP(D1711,Group[],5,FALSE)</f>
        <v>Tembakau</v>
      </c>
      <c r="M1711" t="str">
        <f>VLOOKUP(D1711,Group[],4,FALSE)</f>
        <v>Tembakau</v>
      </c>
      <c r="N1711" t="str">
        <f>VLOOKUP(F1711,Kategori[],3,FALSE)</f>
        <v>Tembakau</v>
      </c>
    </row>
    <row r="1712" spans="1:14">
      <c r="A1712" s="139" t="s">
        <v>6856</v>
      </c>
      <c r="B1712" s="27" t="s">
        <v>19</v>
      </c>
      <c r="C1712" s="27" t="s">
        <v>24</v>
      </c>
      <c r="D1712" s="27" t="s">
        <v>1063</v>
      </c>
      <c r="E1712" s="27" t="s">
        <v>38</v>
      </c>
      <c r="F1712" s="27" t="s">
        <v>206</v>
      </c>
      <c r="G1712" s="27" t="s">
        <v>207</v>
      </c>
      <c r="H1712" s="139" t="s">
        <v>4</v>
      </c>
      <c r="I1712" s="1">
        <v>159657846</v>
      </c>
      <c r="J1712" s="58">
        <v>223</v>
      </c>
      <c r="K1712" t="str">
        <f>VLOOKUP(D1712,Group[],3,FALSE)</f>
        <v>Komoditi</v>
      </c>
      <c r="L1712" t="str">
        <f>VLOOKUP(D1712,Group[],5,FALSE)</f>
        <v>Tembakau</v>
      </c>
      <c r="M1712" t="str">
        <f>VLOOKUP(D1712,Group[],4,FALSE)</f>
        <v>Tembakau</v>
      </c>
      <c r="N1712" t="str">
        <f>VLOOKUP(F1712,Kategori[],3,FALSE)</f>
        <v>Tembakau</v>
      </c>
    </row>
    <row r="1713" spans="1:14">
      <c r="A1713" s="139" t="s">
        <v>6856</v>
      </c>
      <c r="B1713" s="27" t="s">
        <v>19</v>
      </c>
      <c r="C1713" s="27" t="s">
        <v>24</v>
      </c>
      <c r="D1713" s="27" t="s">
        <v>1063</v>
      </c>
      <c r="E1713" s="27" t="s">
        <v>38</v>
      </c>
      <c r="F1713" s="27" t="s">
        <v>208</v>
      </c>
      <c r="G1713" s="27" t="s">
        <v>209</v>
      </c>
      <c r="H1713" s="139" t="s">
        <v>4</v>
      </c>
      <c r="I1713" s="1">
        <v>80794319</v>
      </c>
      <c r="J1713" s="58">
        <v>248</v>
      </c>
      <c r="K1713" t="str">
        <f>VLOOKUP(D1713,Group[],3,FALSE)</f>
        <v>Komoditi</v>
      </c>
      <c r="L1713" t="str">
        <f>VLOOKUP(D1713,Group[],5,FALSE)</f>
        <v>Tembakau</v>
      </c>
      <c r="M1713" t="str">
        <f>VLOOKUP(D1713,Group[],4,FALSE)</f>
        <v>Tembakau</v>
      </c>
      <c r="N1713" t="str">
        <f>VLOOKUP(F1713,Kategori[],3,FALSE)</f>
        <v>Tembakau</v>
      </c>
    </row>
    <row r="1714" spans="1:14">
      <c r="A1714" s="139" t="s">
        <v>6856</v>
      </c>
      <c r="B1714" s="27" t="s">
        <v>19</v>
      </c>
      <c r="C1714" s="27" t="s">
        <v>24</v>
      </c>
      <c r="D1714" s="27" t="s">
        <v>1063</v>
      </c>
      <c r="E1714" s="27" t="s">
        <v>38</v>
      </c>
      <c r="F1714" s="27" t="s">
        <v>210</v>
      </c>
      <c r="G1714" s="27" t="s">
        <v>211</v>
      </c>
      <c r="H1714" s="139" t="s">
        <v>4</v>
      </c>
      <c r="I1714" s="1">
        <v>620168574</v>
      </c>
      <c r="J1714" s="58">
        <v>606</v>
      </c>
      <c r="K1714" t="str">
        <f>VLOOKUP(D1714,Group[],3,FALSE)</f>
        <v>Komoditi</v>
      </c>
      <c r="L1714" t="str">
        <f>VLOOKUP(D1714,Group[],5,FALSE)</f>
        <v>Tembakau</v>
      </c>
      <c r="M1714" t="str">
        <f>VLOOKUP(D1714,Group[],4,FALSE)</f>
        <v>Tembakau</v>
      </c>
      <c r="N1714" t="str">
        <f>VLOOKUP(F1714,Kategori[],3,FALSE)</f>
        <v>Tembakau</v>
      </c>
    </row>
    <row r="1715" spans="1:14">
      <c r="A1715" s="139" t="s">
        <v>6856</v>
      </c>
      <c r="B1715" s="27" t="s">
        <v>19</v>
      </c>
      <c r="C1715" s="27" t="s">
        <v>24</v>
      </c>
      <c r="D1715" s="27" t="s">
        <v>1063</v>
      </c>
      <c r="E1715" s="27" t="s">
        <v>38</v>
      </c>
      <c r="F1715" s="27" t="s">
        <v>212</v>
      </c>
      <c r="G1715" s="27" t="s">
        <v>213</v>
      </c>
      <c r="H1715" s="139" t="s">
        <v>4</v>
      </c>
      <c r="I1715" s="1">
        <v>710712365</v>
      </c>
      <c r="J1715" s="58">
        <v>694</v>
      </c>
      <c r="K1715" t="str">
        <f>VLOOKUP(D1715,Group[],3,FALSE)</f>
        <v>Komoditi</v>
      </c>
      <c r="L1715" t="str">
        <f>VLOOKUP(D1715,Group[],5,FALSE)</f>
        <v>Tembakau</v>
      </c>
      <c r="M1715" t="str">
        <f>VLOOKUP(D1715,Group[],4,FALSE)</f>
        <v>Tembakau</v>
      </c>
      <c r="N1715" t="str">
        <f>VLOOKUP(F1715,Kategori[],3,FALSE)</f>
        <v>Tembakau</v>
      </c>
    </row>
    <row r="1716" spans="1:14">
      <c r="A1716" s="139" t="s">
        <v>6856</v>
      </c>
      <c r="B1716" s="27" t="s">
        <v>19</v>
      </c>
      <c r="C1716" s="27" t="s">
        <v>24</v>
      </c>
      <c r="D1716" s="27" t="s">
        <v>1063</v>
      </c>
      <c r="E1716" s="27" t="s">
        <v>38</v>
      </c>
      <c r="F1716" s="27" t="s">
        <v>214</v>
      </c>
      <c r="G1716" s="27" t="s">
        <v>215</v>
      </c>
      <c r="H1716" s="139" t="s">
        <v>4</v>
      </c>
      <c r="I1716" s="1">
        <v>0</v>
      </c>
      <c r="J1716" s="58">
        <v>4</v>
      </c>
      <c r="K1716" t="str">
        <f>VLOOKUP(D1716,Group[],3,FALSE)</f>
        <v>Komoditi</v>
      </c>
      <c r="L1716" t="str">
        <f>VLOOKUP(D1716,Group[],5,FALSE)</f>
        <v>Tembakau</v>
      </c>
      <c r="M1716" t="str">
        <f>VLOOKUP(D1716,Group[],4,FALSE)</f>
        <v>Tembakau</v>
      </c>
      <c r="N1716" t="str">
        <f>VLOOKUP(F1716,Kategori[],3,FALSE)</f>
        <v>Tembakau</v>
      </c>
    </row>
    <row r="1717" spans="1:14">
      <c r="A1717" s="139" t="s">
        <v>6856</v>
      </c>
      <c r="B1717" s="27" t="s">
        <v>19</v>
      </c>
      <c r="C1717" s="27" t="s">
        <v>24</v>
      </c>
      <c r="D1717" s="27" t="s">
        <v>1063</v>
      </c>
      <c r="E1717" s="27" t="s">
        <v>38</v>
      </c>
      <c r="F1717" s="27" t="s">
        <v>216</v>
      </c>
      <c r="G1717" s="27" t="s">
        <v>217</v>
      </c>
      <c r="H1717" s="139" t="s">
        <v>4</v>
      </c>
      <c r="I1717" s="1">
        <v>0</v>
      </c>
      <c r="J1717" s="58">
        <v>4</v>
      </c>
      <c r="K1717" t="str">
        <f>VLOOKUP(D1717,Group[],3,FALSE)</f>
        <v>Komoditi</v>
      </c>
      <c r="L1717" t="str">
        <f>VLOOKUP(D1717,Group[],5,FALSE)</f>
        <v>Tembakau</v>
      </c>
      <c r="M1717" t="str">
        <f>VLOOKUP(D1717,Group[],4,FALSE)</f>
        <v>Tembakau</v>
      </c>
      <c r="N1717" t="str">
        <f>VLOOKUP(F1717,Kategori[],3,FALSE)</f>
        <v>Tembakau</v>
      </c>
    </row>
    <row r="1718" spans="1:14">
      <c r="A1718" s="139" t="s">
        <v>6856</v>
      </c>
      <c r="B1718" s="27" t="s">
        <v>19</v>
      </c>
      <c r="C1718" s="27" t="s">
        <v>24</v>
      </c>
      <c r="D1718" s="27" t="s">
        <v>1063</v>
      </c>
      <c r="E1718" s="27" t="s">
        <v>38</v>
      </c>
      <c r="F1718" s="27" t="s">
        <v>218</v>
      </c>
      <c r="G1718" s="27" t="s">
        <v>219</v>
      </c>
      <c r="H1718" s="139" t="s">
        <v>4</v>
      </c>
      <c r="I1718" s="1">
        <v>0</v>
      </c>
      <c r="J1718" s="58">
        <v>3</v>
      </c>
      <c r="K1718" t="str">
        <f>VLOOKUP(D1718,Group[],3,FALSE)</f>
        <v>Komoditi</v>
      </c>
      <c r="L1718" t="str">
        <f>VLOOKUP(D1718,Group[],5,FALSE)</f>
        <v>Tembakau</v>
      </c>
      <c r="M1718" t="str">
        <f>VLOOKUP(D1718,Group[],4,FALSE)</f>
        <v>Tembakau</v>
      </c>
      <c r="N1718" t="str">
        <f>VLOOKUP(F1718,Kategori[],3,FALSE)</f>
        <v>Tembakau</v>
      </c>
    </row>
    <row r="1719" spans="1:14">
      <c r="A1719" s="139" t="s">
        <v>6856</v>
      </c>
      <c r="B1719" s="27" t="s">
        <v>19</v>
      </c>
      <c r="C1719" s="27" t="s">
        <v>24</v>
      </c>
      <c r="D1719" s="27" t="s">
        <v>1063</v>
      </c>
      <c r="E1719" s="27" t="s">
        <v>38</v>
      </c>
      <c r="F1719" s="27" t="s">
        <v>220</v>
      </c>
      <c r="G1719" s="27" t="s">
        <v>221</v>
      </c>
      <c r="H1719" s="139" t="s">
        <v>4</v>
      </c>
      <c r="I1719" s="1">
        <v>0</v>
      </c>
      <c r="J1719" s="58">
        <v>4</v>
      </c>
      <c r="K1719" t="str">
        <f>VLOOKUP(D1719,Group[],3,FALSE)</f>
        <v>Komoditi</v>
      </c>
      <c r="L1719" t="str">
        <f>VLOOKUP(D1719,Group[],5,FALSE)</f>
        <v>Tembakau</v>
      </c>
      <c r="M1719" t="str">
        <f>VLOOKUP(D1719,Group[],4,FALSE)</f>
        <v>Tembakau</v>
      </c>
      <c r="N1719" t="str">
        <f>VLOOKUP(F1719,Kategori[],3,FALSE)</f>
        <v>Tembakau</v>
      </c>
    </row>
    <row r="1720" spans="1:14">
      <c r="A1720" s="139" t="s">
        <v>6856</v>
      </c>
      <c r="B1720" s="27" t="s">
        <v>19</v>
      </c>
      <c r="C1720" s="27" t="s">
        <v>24</v>
      </c>
      <c r="D1720" s="27" t="s">
        <v>1063</v>
      </c>
      <c r="E1720" s="27" t="s">
        <v>38</v>
      </c>
      <c r="F1720" s="27" t="s">
        <v>222</v>
      </c>
      <c r="G1720" s="27" t="s">
        <v>223</v>
      </c>
      <c r="H1720" s="139" t="s">
        <v>4</v>
      </c>
      <c r="I1720" s="1">
        <v>0</v>
      </c>
      <c r="J1720" s="58">
        <v>2</v>
      </c>
      <c r="K1720" t="str">
        <f>VLOOKUP(D1720,Group[],3,FALSE)</f>
        <v>Komoditi</v>
      </c>
      <c r="L1720" t="str">
        <f>VLOOKUP(D1720,Group[],5,FALSE)</f>
        <v>Tembakau</v>
      </c>
      <c r="M1720" t="str">
        <f>VLOOKUP(D1720,Group[],4,FALSE)</f>
        <v>Tembakau</v>
      </c>
      <c r="N1720" t="str">
        <f>VLOOKUP(F1720,Kategori[],3,FALSE)</f>
        <v>Tembakau</v>
      </c>
    </row>
    <row r="1721" spans="1:14">
      <c r="A1721" s="139" t="s">
        <v>6856</v>
      </c>
      <c r="B1721" s="27" t="s">
        <v>19</v>
      </c>
      <c r="C1721" s="27" t="s">
        <v>24</v>
      </c>
      <c r="D1721" s="27" t="s">
        <v>1063</v>
      </c>
      <c r="E1721" s="27" t="s">
        <v>38</v>
      </c>
      <c r="F1721" s="27" t="s">
        <v>224</v>
      </c>
      <c r="G1721" s="27" t="s">
        <v>225</v>
      </c>
      <c r="H1721" s="139" t="s">
        <v>4</v>
      </c>
      <c r="I1721" s="1">
        <v>1593890502</v>
      </c>
      <c r="J1721" s="58">
        <v>1693</v>
      </c>
      <c r="K1721" t="str">
        <f>VLOOKUP(D1721,Group[],3,FALSE)</f>
        <v>Komoditi</v>
      </c>
      <c r="L1721" t="str">
        <f>VLOOKUP(D1721,Group[],5,FALSE)</f>
        <v>Tembakau</v>
      </c>
      <c r="M1721" t="str">
        <f>VLOOKUP(D1721,Group[],4,FALSE)</f>
        <v>Tembakau</v>
      </c>
      <c r="N1721" t="str">
        <f>VLOOKUP(F1721,Kategori[],3,FALSE)</f>
        <v>Tembakau</v>
      </c>
    </row>
    <row r="1722" spans="1:14">
      <c r="A1722" s="139" t="s">
        <v>6856</v>
      </c>
      <c r="B1722" s="27" t="s">
        <v>19</v>
      </c>
      <c r="C1722" s="27" t="s">
        <v>24</v>
      </c>
      <c r="D1722" s="27" t="s">
        <v>1063</v>
      </c>
      <c r="E1722" s="27" t="s">
        <v>38</v>
      </c>
      <c r="F1722" s="27" t="s">
        <v>226</v>
      </c>
      <c r="G1722" s="27" t="s">
        <v>227</v>
      </c>
      <c r="H1722" s="139" t="s">
        <v>4</v>
      </c>
      <c r="I1722" s="1">
        <v>4390913076</v>
      </c>
      <c r="J1722" s="58">
        <v>4655</v>
      </c>
      <c r="K1722" t="str">
        <f>VLOOKUP(D1722,Group[],3,FALSE)</f>
        <v>Komoditi</v>
      </c>
      <c r="L1722" t="str">
        <f>VLOOKUP(D1722,Group[],5,FALSE)</f>
        <v>Tembakau</v>
      </c>
      <c r="M1722" t="str">
        <f>VLOOKUP(D1722,Group[],4,FALSE)</f>
        <v>Tembakau</v>
      </c>
      <c r="N1722" t="str">
        <f>VLOOKUP(F1722,Kategori[],3,FALSE)</f>
        <v>Tembakau</v>
      </c>
    </row>
    <row r="1723" spans="1:14">
      <c r="A1723" s="139" t="s">
        <v>6856</v>
      </c>
      <c r="B1723" s="27" t="s">
        <v>19</v>
      </c>
      <c r="C1723" s="27" t="s">
        <v>24</v>
      </c>
      <c r="D1723" s="27" t="s">
        <v>1063</v>
      </c>
      <c r="E1723" s="27" t="s">
        <v>38</v>
      </c>
      <c r="F1723" s="27" t="s">
        <v>228</v>
      </c>
      <c r="G1723" s="27" t="s">
        <v>229</v>
      </c>
      <c r="H1723" s="139" t="s">
        <v>4</v>
      </c>
      <c r="I1723" s="1">
        <v>695528841</v>
      </c>
      <c r="J1723" s="58">
        <v>820</v>
      </c>
      <c r="K1723" t="str">
        <f>VLOOKUP(D1723,Group[],3,FALSE)</f>
        <v>Komoditi</v>
      </c>
      <c r="L1723" t="str">
        <f>VLOOKUP(D1723,Group[],5,FALSE)</f>
        <v>Tembakau</v>
      </c>
      <c r="M1723" t="str">
        <f>VLOOKUP(D1723,Group[],4,FALSE)</f>
        <v>Tembakau</v>
      </c>
      <c r="N1723" t="str">
        <f>VLOOKUP(F1723,Kategori[],3,FALSE)</f>
        <v>Tembakau</v>
      </c>
    </row>
    <row r="1724" spans="1:14">
      <c r="A1724" s="139" t="s">
        <v>6856</v>
      </c>
      <c r="B1724" s="27" t="s">
        <v>19</v>
      </c>
      <c r="C1724" s="27" t="s">
        <v>24</v>
      </c>
      <c r="D1724" s="27" t="s">
        <v>1063</v>
      </c>
      <c r="E1724" s="27" t="s">
        <v>38</v>
      </c>
      <c r="F1724" s="27" t="s">
        <v>230</v>
      </c>
      <c r="G1724" s="27" t="s">
        <v>231</v>
      </c>
      <c r="H1724" s="139" t="s">
        <v>4</v>
      </c>
      <c r="I1724" s="1">
        <v>785653400</v>
      </c>
      <c r="J1724" s="58">
        <v>1191</v>
      </c>
      <c r="K1724" t="str">
        <f>VLOOKUP(D1724,Group[],3,FALSE)</f>
        <v>Komoditi</v>
      </c>
      <c r="L1724" t="str">
        <f>VLOOKUP(D1724,Group[],5,FALSE)</f>
        <v>Tembakau</v>
      </c>
      <c r="M1724" t="str">
        <f>VLOOKUP(D1724,Group[],4,FALSE)</f>
        <v>Tembakau</v>
      </c>
      <c r="N1724" t="str">
        <f>VLOOKUP(F1724,Kategori[],3,FALSE)</f>
        <v>Tembakau</v>
      </c>
    </row>
    <row r="1725" spans="1:14">
      <c r="A1725" s="139" t="s">
        <v>6856</v>
      </c>
      <c r="B1725" s="27" t="s">
        <v>19</v>
      </c>
      <c r="C1725" s="27" t="s">
        <v>24</v>
      </c>
      <c r="D1725" s="27" t="s">
        <v>1063</v>
      </c>
      <c r="E1725" s="27" t="s">
        <v>38</v>
      </c>
      <c r="F1725" s="27" t="s">
        <v>232</v>
      </c>
      <c r="G1725" s="27" t="s">
        <v>233</v>
      </c>
      <c r="H1725" s="139" t="s">
        <v>4</v>
      </c>
      <c r="I1725" s="1">
        <v>1033653721</v>
      </c>
      <c r="J1725" s="58">
        <v>1567</v>
      </c>
      <c r="K1725" t="str">
        <f>VLOOKUP(D1725,Group[],3,FALSE)</f>
        <v>Komoditi</v>
      </c>
      <c r="L1725" t="str">
        <f>VLOOKUP(D1725,Group[],5,FALSE)</f>
        <v>Tembakau</v>
      </c>
      <c r="M1725" t="str">
        <f>VLOOKUP(D1725,Group[],4,FALSE)</f>
        <v>Tembakau</v>
      </c>
      <c r="N1725" t="str">
        <f>VLOOKUP(F1725,Kategori[],3,FALSE)</f>
        <v>Tembakau</v>
      </c>
    </row>
    <row r="1726" spans="1:14">
      <c r="A1726" s="139" t="s">
        <v>6856</v>
      </c>
      <c r="B1726" s="27" t="s">
        <v>19</v>
      </c>
      <c r="C1726" s="27" t="s">
        <v>24</v>
      </c>
      <c r="D1726" s="27" t="s">
        <v>1063</v>
      </c>
      <c r="E1726" s="27" t="s">
        <v>38</v>
      </c>
      <c r="F1726" s="27" t="s">
        <v>234</v>
      </c>
      <c r="G1726" s="27" t="s">
        <v>235</v>
      </c>
      <c r="H1726" s="139" t="s">
        <v>4</v>
      </c>
      <c r="I1726" s="1">
        <v>37545438</v>
      </c>
      <c r="J1726" s="58">
        <v>53</v>
      </c>
      <c r="K1726" t="str">
        <f>VLOOKUP(D1726,Group[],3,FALSE)</f>
        <v>Komoditi</v>
      </c>
      <c r="L1726" t="str">
        <f>VLOOKUP(D1726,Group[],5,FALSE)</f>
        <v>Tembakau</v>
      </c>
      <c r="M1726" t="str">
        <f>VLOOKUP(D1726,Group[],4,FALSE)</f>
        <v>Tembakau</v>
      </c>
      <c r="N1726" t="str">
        <f>VLOOKUP(F1726,Kategori[],3,FALSE)</f>
        <v>Tembakau</v>
      </c>
    </row>
    <row r="1727" spans="1:14">
      <c r="A1727" s="139" t="s">
        <v>6856</v>
      </c>
      <c r="B1727" s="27" t="s">
        <v>19</v>
      </c>
      <c r="C1727" s="27" t="s">
        <v>24</v>
      </c>
      <c r="D1727" s="27" t="s">
        <v>1063</v>
      </c>
      <c r="E1727" s="27" t="s">
        <v>38</v>
      </c>
      <c r="F1727" s="27" t="s">
        <v>236</v>
      </c>
      <c r="G1727" s="27" t="s">
        <v>237</v>
      </c>
      <c r="H1727" s="139" t="s">
        <v>4</v>
      </c>
      <c r="I1727" s="1">
        <v>100288674</v>
      </c>
      <c r="J1727" s="58">
        <v>140</v>
      </c>
      <c r="K1727" t="str">
        <f>VLOOKUP(D1727,Group[],3,FALSE)</f>
        <v>Komoditi</v>
      </c>
      <c r="L1727" t="str">
        <f>VLOOKUP(D1727,Group[],5,FALSE)</f>
        <v>Tembakau</v>
      </c>
      <c r="M1727" t="str">
        <f>VLOOKUP(D1727,Group[],4,FALSE)</f>
        <v>Tembakau</v>
      </c>
      <c r="N1727" t="str">
        <f>VLOOKUP(F1727,Kategori[],3,FALSE)</f>
        <v>Tembakau</v>
      </c>
    </row>
    <row r="1728" spans="1:14">
      <c r="A1728" s="139" t="s">
        <v>6856</v>
      </c>
      <c r="B1728" s="27" t="s">
        <v>19</v>
      </c>
      <c r="C1728" s="27" t="s">
        <v>24</v>
      </c>
      <c r="D1728" s="27" t="s">
        <v>1063</v>
      </c>
      <c r="E1728" s="27" t="s">
        <v>38</v>
      </c>
      <c r="F1728" s="27" t="s">
        <v>240</v>
      </c>
      <c r="G1728" s="27" t="s">
        <v>241</v>
      </c>
      <c r="H1728" s="139" t="s">
        <v>4</v>
      </c>
      <c r="I1728" s="1">
        <v>163464438</v>
      </c>
      <c r="J1728" s="58">
        <v>439</v>
      </c>
      <c r="K1728" t="str">
        <f>VLOOKUP(D1728,Group[],3,FALSE)</f>
        <v>Komoditi</v>
      </c>
      <c r="L1728" t="str">
        <f>VLOOKUP(D1728,Group[],5,FALSE)</f>
        <v>Tembakau</v>
      </c>
      <c r="M1728" t="str">
        <f>VLOOKUP(D1728,Group[],4,FALSE)</f>
        <v>Tembakau</v>
      </c>
      <c r="N1728" t="str">
        <f>VLOOKUP(F1728,Kategori[],3,FALSE)</f>
        <v>Tembakau</v>
      </c>
    </row>
    <row r="1729" spans="1:14">
      <c r="A1729" s="139" t="s">
        <v>6856</v>
      </c>
      <c r="B1729" s="27" t="s">
        <v>19</v>
      </c>
      <c r="C1729" s="27" t="s">
        <v>24</v>
      </c>
      <c r="D1729" s="27" t="s">
        <v>1063</v>
      </c>
      <c r="E1729" s="27" t="s">
        <v>38</v>
      </c>
      <c r="F1729" s="27" t="s">
        <v>242</v>
      </c>
      <c r="G1729" s="27" t="s">
        <v>243</v>
      </c>
      <c r="H1729" s="139" t="s">
        <v>4</v>
      </c>
      <c r="I1729" s="1">
        <v>346895911</v>
      </c>
      <c r="J1729" s="58">
        <v>864</v>
      </c>
      <c r="K1729" t="str">
        <f>VLOOKUP(D1729,Group[],3,FALSE)</f>
        <v>Komoditi</v>
      </c>
      <c r="L1729" t="str">
        <f>VLOOKUP(D1729,Group[],5,FALSE)</f>
        <v>Tembakau</v>
      </c>
      <c r="M1729" t="str">
        <f>VLOOKUP(D1729,Group[],4,FALSE)</f>
        <v>Tembakau</v>
      </c>
      <c r="N1729" t="str">
        <f>VLOOKUP(F1729,Kategori[],3,FALSE)</f>
        <v>Tembakau</v>
      </c>
    </row>
    <row r="1730" spans="1:14">
      <c r="A1730" s="139" t="s">
        <v>6856</v>
      </c>
      <c r="B1730" s="27" t="s">
        <v>19</v>
      </c>
      <c r="C1730" s="27" t="s">
        <v>24</v>
      </c>
      <c r="D1730" s="27" t="s">
        <v>1063</v>
      </c>
      <c r="E1730" s="27" t="s">
        <v>38</v>
      </c>
      <c r="F1730" s="27" t="s">
        <v>244</v>
      </c>
      <c r="G1730" s="27" t="s">
        <v>245</v>
      </c>
      <c r="H1730" s="139" t="s">
        <v>4</v>
      </c>
      <c r="I1730" s="1">
        <v>576937611</v>
      </c>
      <c r="J1730" s="58">
        <v>2210</v>
      </c>
      <c r="K1730" t="str">
        <f>VLOOKUP(D1730,Group[],3,FALSE)</f>
        <v>Komoditi</v>
      </c>
      <c r="L1730" t="str">
        <f>VLOOKUP(D1730,Group[],5,FALSE)</f>
        <v>Tembakau</v>
      </c>
      <c r="M1730" t="str">
        <f>VLOOKUP(D1730,Group[],4,FALSE)</f>
        <v>Tembakau</v>
      </c>
      <c r="N1730" t="str">
        <f>VLOOKUP(F1730,Kategori[],3,FALSE)</f>
        <v>Tembakau</v>
      </c>
    </row>
    <row r="1731" spans="1:14">
      <c r="A1731" s="139" t="s">
        <v>6856</v>
      </c>
      <c r="B1731" s="27" t="s">
        <v>19</v>
      </c>
      <c r="C1731" s="27" t="s">
        <v>24</v>
      </c>
      <c r="D1731" s="27" t="s">
        <v>1063</v>
      </c>
      <c r="E1731" s="27" t="s">
        <v>38</v>
      </c>
      <c r="F1731" s="27" t="s">
        <v>268</v>
      </c>
      <c r="G1731" s="27" t="s">
        <v>269</v>
      </c>
      <c r="H1731" s="139" t="s">
        <v>4</v>
      </c>
      <c r="I1731" s="1">
        <v>102337620</v>
      </c>
      <c r="J1731" s="58">
        <v>500</v>
      </c>
      <c r="K1731" t="str">
        <f>VLOOKUP(D1731,Group[],3,FALSE)</f>
        <v>Komoditi</v>
      </c>
      <c r="L1731" t="str">
        <f>VLOOKUP(D1731,Group[],5,FALSE)</f>
        <v>Tembakau</v>
      </c>
      <c r="M1731" t="str">
        <f>VLOOKUP(D1731,Group[],4,FALSE)</f>
        <v>Tembakau</v>
      </c>
      <c r="N1731" t="str">
        <f>VLOOKUP(F1731,Kategori[],3,FALSE)</f>
        <v>Tembakau</v>
      </c>
    </row>
    <row r="1732" spans="1:14">
      <c r="A1732" s="139" t="s">
        <v>6856</v>
      </c>
      <c r="B1732" s="27" t="s">
        <v>19</v>
      </c>
      <c r="C1732" s="27" t="s">
        <v>24</v>
      </c>
      <c r="D1732" s="27" t="s">
        <v>1063</v>
      </c>
      <c r="E1732" s="27" t="s">
        <v>38</v>
      </c>
      <c r="F1732" s="27" t="s">
        <v>270</v>
      </c>
      <c r="G1732" s="27" t="s">
        <v>271</v>
      </c>
      <c r="H1732" s="139" t="s">
        <v>4</v>
      </c>
      <c r="I1732" s="1">
        <v>20467524</v>
      </c>
      <c r="J1732" s="58">
        <v>100</v>
      </c>
      <c r="K1732" t="str">
        <f>VLOOKUP(D1732,Group[],3,FALSE)</f>
        <v>Komoditi</v>
      </c>
      <c r="L1732" t="str">
        <f>VLOOKUP(D1732,Group[],5,FALSE)</f>
        <v>Tembakau</v>
      </c>
      <c r="M1732" t="str">
        <f>VLOOKUP(D1732,Group[],4,FALSE)</f>
        <v>Tembakau</v>
      </c>
      <c r="N1732" t="str">
        <f>VLOOKUP(F1732,Kategori[],3,FALSE)</f>
        <v>Tembakau</v>
      </c>
    </row>
    <row r="1733" spans="1:14">
      <c r="A1733" s="139" t="s">
        <v>6856</v>
      </c>
      <c r="B1733" s="27" t="s">
        <v>19</v>
      </c>
      <c r="C1733" s="27" t="s">
        <v>24</v>
      </c>
      <c r="D1733" s="27" t="s">
        <v>1063</v>
      </c>
      <c r="E1733" s="27" t="s">
        <v>38</v>
      </c>
      <c r="F1733" s="27" t="s">
        <v>272</v>
      </c>
      <c r="G1733" s="27" t="s">
        <v>273</v>
      </c>
      <c r="H1733" s="139" t="s">
        <v>4</v>
      </c>
      <c r="I1733" s="1">
        <v>255844050</v>
      </c>
      <c r="J1733" s="58">
        <v>1250</v>
      </c>
      <c r="K1733" t="str">
        <f>VLOOKUP(D1733,Group[],3,FALSE)</f>
        <v>Komoditi</v>
      </c>
      <c r="L1733" t="str">
        <f>VLOOKUP(D1733,Group[],5,FALSE)</f>
        <v>Tembakau</v>
      </c>
      <c r="M1733" t="str">
        <f>VLOOKUP(D1733,Group[],4,FALSE)</f>
        <v>Tembakau</v>
      </c>
      <c r="N1733" t="str">
        <f>VLOOKUP(F1733,Kategori[],3,FALSE)</f>
        <v>Tembakau</v>
      </c>
    </row>
    <row r="1734" spans="1:14">
      <c r="A1734" s="139" t="s">
        <v>6856</v>
      </c>
      <c r="B1734" s="27" t="s">
        <v>19</v>
      </c>
      <c r="C1734" s="27" t="s">
        <v>24</v>
      </c>
      <c r="D1734" s="27" t="s">
        <v>1063</v>
      </c>
      <c r="E1734" s="27" t="s">
        <v>38</v>
      </c>
      <c r="F1734" s="27" t="s">
        <v>278</v>
      </c>
      <c r="G1734" s="27" t="s">
        <v>279</v>
      </c>
      <c r="H1734" s="139" t="s">
        <v>4</v>
      </c>
      <c r="I1734" s="1">
        <v>675428292</v>
      </c>
      <c r="J1734" s="58">
        <v>3300</v>
      </c>
      <c r="K1734" t="str">
        <f>VLOOKUP(D1734,Group[],3,FALSE)</f>
        <v>Komoditi</v>
      </c>
      <c r="L1734" t="str">
        <f>VLOOKUP(D1734,Group[],5,FALSE)</f>
        <v>Tembakau</v>
      </c>
      <c r="M1734" t="str">
        <f>VLOOKUP(D1734,Group[],4,FALSE)</f>
        <v>Tembakau</v>
      </c>
      <c r="N1734" t="str">
        <f>VLOOKUP(F1734,Kategori[],3,FALSE)</f>
        <v>Tembakau</v>
      </c>
    </row>
    <row r="1735" spans="1:14">
      <c r="A1735" s="139" t="s">
        <v>6856</v>
      </c>
      <c r="B1735" s="27" t="s">
        <v>19</v>
      </c>
      <c r="C1735" s="27" t="s">
        <v>24</v>
      </c>
      <c r="D1735" s="27" t="s">
        <v>1063</v>
      </c>
      <c r="E1735" s="27" t="s">
        <v>38</v>
      </c>
      <c r="F1735" s="27" t="s">
        <v>284</v>
      </c>
      <c r="G1735" s="27" t="s">
        <v>285</v>
      </c>
      <c r="H1735" s="139" t="s">
        <v>4</v>
      </c>
      <c r="I1735" s="1">
        <v>409350480</v>
      </c>
      <c r="J1735" s="58">
        <v>2000</v>
      </c>
      <c r="K1735" t="str">
        <f>VLOOKUP(D1735,Group[],3,FALSE)</f>
        <v>Komoditi</v>
      </c>
      <c r="L1735" t="str">
        <f>VLOOKUP(D1735,Group[],5,FALSE)</f>
        <v>Tembakau</v>
      </c>
      <c r="M1735" t="str">
        <f>VLOOKUP(D1735,Group[],4,FALSE)</f>
        <v>Tembakau</v>
      </c>
      <c r="N1735" t="str">
        <f>VLOOKUP(F1735,Kategori[],3,FALSE)</f>
        <v>Tembakau</v>
      </c>
    </row>
    <row r="1736" spans="1:14">
      <c r="A1736" s="139" t="s">
        <v>6856</v>
      </c>
      <c r="B1736" s="27" t="s">
        <v>19</v>
      </c>
      <c r="C1736" s="27" t="s">
        <v>24</v>
      </c>
      <c r="D1736" s="27" t="s">
        <v>1063</v>
      </c>
      <c r="E1736" s="27" t="s">
        <v>38</v>
      </c>
      <c r="F1736" s="27" t="s">
        <v>286</v>
      </c>
      <c r="G1736" s="27" t="s">
        <v>287</v>
      </c>
      <c r="H1736" s="139" t="s">
        <v>4</v>
      </c>
      <c r="I1736" s="1">
        <v>1166648868</v>
      </c>
      <c r="J1736" s="58">
        <v>5701</v>
      </c>
      <c r="K1736" t="str">
        <f>VLOOKUP(D1736,Group[],3,FALSE)</f>
        <v>Komoditi</v>
      </c>
      <c r="L1736" t="str">
        <f>VLOOKUP(D1736,Group[],5,FALSE)</f>
        <v>Tembakau</v>
      </c>
      <c r="M1736" t="str">
        <f>VLOOKUP(D1736,Group[],4,FALSE)</f>
        <v>Tembakau</v>
      </c>
      <c r="N1736" t="str">
        <f>VLOOKUP(F1736,Kategori[],3,FALSE)</f>
        <v>Tembakau</v>
      </c>
    </row>
    <row r="1737" spans="1:14">
      <c r="A1737" s="139" t="s">
        <v>6856</v>
      </c>
      <c r="B1737" s="27" t="s">
        <v>19</v>
      </c>
      <c r="C1737" s="27" t="s">
        <v>24</v>
      </c>
      <c r="D1737" s="27" t="s">
        <v>1063</v>
      </c>
      <c r="E1737" s="27" t="s">
        <v>38</v>
      </c>
      <c r="F1737" s="27" t="s">
        <v>288</v>
      </c>
      <c r="G1737" s="27" t="s">
        <v>289</v>
      </c>
      <c r="H1737" s="139" t="s">
        <v>4</v>
      </c>
      <c r="I1737" s="1">
        <v>235376526</v>
      </c>
      <c r="J1737" s="58">
        <v>1150</v>
      </c>
      <c r="K1737" t="str">
        <f>VLOOKUP(D1737,Group[],3,FALSE)</f>
        <v>Komoditi</v>
      </c>
      <c r="L1737" t="str">
        <f>VLOOKUP(D1737,Group[],5,FALSE)</f>
        <v>Tembakau</v>
      </c>
      <c r="M1737" t="str">
        <f>VLOOKUP(D1737,Group[],4,FALSE)</f>
        <v>Tembakau</v>
      </c>
      <c r="N1737" t="str">
        <f>VLOOKUP(F1737,Kategori[],3,FALSE)</f>
        <v>Tembakau</v>
      </c>
    </row>
    <row r="1738" spans="1:14">
      <c r="A1738" s="139" t="s">
        <v>6856</v>
      </c>
      <c r="B1738" s="27" t="s">
        <v>19</v>
      </c>
      <c r="C1738" s="27" t="s">
        <v>24</v>
      </c>
      <c r="D1738" s="27" t="s">
        <v>1063</v>
      </c>
      <c r="E1738" s="27" t="s">
        <v>38</v>
      </c>
      <c r="F1738" s="27" t="s">
        <v>290</v>
      </c>
      <c r="G1738" s="27" t="s">
        <v>291</v>
      </c>
      <c r="H1738" s="139" t="s">
        <v>4</v>
      </c>
      <c r="I1738" s="1">
        <v>1023376200</v>
      </c>
      <c r="J1738" s="58">
        <v>5000</v>
      </c>
      <c r="K1738" t="str">
        <f>VLOOKUP(D1738,Group[],3,FALSE)</f>
        <v>Komoditi</v>
      </c>
      <c r="L1738" t="str">
        <f>VLOOKUP(D1738,Group[],5,FALSE)</f>
        <v>Tembakau</v>
      </c>
      <c r="M1738" t="str">
        <f>VLOOKUP(D1738,Group[],4,FALSE)</f>
        <v>Tembakau</v>
      </c>
      <c r="N1738" t="str">
        <f>VLOOKUP(F1738,Kategori[],3,FALSE)</f>
        <v>Tembakau</v>
      </c>
    </row>
    <row r="1739" spans="1:14">
      <c r="A1739" s="139" t="s">
        <v>6856</v>
      </c>
      <c r="B1739" s="27" t="s">
        <v>19</v>
      </c>
      <c r="C1739" s="27" t="s">
        <v>24</v>
      </c>
      <c r="D1739" s="27" t="s">
        <v>1063</v>
      </c>
      <c r="E1739" s="27" t="s">
        <v>38</v>
      </c>
      <c r="F1739" s="27" t="s">
        <v>294</v>
      </c>
      <c r="G1739" s="27" t="s">
        <v>295</v>
      </c>
      <c r="H1739" s="139" t="s">
        <v>5</v>
      </c>
      <c r="I1739" s="1">
        <v>55937986</v>
      </c>
      <c r="J1739" s="58">
        <v>1129</v>
      </c>
      <c r="K1739" t="str">
        <f>VLOOKUP(D1739,Group[],3,FALSE)</f>
        <v>Komoditi</v>
      </c>
      <c r="L1739" t="str">
        <f>VLOOKUP(D1739,Group[],5,FALSE)</f>
        <v>Tembakau</v>
      </c>
      <c r="M1739" t="str">
        <f>VLOOKUP(D1739,Group[],4,FALSE)</f>
        <v>Tembakau</v>
      </c>
      <c r="N1739" t="str">
        <f>VLOOKUP(F1739,Kategori[],3,FALSE)</f>
        <v>Tembakau</v>
      </c>
    </row>
    <row r="1740" spans="1:14">
      <c r="A1740" s="139" t="s">
        <v>6856</v>
      </c>
      <c r="B1740" s="27" t="s">
        <v>19</v>
      </c>
      <c r="C1740" s="27" t="s">
        <v>24</v>
      </c>
      <c r="D1740" s="27" t="s">
        <v>1063</v>
      </c>
      <c r="E1740" s="27" t="s">
        <v>38</v>
      </c>
      <c r="F1740" s="27" t="s">
        <v>755</v>
      </c>
      <c r="G1740" s="27" t="s">
        <v>756</v>
      </c>
      <c r="H1740" s="139" t="s">
        <v>5</v>
      </c>
      <c r="I1740" s="1">
        <v>104375386</v>
      </c>
      <c r="J1740" s="58">
        <v>5937</v>
      </c>
      <c r="K1740" t="str">
        <f>VLOOKUP(D1740,Group[],3,FALSE)</f>
        <v>Komoditi</v>
      </c>
      <c r="L1740" t="str">
        <f>VLOOKUP(D1740,Group[],5,FALSE)</f>
        <v>Tembakau</v>
      </c>
      <c r="M1740" t="str">
        <f>VLOOKUP(D1740,Group[],4,FALSE)</f>
        <v>Tembakau</v>
      </c>
      <c r="N1740" t="str">
        <f>VLOOKUP(F1740,Kategori[],3,FALSE)</f>
        <v>Tembakau</v>
      </c>
    </row>
    <row r="1741" spans="1:14">
      <c r="A1741" s="139" t="s">
        <v>6856</v>
      </c>
      <c r="B1741" s="27" t="s">
        <v>19</v>
      </c>
      <c r="C1741" s="27" t="s">
        <v>24</v>
      </c>
      <c r="D1741" s="27" t="s">
        <v>1063</v>
      </c>
      <c r="E1741" s="27" t="s">
        <v>38</v>
      </c>
      <c r="F1741" s="27" t="s">
        <v>757</v>
      </c>
      <c r="G1741" s="27" t="s">
        <v>758</v>
      </c>
      <c r="H1741" s="139" t="s">
        <v>5</v>
      </c>
      <c r="I1741" s="1">
        <v>7750746110</v>
      </c>
      <c r="J1741" s="58">
        <v>119684</v>
      </c>
      <c r="K1741" t="str">
        <f>VLOOKUP(D1741,Group[],3,FALSE)</f>
        <v>Komoditi</v>
      </c>
      <c r="L1741" t="str">
        <f>VLOOKUP(D1741,Group[],5,FALSE)</f>
        <v>Tembakau</v>
      </c>
      <c r="M1741" t="str">
        <f>VLOOKUP(D1741,Group[],4,FALSE)</f>
        <v>Tembakau</v>
      </c>
      <c r="N1741" t="str">
        <f>VLOOKUP(F1741,Kategori[],3,FALSE)</f>
        <v>Tembakau</v>
      </c>
    </row>
    <row r="1742" spans="1:14">
      <c r="A1742" s="139" t="s">
        <v>6856</v>
      </c>
      <c r="B1742" s="27" t="s">
        <v>19</v>
      </c>
      <c r="C1742" s="27" t="s">
        <v>24</v>
      </c>
      <c r="D1742" s="27" t="s">
        <v>1063</v>
      </c>
      <c r="E1742" s="27" t="s">
        <v>38</v>
      </c>
      <c r="F1742" s="27" t="s">
        <v>298</v>
      </c>
      <c r="G1742" s="27" t="s">
        <v>299</v>
      </c>
      <c r="H1742" s="139" t="s">
        <v>4</v>
      </c>
      <c r="I1742" s="1">
        <v>1495311766</v>
      </c>
      <c r="J1742" s="58">
        <v>7891</v>
      </c>
      <c r="K1742" t="str">
        <f>VLOOKUP(D1742,Group[],3,FALSE)</f>
        <v>Komoditi</v>
      </c>
      <c r="L1742" t="str">
        <f>VLOOKUP(D1742,Group[],5,FALSE)</f>
        <v>Tembakau</v>
      </c>
      <c r="M1742" t="str">
        <f>VLOOKUP(D1742,Group[],4,FALSE)</f>
        <v>Tembakau</v>
      </c>
      <c r="N1742" t="str">
        <f>VLOOKUP(F1742,Kategori[],3,FALSE)</f>
        <v>Tembakau</v>
      </c>
    </row>
    <row r="1743" spans="1:14">
      <c r="A1743" s="139" t="s">
        <v>6856</v>
      </c>
      <c r="B1743" s="27" t="s">
        <v>19</v>
      </c>
      <c r="C1743" s="27" t="s">
        <v>24</v>
      </c>
      <c r="D1743" s="27" t="s">
        <v>1063</v>
      </c>
      <c r="E1743" s="27" t="s">
        <v>38</v>
      </c>
      <c r="F1743" s="27" t="s">
        <v>759</v>
      </c>
      <c r="G1743" s="27" t="s">
        <v>760</v>
      </c>
      <c r="H1743" s="139" t="s">
        <v>5</v>
      </c>
      <c r="I1743" s="1">
        <v>2916000</v>
      </c>
      <c r="J1743" s="58">
        <v>10</v>
      </c>
      <c r="K1743" t="str">
        <f>VLOOKUP(D1743,Group[],3,FALSE)</f>
        <v>Komoditi</v>
      </c>
      <c r="L1743" t="str">
        <f>VLOOKUP(D1743,Group[],5,FALSE)</f>
        <v>Tembakau</v>
      </c>
      <c r="M1743" t="str">
        <f>VLOOKUP(D1743,Group[],4,FALSE)</f>
        <v>Tembakau</v>
      </c>
      <c r="N1743" t="str">
        <f>VLOOKUP(F1743,Kategori[],3,FALSE)</f>
        <v>Tembakau</v>
      </c>
    </row>
    <row r="1744" spans="1:14">
      <c r="A1744" s="139" t="s">
        <v>6856</v>
      </c>
      <c r="B1744" s="27" t="s">
        <v>19</v>
      </c>
      <c r="C1744" s="27" t="s">
        <v>24</v>
      </c>
      <c r="D1744" s="27" t="s">
        <v>1063</v>
      </c>
      <c r="E1744" s="27" t="s">
        <v>38</v>
      </c>
      <c r="F1744" s="27" t="s">
        <v>761</v>
      </c>
      <c r="G1744" s="27" t="s">
        <v>762</v>
      </c>
      <c r="H1744" s="139" t="s">
        <v>5</v>
      </c>
      <c r="I1744" s="1">
        <v>2600000</v>
      </c>
      <c r="J1744" s="58">
        <v>4</v>
      </c>
      <c r="K1744" t="str">
        <f>VLOOKUP(D1744,Group[],3,FALSE)</f>
        <v>Komoditi</v>
      </c>
      <c r="L1744" t="str">
        <f>VLOOKUP(D1744,Group[],5,FALSE)</f>
        <v>Tembakau</v>
      </c>
      <c r="M1744" t="str">
        <f>VLOOKUP(D1744,Group[],4,FALSE)</f>
        <v>Tembakau</v>
      </c>
      <c r="N1744" t="str">
        <f>VLOOKUP(F1744,Kategori[],3,FALSE)</f>
        <v>Tembakau</v>
      </c>
    </row>
    <row r="1745" spans="1:14">
      <c r="A1745" s="139" t="s">
        <v>6856</v>
      </c>
      <c r="B1745" s="27" t="s">
        <v>19</v>
      </c>
      <c r="C1745" s="27" t="s">
        <v>24</v>
      </c>
      <c r="D1745" s="27" t="s">
        <v>1063</v>
      </c>
      <c r="E1745" s="27" t="s">
        <v>38</v>
      </c>
      <c r="F1745" s="27" t="s">
        <v>302</v>
      </c>
      <c r="G1745" s="27" t="s">
        <v>303</v>
      </c>
      <c r="H1745" s="139" t="s">
        <v>4</v>
      </c>
      <c r="I1745" s="1">
        <v>365020921</v>
      </c>
      <c r="J1745" s="58">
        <v>1137</v>
      </c>
      <c r="K1745" t="str">
        <f>VLOOKUP(D1745,Group[],3,FALSE)</f>
        <v>Komoditi</v>
      </c>
      <c r="L1745" t="str">
        <f>VLOOKUP(D1745,Group[],5,FALSE)</f>
        <v>Tembakau</v>
      </c>
      <c r="M1745" t="str">
        <f>VLOOKUP(D1745,Group[],4,FALSE)</f>
        <v>Tembakau</v>
      </c>
      <c r="N1745" t="str">
        <f>VLOOKUP(F1745,Kategori[],3,FALSE)</f>
        <v>Tembakau</v>
      </c>
    </row>
    <row r="1746" spans="1:14">
      <c r="A1746" s="139" t="s">
        <v>6856</v>
      </c>
      <c r="B1746" s="27" t="s">
        <v>19</v>
      </c>
      <c r="C1746" s="27" t="s">
        <v>24</v>
      </c>
      <c r="D1746" s="27" t="s">
        <v>1063</v>
      </c>
      <c r="E1746" s="27" t="s">
        <v>38</v>
      </c>
      <c r="F1746" s="27" t="s">
        <v>304</v>
      </c>
      <c r="G1746" s="27" t="s">
        <v>305</v>
      </c>
      <c r="H1746" s="139" t="s">
        <v>4</v>
      </c>
      <c r="I1746" s="1">
        <v>131856003</v>
      </c>
      <c r="J1746" s="58">
        <v>455</v>
      </c>
      <c r="K1746" t="str">
        <f>VLOOKUP(D1746,Group[],3,FALSE)</f>
        <v>Komoditi</v>
      </c>
      <c r="L1746" t="str">
        <f>VLOOKUP(D1746,Group[],5,FALSE)</f>
        <v>Tembakau</v>
      </c>
      <c r="M1746" t="str">
        <f>VLOOKUP(D1746,Group[],4,FALSE)</f>
        <v>Tembakau</v>
      </c>
      <c r="N1746" t="str">
        <f>VLOOKUP(F1746,Kategori[],3,FALSE)</f>
        <v>Tembakau</v>
      </c>
    </row>
    <row r="1747" spans="1:14">
      <c r="A1747" s="139" t="s">
        <v>6856</v>
      </c>
      <c r="B1747" s="27" t="s">
        <v>19</v>
      </c>
      <c r="C1747" s="27" t="s">
        <v>24</v>
      </c>
      <c r="D1747" s="27" t="s">
        <v>1063</v>
      </c>
      <c r="E1747" s="27" t="s">
        <v>38</v>
      </c>
      <c r="F1747" s="27" t="s">
        <v>308</v>
      </c>
      <c r="G1747" s="27" t="s">
        <v>309</v>
      </c>
      <c r="H1747" s="139" t="s">
        <v>4</v>
      </c>
      <c r="I1747" s="1">
        <v>379021500</v>
      </c>
      <c r="J1747" s="58">
        <v>2000</v>
      </c>
      <c r="K1747" t="str">
        <f>VLOOKUP(D1747,Group[],3,FALSE)</f>
        <v>Komoditi</v>
      </c>
      <c r="L1747" t="str">
        <f>VLOOKUP(D1747,Group[],5,FALSE)</f>
        <v>Tembakau</v>
      </c>
      <c r="M1747" t="str">
        <f>VLOOKUP(D1747,Group[],4,FALSE)</f>
        <v>Tembakau</v>
      </c>
      <c r="N1747" t="str">
        <f>VLOOKUP(F1747,Kategori[],3,FALSE)</f>
        <v>Tembakau</v>
      </c>
    </row>
    <row r="1748" spans="1:14">
      <c r="A1748" s="139" t="s">
        <v>6856</v>
      </c>
      <c r="B1748" s="27" t="s">
        <v>19</v>
      </c>
      <c r="C1748" s="27" t="s">
        <v>24</v>
      </c>
      <c r="D1748" s="27" t="s">
        <v>1063</v>
      </c>
      <c r="E1748" s="27" t="s">
        <v>38</v>
      </c>
      <c r="F1748" s="27" t="s">
        <v>310</v>
      </c>
      <c r="G1748" s="27" t="s">
        <v>311</v>
      </c>
      <c r="H1748" s="139" t="s">
        <v>4</v>
      </c>
      <c r="I1748" s="1">
        <v>20774234</v>
      </c>
      <c r="J1748" s="58">
        <v>110</v>
      </c>
      <c r="K1748" t="str">
        <f>VLOOKUP(D1748,Group[],3,FALSE)</f>
        <v>Komoditi</v>
      </c>
      <c r="L1748" t="str">
        <f>VLOOKUP(D1748,Group[],5,FALSE)</f>
        <v>Tembakau</v>
      </c>
      <c r="M1748" t="str">
        <f>VLOOKUP(D1748,Group[],4,FALSE)</f>
        <v>Tembakau</v>
      </c>
      <c r="N1748" t="str">
        <f>VLOOKUP(F1748,Kategori[],3,FALSE)</f>
        <v>Tembakau</v>
      </c>
    </row>
    <row r="1749" spans="1:14">
      <c r="A1749" s="139" t="s">
        <v>6856</v>
      </c>
      <c r="B1749" s="27" t="s">
        <v>19</v>
      </c>
      <c r="C1749" s="27" t="s">
        <v>24</v>
      </c>
      <c r="D1749" s="27" t="s">
        <v>1063</v>
      </c>
      <c r="E1749" s="27" t="s">
        <v>38</v>
      </c>
      <c r="F1749" s="27" t="s">
        <v>312</v>
      </c>
      <c r="G1749" s="27" t="s">
        <v>313</v>
      </c>
      <c r="H1749" s="139" t="s">
        <v>4</v>
      </c>
      <c r="I1749" s="1">
        <v>181479541</v>
      </c>
      <c r="J1749" s="58">
        <v>509</v>
      </c>
      <c r="K1749" t="str">
        <f>VLOOKUP(D1749,Group[],3,FALSE)</f>
        <v>Komoditi</v>
      </c>
      <c r="L1749" t="str">
        <f>VLOOKUP(D1749,Group[],5,FALSE)</f>
        <v>Tembakau</v>
      </c>
      <c r="M1749" t="str">
        <f>VLOOKUP(D1749,Group[],4,FALSE)</f>
        <v>Tembakau</v>
      </c>
      <c r="N1749" t="str">
        <f>VLOOKUP(F1749,Kategori[],3,FALSE)</f>
        <v>Tembakau</v>
      </c>
    </row>
    <row r="1750" spans="1:14">
      <c r="A1750" s="139" t="s">
        <v>6856</v>
      </c>
      <c r="B1750" s="27" t="s">
        <v>19</v>
      </c>
      <c r="C1750" s="27" t="s">
        <v>24</v>
      </c>
      <c r="D1750" s="27" t="s">
        <v>1063</v>
      </c>
      <c r="E1750" s="27" t="s">
        <v>38</v>
      </c>
      <c r="F1750" s="27" t="s">
        <v>314</v>
      </c>
      <c r="G1750" s="27" t="s">
        <v>315</v>
      </c>
      <c r="H1750" s="139" t="s">
        <v>4</v>
      </c>
      <c r="I1750" s="1">
        <v>129040662</v>
      </c>
      <c r="J1750" s="58">
        <v>402</v>
      </c>
      <c r="K1750" t="str">
        <f>VLOOKUP(D1750,Group[],3,FALSE)</f>
        <v>Komoditi</v>
      </c>
      <c r="L1750" t="str">
        <f>VLOOKUP(D1750,Group[],5,FALSE)</f>
        <v>Tembakau</v>
      </c>
      <c r="M1750" t="str">
        <f>VLOOKUP(D1750,Group[],4,FALSE)</f>
        <v>Tembakau</v>
      </c>
      <c r="N1750" t="str">
        <f>VLOOKUP(F1750,Kategori[],3,FALSE)</f>
        <v>Tembakau</v>
      </c>
    </row>
    <row r="1751" spans="1:14">
      <c r="A1751" s="139" t="s">
        <v>6856</v>
      </c>
      <c r="B1751" s="27" t="s">
        <v>19</v>
      </c>
      <c r="C1751" s="27" t="s">
        <v>24</v>
      </c>
      <c r="D1751" s="27" t="s">
        <v>1063</v>
      </c>
      <c r="E1751" s="27" t="s">
        <v>38</v>
      </c>
      <c r="F1751" s="27" t="s">
        <v>318</v>
      </c>
      <c r="G1751" s="27" t="s">
        <v>319</v>
      </c>
      <c r="H1751" s="139" t="s">
        <v>4</v>
      </c>
      <c r="I1751" s="1">
        <v>509991946</v>
      </c>
      <c r="J1751" s="58">
        <v>1953</v>
      </c>
      <c r="K1751" t="str">
        <f>VLOOKUP(D1751,Group[],3,FALSE)</f>
        <v>Komoditi</v>
      </c>
      <c r="L1751" t="str">
        <f>VLOOKUP(D1751,Group[],5,FALSE)</f>
        <v>Tembakau</v>
      </c>
      <c r="M1751" t="str">
        <f>VLOOKUP(D1751,Group[],4,FALSE)</f>
        <v>Tembakau</v>
      </c>
      <c r="N1751" t="str">
        <f>VLOOKUP(F1751,Kategori[],3,FALSE)</f>
        <v>Tembakau</v>
      </c>
    </row>
    <row r="1752" spans="1:14">
      <c r="A1752" s="139" t="s">
        <v>6856</v>
      </c>
      <c r="B1752" s="27" t="s">
        <v>19</v>
      </c>
      <c r="C1752" s="27" t="s">
        <v>20</v>
      </c>
      <c r="D1752" s="27" t="s">
        <v>1066</v>
      </c>
      <c r="E1752" s="27" t="s">
        <v>28</v>
      </c>
      <c r="F1752" s="27" t="s">
        <v>772</v>
      </c>
      <c r="G1752" s="27" t="s">
        <v>773</v>
      </c>
      <c r="H1752" s="139" t="s">
        <v>5</v>
      </c>
      <c r="I1752" s="1">
        <v>2283360000</v>
      </c>
      <c r="J1752" s="58">
        <v>96000</v>
      </c>
      <c r="K1752" t="str">
        <f>VLOOKUP(D1752,Group[],3,FALSE)</f>
        <v>Komoditi</v>
      </c>
      <c r="L1752" t="str">
        <f>VLOOKUP(D1752,Group[],5,FALSE)</f>
        <v>Karet</v>
      </c>
      <c r="M1752" t="str">
        <f>VLOOKUP(D1752,Group[],4,FALSE)</f>
        <v>Karet</v>
      </c>
      <c r="N1752" t="str">
        <f>VLOOKUP(F1752,Kategori[],3,FALSE)</f>
        <v>Karet Lainnya</v>
      </c>
    </row>
    <row r="1753" spans="1:14">
      <c r="A1753" s="139" t="s">
        <v>6856</v>
      </c>
      <c r="B1753" s="27" t="s">
        <v>19</v>
      </c>
      <c r="C1753" s="27" t="s">
        <v>20</v>
      </c>
      <c r="D1753" s="27" t="s">
        <v>1066</v>
      </c>
      <c r="E1753" s="27" t="s">
        <v>28</v>
      </c>
      <c r="F1753" s="27" t="s">
        <v>322</v>
      </c>
      <c r="G1753" s="27" t="s">
        <v>323</v>
      </c>
      <c r="H1753" s="139" t="s">
        <v>4</v>
      </c>
      <c r="I1753" s="1">
        <v>15354757008</v>
      </c>
      <c r="J1753" s="58">
        <v>492000</v>
      </c>
      <c r="K1753" t="str">
        <f>VLOOKUP(D1753,Group[],3,FALSE)</f>
        <v>Komoditi</v>
      </c>
      <c r="L1753" t="str">
        <f>VLOOKUP(D1753,Group[],5,FALSE)</f>
        <v>Karet</v>
      </c>
      <c r="M1753" t="str">
        <f>VLOOKUP(D1753,Group[],4,FALSE)</f>
        <v>Karet</v>
      </c>
      <c r="N1753" t="str">
        <f>VLOOKUP(F1753,Kategori[],3,FALSE)</f>
        <v>RSS-I</v>
      </c>
    </row>
    <row r="1754" spans="1:14">
      <c r="A1754" s="139" t="s">
        <v>6856</v>
      </c>
      <c r="B1754" s="27" t="s">
        <v>19</v>
      </c>
      <c r="C1754" s="27" t="s">
        <v>20</v>
      </c>
      <c r="D1754" s="27" t="s">
        <v>1066</v>
      </c>
      <c r="E1754" s="27" t="s">
        <v>28</v>
      </c>
      <c r="F1754" s="27" t="s">
        <v>324</v>
      </c>
      <c r="G1754" s="27" t="s">
        <v>325</v>
      </c>
      <c r="H1754" s="139" t="s">
        <v>4</v>
      </c>
      <c r="I1754" s="1">
        <v>575306323</v>
      </c>
      <c r="J1754" s="58">
        <v>20160</v>
      </c>
      <c r="K1754" t="str">
        <f>VLOOKUP(D1754,Group[],3,FALSE)</f>
        <v>Komoditi</v>
      </c>
      <c r="L1754" t="str">
        <f>VLOOKUP(D1754,Group[],5,FALSE)</f>
        <v>Karet</v>
      </c>
      <c r="M1754" t="str">
        <f>VLOOKUP(D1754,Group[],4,FALSE)</f>
        <v>Karet</v>
      </c>
      <c r="N1754" t="str">
        <f>VLOOKUP(F1754,Kategori[],3,FALSE)</f>
        <v>RSS-I</v>
      </c>
    </row>
    <row r="1755" spans="1:14">
      <c r="A1755" s="139" t="s">
        <v>6856</v>
      </c>
      <c r="B1755" s="27" t="s">
        <v>19</v>
      </c>
      <c r="C1755" s="27" t="s">
        <v>20</v>
      </c>
      <c r="D1755" s="27" t="s">
        <v>1066</v>
      </c>
      <c r="E1755" s="27" t="s">
        <v>28</v>
      </c>
      <c r="F1755" s="27" t="s">
        <v>777</v>
      </c>
      <c r="G1755" s="27" t="s">
        <v>778</v>
      </c>
      <c r="H1755" s="139" t="s">
        <v>5</v>
      </c>
      <c r="I1755" s="1">
        <v>1736160000</v>
      </c>
      <c r="J1755" s="58">
        <v>80160</v>
      </c>
      <c r="K1755" t="str">
        <f>VLOOKUP(D1755,Group[],3,FALSE)</f>
        <v>Komoditi</v>
      </c>
      <c r="L1755" t="str">
        <f>VLOOKUP(D1755,Group[],5,FALSE)</f>
        <v>Karet</v>
      </c>
      <c r="M1755" t="str">
        <f>VLOOKUP(D1755,Group[],4,FALSE)</f>
        <v>Karet</v>
      </c>
      <c r="N1755" t="str">
        <f>VLOOKUP(F1755,Kategori[],3,FALSE)</f>
        <v>Karet Lainnya</v>
      </c>
    </row>
    <row r="1756" spans="1:14">
      <c r="A1756" s="139" t="s">
        <v>6856</v>
      </c>
      <c r="B1756" s="27" t="s">
        <v>19</v>
      </c>
      <c r="C1756" s="27" t="s">
        <v>20</v>
      </c>
      <c r="D1756" s="27" t="s">
        <v>1066</v>
      </c>
      <c r="E1756" s="27" t="s">
        <v>28</v>
      </c>
      <c r="F1756" s="27" t="s">
        <v>779</v>
      </c>
      <c r="G1756" s="27" t="s">
        <v>780</v>
      </c>
      <c r="H1756" s="139" t="s">
        <v>5</v>
      </c>
      <c r="I1756" s="1">
        <v>914312000</v>
      </c>
      <c r="J1756" s="58">
        <v>45040</v>
      </c>
      <c r="K1756" t="str">
        <f>VLOOKUP(D1756,Group[],3,FALSE)</f>
        <v>Komoditi</v>
      </c>
      <c r="L1756" t="str">
        <f>VLOOKUP(D1756,Group[],5,FALSE)</f>
        <v>Karet</v>
      </c>
      <c r="M1756" t="str">
        <f>VLOOKUP(D1756,Group[],4,FALSE)</f>
        <v>Karet</v>
      </c>
      <c r="N1756" t="str">
        <f>VLOOKUP(F1756,Kategori[],3,FALSE)</f>
        <v>Karet Lainnya</v>
      </c>
    </row>
    <row r="1757" spans="1:14">
      <c r="A1757" s="139" t="s">
        <v>6856</v>
      </c>
      <c r="B1757" s="27" t="s">
        <v>19</v>
      </c>
      <c r="C1757" s="27" t="s">
        <v>20</v>
      </c>
      <c r="D1757" s="27" t="s">
        <v>1066</v>
      </c>
      <c r="E1757" s="27" t="s">
        <v>28</v>
      </c>
      <c r="F1757" s="27" t="s">
        <v>98</v>
      </c>
      <c r="G1757" s="27" t="s">
        <v>99</v>
      </c>
      <c r="H1757" s="139" t="s">
        <v>4</v>
      </c>
      <c r="I1757" s="1">
        <v>3407065124</v>
      </c>
      <c r="J1757" s="58">
        <v>122040</v>
      </c>
      <c r="K1757" t="str">
        <f>VLOOKUP(D1757,Group[],3,FALSE)</f>
        <v>Komoditi</v>
      </c>
      <c r="L1757" t="str">
        <f>VLOOKUP(D1757,Group[],5,FALSE)</f>
        <v>Karet</v>
      </c>
      <c r="M1757" t="str">
        <f>VLOOKUP(D1757,Group[],4,FALSE)</f>
        <v>Karet</v>
      </c>
      <c r="N1757" t="str">
        <f>VLOOKUP(F1757,Kategori[],3,FALSE)</f>
        <v>RSS-I</v>
      </c>
    </row>
    <row r="1758" spans="1:14">
      <c r="A1758" s="139" t="s">
        <v>6856</v>
      </c>
      <c r="B1758" s="27" t="s">
        <v>19</v>
      </c>
      <c r="C1758" s="27" t="s">
        <v>20</v>
      </c>
      <c r="D1758" s="27" t="s">
        <v>1066</v>
      </c>
      <c r="E1758" s="27" t="s">
        <v>28</v>
      </c>
      <c r="F1758" s="27" t="s">
        <v>98</v>
      </c>
      <c r="G1758" s="27" t="s">
        <v>99</v>
      </c>
      <c r="H1758" s="139" t="s">
        <v>5</v>
      </c>
      <c r="I1758" s="1">
        <v>3251735460</v>
      </c>
      <c r="J1758" s="58">
        <v>101700</v>
      </c>
      <c r="K1758" t="str">
        <f>VLOOKUP(D1758,Group[],3,FALSE)</f>
        <v>Komoditi</v>
      </c>
      <c r="L1758" t="str">
        <f>VLOOKUP(D1758,Group[],5,FALSE)</f>
        <v>Karet</v>
      </c>
      <c r="M1758" t="str">
        <f>VLOOKUP(D1758,Group[],4,FALSE)</f>
        <v>Karet</v>
      </c>
      <c r="N1758" t="str">
        <f>VLOOKUP(F1758,Kategori[],3,FALSE)</f>
        <v>RSS-I</v>
      </c>
    </row>
    <row r="1759" spans="1:14">
      <c r="A1759" s="139" t="s">
        <v>6856</v>
      </c>
      <c r="B1759" s="27" t="s">
        <v>19</v>
      </c>
      <c r="C1759" s="27" t="s">
        <v>20</v>
      </c>
      <c r="D1759" s="27" t="s">
        <v>1066</v>
      </c>
      <c r="E1759" s="27" t="s">
        <v>28</v>
      </c>
      <c r="F1759" s="27" t="s">
        <v>492</v>
      </c>
      <c r="G1759" s="27" t="s">
        <v>493</v>
      </c>
      <c r="H1759" s="139" t="s">
        <v>5</v>
      </c>
      <c r="I1759" s="1">
        <v>99620800</v>
      </c>
      <c r="J1759" s="58">
        <v>4294</v>
      </c>
      <c r="K1759" t="str">
        <f>VLOOKUP(D1759,Group[],3,FALSE)</f>
        <v>Komoditi</v>
      </c>
      <c r="L1759" t="str">
        <f>VLOOKUP(D1759,Group[],5,FALSE)</f>
        <v>Karet</v>
      </c>
      <c r="M1759" t="str">
        <f>VLOOKUP(D1759,Group[],4,FALSE)</f>
        <v>Karet</v>
      </c>
      <c r="N1759" t="str">
        <f>VLOOKUP(F1759,Kategori[],3,FALSE)</f>
        <v>Karet Lainnya</v>
      </c>
    </row>
    <row r="1760" spans="1:14">
      <c r="A1760" s="139" t="s">
        <v>6856</v>
      </c>
      <c r="B1760" s="27" t="s">
        <v>19</v>
      </c>
      <c r="C1760" s="27" t="s">
        <v>20</v>
      </c>
      <c r="D1760" s="27" t="s">
        <v>1067</v>
      </c>
      <c r="E1760" s="27" t="s">
        <v>36</v>
      </c>
      <c r="F1760" s="27" t="s">
        <v>357</v>
      </c>
      <c r="G1760" s="27" t="s">
        <v>358</v>
      </c>
      <c r="H1760" s="139" t="s">
        <v>5</v>
      </c>
      <c r="I1760" s="1">
        <v>93600000</v>
      </c>
      <c r="J1760" s="58">
        <v>3120</v>
      </c>
      <c r="K1760" t="str">
        <f>VLOOKUP(D1760,Group[],3,FALSE)</f>
        <v>Komoditi</v>
      </c>
      <c r="L1760" t="str">
        <f>VLOOKUP(D1760,Group[],5,FALSE)</f>
        <v>Teh</v>
      </c>
      <c r="M1760" t="str">
        <f>VLOOKUP(D1760,Group[],4,FALSE)</f>
        <v>Teh</v>
      </c>
      <c r="N1760" t="str">
        <f>VLOOKUP(F1760,Kategori[],3,FALSE)</f>
        <v>CTC</v>
      </c>
    </row>
    <row r="1761" spans="1:14">
      <c r="A1761" s="139" t="s">
        <v>6856</v>
      </c>
      <c r="B1761" s="27" t="s">
        <v>19</v>
      </c>
      <c r="C1761" s="27" t="s">
        <v>20</v>
      </c>
      <c r="D1761" s="27" t="s">
        <v>1067</v>
      </c>
      <c r="E1761" s="27" t="s">
        <v>36</v>
      </c>
      <c r="F1761" s="27" t="s">
        <v>394</v>
      </c>
      <c r="G1761" s="27" t="s">
        <v>395</v>
      </c>
      <c r="H1761" s="139" t="s">
        <v>5</v>
      </c>
      <c r="I1761" s="1">
        <v>499477330</v>
      </c>
      <c r="J1761" s="58">
        <v>25300</v>
      </c>
      <c r="K1761" t="str">
        <f>VLOOKUP(D1761,Group[],3,FALSE)</f>
        <v>Komoditi</v>
      </c>
      <c r="L1761" t="str">
        <f>VLOOKUP(D1761,Group[],5,FALSE)</f>
        <v>Teh</v>
      </c>
      <c r="M1761" t="str">
        <f>VLOOKUP(D1761,Group[],4,FALSE)</f>
        <v>Teh</v>
      </c>
      <c r="N1761" t="str">
        <f>VLOOKUP(F1761,Kategori[],3,FALSE)</f>
        <v>CTC</v>
      </c>
    </row>
    <row r="1762" spans="1:14">
      <c r="A1762" s="139" t="s">
        <v>6856</v>
      </c>
      <c r="B1762" s="27" t="s">
        <v>19</v>
      </c>
      <c r="C1762" s="27" t="s">
        <v>20</v>
      </c>
      <c r="D1762" s="27" t="s">
        <v>1067</v>
      </c>
      <c r="E1762" s="27" t="s">
        <v>36</v>
      </c>
      <c r="F1762" s="27" t="s">
        <v>80</v>
      </c>
      <c r="G1762" s="27" t="s">
        <v>81</v>
      </c>
      <c r="H1762" s="139" t="s">
        <v>5</v>
      </c>
      <c r="I1762" s="1">
        <v>141793296</v>
      </c>
      <c r="J1762" s="58">
        <v>6000</v>
      </c>
      <c r="K1762" t="str">
        <f>VLOOKUP(D1762,Group[],3,FALSE)</f>
        <v>Komoditi</v>
      </c>
      <c r="L1762" t="str">
        <f>VLOOKUP(D1762,Group[],5,FALSE)</f>
        <v>Teh</v>
      </c>
      <c r="M1762" t="str">
        <f>VLOOKUP(D1762,Group[],4,FALSE)</f>
        <v>Teh</v>
      </c>
      <c r="N1762" t="str">
        <f>VLOOKUP(F1762,Kategori[],3,FALSE)</f>
        <v>CTC</v>
      </c>
    </row>
    <row r="1763" spans="1:14">
      <c r="A1763" s="139" t="s">
        <v>6856</v>
      </c>
      <c r="B1763" s="27" t="s">
        <v>19</v>
      </c>
      <c r="C1763" s="27" t="s">
        <v>20</v>
      </c>
      <c r="D1763" s="27" t="s">
        <v>1067</v>
      </c>
      <c r="E1763" s="27" t="s">
        <v>36</v>
      </c>
      <c r="F1763" s="27" t="s">
        <v>82</v>
      </c>
      <c r="G1763" s="27" t="s">
        <v>83</v>
      </c>
      <c r="H1763" s="139" t="s">
        <v>4</v>
      </c>
      <c r="I1763" s="1">
        <v>557485500</v>
      </c>
      <c r="J1763" s="58">
        <v>13000</v>
      </c>
      <c r="K1763" t="str">
        <f>VLOOKUP(D1763,Group[],3,FALSE)</f>
        <v>Komoditi</v>
      </c>
      <c r="L1763" t="str">
        <f>VLOOKUP(D1763,Group[],5,FALSE)</f>
        <v>Teh</v>
      </c>
      <c r="M1763" t="str">
        <f>VLOOKUP(D1763,Group[],4,FALSE)</f>
        <v>Teh</v>
      </c>
      <c r="N1763" t="str">
        <f>VLOOKUP(F1763,Kategori[],3,FALSE)</f>
        <v>CTC</v>
      </c>
    </row>
    <row r="1764" spans="1:14">
      <c r="A1764" s="139" t="s">
        <v>6856</v>
      </c>
      <c r="B1764" s="27" t="s">
        <v>19</v>
      </c>
      <c r="C1764" s="27" t="s">
        <v>20</v>
      </c>
      <c r="D1764" s="27" t="s">
        <v>1067</v>
      </c>
      <c r="E1764" s="27" t="s">
        <v>36</v>
      </c>
      <c r="F1764" s="27" t="s">
        <v>82</v>
      </c>
      <c r="G1764" s="27" t="s">
        <v>83</v>
      </c>
      <c r="H1764" s="139" t="s">
        <v>5</v>
      </c>
      <c r="I1764" s="1">
        <v>3900000</v>
      </c>
      <c r="J1764" s="58">
        <v>65</v>
      </c>
      <c r="K1764" t="str">
        <f>VLOOKUP(D1764,Group[],3,FALSE)</f>
        <v>Komoditi</v>
      </c>
      <c r="L1764" t="str">
        <f>VLOOKUP(D1764,Group[],5,FALSE)</f>
        <v>Teh</v>
      </c>
      <c r="M1764" t="str">
        <f>VLOOKUP(D1764,Group[],4,FALSE)</f>
        <v>Teh</v>
      </c>
      <c r="N1764" t="str">
        <f>VLOOKUP(F1764,Kategori[],3,FALSE)</f>
        <v>CTC</v>
      </c>
    </row>
    <row r="1765" spans="1:14">
      <c r="A1765" s="139" t="s">
        <v>6856</v>
      </c>
      <c r="B1765" s="27" t="s">
        <v>19</v>
      </c>
      <c r="C1765" s="27" t="s">
        <v>20</v>
      </c>
      <c r="D1765" s="27" t="s">
        <v>1067</v>
      </c>
      <c r="E1765" s="27" t="s">
        <v>36</v>
      </c>
      <c r="F1765" s="27" t="s">
        <v>84</v>
      </c>
      <c r="G1765" s="27" t="s">
        <v>85</v>
      </c>
      <c r="H1765" s="139" t="s">
        <v>4</v>
      </c>
      <c r="I1765" s="1">
        <v>162519847</v>
      </c>
      <c r="J1765" s="58">
        <v>8480</v>
      </c>
      <c r="K1765" t="str">
        <f>VLOOKUP(D1765,Group[],3,FALSE)</f>
        <v>Komoditi</v>
      </c>
      <c r="L1765" t="str">
        <f>VLOOKUP(D1765,Group[],5,FALSE)</f>
        <v>Teh</v>
      </c>
      <c r="M1765" t="str">
        <f>VLOOKUP(D1765,Group[],4,FALSE)</f>
        <v>Teh</v>
      </c>
      <c r="N1765" t="str">
        <f>VLOOKUP(F1765,Kategori[],3,FALSE)</f>
        <v>CTC</v>
      </c>
    </row>
    <row r="1766" spans="1:14">
      <c r="A1766" s="139" t="s">
        <v>6856</v>
      </c>
      <c r="B1766" s="27" t="s">
        <v>19</v>
      </c>
      <c r="C1766" s="27" t="s">
        <v>20</v>
      </c>
      <c r="D1766" s="27" t="s">
        <v>1067</v>
      </c>
      <c r="E1766" s="27" t="s">
        <v>36</v>
      </c>
      <c r="F1766" s="27" t="s">
        <v>84</v>
      </c>
      <c r="G1766" s="27" t="s">
        <v>85</v>
      </c>
      <c r="H1766" s="139" t="s">
        <v>5</v>
      </c>
      <c r="I1766" s="1">
        <v>1074186766</v>
      </c>
      <c r="J1766" s="58">
        <v>55120</v>
      </c>
      <c r="K1766" t="str">
        <f>VLOOKUP(D1766,Group[],3,FALSE)</f>
        <v>Komoditi</v>
      </c>
      <c r="L1766" t="str">
        <f>VLOOKUP(D1766,Group[],5,FALSE)</f>
        <v>Teh</v>
      </c>
      <c r="M1766" t="str">
        <f>VLOOKUP(D1766,Group[],4,FALSE)</f>
        <v>Teh</v>
      </c>
      <c r="N1766" t="str">
        <f>VLOOKUP(F1766,Kategori[],3,FALSE)</f>
        <v>CTC</v>
      </c>
    </row>
    <row r="1767" spans="1:14">
      <c r="A1767" s="139" t="s">
        <v>6856</v>
      </c>
      <c r="B1767" s="27" t="s">
        <v>19</v>
      </c>
      <c r="C1767" s="27" t="s">
        <v>20</v>
      </c>
      <c r="D1767" s="27" t="s">
        <v>1067</v>
      </c>
      <c r="E1767" s="27" t="s">
        <v>36</v>
      </c>
      <c r="F1767" s="27" t="s">
        <v>86</v>
      </c>
      <c r="G1767" s="27" t="s">
        <v>87</v>
      </c>
      <c r="H1767" s="139" t="s">
        <v>4</v>
      </c>
      <c r="I1767" s="1">
        <v>64262835</v>
      </c>
      <c r="J1767" s="58">
        <v>2600</v>
      </c>
      <c r="K1767" t="str">
        <f>VLOOKUP(D1767,Group[],3,FALSE)</f>
        <v>Komoditi</v>
      </c>
      <c r="L1767" t="str">
        <f>VLOOKUP(D1767,Group[],5,FALSE)</f>
        <v>Teh</v>
      </c>
      <c r="M1767" t="str">
        <f>VLOOKUP(D1767,Group[],4,FALSE)</f>
        <v>Teh</v>
      </c>
      <c r="N1767" t="str">
        <f>VLOOKUP(F1767,Kategori[],3,FALSE)</f>
        <v>CTC</v>
      </c>
    </row>
    <row r="1768" spans="1:14">
      <c r="A1768" s="139" t="s">
        <v>6856</v>
      </c>
      <c r="B1768" s="27" t="s">
        <v>19</v>
      </c>
      <c r="C1768" s="27" t="s">
        <v>20</v>
      </c>
      <c r="D1768" s="27" t="s">
        <v>1067</v>
      </c>
      <c r="E1768" s="27" t="s">
        <v>36</v>
      </c>
      <c r="F1768" s="27" t="s">
        <v>340</v>
      </c>
      <c r="G1768" s="27" t="s">
        <v>341</v>
      </c>
      <c r="H1768" s="139" t="s">
        <v>4</v>
      </c>
      <c r="I1768" s="1">
        <v>217380360</v>
      </c>
      <c r="J1768" s="58">
        <v>16400</v>
      </c>
      <c r="K1768" t="str">
        <f>VLOOKUP(D1768,Group[],3,FALSE)</f>
        <v>Komoditi</v>
      </c>
      <c r="L1768" t="str">
        <f>VLOOKUP(D1768,Group[],5,FALSE)</f>
        <v>Teh</v>
      </c>
      <c r="M1768" t="str">
        <f>VLOOKUP(D1768,Group[],4,FALSE)</f>
        <v>Teh</v>
      </c>
      <c r="N1768" t="str">
        <f>VLOOKUP(F1768,Kategori[],3,FALSE)</f>
        <v>CTC</v>
      </c>
    </row>
    <row r="1769" spans="1:14">
      <c r="A1769" s="139" t="s">
        <v>6856</v>
      </c>
      <c r="B1769" s="27" t="s">
        <v>19</v>
      </c>
      <c r="C1769" s="27" t="s">
        <v>20</v>
      </c>
      <c r="D1769" s="27" t="s">
        <v>1067</v>
      </c>
      <c r="E1769" s="27" t="s">
        <v>36</v>
      </c>
      <c r="F1769" s="27" t="s">
        <v>340</v>
      </c>
      <c r="G1769" s="27" t="s">
        <v>341</v>
      </c>
      <c r="H1769" s="139" t="s">
        <v>5</v>
      </c>
      <c r="I1769" s="1">
        <v>435000000</v>
      </c>
      <c r="J1769" s="58">
        <v>30000</v>
      </c>
      <c r="K1769" t="str">
        <f>VLOOKUP(D1769,Group[],3,FALSE)</f>
        <v>Komoditi</v>
      </c>
      <c r="L1769" t="str">
        <f>VLOOKUP(D1769,Group[],5,FALSE)</f>
        <v>Teh</v>
      </c>
      <c r="M1769" t="str">
        <f>VLOOKUP(D1769,Group[],4,FALSE)</f>
        <v>Teh</v>
      </c>
      <c r="N1769" t="str">
        <f>VLOOKUP(F1769,Kategori[],3,FALSE)</f>
        <v>CTC</v>
      </c>
    </row>
    <row r="1770" spans="1:14">
      <c r="A1770" s="139" t="s">
        <v>6856</v>
      </c>
      <c r="B1770" s="27" t="s">
        <v>19</v>
      </c>
      <c r="C1770" s="27" t="s">
        <v>20</v>
      </c>
      <c r="D1770" s="27" t="s">
        <v>1075</v>
      </c>
      <c r="E1770" s="27" t="s">
        <v>30</v>
      </c>
      <c r="F1770" s="27" t="s">
        <v>326</v>
      </c>
      <c r="G1770" s="27" t="s">
        <v>327</v>
      </c>
      <c r="H1770" s="139" t="s">
        <v>5</v>
      </c>
      <c r="I1770" s="1">
        <v>495650000</v>
      </c>
      <c r="J1770" s="58">
        <v>4610</v>
      </c>
      <c r="K1770" t="str">
        <f>VLOOKUP(D1770,Group[],3,FALSE)</f>
        <v>Komoditi</v>
      </c>
      <c r="L1770" t="str">
        <f>VLOOKUP(D1770,Group[],5,FALSE)</f>
        <v>Kopi</v>
      </c>
      <c r="M1770" t="str">
        <f>VLOOKUP(D1770,Group[],4,FALSE)</f>
        <v>Kopi</v>
      </c>
      <c r="N1770" t="str">
        <f>VLOOKUP(F1770,Kategori[],3,FALSE)</f>
        <v>Arabika</v>
      </c>
    </row>
    <row r="1771" spans="1:14">
      <c r="A1771" s="139" t="s">
        <v>6856</v>
      </c>
      <c r="B1771" s="27" t="s">
        <v>19</v>
      </c>
      <c r="C1771" s="27" t="s">
        <v>20</v>
      </c>
      <c r="D1771" s="27" t="s">
        <v>1075</v>
      </c>
      <c r="E1771" s="27" t="s">
        <v>30</v>
      </c>
      <c r="F1771" s="27" t="s">
        <v>332</v>
      </c>
      <c r="G1771" s="27" t="s">
        <v>333</v>
      </c>
      <c r="H1771" s="139" t="s">
        <v>5</v>
      </c>
      <c r="I1771" s="1">
        <v>675500000</v>
      </c>
      <c r="J1771" s="58">
        <v>6710</v>
      </c>
      <c r="K1771" t="str">
        <f>VLOOKUP(D1771,Group[],3,FALSE)</f>
        <v>Komoditi</v>
      </c>
      <c r="L1771" t="str">
        <f>VLOOKUP(D1771,Group[],5,FALSE)</f>
        <v>Kopi</v>
      </c>
      <c r="M1771" t="str">
        <f>VLOOKUP(D1771,Group[],4,FALSE)</f>
        <v>Kopi</v>
      </c>
      <c r="N1771" t="str">
        <f>VLOOKUP(F1771,Kategori[],3,FALSE)</f>
        <v>Arabika</v>
      </c>
    </row>
    <row r="1772" spans="1:14">
      <c r="A1772" s="139" t="s">
        <v>6856</v>
      </c>
      <c r="B1772" s="27" t="s">
        <v>19</v>
      </c>
      <c r="C1772" s="27" t="s">
        <v>20</v>
      </c>
      <c r="D1772" s="27" t="s">
        <v>1075</v>
      </c>
      <c r="E1772" s="27" t="s">
        <v>30</v>
      </c>
      <c r="F1772" s="27" t="s">
        <v>338</v>
      </c>
      <c r="G1772" s="27" t="s">
        <v>339</v>
      </c>
      <c r="H1772" s="139" t="s">
        <v>4</v>
      </c>
      <c r="I1772" s="1">
        <v>765096750</v>
      </c>
      <c r="J1772" s="58">
        <v>16270</v>
      </c>
      <c r="K1772" t="str">
        <f>VLOOKUP(D1772,Group[],3,FALSE)</f>
        <v>Komoditi</v>
      </c>
      <c r="L1772" t="str">
        <f>VLOOKUP(D1772,Group[],5,FALSE)</f>
        <v>Kopi</v>
      </c>
      <c r="M1772" t="str">
        <f>VLOOKUP(D1772,Group[],4,FALSE)</f>
        <v>Kopi</v>
      </c>
      <c r="N1772" t="str">
        <f>VLOOKUP(F1772,Kategori[],3,FALSE)</f>
        <v>Robusta</v>
      </c>
    </row>
    <row r="1773" spans="1:14">
      <c r="A1773" s="139" t="s">
        <v>6856</v>
      </c>
      <c r="B1773" s="27" t="s">
        <v>19</v>
      </c>
      <c r="C1773" s="27" t="s">
        <v>20</v>
      </c>
      <c r="D1773" s="27" t="s">
        <v>1075</v>
      </c>
      <c r="E1773" s="27" t="s">
        <v>30</v>
      </c>
      <c r="F1773" s="27" t="s">
        <v>805</v>
      </c>
      <c r="G1773" s="27" t="s">
        <v>806</v>
      </c>
      <c r="H1773" s="139" t="s">
        <v>5</v>
      </c>
      <c r="I1773" s="1">
        <v>195300000</v>
      </c>
      <c r="J1773" s="58">
        <v>3600</v>
      </c>
      <c r="K1773" t="str">
        <f>VLOOKUP(D1773,Group[],3,FALSE)</f>
        <v>Komoditi</v>
      </c>
      <c r="L1773" t="str">
        <f>VLOOKUP(D1773,Group[],5,FALSE)</f>
        <v>Kopi</v>
      </c>
      <c r="M1773" t="str">
        <f>VLOOKUP(D1773,Group[],4,FALSE)</f>
        <v>Kopi</v>
      </c>
      <c r="N1773" t="str">
        <f>VLOOKUP(F1773,Kategori[],3,FALSE)</f>
        <v>Robusta</v>
      </c>
    </row>
    <row r="1774" spans="1:14">
      <c r="A1774" s="139" t="s">
        <v>6856</v>
      </c>
      <c r="B1774" s="27" t="s">
        <v>19</v>
      </c>
      <c r="C1774" s="27" t="s">
        <v>20</v>
      </c>
      <c r="D1774" s="27" t="s">
        <v>1075</v>
      </c>
      <c r="E1774" s="27" t="s">
        <v>30</v>
      </c>
      <c r="F1774" s="27" t="s">
        <v>706</v>
      </c>
      <c r="G1774" s="27" t="s">
        <v>707</v>
      </c>
      <c r="H1774" s="139" t="s">
        <v>5</v>
      </c>
      <c r="I1774" s="1">
        <v>1675800000</v>
      </c>
      <c r="J1774" s="58">
        <v>29400</v>
      </c>
      <c r="K1774" t="str">
        <f>VLOOKUP(D1774,Group[],3,FALSE)</f>
        <v>Komoditi</v>
      </c>
      <c r="L1774" t="str">
        <f>VLOOKUP(D1774,Group[],5,FALSE)</f>
        <v>Kopi</v>
      </c>
      <c r="M1774" t="str">
        <f>VLOOKUP(D1774,Group[],4,FALSE)</f>
        <v>Kopi</v>
      </c>
      <c r="N1774" t="str">
        <f>VLOOKUP(F1774,Kategori[],3,FALSE)</f>
        <v>Arabika</v>
      </c>
    </row>
    <row r="1775" spans="1:14">
      <c r="A1775" s="139" t="s">
        <v>6856</v>
      </c>
      <c r="B1775" s="27" t="s">
        <v>19</v>
      </c>
      <c r="C1775" s="27" t="s">
        <v>20</v>
      </c>
      <c r="D1775" s="27" t="s">
        <v>1075</v>
      </c>
      <c r="E1775" s="27" t="s">
        <v>30</v>
      </c>
      <c r="F1775" s="27" t="s">
        <v>718</v>
      </c>
      <c r="G1775" s="27" t="s">
        <v>719</v>
      </c>
      <c r="H1775" s="139" t="s">
        <v>5</v>
      </c>
      <c r="I1775" s="1">
        <v>81450000</v>
      </c>
      <c r="J1775" s="58">
        <v>1800</v>
      </c>
      <c r="K1775" t="str">
        <f>VLOOKUP(D1775,Group[],3,FALSE)</f>
        <v>Komoditi</v>
      </c>
      <c r="L1775" t="str">
        <f>VLOOKUP(D1775,Group[],5,FALSE)</f>
        <v>Kopi</v>
      </c>
      <c r="M1775" t="str">
        <f>VLOOKUP(D1775,Group[],4,FALSE)</f>
        <v>Kopi</v>
      </c>
      <c r="N1775" t="str">
        <f>VLOOKUP(F1775,Kategori[],3,FALSE)</f>
        <v>Robusta</v>
      </c>
    </row>
    <row r="1776" spans="1:14">
      <c r="A1776" s="139" t="s">
        <v>6856</v>
      </c>
      <c r="B1776" s="27" t="s">
        <v>19</v>
      </c>
      <c r="C1776" s="27" t="s">
        <v>20</v>
      </c>
      <c r="D1776" s="27" t="s">
        <v>1075</v>
      </c>
      <c r="E1776" s="27" t="s">
        <v>30</v>
      </c>
      <c r="F1776" s="27" t="s">
        <v>722</v>
      </c>
      <c r="G1776" s="27" t="s">
        <v>723</v>
      </c>
      <c r="H1776" s="139" t="s">
        <v>5</v>
      </c>
      <c r="I1776" s="1">
        <v>180000000</v>
      </c>
      <c r="J1776" s="58">
        <v>3600</v>
      </c>
      <c r="K1776" t="str">
        <f>VLOOKUP(D1776,Group[],3,FALSE)</f>
        <v>Komoditi</v>
      </c>
      <c r="L1776" t="str">
        <f>VLOOKUP(D1776,Group[],5,FALSE)</f>
        <v>Kopi</v>
      </c>
      <c r="M1776" t="str">
        <f>VLOOKUP(D1776,Group[],4,FALSE)</f>
        <v>Kopi</v>
      </c>
      <c r="N1776" t="str">
        <f>VLOOKUP(F1776,Kategori[],3,FALSE)</f>
        <v>Robusta</v>
      </c>
    </row>
    <row r="1777" spans="1:14">
      <c r="A1777" s="139" t="s">
        <v>6856</v>
      </c>
      <c r="B1777" s="27" t="s">
        <v>19</v>
      </c>
      <c r="C1777" s="27" t="s">
        <v>20</v>
      </c>
      <c r="D1777" s="27" t="s">
        <v>1075</v>
      </c>
      <c r="E1777" s="27" t="s">
        <v>30</v>
      </c>
      <c r="F1777" s="27" t="s">
        <v>732</v>
      </c>
      <c r="G1777" s="27" t="s">
        <v>733</v>
      </c>
      <c r="H1777" s="139" t="s">
        <v>5</v>
      </c>
      <c r="I1777" s="1">
        <v>822970000</v>
      </c>
      <c r="J1777" s="58">
        <v>17510</v>
      </c>
      <c r="K1777" t="str">
        <f>VLOOKUP(D1777,Group[],3,FALSE)</f>
        <v>Komoditi</v>
      </c>
      <c r="L1777" t="str">
        <f>VLOOKUP(D1777,Group[],5,FALSE)</f>
        <v>Kopi</v>
      </c>
      <c r="M1777" t="str">
        <f>VLOOKUP(D1777,Group[],4,FALSE)</f>
        <v>Kopi</v>
      </c>
      <c r="N1777" t="str">
        <f>VLOOKUP(F1777,Kategori[],3,FALSE)</f>
        <v>Arabika</v>
      </c>
    </row>
    <row r="1778" spans="1:14">
      <c r="A1778" s="139" t="s">
        <v>6856</v>
      </c>
      <c r="B1778" s="27" t="s">
        <v>19</v>
      </c>
      <c r="C1778" s="27" t="s">
        <v>20</v>
      </c>
      <c r="D1778" s="27" t="s">
        <v>1078</v>
      </c>
      <c r="E1778" s="27" t="s">
        <v>41</v>
      </c>
      <c r="F1778" s="27" t="s">
        <v>789</v>
      </c>
      <c r="G1778" s="27" t="s">
        <v>790</v>
      </c>
      <c r="H1778" s="139" t="s">
        <v>5</v>
      </c>
      <c r="I1778" s="1">
        <v>114000</v>
      </c>
      <c r="J1778" s="58">
        <v>2</v>
      </c>
      <c r="K1778" t="str">
        <f>VLOOKUP(D1778,Group[],3,FALSE)</f>
        <v>Komoditi</v>
      </c>
      <c r="L1778" t="str">
        <f>VLOOKUP(D1778,Group[],5,FALSE)</f>
        <v>Kakao</v>
      </c>
      <c r="M1778" t="str">
        <f>VLOOKUP(D1778,Group[],4,FALSE)</f>
        <v>Kakao</v>
      </c>
      <c r="N1778" t="str">
        <f>VLOOKUP(F1778,Kategori[],3,FALSE)</f>
        <v>Edel</v>
      </c>
    </row>
    <row r="1779" spans="1:14">
      <c r="A1779" s="139" t="s">
        <v>6856</v>
      </c>
      <c r="B1779" s="27" t="s">
        <v>19</v>
      </c>
      <c r="C1779" s="27" t="s">
        <v>20</v>
      </c>
      <c r="D1779" s="27" t="s">
        <v>1078</v>
      </c>
      <c r="E1779" s="27" t="s">
        <v>41</v>
      </c>
      <c r="F1779" s="27" t="s">
        <v>797</v>
      </c>
      <c r="G1779" s="27" t="s">
        <v>798</v>
      </c>
      <c r="H1779" s="139" t="s">
        <v>5</v>
      </c>
      <c r="I1779" s="1">
        <v>43000</v>
      </c>
      <c r="J1779" s="58">
        <v>1</v>
      </c>
      <c r="K1779" t="str">
        <f>VLOOKUP(D1779,Group[],3,FALSE)</f>
        <v>Komoditi</v>
      </c>
      <c r="L1779" t="str">
        <f>VLOOKUP(D1779,Group[],5,FALSE)</f>
        <v>Kakao</v>
      </c>
      <c r="M1779" t="str">
        <f>VLOOKUP(D1779,Group[],4,FALSE)</f>
        <v>Kakao</v>
      </c>
      <c r="N1779" t="str">
        <f>VLOOKUP(F1779,Kategori[],3,FALSE)</f>
        <v>Bulk</v>
      </c>
    </row>
    <row r="1780" spans="1:14">
      <c r="A1780" s="139" t="s">
        <v>6856</v>
      </c>
      <c r="B1780" s="27" t="s">
        <v>19</v>
      </c>
      <c r="C1780" s="27" t="s">
        <v>20</v>
      </c>
      <c r="D1780" s="27" t="s">
        <v>1064</v>
      </c>
      <c r="E1780" s="27" t="s">
        <v>33</v>
      </c>
      <c r="F1780" s="27" t="s">
        <v>931</v>
      </c>
      <c r="G1780" s="27" t="s">
        <v>932</v>
      </c>
      <c r="H1780" s="139" t="s">
        <v>5</v>
      </c>
      <c r="I1780" s="1">
        <v>104216216</v>
      </c>
      <c r="J1780" s="58">
        <v>6</v>
      </c>
      <c r="K1780" t="str">
        <f>VLOOKUP(D1780,Group[],3,FALSE)</f>
        <v>Komoditi</v>
      </c>
      <c r="L1780" t="str">
        <f>VLOOKUP(D1780,Group[],5,FALSE)</f>
        <v>Tebu</v>
      </c>
      <c r="M1780" t="str">
        <f>VLOOKUP(D1780,Group[],4,FALSE)</f>
        <v>Tebu</v>
      </c>
      <c r="N1780" t="str">
        <f>VLOOKUP(F1780,Kategori[],3,FALSE)</f>
        <v>Optimalisasi Aset</v>
      </c>
    </row>
    <row r="1781" spans="1:14">
      <c r="A1781" s="139" t="s">
        <v>6856</v>
      </c>
      <c r="B1781" s="27" t="s">
        <v>19</v>
      </c>
      <c r="C1781" s="27" t="s">
        <v>20</v>
      </c>
      <c r="D1781" s="27" t="s">
        <v>1064</v>
      </c>
      <c r="E1781" s="27" t="s">
        <v>33</v>
      </c>
      <c r="F1781" s="27" t="s">
        <v>363</v>
      </c>
      <c r="G1781" s="27" t="s">
        <v>364</v>
      </c>
      <c r="H1781" s="139" t="s">
        <v>5</v>
      </c>
      <c r="I1781" s="1">
        <v>14191806510</v>
      </c>
      <c r="J1781" s="58">
        <v>958582</v>
      </c>
      <c r="K1781" t="str">
        <f>VLOOKUP(D1781,Group[],3,FALSE)</f>
        <v>Komoditi</v>
      </c>
      <c r="L1781" t="str">
        <f>VLOOKUP(D1781,Group[],5,FALSE)</f>
        <v>Tebu</v>
      </c>
      <c r="M1781" t="str">
        <f>VLOOKUP(D1781,Group[],4,FALSE)</f>
        <v>Tebu</v>
      </c>
      <c r="N1781" t="str">
        <f>VLOOKUP(F1781,Kategori[],3,FALSE)</f>
        <v>Gula</v>
      </c>
    </row>
    <row r="1782" spans="1:14">
      <c r="A1782" s="139" t="s">
        <v>6856</v>
      </c>
      <c r="B1782" s="27" t="s">
        <v>19</v>
      </c>
      <c r="C1782" s="27" t="s">
        <v>20</v>
      </c>
      <c r="D1782" s="27" t="s">
        <v>1064</v>
      </c>
      <c r="E1782" s="27" t="s">
        <v>33</v>
      </c>
      <c r="F1782" s="27" t="s">
        <v>365</v>
      </c>
      <c r="G1782" s="27" t="s">
        <v>366</v>
      </c>
      <c r="H1782" s="139" t="s">
        <v>5</v>
      </c>
      <c r="I1782" s="1">
        <v>2552553367</v>
      </c>
      <c r="J1782" s="58">
        <v>1207939</v>
      </c>
      <c r="K1782" t="str">
        <f>VLOOKUP(D1782,Group[],3,FALSE)</f>
        <v>Komoditi</v>
      </c>
      <c r="L1782" t="str">
        <f>VLOOKUP(D1782,Group[],5,FALSE)</f>
        <v>Tebu</v>
      </c>
      <c r="M1782" t="str">
        <f>VLOOKUP(D1782,Group[],4,FALSE)</f>
        <v>Tebu</v>
      </c>
      <c r="N1782" t="str">
        <f>VLOOKUP(F1782,Kategori[],3,FALSE)</f>
        <v>Tetes</v>
      </c>
    </row>
    <row r="1783" spans="1:14">
      <c r="A1783" s="139" t="s">
        <v>6856</v>
      </c>
      <c r="B1783" s="27" t="s">
        <v>19</v>
      </c>
      <c r="C1783" s="27" t="s">
        <v>20</v>
      </c>
      <c r="D1783" s="27" t="s">
        <v>1072</v>
      </c>
      <c r="E1783" s="27" t="s">
        <v>27</v>
      </c>
      <c r="F1783" s="27" t="s">
        <v>774</v>
      </c>
      <c r="G1783" s="27" t="s">
        <v>11</v>
      </c>
      <c r="H1783" s="139" t="s">
        <v>5</v>
      </c>
      <c r="I1783" s="1">
        <v>559859865</v>
      </c>
      <c r="J1783" s="58">
        <v>125</v>
      </c>
      <c r="K1783" t="str">
        <f>VLOOKUP(D1783,Group[],3,FALSE)</f>
        <v>Non Komoditi</v>
      </c>
      <c r="L1783">
        <f>VLOOKUP(D1783,Group[],5,FALSE)</f>
        <v>0</v>
      </c>
      <c r="M1783" t="str">
        <f>VLOOKUP(D1783,Group[],4,FALSE)</f>
        <v>Hortikultura</v>
      </c>
      <c r="N1783" t="str">
        <f>VLOOKUP(F1783,Kategori[],3,FALSE)</f>
        <v>Optimalisasi Aset</v>
      </c>
    </row>
    <row r="1784" spans="1:14">
      <c r="A1784" s="139" t="s">
        <v>6856</v>
      </c>
      <c r="B1784" s="27" t="s">
        <v>19</v>
      </c>
      <c r="C1784" s="27" t="s">
        <v>20</v>
      </c>
      <c r="D1784" s="27" t="s">
        <v>1072</v>
      </c>
      <c r="E1784" s="27" t="s">
        <v>27</v>
      </c>
      <c r="F1784" s="27" t="s">
        <v>905</v>
      </c>
      <c r="G1784" s="27" t="s">
        <v>906</v>
      </c>
      <c r="H1784" s="139" t="s">
        <v>5</v>
      </c>
      <c r="I1784" s="1">
        <v>12000000</v>
      </c>
      <c r="J1784" s="58">
        <v>100</v>
      </c>
      <c r="K1784" t="str">
        <f>VLOOKUP(D1784,Group[],3,FALSE)</f>
        <v>Non Komoditi</v>
      </c>
      <c r="L1784">
        <f>VLOOKUP(D1784,Group[],5,FALSE)</f>
        <v>0</v>
      </c>
      <c r="M1784" t="str">
        <f>VLOOKUP(D1784,Group[],4,FALSE)</f>
        <v>Hortikultura</v>
      </c>
      <c r="N1784" t="str">
        <f>VLOOKUP(F1784,Kategori[],3,FALSE)</f>
        <v>Hortikultura</v>
      </c>
    </row>
    <row r="1785" spans="1:14">
      <c r="A1785" s="139" t="s">
        <v>6856</v>
      </c>
      <c r="B1785" s="27" t="s">
        <v>19</v>
      </c>
      <c r="C1785" s="27" t="s">
        <v>20</v>
      </c>
      <c r="D1785" s="27" t="s">
        <v>1072</v>
      </c>
      <c r="E1785" s="27" t="s">
        <v>27</v>
      </c>
      <c r="F1785" s="27" t="s">
        <v>907</v>
      </c>
      <c r="G1785" s="27" t="s">
        <v>908</v>
      </c>
      <c r="H1785" s="139" t="s">
        <v>5</v>
      </c>
      <c r="I1785" s="1">
        <v>3740000</v>
      </c>
      <c r="J1785" s="58">
        <v>34</v>
      </c>
      <c r="K1785" t="str">
        <f>VLOOKUP(D1785,Group[],3,FALSE)</f>
        <v>Non Komoditi</v>
      </c>
      <c r="L1785">
        <f>VLOOKUP(D1785,Group[],5,FALSE)</f>
        <v>0</v>
      </c>
      <c r="M1785" t="str">
        <f>VLOOKUP(D1785,Group[],4,FALSE)</f>
        <v>Hortikultura</v>
      </c>
      <c r="N1785" t="str">
        <f>VLOOKUP(F1785,Kategori[],3,FALSE)</f>
        <v>Hortikultura</v>
      </c>
    </row>
    <row r="1786" spans="1:14">
      <c r="A1786" s="139" t="s">
        <v>6856</v>
      </c>
      <c r="B1786" s="27" t="s">
        <v>19</v>
      </c>
      <c r="C1786" s="27" t="s">
        <v>20</v>
      </c>
      <c r="D1786" s="27" t="s">
        <v>1072</v>
      </c>
      <c r="E1786" s="27" t="s">
        <v>27</v>
      </c>
      <c r="F1786" s="27" t="s">
        <v>909</v>
      </c>
      <c r="G1786" s="27" t="s">
        <v>910</v>
      </c>
      <c r="H1786" s="139" t="s">
        <v>5</v>
      </c>
      <c r="I1786" s="1">
        <v>4800000</v>
      </c>
      <c r="J1786" s="58">
        <v>60</v>
      </c>
      <c r="K1786" t="str">
        <f>VLOOKUP(D1786,Group[],3,FALSE)</f>
        <v>Non Komoditi</v>
      </c>
      <c r="L1786">
        <f>VLOOKUP(D1786,Group[],5,FALSE)</f>
        <v>0</v>
      </c>
      <c r="M1786" t="str">
        <f>VLOOKUP(D1786,Group[],4,FALSE)</f>
        <v>Hortikultura</v>
      </c>
      <c r="N1786" t="str">
        <f>VLOOKUP(F1786,Kategori[],3,FALSE)</f>
        <v>Hortikultura</v>
      </c>
    </row>
    <row r="1787" spans="1:14">
      <c r="A1787" s="139" t="s">
        <v>6856</v>
      </c>
      <c r="B1787" s="27" t="s">
        <v>19</v>
      </c>
      <c r="C1787" s="27" t="s">
        <v>20</v>
      </c>
      <c r="D1787" s="27" t="s">
        <v>1072</v>
      </c>
      <c r="E1787" s="27" t="s">
        <v>27</v>
      </c>
      <c r="F1787" s="27" t="s">
        <v>911</v>
      </c>
      <c r="G1787" s="27" t="s">
        <v>912</v>
      </c>
      <c r="H1787" s="139" t="s">
        <v>5</v>
      </c>
      <c r="I1787" s="1">
        <v>1200000</v>
      </c>
      <c r="J1787" s="58">
        <v>80</v>
      </c>
      <c r="K1787" t="str">
        <f>VLOOKUP(D1787,Group[],3,FALSE)</f>
        <v>Non Komoditi</v>
      </c>
      <c r="L1787">
        <f>VLOOKUP(D1787,Group[],5,FALSE)</f>
        <v>0</v>
      </c>
      <c r="M1787" t="str">
        <f>VLOOKUP(D1787,Group[],4,FALSE)</f>
        <v>Hortikultura</v>
      </c>
      <c r="N1787" t="str">
        <f>VLOOKUP(F1787,Kategori[],3,FALSE)</f>
        <v>Hortikultura</v>
      </c>
    </row>
    <row r="1788" spans="1:14">
      <c r="A1788" s="139" t="s">
        <v>6856</v>
      </c>
      <c r="B1788" s="27" t="s">
        <v>19</v>
      </c>
      <c r="C1788" s="27" t="s">
        <v>20</v>
      </c>
      <c r="D1788" s="27" t="s">
        <v>1072</v>
      </c>
      <c r="E1788" s="27" t="s">
        <v>27</v>
      </c>
      <c r="F1788" s="27" t="s">
        <v>915</v>
      </c>
      <c r="G1788" s="27" t="s">
        <v>916</v>
      </c>
      <c r="H1788" s="139" t="s">
        <v>5</v>
      </c>
      <c r="I1788" s="1">
        <v>315992734</v>
      </c>
      <c r="J1788" s="58">
        <v>20892</v>
      </c>
      <c r="K1788" t="str">
        <f>VLOOKUP(D1788,Group[],3,FALSE)</f>
        <v>Non Komoditi</v>
      </c>
      <c r="L1788">
        <f>VLOOKUP(D1788,Group[],5,FALSE)</f>
        <v>0</v>
      </c>
      <c r="M1788" t="str">
        <f>VLOOKUP(D1788,Group[],4,FALSE)</f>
        <v>Hortikultura</v>
      </c>
      <c r="N1788" t="str">
        <f>VLOOKUP(F1788,Kategori[],3,FALSE)</f>
        <v>Hortikultura</v>
      </c>
    </row>
    <row r="1789" spans="1:14">
      <c r="A1789" s="139" t="s">
        <v>6856</v>
      </c>
      <c r="B1789" s="27" t="s">
        <v>19</v>
      </c>
      <c r="C1789" s="27" t="s">
        <v>20</v>
      </c>
      <c r="D1789" s="27" t="s">
        <v>1072</v>
      </c>
      <c r="E1789" s="27" t="s">
        <v>27</v>
      </c>
      <c r="F1789" s="27" t="s">
        <v>917</v>
      </c>
      <c r="G1789" s="27" t="s">
        <v>918</v>
      </c>
      <c r="H1789" s="139" t="s">
        <v>5</v>
      </c>
      <c r="I1789" s="1">
        <v>380012605</v>
      </c>
      <c r="J1789" s="58">
        <v>26984</v>
      </c>
      <c r="K1789" t="str">
        <f>VLOOKUP(D1789,Group[],3,FALSE)</f>
        <v>Non Komoditi</v>
      </c>
      <c r="L1789">
        <f>VLOOKUP(D1789,Group[],5,FALSE)</f>
        <v>0</v>
      </c>
      <c r="M1789" t="str">
        <f>VLOOKUP(D1789,Group[],4,FALSE)</f>
        <v>Hortikultura</v>
      </c>
      <c r="N1789" t="str">
        <f>VLOOKUP(F1789,Kategori[],3,FALSE)</f>
        <v>Hortikultura</v>
      </c>
    </row>
    <row r="1790" spans="1:14">
      <c r="A1790" s="139" t="s">
        <v>6856</v>
      </c>
      <c r="B1790" s="27" t="s">
        <v>19</v>
      </c>
      <c r="C1790" s="27" t="s">
        <v>20</v>
      </c>
      <c r="D1790" s="27" t="s">
        <v>1072</v>
      </c>
      <c r="E1790" s="27" t="s">
        <v>27</v>
      </c>
      <c r="F1790" s="27" t="s">
        <v>921</v>
      </c>
      <c r="G1790" s="27" t="s">
        <v>922</v>
      </c>
      <c r="H1790" s="139" t="s">
        <v>5</v>
      </c>
      <c r="I1790" s="1">
        <v>13242000</v>
      </c>
      <c r="J1790" s="58">
        <v>5297</v>
      </c>
      <c r="K1790" t="str">
        <f>VLOOKUP(D1790,Group[],3,FALSE)</f>
        <v>Non Komoditi</v>
      </c>
      <c r="L1790">
        <f>VLOOKUP(D1790,Group[],5,FALSE)</f>
        <v>0</v>
      </c>
      <c r="M1790" t="str">
        <f>VLOOKUP(D1790,Group[],4,FALSE)</f>
        <v>Hortikultura</v>
      </c>
      <c r="N1790" t="str">
        <f>VLOOKUP(F1790,Kategori[],3,FALSE)</f>
        <v>Hortikultura</v>
      </c>
    </row>
    <row r="1791" spans="1:14">
      <c r="A1791" s="139" t="s">
        <v>6856</v>
      </c>
      <c r="B1791" s="27" t="s">
        <v>19</v>
      </c>
      <c r="C1791" s="27" t="s">
        <v>20</v>
      </c>
      <c r="D1791" s="27" t="s">
        <v>1072</v>
      </c>
      <c r="E1791" s="27" t="s">
        <v>27</v>
      </c>
      <c r="F1791" s="27" t="s">
        <v>925</v>
      </c>
      <c r="G1791" s="27" t="s">
        <v>926</v>
      </c>
      <c r="H1791" s="139" t="s">
        <v>5</v>
      </c>
      <c r="I1791" s="1">
        <v>12728379</v>
      </c>
      <c r="J1791" s="58">
        <v>77</v>
      </c>
      <c r="K1791" t="str">
        <f>VLOOKUP(D1791,Group[],3,FALSE)</f>
        <v>Non Komoditi</v>
      </c>
      <c r="L1791">
        <f>VLOOKUP(D1791,Group[],5,FALSE)</f>
        <v>0</v>
      </c>
      <c r="M1791" t="str">
        <f>VLOOKUP(D1791,Group[],4,FALSE)</f>
        <v>Hortikultura</v>
      </c>
      <c r="N1791" t="str">
        <f>VLOOKUP(F1791,Kategori[],3,FALSE)</f>
        <v>Hortikultura</v>
      </c>
    </row>
    <row r="1792" spans="1:14">
      <c r="A1792" s="139" t="s">
        <v>6856</v>
      </c>
      <c r="B1792" s="27" t="s">
        <v>19</v>
      </c>
      <c r="C1792" s="27" t="s">
        <v>20</v>
      </c>
      <c r="D1792" s="27" t="s">
        <v>1072</v>
      </c>
      <c r="E1792" s="27" t="s">
        <v>27</v>
      </c>
      <c r="F1792" s="27" t="s">
        <v>927</v>
      </c>
      <c r="G1792" s="27" t="s">
        <v>928</v>
      </c>
      <c r="H1792" s="139" t="s">
        <v>5</v>
      </c>
      <c r="I1792" s="1">
        <v>29526402</v>
      </c>
      <c r="J1792" s="58">
        <v>10306</v>
      </c>
      <c r="K1792" t="str">
        <f>VLOOKUP(D1792,Group[],3,FALSE)</f>
        <v>Non Komoditi</v>
      </c>
      <c r="L1792">
        <f>VLOOKUP(D1792,Group[],5,FALSE)</f>
        <v>0</v>
      </c>
      <c r="M1792" t="str">
        <f>VLOOKUP(D1792,Group[],4,FALSE)</f>
        <v>Hortikultura</v>
      </c>
      <c r="N1792" t="str">
        <f>VLOOKUP(F1792,Kategori[],3,FALSE)</f>
        <v>Hortikultura</v>
      </c>
    </row>
    <row r="1793" spans="1:14">
      <c r="A1793" s="139" t="s">
        <v>6856</v>
      </c>
      <c r="B1793" s="27" t="s">
        <v>19</v>
      </c>
      <c r="C1793" s="27" t="s">
        <v>20</v>
      </c>
      <c r="D1793" s="27" t="s">
        <v>1072</v>
      </c>
      <c r="E1793" s="27" t="s">
        <v>27</v>
      </c>
      <c r="F1793" s="27" t="s">
        <v>929</v>
      </c>
      <c r="G1793" s="27" t="s">
        <v>930</v>
      </c>
      <c r="H1793" s="139" t="s">
        <v>5</v>
      </c>
      <c r="I1793" s="1">
        <v>2134400</v>
      </c>
      <c r="J1793" s="58">
        <v>928</v>
      </c>
      <c r="K1793" t="str">
        <f>VLOOKUP(D1793,Group[],3,FALSE)</f>
        <v>Non Komoditi</v>
      </c>
      <c r="L1793">
        <f>VLOOKUP(D1793,Group[],5,FALSE)</f>
        <v>0</v>
      </c>
      <c r="M1793" t="str">
        <f>VLOOKUP(D1793,Group[],4,FALSE)</f>
        <v>Hortikultura</v>
      </c>
      <c r="N1793" t="str">
        <f>VLOOKUP(F1793,Kategori[],3,FALSE)</f>
        <v>Hortikultura</v>
      </c>
    </row>
    <row r="1794" spans="1:14">
      <c r="A1794" s="139" t="s">
        <v>6856</v>
      </c>
      <c r="B1794" s="27" t="s">
        <v>19</v>
      </c>
      <c r="C1794" s="27" t="s">
        <v>20</v>
      </c>
      <c r="D1794" s="27" t="s">
        <v>1072</v>
      </c>
      <c r="E1794" s="27" t="s">
        <v>27</v>
      </c>
      <c r="F1794" s="27" t="s">
        <v>935</v>
      </c>
      <c r="G1794" s="27" t="s">
        <v>936</v>
      </c>
      <c r="H1794" s="139" t="s">
        <v>5</v>
      </c>
      <c r="I1794" s="1">
        <v>6404324</v>
      </c>
      <c r="J1794" s="58">
        <v>66</v>
      </c>
      <c r="K1794" t="str">
        <f>VLOOKUP(D1794,Group[],3,FALSE)</f>
        <v>Non Komoditi</v>
      </c>
      <c r="L1794">
        <f>VLOOKUP(D1794,Group[],5,FALSE)</f>
        <v>0</v>
      </c>
      <c r="M1794" t="str">
        <f>VLOOKUP(D1794,Group[],4,FALSE)</f>
        <v>Hortikultura</v>
      </c>
      <c r="N1794" t="str">
        <f>VLOOKUP(F1794,Kategori[],3,FALSE)</f>
        <v>Kayu</v>
      </c>
    </row>
    <row r="1795" spans="1:14">
      <c r="A1795" s="139" t="s">
        <v>6856</v>
      </c>
      <c r="B1795" s="27" t="s">
        <v>19</v>
      </c>
      <c r="C1795" s="27" t="s">
        <v>20</v>
      </c>
      <c r="D1795" s="27" t="s">
        <v>1072</v>
      </c>
      <c r="E1795" s="27" t="s">
        <v>27</v>
      </c>
      <c r="F1795" s="27" t="s">
        <v>937</v>
      </c>
      <c r="G1795" s="27" t="s">
        <v>938</v>
      </c>
      <c r="H1795" s="139" t="s">
        <v>5</v>
      </c>
      <c r="I1795" s="1">
        <v>954504</v>
      </c>
      <c r="J1795" s="58">
        <v>23</v>
      </c>
      <c r="K1795" t="str">
        <f>VLOOKUP(D1795,Group[],3,FALSE)</f>
        <v>Non Komoditi</v>
      </c>
      <c r="L1795">
        <f>VLOOKUP(D1795,Group[],5,FALSE)</f>
        <v>0</v>
      </c>
      <c r="M1795" t="str">
        <f>VLOOKUP(D1795,Group[],4,FALSE)</f>
        <v>Hortikultura</v>
      </c>
      <c r="N1795" t="str">
        <f>VLOOKUP(F1795,Kategori[],3,FALSE)</f>
        <v>Kayu</v>
      </c>
    </row>
    <row r="1796" spans="1:14">
      <c r="A1796" s="139" t="s">
        <v>6856</v>
      </c>
      <c r="B1796" s="27" t="s">
        <v>19</v>
      </c>
      <c r="C1796" s="27" t="s">
        <v>20</v>
      </c>
      <c r="D1796" s="27" t="s">
        <v>1072</v>
      </c>
      <c r="E1796" s="27" t="s">
        <v>27</v>
      </c>
      <c r="F1796" s="27" t="s">
        <v>959</v>
      </c>
      <c r="G1796" s="27" t="s">
        <v>960</v>
      </c>
      <c r="H1796" s="139" t="s">
        <v>5</v>
      </c>
      <c r="I1796" s="1">
        <v>125365244</v>
      </c>
      <c r="J1796" s="58">
        <v>2990</v>
      </c>
      <c r="K1796" t="str">
        <f>VLOOKUP(D1796,Group[],3,FALSE)</f>
        <v>Non Komoditi</v>
      </c>
      <c r="L1796">
        <f>VLOOKUP(D1796,Group[],5,FALSE)</f>
        <v>0</v>
      </c>
      <c r="M1796" t="str">
        <f>VLOOKUP(D1796,Group[],4,FALSE)</f>
        <v>Hortikultura</v>
      </c>
      <c r="N1796" t="str">
        <f>VLOOKUP(F1796,Kategori[],3,FALSE)</f>
        <v>Hortikultura</v>
      </c>
    </row>
    <row r="1797" spans="1:14">
      <c r="A1797" s="139" t="s">
        <v>6856</v>
      </c>
      <c r="B1797" s="27" t="s">
        <v>19</v>
      </c>
      <c r="C1797" s="27" t="s">
        <v>20</v>
      </c>
      <c r="D1797" s="27" t="s">
        <v>1072</v>
      </c>
      <c r="E1797" s="27" t="s">
        <v>27</v>
      </c>
      <c r="F1797" s="27" t="s">
        <v>961</v>
      </c>
      <c r="G1797" s="27" t="s">
        <v>962</v>
      </c>
      <c r="H1797" s="139" t="s">
        <v>5</v>
      </c>
      <c r="I1797" s="1">
        <v>43629000</v>
      </c>
      <c r="J1797" s="58">
        <v>14543</v>
      </c>
      <c r="K1797" t="str">
        <f>VLOOKUP(D1797,Group[],3,FALSE)</f>
        <v>Non Komoditi</v>
      </c>
      <c r="L1797">
        <f>VLOOKUP(D1797,Group[],5,FALSE)</f>
        <v>0</v>
      </c>
      <c r="M1797" t="str">
        <f>VLOOKUP(D1797,Group[],4,FALSE)</f>
        <v>Hortikultura</v>
      </c>
      <c r="N1797" t="str">
        <f>VLOOKUP(F1797,Kategori[],3,FALSE)</f>
        <v>Hortikultura</v>
      </c>
    </row>
    <row r="1798" spans="1:14">
      <c r="A1798" s="139" t="s">
        <v>6856</v>
      </c>
      <c r="B1798" s="27" t="s">
        <v>19</v>
      </c>
      <c r="C1798" s="27" t="s">
        <v>20</v>
      </c>
      <c r="D1798" s="27" t="s">
        <v>1072</v>
      </c>
      <c r="E1798" s="27" t="s">
        <v>27</v>
      </c>
      <c r="F1798" s="27" t="s">
        <v>1003</v>
      </c>
      <c r="G1798" s="27" t="s">
        <v>1004</v>
      </c>
      <c r="H1798" s="139" t="s">
        <v>5</v>
      </c>
      <c r="I1798" s="1">
        <v>2059459</v>
      </c>
      <c r="J1798" s="58">
        <v>8</v>
      </c>
      <c r="K1798" t="str">
        <f>VLOOKUP(D1798,Group[],3,FALSE)</f>
        <v>Non Komoditi</v>
      </c>
      <c r="L1798">
        <f>VLOOKUP(D1798,Group[],5,FALSE)</f>
        <v>0</v>
      </c>
      <c r="M1798" t="str">
        <f>VLOOKUP(D1798,Group[],4,FALSE)</f>
        <v>Hortikultura</v>
      </c>
      <c r="N1798" t="str">
        <f>VLOOKUP(F1798,Kategori[],3,FALSE)</f>
        <v>Kayu</v>
      </c>
    </row>
    <row r="1799" spans="1:14">
      <c r="A1799" s="139" t="s">
        <v>6856</v>
      </c>
      <c r="B1799" s="27" t="s">
        <v>19</v>
      </c>
      <c r="C1799" s="27" t="s">
        <v>20</v>
      </c>
      <c r="D1799" s="27" t="s">
        <v>1072</v>
      </c>
      <c r="E1799" s="27" t="s">
        <v>27</v>
      </c>
      <c r="F1799" s="27" t="s">
        <v>1009</v>
      </c>
      <c r="G1799" s="27" t="s">
        <v>1010</v>
      </c>
      <c r="H1799" s="139" t="s">
        <v>5</v>
      </c>
      <c r="I1799" s="1">
        <v>8400000</v>
      </c>
      <c r="J1799" s="58">
        <v>84</v>
      </c>
      <c r="K1799" t="str">
        <f>VLOOKUP(D1799,Group[],3,FALSE)</f>
        <v>Non Komoditi</v>
      </c>
      <c r="L1799">
        <f>VLOOKUP(D1799,Group[],5,FALSE)</f>
        <v>0</v>
      </c>
      <c r="M1799" t="str">
        <f>VLOOKUP(D1799,Group[],4,FALSE)</f>
        <v>Hortikultura</v>
      </c>
      <c r="N1799" t="str">
        <f>VLOOKUP(F1799,Kategori[],3,FALSE)</f>
        <v>Arabika</v>
      </c>
    </row>
    <row r="1800" spans="1:14">
      <c r="A1800" s="139" t="s">
        <v>6856</v>
      </c>
      <c r="B1800" s="27" t="s">
        <v>19</v>
      </c>
      <c r="C1800" s="27" t="s">
        <v>20</v>
      </c>
      <c r="D1800" s="27" t="s">
        <v>1072</v>
      </c>
      <c r="E1800" s="27" t="s">
        <v>27</v>
      </c>
      <c r="F1800" s="27" t="s">
        <v>1013</v>
      </c>
      <c r="G1800" s="27" t="s">
        <v>1014</v>
      </c>
      <c r="H1800" s="139" t="s">
        <v>5</v>
      </c>
      <c r="I1800" s="1">
        <v>120161000</v>
      </c>
      <c r="J1800" s="58">
        <v>1123</v>
      </c>
      <c r="K1800" t="str">
        <f>VLOOKUP(D1800,Group[],3,FALSE)</f>
        <v>Non Komoditi</v>
      </c>
      <c r="L1800">
        <f>VLOOKUP(D1800,Group[],5,FALSE)</f>
        <v>0</v>
      </c>
      <c r="M1800" t="str">
        <f>VLOOKUP(D1800,Group[],4,FALSE)</f>
        <v>Hortikultura</v>
      </c>
      <c r="N1800" t="str">
        <f>VLOOKUP(F1800,Kategori[],3,FALSE)</f>
        <v>Arabika</v>
      </c>
    </row>
    <row r="1801" spans="1:14">
      <c r="A1801" s="139" t="s">
        <v>6856</v>
      </c>
      <c r="B1801" s="27" t="s">
        <v>19</v>
      </c>
      <c r="C1801" s="27" t="s">
        <v>20</v>
      </c>
      <c r="D1801" s="27" t="s">
        <v>1072</v>
      </c>
      <c r="E1801" s="27" t="s">
        <v>27</v>
      </c>
      <c r="F1801" s="27" t="s">
        <v>346</v>
      </c>
      <c r="G1801" s="27" t="s">
        <v>347</v>
      </c>
      <c r="H1801" s="139" t="s">
        <v>4</v>
      </c>
      <c r="I1801" s="1">
        <v>81353250</v>
      </c>
      <c r="J1801" s="58">
        <v>1730</v>
      </c>
      <c r="K1801" t="str">
        <f>VLOOKUP(D1801,Group[],3,FALSE)</f>
        <v>Non Komoditi</v>
      </c>
      <c r="L1801">
        <f>VLOOKUP(D1801,Group[],5,FALSE)</f>
        <v>0</v>
      </c>
      <c r="M1801" t="str">
        <f>VLOOKUP(D1801,Group[],4,FALSE)</f>
        <v>Hortikultura</v>
      </c>
      <c r="N1801" t="str">
        <f>VLOOKUP(F1801,Kategori[],3,FALSE)</f>
        <v>Robusta</v>
      </c>
    </row>
    <row r="1802" spans="1:14">
      <c r="A1802" s="139" t="s">
        <v>6856</v>
      </c>
      <c r="B1802" s="27" t="s">
        <v>19</v>
      </c>
      <c r="C1802" s="27" t="s">
        <v>20</v>
      </c>
      <c r="D1802" s="27" t="s">
        <v>1072</v>
      </c>
      <c r="E1802" s="27" t="s">
        <v>27</v>
      </c>
      <c r="F1802" s="27" t="s">
        <v>1031</v>
      </c>
      <c r="G1802" s="27" t="s">
        <v>1032</v>
      </c>
      <c r="H1802" s="139" t="s">
        <v>5</v>
      </c>
      <c r="I1802" s="1">
        <v>24442985</v>
      </c>
      <c r="J1802" s="58">
        <v>252</v>
      </c>
      <c r="K1802" t="str">
        <f>VLOOKUP(D1802,Group[],3,FALSE)</f>
        <v>Non Komoditi</v>
      </c>
      <c r="L1802">
        <f>VLOOKUP(D1802,Group[],5,FALSE)</f>
        <v>0</v>
      </c>
      <c r="M1802" t="str">
        <f>VLOOKUP(D1802,Group[],4,FALSE)</f>
        <v>Hortikultura</v>
      </c>
      <c r="N1802" t="str">
        <f>VLOOKUP(F1802,Kategori[],3,FALSE)</f>
        <v>Hortikultura</v>
      </c>
    </row>
    <row r="1803" spans="1:14">
      <c r="A1803" s="139" t="s">
        <v>6856</v>
      </c>
      <c r="B1803" s="27" t="s">
        <v>19</v>
      </c>
      <c r="C1803" s="27" t="s">
        <v>20</v>
      </c>
      <c r="D1803" s="27" t="s">
        <v>1079</v>
      </c>
      <c r="E1803" s="27" t="s">
        <v>39</v>
      </c>
      <c r="F1803" s="27" t="s">
        <v>807</v>
      </c>
      <c r="G1803" s="27" t="s">
        <v>808</v>
      </c>
      <c r="H1803" s="139" t="s">
        <v>5</v>
      </c>
      <c r="I1803" s="1">
        <v>274151000</v>
      </c>
      <c r="J1803" s="58">
        <v>816</v>
      </c>
      <c r="K1803" t="str">
        <f>VLOOKUP(D1803,Group[],3,FALSE)</f>
        <v>Non Komoditi</v>
      </c>
      <c r="L1803">
        <f>VLOOKUP(D1803,Group[],5,FALSE)</f>
        <v>0</v>
      </c>
      <c r="M1803" t="str">
        <f>VLOOKUP(D1803,Group[],4,FALSE)</f>
        <v>Kayu</v>
      </c>
      <c r="N1803" t="str">
        <f>VLOOKUP(F1803,Kategori[],3,FALSE)</f>
        <v>Kayu</v>
      </c>
    </row>
    <row r="1804" spans="1:14">
      <c r="A1804" s="139" t="s">
        <v>6856</v>
      </c>
      <c r="B1804" s="27" t="s">
        <v>19</v>
      </c>
      <c r="C1804" s="27" t="s">
        <v>20</v>
      </c>
      <c r="D1804" s="27" t="s">
        <v>1079</v>
      </c>
      <c r="E1804" s="27" t="s">
        <v>39</v>
      </c>
      <c r="F1804" s="27" t="s">
        <v>809</v>
      </c>
      <c r="G1804" s="27" t="s">
        <v>810</v>
      </c>
      <c r="H1804" s="139" t="s">
        <v>5</v>
      </c>
      <c r="I1804" s="1">
        <v>963179550</v>
      </c>
      <c r="J1804" s="58">
        <v>1675</v>
      </c>
      <c r="K1804" t="str">
        <f>VLOOKUP(D1804,Group[],3,FALSE)</f>
        <v>Non Komoditi</v>
      </c>
      <c r="L1804">
        <f>VLOOKUP(D1804,Group[],5,FALSE)</f>
        <v>0</v>
      </c>
      <c r="M1804" t="str">
        <f>VLOOKUP(D1804,Group[],4,FALSE)</f>
        <v>Kayu</v>
      </c>
      <c r="N1804" t="str">
        <f>VLOOKUP(F1804,Kategori[],3,FALSE)</f>
        <v>Kayu</v>
      </c>
    </row>
    <row r="1805" spans="1:14">
      <c r="A1805" s="139" t="s">
        <v>6856</v>
      </c>
      <c r="B1805" s="27" t="s">
        <v>19</v>
      </c>
      <c r="C1805" s="27" t="s">
        <v>20</v>
      </c>
      <c r="D1805" s="27" t="s">
        <v>1079</v>
      </c>
      <c r="E1805" s="27" t="s">
        <v>39</v>
      </c>
      <c r="F1805" s="27" t="s">
        <v>811</v>
      </c>
      <c r="G1805" s="27" t="s">
        <v>812</v>
      </c>
      <c r="H1805" s="139" t="s">
        <v>5</v>
      </c>
      <c r="I1805" s="1">
        <v>1552040100</v>
      </c>
      <c r="J1805" s="58">
        <v>1834</v>
      </c>
      <c r="K1805" t="str">
        <f>VLOOKUP(D1805,Group[],3,FALSE)</f>
        <v>Non Komoditi</v>
      </c>
      <c r="L1805">
        <f>VLOOKUP(D1805,Group[],5,FALSE)</f>
        <v>0</v>
      </c>
      <c r="M1805" t="str">
        <f>VLOOKUP(D1805,Group[],4,FALSE)</f>
        <v>Kayu</v>
      </c>
      <c r="N1805" t="str">
        <f>VLOOKUP(F1805,Kategori[],3,FALSE)</f>
        <v>Kayu</v>
      </c>
    </row>
    <row r="1806" spans="1:14">
      <c r="A1806" s="139" t="s">
        <v>6856</v>
      </c>
      <c r="B1806" s="27" t="s">
        <v>19</v>
      </c>
      <c r="C1806" s="27" t="s">
        <v>20</v>
      </c>
      <c r="D1806" s="27" t="s">
        <v>1079</v>
      </c>
      <c r="E1806" s="27" t="s">
        <v>39</v>
      </c>
      <c r="F1806" s="27" t="s">
        <v>813</v>
      </c>
      <c r="G1806" s="27" t="s">
        <v>814</v>
      </c>
      <c r="H1806" s="139" t="s">
        <v>5</v>
      </c>
      <c r="I1806" s="1">
        <v>1118536200</v>
      </c>
      <c r="J1806" s="58">
        <v>1239</v>
      </c>
      <c r="K1806" t="str">
        <f>VLOOKUP(D1806,Group[],3,FALSE)</f>
        <v>Non Komoditi</v>
      </c>
      <c r="L1806">
        <f>VLOOKUP(D1806,Group[],5,FALSE)</f>
        <v>0</v>
      </c>
      <c r="M1806" t="str">
        <f>VLOOKUP(D1806,Group[],4,FALSE)</f>
        <v>Kayu</v>
      </c>
      <c r="N1806" t="str">
        <f>VLOOKUP(F1806,Kategori[],3,FALSE)</f>
        <v>Kayu</v>
      </c>
    </row>
    <row r="1807" spans="1:14">
      <c r="A1807" s="139" t="s">
        <v>6856</v>
      </c>
      <c r="B1807" s="27" t="s">
        <v>19</v>
      </c>
      <c r="C1807" s="27" t="s">
        <v>20</v>
      </c>
      <c r="D1807" s="27" t="s">
        <v>1079</v>
      </c>
      <c r="E1807" s="27" t="s">
        <v>39</v>
      </c>
      <c r="F1807" s="27" t="s">
        <v>815</v>
      </c>
      <c r="G1807" s="27" t="s">
        <v>816</v>
      </c>
      <c r="H1807" s="139" t="s">
        <v>5</v>
      </c>
      <c r="I1807" s="1">
        <v>842041350</v>
      </c>
      <c r="J1807" s="58">
        <v>903</v>
      </c>
      <c r="K1807" t="str">
        <f>VLOOKUP(D1807,Group[],3,FALSE)</f>
        <v>Non Komoditi</v>
      </c>
      <c r="L1807">
        <f>VLOOKUP(D1807,Group[],5,FALSE)</f>
        <v>0</v>
      </c>
      <c r="M1807" t="str">
        <f>VLOOKUP(D1807,Group[],4,FALSE)</f>
        <v>Kayu</v>
      </c>
      <c r="N1807" t="str">
        <f>VLOOKUP(F1807,Kategori[],3,FALSE)</f>
        <v>Kayu</v>
      </c>
    </row>
    <row r="1808" spans="1:14">
      <c r="A1808" s="139" t="s">
        <v>6856</v>
      </c>
      <c r="B1808" s="27" t="s">
        <v>19</v>
      </c>
      <c r="C1808" s="27" t="s">
        <v>20</v>
      </c>
      <c r="D1808" s="27" t="s">
        <v>1079</v>
      </c>
      <c r="E1808" s="27" t="s">
        <v>39</v>
      </c>
      <c r="F1808" s="27" t="s">
        <v>817</v>
      </c>
      <c r="G1808" s="27" t="s">
        <v>818</v>
      </c>
      <c r="H1808" s="139" t="s">
        <v>5</v>
      </c>
      <c r="I1808" s="1">
        <v>164279700</v>
      </c>
      <c r="J1808" s="58">
        <v>187</v>
      </c>
      <c r="K1808" t="str">
        <f>VLOOKUP(D1808,Group[],3,FALSE)</f>
        <v>Non Komoditi</v>
      </c>
      <c r="L1808">
        <f>VLOOKUP(D1808,Group[],5,FALSE)</f>
        <v>0</v>
      </c>
      <c r="M1808" t="str">
        <f>VLOOKUP(D1808,Group[],4,FALSE)</f>
        <v>Kayu</v>
      </c>
      <c r="N1808" t="str">
        <f>VLOOKUP(F1808,Kategori[],3,FALSE)</f>
        <v>Kayu</v>
      </c>
    </row>
    <row r="1809" spans="1:14">
      <c r="A1809" s="139" t="s">
        <v>6856</v>
      </c>
      <c r="B1809" s="27" t="s">
        <v>19</v>
      </c>
      <c r="C1809" s="27" t="s">
        <v>20</v>
      </c>
      <c r="D1809" s="27" t="s">
        <v>1079</v>
      </c>
      <c r="E1809" s="27" t="s">
        <v>39</v>
      </c>
      <c r="F1809" s="27" t="s">
        <v>821</v>
      </c>
      <c r="G1809" s="27" t="s">
        <v>822</v>
      </c>
      <c r="H1809" s="139" t="s">
        <v>5</v>
      </c>
      <c r="I1809" s="1">
        <v>261181980</v>
      </c>
      <c r="J1809" s="58">
        <v>906</v>
      </c>
      <c r="K1809" t="str">
        <f>VLOOKUP(D1809,Group[],3,FALSE)</f>
        <v>Non Komoditi</v>
      </c>
      <c r="L1809">
        <f>VLOOKUP(D1809,Group[],5,FALSE)</f>
        <v>0</v>
      </c>
      <c r="M1809" t="str">
        <f>VLOOKUP(D1809,Group[],4,FALSE)</f>
        <v>Kayu</v>
      </c>
      <c r="N1809" t="str">
        <f>VLOOKUP(F1809,Kategori[],3,FALSE)</f>
        <v>Kayu</v>
      </c>
    </row>
    <row r="1810" spans="1:14">
      <c r="A1810" s="139" t="s">
        <v>6856</v>
      </c>
      <c r="B1810" s="27" t="s">
        <v>19</v>
      </c>
      <c r="C1810" s="27" t="s">
        <v>20</v>
      </c>
      <c r="D1810" s="27" t="s">
        <v>1079</v>
      </c>
      <c r="E1810" s="27" t="s">
        <v>39</v>
      </c>
      <c r="F1810" s="27" t="s">
        <v>823</v>
      </c>
      <c r="G1810" s="27" t="s">
        <v>824</v>
      </c>
      <c r="H1810" s="139" t="s">
        <v>5</v>
      </c>
      <c r="I1810" s="1">
        <v>116975800</v>
      </c>
      <c r="J1810" s="58">
        <v>256</v>
      </c>
      <c r="K1810" t="str">
        <f>VLOOKUP(D1810,Group[],3,FALSE)</f>
        <v>Non Komoditi</v>
      </c>
      <c r="L1810">
        <f>VLOOKUP(D1810,Group[],5,FALSE)</f>
        <v>0</v>
      </c>
      <c r="M1810" t="str">
        <f>VLOOKUP(D1810,Group[],4,FALSE)</f>
        <v>Kayu</v>
      </c>
      <c r="N1810" t="str">
        <f>VLOOKUP(F1810,Kategori[],3,FALSE)</f>
        <v>Kayu</v>
      </c>
    </row>
    <row r="1811" spans="1:14">
      <c r="A1811" s="139" t="s">
        <v>6856</v>
      </c>
      <c r="B1811" s="27" t="s">
        <v>19</v>
      </c>
      <c r="C1811" s="27" t="s">
        <v>20</v>
      </c>
      <c r="D1811" s="27" t="s">
        <v>1079</v>
      </c>
      <c r="E1811" s="27" t="s">
        <v>39</v>
      </c>
      <c r="F1811" s="27" t="s">
        <v>825</v>
      </c>
      <c r="G1811" s="27" t="s">
        <v>826</v>
      </c>
      <c r="H1811" s="139" t="s">
        <v>5</v>
      </c>
      <c r="I1811" s="1">
        <v>479029200</v>
      </c>
      <c r="J1811" s="58">
        <v>659</v>
      </c>
      <c r="K1811" t="str">
        <f>VLOOKUP(D1811,Group[],3,FALSE)</f>
        <v>Non Komoditi</v>
      </c>
      <c r="L1811">
        <f>VLOOKUP(D1811,Group[],5,FALSE)</f>
        <v>0</v>
      </c>
      <c r="M1811" t="str">
        <f>VLOOKUP(D1811,Group[],4,FALSE)</f>
        <v>Kayu</v>
      </c>
      <c r="N1811" t="str">
        <f>VLOOKUP(F1811,Kategori[],3,FALSE)</f>
        <v>Kayu</v>
      </c>
    </row>
    <row r="1812" spans="1:14">
      <c r="A1812" s="139" t="s">
        <v>6856</v>
      </c>
      <c r="B1812" s="27" t="s">
        <v>19</v>
      </c>
      <c r="C1812" s="27" t="s">
        <v>20</v>
      </c>
      <c r="D1812" s="27" t="s">
        <v>1079</v>
      </c>
      <c r="E1812" s="27" t="s">
        <v>39</v>
      </c>
      <c r="F1812" s="27" t="s">
        <v>827</v>
      </c>
      <c r="G1812" s="27" t="s">
        <v>828</v>
      </c>
      <c r="H1812" s="139" t="s">
        <v>5</v>
      </c>
      <c r="I1812" s="1">
        <v>639417850</v>
      </c>
      <c r="J1812" s="58">
        <v>724</v>
      </c>
      <c r="K1812" t="str">
        <f>VLOOKUP(D1812,Group[],3,FALSE)</f>
        <v>Non Komoditi</v>
      </c>
      <c r="L1812">
        <f>VLOOKUP(D1812,Group[],5,FALSE)</f>
        <v>0</v>
      </c>
      <c r="M1812" t="str">
        <f>VLOOKUP(D1812,Group[],4,FALSE)</f>
        <v>Kayu</v>
      </c>
      <c r="N1812" t="str">
        <f>VLOOKUP(F1812,Kategori[],3,FALSE)</f>
        <v>Kayu</v>
      </c>
    </row>
    <row r="1813" spans="1:14">
      <c r="A1813" s="139" t="s">
        <v>6856</v>
      </c>
      <c r="B1813" s="27" t="s">
        <v>19</v>
      </c>
      <c r="C1813" s="27" t="s">
        <v>20</v>
      </c>
      <c r="D1813" s="27" t="s">
        <v>1079</v>
      </c>
      <c r="E1813" s="27" t="s">
        <v>39</v>
      </c>
      <c r="F1813" s="27" t="s">
        <v>829</v>
      </c>
      <c r="G1813" s="27" t="s">
        <v>830</v>
      </c>
      <c r="H1813" s="139" t="s">
        <v>5</v>
      </c>
      <c r="I1813" s="1">
        <v>414232000</v>
      </c>
      <c r="J1813" s="58">
        <v>415</v>
      </c>
      <c r="K1813" t="str">
        <f>VLOOKUP(D1813,Group[],3,FALSE)</f>
        <v>Non Komoditi</v>
      </c>
      <c r="L1813">
        <f>VLOOKUP(D1813,Group[],5,FALSE)</f>
        <v>0</v>
      </c>
      <c r="M1813" t="str">
        <f>VLOOKUP(D1813,Group[],4,FALSE)</f>
        <v>Kayu</v>
      </c>
      <c r="N1813" t="str">
        <f>VLOOKUP(F1813,Kategori[],3,FALSE)</f>
        <v>Kayu</v>
      </c>
    </row>
    <row r="1814" spans="1:14">
      <c r="A1814" s="139" t="s">
        <v>6856</v>
      </c>
      <c r="B1814" s="27" t="s">
        <v>19</v>
      </c>
      <c r="C1814" s="27" t="s">
        <v>20</v>
      </c>
      <c r="D1814" s="27" t="s">
        <v>1079</v>
      </c>
      <c r="E1814" s="27" t="s">
        <v>39</v>
      </c>
      <c r="F1814" s="27" t="s">
        <v>831</v>
      </c>
      <c r="G1814" s="27" t="s">
        <v>832</v>
      </c>
      <c r="H1814" s="139" t="s">
        <v>5</v>
      </c>
      <c r="I1814" s="1">
        <v>248581750</v>
      </c>
      <c r="J1814" s="58">
        <v>225</v>
      </c>
      <c r="K1814" t="str">
        <f>VLOOKUP(D1814,Group[],3,FALSE)</f>
        <v>Non Komoditi</v>
      </c>
      <c r="L1814">
        <f>VLOOKUP(D1814,Group[],5,FALSE)</f>
        <v>0</v>
      </c>
      <c r="M1814" t="str">
        <f>VLOOKUP(D1814,Group[],4,FALSE)</f>
        <v>Kayu</v>
      </c>
      <c r="N1814" t="str">
        <f>VLOOKUP(F1814,Kategori[],3,FALSE)</f>
        <v>Kayu</v>
      </c>
    </row>
    <row r="1815" spans="1:14">
      <c r="A1815" s="139" t="s">
        <v>6856</v>
      </c>
      <c r="B1815" s="27" t="s">
        <v>19</v>
      </c>
      <c r="C1815" s="27" t="s">
        <v>20</v>
      </c>
      <c r="D1815" s="27" t="s">
        <v>1079</v>
      </c>
      <c r="E1815" s="27" t="s">
        <v>39</v>
      </c>
      <c r="F1815" s="27" t="s">
        <v>833</v>
      </c>
      <c r="G1815" s="27" t="s">
        <v>834</v>
      </c>
      <c r="H1815" s="139" t="s">
        <v>5</v>
      </c>
      <c r="I1815" s="1">
        <v>9865450</v>
      </c>
      <c r="J1815" s="58">
        <v>16</v>
      </c>
      <c r="K1815" t="str">
        <f>VLOOKUP(D1815,Group[],3,FALSE)</f>
        <v>Non Komoditi</v>
      </c>
      <c r="L1815">
        <f>VLOOKUP(D1815,Group[],5,FALSE)</f>
        <v>0</v>
      </c>
      <c r="M1815" t="str">
        <f>VLOOKUP(D1815,Group[],4,FALSE)</f>
        <v>Kayu</v>
      </c>
      <c r="N1815" t="str">
        <f>VLOOKUP(F1815,Kategori[],3,FALSE)</f>
        <v>Kayu</v>
      </c>
    </row>
    <row r="1816" spans="1:14">
      <c r="A1816" s="139" t="s">
        <v>6856</v>
      </c>
      <c r="B1816" s="27" t="s">
        <v>19</v>
      </c>
      <c r="C1816" s="27" t="s">
        <v>20</v>
      </c>
      <c r="D1816" s="27" t="s">
        <v>1079</v>
      </c>
      <c r="E1816" s="27" t="s">
        <v>39</v>
      </c>
      <c r="F1816" s="27" t="s">
        <v>837</v>
      </c>
      <c r="G1816" s="27" t="s">
        <v>838</v>
      </c>
      <c r="H1816" s="139" t="s">
        <v>5</v>
      </c>
      <c r="I1816" s="1">
        <v>109873643</v>
      </c>
      <c r="J1816" s="58">
        <v>393</v>
      </c>
      <c r="K1816" t="str">
        <f>VLOOKUP(D1816,Group[],3,FALSE)</f>
        <v>Non Komoditi</v>
      </c>
      <c r="L1816">
        <f>VLOOKUP(D1816,Group[],5,FALSE)</f>
        <v>0</v>
      </c>
      <c r="M1816" t="str">
        <f>VLOOKUP(D1816,Group[],4,FALSE)</f>
        <v>Kayu</v>
      </c>
      <c r="N1816" t="str">
        <f>VLOOKUP(F1816,Kategori[],3,FALSE)</f>
        <v>Kayu</v>
      </c>
    </row>
    <row r="1817" spans="1:14">
      <c r="A1817" s="139" t="s">
        <v>6856</v>
      </c>
      <c r="B1817" s="27" t="s">
        <v>19</v>
      </c>
      <c r="C1817" s="27" t="s">
        <v>20</v>
      </c>
      <c r="D1817" s="27" t="s">
        <v>1079</v>
      </c>
      <c r="E1817" s="27" t="s">
        <v>39</v>
      </c>
      <c r="F1817" s="27" t="s">
        <v>839</v>
      </c>
      <c r="G1817" s="27" t="s">
        <v>840</v>
      </c>
      <c r="H1817" s="139" t="s">
        <v>5</v>
      </c>
      <c r="I1817" s="1">
        <v>4536250</v>
      </c>
      <c r="J1817" s="58">
        <v>19</v>
      </c>
      <c r="K1817" t="str">
        <f>VLOOKUP(D1817,Group[],3,FALSE)</f>
        <v>Non Komoditi</v>
      </c>
      <c r="L1817">
        <f>VLOOKUP(D1817,Group[],5,FALSE)</f>
        <v>0</v>
      </c>
      <c r="M1817" t="str">
        <f>VLOOKUP(D1817,Group[],4,FALSE)</f>
        <v>Kayu</v>
      </c>
      <c r="N1817" t="str">
        <f>VLOOKUP(F1817,Kategori[],3,FALSE)</f>
        <v>Kayu</v>
      </c>
    </row>
    <row r="1818" spans="1:14">
      <c r="A1818" s="139" t="s">
        <v>6856</v>
      </c>
      <c r="B1818" s="27" t="s">
        <v>19</v>
      </c>
      <c r="C1818" s="27" t="s">
        <v>20</v>
      </c>
      <c r="D1818" s="27" t="s">
        <v>1079</v>
      </c>
      <c r="E1818" s="27" t="s">
        <v>39</v>
      </c>
      <c r="F1818" s="27" t="s">
        <v>841</v>
      </c>
      <c r="G1818" s="27" t="s">
        <v>842</v>
      </c>
      <c r="H1818" s="139" t="s">
        <v>5</v>
      </c>
      <c r="I1818" s="1">
        <v>12270375</v>
      </c>
      <c r="J1818" s="58">
        <v>27</v>
      </c>
      <c r="K1818" t="str">
        <f>VLOOKUP(D1818,Group[],3,FALSE)</f>
        <v>Non Komoditi</v>
      </c>
      <c r="L1818">
        <f>VLOOKUP(D1818,Group[],5,FALSE)</f>
        <v>0</v>
      </c>
      <c r="M1818" t="str">
        <f>VLOOKUP(D1818,Group[],4,FALSE)</f>
        <v>Kayu</v>
      </c>
      <c r="N1818" t="str">
        <f>VLOOKUP(F1818,Kategori[],3,FALSE)</f>
        <v>Kayu</v>
      </c>
    </row>
    <row r="1819" spans="1:14">
      <c r="A1819" s="139" t="s">
        <v>6856</v>
      </c>
      <c r="B1819" s="27" t="s">
        <v>19</v>
      </c>
      <c r="C1819" s="27" t="s">
        <v>20</v>
      </c>
      <c r="D1819" s="27" t="s">
        <v>1079</v>
      </c>
      <c r="E1819" s="27" t="s">
        <v>39</v>
      </c>
      <c r="F1819" s="27" t="s">
        <v>843</v>
      </c>
      <c r="G1819" s="27" t="s">
        <v>844</v>
      </c>
      <c r="H1819" s="139" t="s">
        <v>5</v>
      </c>
      <c r="I1819" s="1">
        <v>23450080</v>
      </c>
      <c r="J1819" s="58">
        <v>26</v>
      </c>
      <c r="K1819" t="str">
        <f>VLOOKUP(D1819,Group[],3,FALSE)</f>
        <v>Non Komoditi</v>
      </c>
      <c r="L1819">
        <f>VLOOKUP(D1819,Group[],5,FALSE)</f>
        <v>0</v>
      </c>
      <c r="M1819" t="str">
        <f>VLOOKUP(D1819,Group[],4,FALSE)</f>
        <v>Kayu</v>
      </c>
      <c r="N1819" t="str">
        <f>VLOOKUP(F1819,Kategori[],3,FALSE)</f>
        <v>Kayu</v>
      </c>
    </row>
    <row r="1820" spans="1:14">
      <c r="A1820" s="139" t="s">
        <v>6856</v>
      </c>
      <c r="B1820" s="27" t="s">
        <v>19</v>
      </c>
      <c r="C1820" s="27" t="s">
        <v>20</v>
      </c>
      <c r="D1820" s="27" t="s">
        <v>1079</v>
      </c>
      <c r="E1820" s="27" t="s">
        <v>39</v>
      </c>
      <c r="F1820" s="27" t="s">
        <v>845</v>
      </c>
      <c r="G1820" s="27" t="s">
        <v>846</v>
      </c>
      <c r="H1820" s="139" t="s">
        <v>5</v>
      </c>
      <c r="I1820" s="1">
        <v>18340000</v>
      </c>
      <c r="J1820" s="58">
        <v>20</v>
      </c>
      <c r="K1820" t="str">
        <f>VLOOKUP(D1820,Group[],3,FALSE)</f>
        <v>Non Komoditi</v>
      </c>
      <c r="L1820">
        <f>VLOOKUP(D1820,Group[],5,FALSE)</f>
        <v>0</v>
      </c>
      <c r="M1820" t="str">
        <f>VLOOKUP(D1820,Group[],4,FALSE)</f>
        <v>Kayu</v>
      </c>
      <c r="N1820" t="str">
        <f>VLOOKUP(F1820,Kategori[],3,FALSE)</f>
        <v>Kayu</v>
      </c>
    </row>
    <row r="1821" spans="1:14">
      <c r="A1821" s="139" t="s">
        <v>6856</v>
      </c>
      <c r="B1821" s="27" t="s">
        <v>19</v>
      </c>
      <c r="C1821" s="27" t="s">
        <v>20</v>
      </c>
      <c r="D1821" s="27" t="s">
        <v>1079</v>
      </c>
      <c r="E1821" s="27" t="s">
        <v>39</v>
      </c>
      <c r="F1821" s="27" t="s">
        <v>847</v>
      </c>
      <c r="G1821" s="27" t="s">
        <v>848</v>
      </c>
      <c r="H1821" s="139" t="s">
        <v>5</v>
      </c>
      <c r="I1821" s="1">
        <v>26129000</v>
      </c>
      <c r="J1821" s="58">
        <v>18</v>
      </c>
      <c r="K1821" t="str">
        <f>VLOOKUP(D1821,Group[],3,FALSE)</f>
        <v>Non Komoditi</v>
      </c>
      <c r="L1821">
        <f>VLOOKUP(D1821,Group[],5,FALSE)</f>
        <v>0</v>
      </c>
      <c r="M1821" t="str">
        <f>VLOOKUP(D1821,Group[],4,FALSE)</f>
        <v>Kayu</v>
      </c>
      <c r="N1821" t="str">
        <f>VLOOKUP(F1821,Kategori[],3,FALSE)</f>
        <v>Kayu</v>
      </c>
    </row>
    <row r="1822" spans="1:14">
      <c r="A1822" s="139" t="s">
        <v>6856</v>
      </c>
      <c r="B1822" s="27" t="s">
        <v>19</v>
      </c>
      <c r="C1822" s="27" t="s">
        <v>20</v>
      </c>
      <c r="D1822" s="27" t="s">
        <v>1079</v>
      </c>
      <c r="E1822" s="27" t="s">
        <v>39</v>
      </c>
      <c r="F1822" s="27" t="s">
        <v>849</v>
      </c>
      <c r="G1822" s="27" t="s">
        <v>850</v>
      </c>
      <c r="H1822" s="139" t="s">
        <v>5</v>
      </c>
      <c r="I1822" s="1">
        <v>1316160</v>
      </c>
      <c r="J1822" s="58">
        <v>2</v>
      </c>
      <c r="K1822" t="str">
        <f>VLOOKUP(D1822,Group[],3,FALSE)</f>
        <v>Non Komoditi</v>
      </c>
      <c r="L1822">
        <f>VLOOKUP(D1822,Group[],5,FALSE)</f>
        <v>0</v>
      </c>
      <c r="M1822" t="str">
        <f>VLOOKUP(D1822,Group[],4,FALSE)</f>
        <v>Kayu</v>
      </c>
      <c r="N1822" t="str">
        <f>VLOOKUP(F1822,Kategori[],3,FALSE)</f>
        <v>Kayu</v>
      </c>
    </row>
    <row r="1823" spans="1:14">
      <c r="A1823" s="139" t="s">
        <v>6856</v>
      </c>
      <c r="B1823" s="27" t="s">
        <v>19</v>
      </c>
      <c r="C1823" s="27" t="s">
        <v>20</v>
      </c>
      <c r="D1823" s="27" t="s">
        <v>1079</v>
      </c>
      <c r="E1823" s="27" t="s">
        <v>39</v>
      </c>
      <c r="F1823" s="27" t="s">
        <v>851</v>
      </c>
      <c r="G1823" s="27" t="s">
        <v>852</v>
      </c>
      <c r="H1823" s="139" t="s">
        <v>5</v>
      </c>
      <c r="I1823" s="1">
        <v>10371622</v>
      </c>
      <c r="J1823" s="58">
        <v>22</v>
      </c>
      <c r="K1823" t="str">
        <f>VLOOKUP(D1823,Group[],3,FALSE)</f>
        <v>Non Komoditi</v>
      </c>
      <c r="L1823">
        <f>VLOOKUP(D1823,Group[],5,FALSE)</f>
        <v>0</v>
      </c>
      <c r="M1823" t="str">
        <f>VLOOKUP(D1823,Group[],4,FALSE)</f>
        <v>Kayu</v>
      </c>
      <c r="N1823" t="str">
        <f>VLOOKUP(F1823,Kategori[],3,FALSE)</f>
        <v>Kayu</v>
      </c>
    </row>
    <row r="1824" spans="1:14">
      <c r="A1824" s="139" t="s">
        <v>6856</v>
      </c>
      <c r="B1824" s="27" t="s">
        <v>19</v>
      </c>
      <c r="C1824" s="27" t="s">
        <v>20</v>
      </c>
      <c r="D1824" s="27" t="s">
        <v>1079</v>
      </c>
      <c r="E1824" s="27" t="s">
        <v>39</v>
      </c>
      <c r="F1824" s="27" t="s">
        <v>853</v>
      </c>
      <c r="G1824" s="27" t="s">
        <v>854</v>
      </c>
      <c r="H1824" s="139" t="s">
        <v>5</v>
      </c>
      <c r="I1824" s="1">
        <v>10279500</v>
      </c>
      <c r="J1824" s="58">
        <v>22</v>
      </c>
      <c r="K1824" t="str">
        <f>VLOOKUP(D1824,Group[],3,FALSE)</f>
        <v>Non Komoditi</v>
      </c>
      <c r="L1824">
        <f>VLOOKUP(D1824,Group[],5,FALSE)</f>
        <v>0</v>
      </c>
      <c r="M1824" t="str">
        <f>VLOOKUP(D1824,Group[],4,FALSE)</f>
        <v>Kayu</v>
      </c>
      <c r="N1824" t="str">
        <f>VLOOKUP(F1824,Kategori[],3,FALSE)</f>
        <v>Kayu</v>
      </c>
    </row>
    <row r="1825" spans="1:14">
      <c r="A1825" s="139" t="s">
        <v>6856</v>
      </c>
      <c r="B1825" s="27" t="s">
        <v>19</v>
      </c>
      <c r="C1825" s="27" t="s">
        <v>20</v>
      </c>
      <c r="D1825" s="27" t="s">
        <v>1079</v>
      </c>
      <c r="E1825" s="27" t="s">
        <v>39</v>
      </c>
      <c r="F1825" s="27" t="s">
        <v>855</v>
      </c>
      <c r="G1825" s="27" t="s">
        <v>856</v>
      </c>
      <c r="H1825" s="139" t="s">
        <v>5</v>
      </c>
      <c r="I1825" s="1">
        <v>66465000</v>
      </c>
      <c r="J1825" s="58">
        <v>68</v>
      </c>
      <c r="K1825" t="str">
        <f>VLOOKUP(D1825,Group[],3,FALSE)</f>
        <v>Non Komoditi</v>
      </c>
      <c r="L1825">
        <f>VLOOKUP(D1825,Group[],5,FALSE)</f>
        <v>0</v>
      </c>
      <c r="M1825" t="str">
        <f>VLOOKUP(D1825,Group[],4,FALSE)</f>
        <v>Kayu</v>
      </c>
      <c r="N1825" t="str">
        <f>VLOOKUP(F1825,Kategori[],3,FALSE)</f>
        <v>Kayu</v>
      </c>
    </row>
    <row r="1826" spans="1:14">
      <c r="A1826" s="139" t="s">
        <v>6856</v>
      </c>
      <c r="B1826" s="27" t="s">
        <v>19</v>
      </c>
      <c r="C1826" s="27" t="s">
        <v>20</v>
      </c>
      <c r="D1826" s="27" t="s">
        <v>1079</v>
      </c>
      <c r="E1826" s="27" t="s">
        <v>39</v>
      </c>
      <c r="F1826" s="27" t="s">
        <v>857</v>
      </c>
      <c r="G1826" s="27" t="s">
        <v>858</v>
      </c>
      <c r="H1826" s="139" t="s">
        <v>5</v>
      </c>
      <c r="I1826" s="1">
        <v>91586000</v>
      </c>
      <c r="J1826" s="58">
        <v>86</v>
      </c>
      <c r="K1826" t="str">
        <f>VLOOKUP(D1826,Group[],3,FALSE)</f>
        <v>Non Komoditi</v>
      </c>
      <c r="L1826">
        <f>VLOOKUP(D1826,Group[],5,FALSE)</f>
        <v>0</v>
      </c>
      <c r="M1826" t="str">
        <f>VLOOKUP(D1826,Group[],4,FALSE)</f>
        <v>Kayu</v>
      </c>
      <c r="N1826" t="str">
        <f>VLOOKUP(F1826,Kategori[],3,FALSE)</f>
        <v>Kayu</v>
      </c>
    </row>
    <row r="1827" spans="1:14">
      <c r="A1827" s="139" t="s">
        <v>6856</v>
      </c>
      <c r="B1827" s="27" t="s">
        <v>19</v>
      </c>
      <c r="C1827" s="27" t="s">
        <v>20</v>
      </c>
      <c r="D1827" s="27" t="s">
        <v>1079</v>
      </c>
      <c r="E1827" s="27" t="s">
        <v>39</v>
      </c>
      <c r="F1827" s="27" t="s">
        <v>859</v>
      </c>
      <c r="G1827" s="27" t="s">
        <v>860</v>
      </c>
      <c r="H1827" s="139" t="s">
        <v>5</v>
      </c>
      <c r="I1827" s="1">
        <v>66286000</v>
      </c>
      <c r="J1827" s="58">
        <v>63</v>
      </c>
      <c r="K1827" t="str">
        <f>VLOOKUP(D1827,Group[],3,FALSE)</f>
        <v>Non Komoditi</v>
      </c>
      <c r="L1827">
        <f>VLOOKUP(D1827,Group[],5,FALSE)</f>
        <v>0</v>
      </c>
      <c r="M1827" t="str">
        <f>VLOOKUP(D1827,Group[],4,FALSE)</f>
        <v>Kayu</v>
      </c>
      <c r="N1827" t="str">
        <f>VLOOKUP(F1827,Kategori[],3,FALSE)</f>
        <v>Kayu</v>
      </c>
    </row>
    <row r="1828" spans="1:14">
      <c r="A1828" s="139" t="s">
        <v>6856</v>
      </c>
      <c r="B1828" s="27" t="s">
        <v>19</v>
      </c>
      <c r="C1828" s="27" t="s">
        <v>20</v>
      </c>
      <c r="D1828" s="27" t="s">
        <v>1079</v>
      </c>
      <c r="E1828" s="27" t="s">
        <v>39</v>
      </c>
      <c r="F1828" s="27" t="s">
        <v>861</v>
      </c>
      <c r="G1828" s="27" t="s">
        <v>862</v>
      </c>
      <c r="H1828" s="139" t="s">
        <v>5</v>
      </c>
      <c r="I1828" s="1">
        <v>47075000</v>
      </c>
      <c r="J1828" s="58">
        <v>42</v>
      </c>
      <c r="K1828" t="str">
        <f>VLOOKUP(D1828,Group[],3,FALSE)</f>
        <v>Non Komoditi</v>
      </c>
      <c r="L1828">
        <f>VLOOKUP(D1828,Group[],5,FALSE)</f>
        <v>0</v>
      </c>
      <c r="M1828" t="str">
        <f>VLOOKUP(D1828,Group[],4,FALSE)</f>
        <v>Kayu</v>
      </c>
      <c r="N1828" t="str">
        <f>VLOOKUP(F1828,Kategori[],3,FALSE)</f>
        <v>Kayu</v>
      </c>
    </row>
    <row r="1829" spans="1:14">
      <c r="A1829" s="139" t="s">
        <v>6856</v>
      </c>
      <c r="B1829" s="27" t="s">
        <v>19</v>
      </c>
      <c r="C1829" s="27" t="s">
        <v>20</v>
      </c>
      <c r="D1829" s="27" t="s">
        <v>1079</v>
      </c>
      <c r="E1829" s="27" t="s">
        <v>39</v>
      </c>
      <c r="F1829" s="27" t="s">
        <v>863</v>
      </c>
      <c r="G1829" s="27" t="s">
        <v>864</v>
      </c>
      <c r="H1829" s="139" t="s">
        <v>5</v>
      </c>
      <c r="I1829" s="1">
        <v>3523500</v>
      </c>
      <c r="J1829" s="58">
        <v>4</v>
      </c>
      <c r="K1829" t="str">
        <f>VLOOKUP(D1829,Group[],3,FALSE)</f>
        <v>Non Komoditi</v>
      </c>
      <c r="L1829">
        <f>VLOOKUP(D1829,Group[],5,FALSE)</f>
        <v>0</v>
      </c>
      <c r="M1829" t="str">
        <f>VLOOKUP(D1829,Group[],4,FALSE)</f>
        <v>Kayu</v>
      </c>
      <c r="N1829" t="str">
        <f>VLOOKUP(F1829,Kategori[],3,FALSE)</f>
        <v>Kayu</v>
      </c>
    </row>
    <row r="1830" spans="1:14">
      <c r="A1830" s="139" t="s">
        <v>6856</v>
      </c>
      <c r="B1830" s="27" t="s">
        <v>19</v>
      </c>
      <c r="C1830" s="27" t="s">
        <v>20</v>
      </c>
      <c r="D1830" s="27" t="s">
        <v>1079</v>
      </c>
      <c r="E1830" s="27" t="s">
        <v>39</v>
      </c>
      <c r="F1830" s="27" t="s">
        <v>865</v>
      </c>
      <c r="G1830" s="27" t="s">
        <v>866</v>
      </c>
      <c r="H1830" s="139" t="s">
        <v>5</v>
      </c>
      <c r="I1830" s="1">
        <v>6297297</v>
      </c>
      <c r="J1830" s="58">
        <v>14</v>
      </c>
      <c r="K1830" t="str">
        <f>VLOOKUP(D1830,Group[],3,FALSE)</f>
        <v>Non Komoditi</v>
      </c>
      <c r="L1830">
        <f>VLOOKUP(D1830,Group[],5,FALSE)</f>
        <v>0</v>
      </c>
      <c r="M1830" t="str">
        <f>VLOOKUP(D1830,Group[],4,FALSE)</f>
        <v>Kayu</v>
      </c>
      <c r="N1830" t="str">
        <f>VLOOKUP(F1830,Kategori[],3,FALSE)</f>
        <v>Kayu</v>
      </c>
    </row>
    <row r="1831" spans="1:14">
      <c r="A1831" s="139" t="s">
        <v>6856</v>
      </c>
      <c r="B1831" s="27" t="s">
        <v>19</v>
      </c>
      <c r="C1831" s="27" t="s">
        <v>20</v>
      </c>
      <c r="D1831" s="27" t="s">
        <v>1079</v>
      </c>
      <c r="E1831" s="27" t="s">
        <v>39</v>
      </c>
      <c r="F1831" s="27" t="s">
        <v>877</v>
      </c>
      <c r="G1831" s="27" t="s">
        <v>878</v>
      </c>
      <c r="H1831" s="139" t="s">
        <v>5</v>
      </c>
      <c r="I1831" s="1">
        <v>2071000</v>
      </c>
      <c r="J1831" s="58">
        <v>6</v>
      </c>
      <c r="K1831" t="str">
        <f>VLOOKUP(D1831,Group[],3,FALSE)</f>
        <v>Non Komoditi</v>
      </c>
      <c r="L1831">
        <f>VLOOKUP(D1831,Group[],5,FALSE)</f>
        <v>0</v>
      </c>
      <c r="M1831" t="str">
        <f>VLOOKUP(D1831,Group[],4,FALSE)</f>
        <v>Kayu</v>
      </c>
      <c r="N1831" t="str">
        <f>VLOOKUP(F1831,Kategori[],3,FALSE)</f>
        <v>Kayu</v>
      </c>
    </row>
    <row r="1832" spans="1:14">
      <c r="A1832" s="139" t="s">
        <v>6856</v>
      </c>
      <c r="B1832" s="27" t="s">
        <v>19</v>
      </c>
      <c r="C1832" s="27" t="s">
        <v>20</v>
      </c>
      <c r="D1832" s="27" t="s">
        <v>1079</v>
      </c>
      <c r="E1832" s="27" t="s">
        <v>39</v>
      </c>
      <c r="F1832" s="27" t="s">
        <v>879</v>
      </c>
      <c r="G1832" s="27" t="s">
        <v>880</v>
      </c>
      <c r="H1832" s="139" t="s">
        <v>5</v>
      </c>
      <c r="I1832" s="1">
        <v>7597800</v>
      </c>
      <c r="J1832" s="58">
        <v>13</v>
      </c>
      <c r="K1832" t="str">
        <f>VLOOKUP(D1832,Group[],3,FALSE)</f>
        <v>Non Komoditi</v>
      </c>
      <c r="L1832">
        <f>VLOOKUP(D1832,Group[],5,FALSE)</f>
        <v>0</v>
      </c>
      <c r="M1832" t="str">
        <f>VLOOKUP(D1832,Group[],4,FALSE)</f>
        <v>Kayu</v>
      </c>
      <c r="N1832" t="str">
        <f>VLOOKUP(F1832,Kategori[],3,FALSE)</f>
        <v>Kayu</v>
      </c>
    </row>
    <row r="1833" spans="1:14">
      <c r="A1833" s="139" t="s">
        <v>6856</v>
      </c>
      <c r="B1833" s="27" t="s">
        <v>19</v>
      </c>
      <c r="C1833" s="27" t="s">
        <v>20</v>
      </c>
      <c r="D1833" s="27" t="s">
        <v>1079</v>
      </c>
      <c r="E1833" s="27" t="s">
        <v>39</v>
      </c>
      <c r="F1833" s="27" t="s">
        <v>881</v>
      </c>
      <c r="G1833" s="27" t="s">
        <v>882</v>
      </c>
      <c r="H1833" s="139" t="s">
        <v>5</v>
      </c>
      <c r="I1833" s="1">
        <v>11120200</v>
      </c>
      <c r="J1833" s="58">
        <v>14</v>
      </c>
      <c r="K1833" t="str">
        <f>VLOOKUP(D1833,Group[],3,FALSE)</f>
        <v>Non Komoditi</v>
      </c>
      <c r="L1833">
        <f>VLOOKUP(D1833,Group[],5,FALSE)</f>
        <v>0</v>
      </c>
      <c r="M1833" t="str">
        <f>VLOOKUP(D1833,Group[],4,FALSE)</f>
        <v>Kayu</v>
      </c>
      <c r="N1833" t="str">
        <f>VLOOKUP(F1833,Kategori[],3,FALSE)</f>
        <v>Kayu</v>
      </c>
    </row>
    <row r="1834" spans="1:14">
      <c r="A1834" s="139" t="s">
        <v>6856</v>
      </c>
      <c r="B1834" s="27" t="s">
        <v>19</v>
      </c>
      <c r="C1834" s="27" t="s">
        <v>20</v>
      </c>
      <c r="D1834" s="27" t="s">
        <v>1079</v>
      </c>
      <c r="E1834" s="27" t="s">
        <v>39</v>
      </c>
      <c r="F1834" s="27" t="s">
        <v>883</v>
      </c>
      <c r="G1834" s="27" t="s">
        <v>884</v>
      </c>
      <c r="H1834" s="139" t="s">
        <v>5</v>
      </c>
      <c r="I1834" s="1">
        <v>5910750</v>
      </c>
      <c r="J1834" s="58">
        <v>8</v>
      </c>
      <c r="K1834" t="str">
        <f>VLOOKUP(D1834,Group[],3,FALSE)</f>
        <v>Non Komoditi</v>
      </c>
      <c r="L1834">
        <f>VLOOKUP(D1834,Group[],5,FALSE)</f>
        <v>0</v>
      </c>
      <c r="M1834" t="str">
        <f>VLOOKUP(D1834,Group[],4,FALSE)</f>
        <v>Kayu</v>
      </c>
      <c r="N1834" t="str">
        <f>VLOOKUP(F1834,Kategori[],3,FALSE)</f>
        <v>Kayu</v>
      </c>
    </row>
    <row r="1835" spans="1:14">
      <c r="A1835" s="139" t="s">
        <v>6856</v>
      </c>
      <c r="B1835" s="27" t="s">
        <v>19</v>
      </c>
      <c r="C1835" s="27" t="s">
        <v>20</v>
      </c>
      <c r="D1835" s="27" t="s">
        <v>1079</v>
      </c>
      <c r="E1835" s="27" t="s">
        <v>39</v>
      </c>
      <c r="F1835" s="27" t="s">
        <v>885</v>
      </c>
      <c r="G1835" s="27" t="s">
        <v>886</v>
      </c>
      <c r="H1835" s="139" t="s">
        <v>5</v>
      </c>
      <c r="I1835" s="1">
        <v>4262400</v>
      </c>
      <c r="J1835" s="58">
        <v>5</v>
      </c>
      <c r="K1835" t="str">
        <f>VLOOKUP(D1835,Group[],3,FALSE)</f>
        <v>Non Komoditi</v>
      </c>
      <c r="L1835">
        <f>VLOOKUP(D1835,Group[],5,FALSE)</f>
        <v>0</v>
      </c>
      <c r="M1835" t="str">
        <f>VLOOKUP(D1835,Group[],4,FALSE)</f>
        <v>Kayu</v>
      </c>
      <c r="N1835" t="str">
        <f>VLOOKUP(F1835,Kategori[],3,FALSE)</f>
        <v>Kayu</v>
      </c>
    </row>
    <row r="1836" spans="1:14">
      <c r="A1836" s="139" t="s">
        <v>6856</v>
      </c>
      <c r="B1836" s="27" t="s">
        <v>19</v>
      </c>
      <c r="C1836" s="27" t="s">
        <v>20</v>
      </c>
      <c r="D1836" s="27" t="s">
        <v>1079</v>
      </c>
      <c r="E1836" s="27" t="s">
        <v>39</v>
      </c>
      <c r="F1836" s="27" t="s">
        <v>891</v>
      </c>
      <c r="G1836" s="27" t="s">
        <v>892</v>
      </c>
      <c r="H1836" s="139" t="s">
        <v>5</v>
      </c>
      <c r="I1836" s="1">
        <v>5088100</v>
      </c>
      <c r="J1836" s="58">
        <v>17</v>
      </c>
      <c r="K1836" t="str">
        <f>VLOOKUP(D1836,Group[],3,FALSE)</f>
        <v>Non Komoditi</v>
      </c>
      <c r="L1836">
        <f>VLOOKUP(D1836,Group[],5,FALSE)</f>
        <v>0</v>
      </c>
      <c r="M1836" t="str">
        <f>VLOOKUP(D1836,Group[],4,FALSE)</f>
        <v>Kayu</v>
      </c>
      <c r="N1836" t="str">
        <f>VLOOKUP(F1836,Kategori[],3,FALSE)</f>
        <v>Kayu</v>
      </c>
    </row>
    <row r="1837" spans="1:14">
      <c r="A1837" s="139" t="s">
        <v>6856</v>
      </c>
      <c r="B1837" s="27" t="s">
        <v>19</v>
      </c>
      <c r="C1837" s="27" t="s">
        <v>20</v>
      </c>
      <c r="D1837" s="27" t="s">
        <v>1079</v>
      </c>
      <c r="E1837" s="27" t="s">
        <v>39</v>
      </c>
      <c r="F1837" s="27" t="s">
        <v>893</v>
      </c>
      <c r="G1837" s="27" t="s">
        <v>894</v>
      </c>
      <c r="H1837" s="139" t="s">
        <v>5</v>
      </c>
      <c r="I1837" s="1">
        <v>14394000</v>
      </c>
      <c r="J1837" s="58">
        <v>30</v>
      </c>
      <c r="K1837" t="str">
        <f>VLOOKUP(D1837,Group[],3,FALSE)</f>
        <v>Non Komoditi</v>
      </c>
      <c r="L1837">
        <f>VLOOKUP(D1837,Group[],5,FALSE)</f>
        <v>0</v>
      </c>
      <c r="M1837" t="str">
        <f>VLOOKUP(D1837,Group[],4,FALSE)</f>
        <v>Kayu</v>
      </c>
      <c r="N1837" t="str">
        <f>VLOOKUP(F1837,Kategori[],3,FALSE)</f>
        <v>Kayu</v>
      </c>
    </row>
    <row r="1838" spans="1:14">
      <c r="A1838" s="139" t="s">
        <v>6856</v>
      </c>
      <c r="B1838" s="27" t="s">
        <v>19</v>
      </c>
      <c r="C1838" s="27" t="s">
        <v>20</v>
      </c>
      <c r="D1838" s="27" t="s">
        <v>1079</v>
      </c>
      <c r="E1838" s="27" t="s">
        <v>39</v>
      </c>
      <c r="F1838" s="27" t="s">
        <v>895</v>
      </c>
      <c r="G1838" s="27" t="s">
        <v>896</v>
      </c>
      <c r="H1838" s="139" t="s">
        <v>5</v>
      </c>
      <c r="I1838" s="1">
        <v>12432000</v>
      </c>
      <c r="J1838" s="58">
        <v>28</v>
      </c>
      <c r="K1838" t="str">
        <f>VLOOKUP(D1838,Group[],3,FALSE)</f>
        <v>Non Komoditi</v>
      </c>
      <c r="L1838">
        <f>VLOOKUP(D1838,Group[],5,FALSE)</f>
        <v>0</v>
      </c>
      <c r="M1838" t="str">
        <f>VLOOKUP(D1838,Group[],4,FALSE)</f>
        <v>Kayu</v>
      </c>
      <c r="N1838" t="str">
        <f>VLOOKUP(F1838,Kategori[],3,FALSE)</f>
        <v>Kayu</v>
      </c>
    </row>
    <row r="1839" spans="1:14">
      <c r="A1839" s="139" t="s">
        <v>6856</v>
      </c>
      <c r="B1839" s="27" t="s">
        <v>19</v>
      </c>
      <c r="C1839" s="27" t="s">
        <v>20</v>
      </c>
      <c r="D1839" s="27" t="s">
        <v>1079</v>
      </c>
      <c r="E1839" s="27" t="s">
        <v>39</v>
      </c>
      <c r="F1839" s="27" t="s">
        <v>897</v>
      </c>
      <c r="G1839" s="27" t="s">
        <v>898</v>
      </c>
      <c r="H1839" s="139" t="s">
        <v>5</v>
      </c>
      <c r="I1839" s="1">
        <v>4842000</v>
      </c>
      <c r="J1839" s="58">
        <v>16</v>
      </c>
      <c r="K1839" t="str">
        <f>VLOOKUP(D1839,Group[],3,FALSE)</f>
        <v>Non Komoditi</v>
      </c>
      <c r="L1839">
        <f>VLOOKUP(D1839,Group[],5,FALSE)</f>
        <v>0</v>
      </c>
      <c r="M1839" t="str">
        <f>VLOOKUP(D1839,Group[],4,FALSE)</f>
        <v>Kayu</v>
      </c>
      <c r="N1839" t="str">
        <f>VLOOKUP(F1839,Kategori[],3,FALSE)</f>
        <v>Kayu</v>
      </c>
    </row>
    <row r="1840" spans="1:14">
      <c r="A1840" s="139" t="s">
        <v>6856</v>
      </c>
      <c r="B1840" s="27" t="s">
        <v>19</v>
      </c>
      <c r="C1840" s="27" t="s">
        <v>20</v>
      </c>
      <c r="D1840" s="27" t="s">
        <v>1079</v>
      </c>
      <c r="E1840" s="27" t="s">
        <v>39</v>
      </c>
      <c r="F1840" s="27" t="s">
        <v>899</v>
      </c>
      <c r="G1840" s="27" t="s">
        <v>900</v>
      </c>
      <c r="H1840" s="139" t="s">
        <v>5</v>
      </c>
      <c r="I1840" s="1">
        <v>948000</v>
      </c>
      <c r="J1840" s="58">
        <v>9</v>
      </c>
      <c r="K1840" t="str">
        <f>VLOOKUP(D1840,Group[],3,FALSE)</f>
        <v>Non Komoditi</v>
      </c>
      <c r="L1840">
        <f>VLOOKUP(D1840,Group[],5,FALSE)</f>
        <v>0</v>
      </c>
      <c r="M1840" t="str">
        <f>VLOOKUP(D1840,Group[],4,FALSE)</f>
        <v>Kayu</v>
      </c>
      <c r="N1840" t="str">
        <f>VLOOKUP(F1840,Kategori[],3,FALSE)</f>
        <v>Kayu</v>
      </c>
    </row>
    <row r="1841" spans="1:14">
      <c r="A1841" s="139" t="s">
        <v>6856</v>
      </c>
      <c r="B1841" s="27" t="s">
        <v>19</v>
      </c>
      <c r="C1841" s="27" t="s">
        <v>20</v>
      </c>
      <c r="D1841" s="27" t="s">
        <v>1079</v>
      </c>
      <c r="E1841" s="27" t="s">
        <v>39</v>
      </c>
      <c r="F1841" s="27" t="s">
        <v>949</v>
      </c>
      <c r="G1841" s="27" t="s">
        <v>950</v>
      </c>
      <c r="H1841" s="139" t="s">
        <v>5</v>
      </c>
      <c r="I1841" s="1">
        <v>652050</v>
      </c>
      <c r="J1841" s="58">
        <v>2</v>
      </c>
      <c r="K1841" t="str">
        <f>VLOOKUP(D1841,Group[],3,FALSE)</f>
        <v>Non Komoditi</v>
      </c>
      <c r="L1841">
        <f>VLOOKUP(D1841,Group[],5,FALSE)</f>
        <v>0</v>
      </c>
      <c r="M1841" t="str">
        <f>VLOOKUP(D1841,Group[],4,FALSE)</f>
        <v>Kayu</v>
      </c>
      <c r="N1841" t="str">
        <f>VLOOKUP(F1841,Kategori[],3,FALSE)</f>
        <v>Kayu</v>
      </c>
    </row>
    <row r="1842" spans="1:14">
      <c r="A1842" s="139" t="s">
        <v>6856</v>
      </c>
      <c r="B1842" s="27" t="s">
        <v>19</v>
      </c>
      <c r="C1842" s="27" t="s">
        <v>20</v>
      </c>
      <c r="D1842" s="27" t="s">
        <v>1079</v>
      </c>
      <c r="E1842" s="27" t="s">
        <v>39</v>
      </c>
      <c r="F1842" s="27" t="s">
        <v>951</v>
      </c>
      <c r="G1842" s="27" t="s">
        <v>952</v>
      </c>
      <c r="H1842" s="139" t="s">
        <v>5</v>
      </c>
      <c r="I1842" s="1">
        <v>2403500</v>
      </c>
      <c r="J1842" s="58">
        <v>3</v>
      </c>
      <c r="K1842" t="str">
        <f>VLOOKUP(D1842,Group[],3,FALSE)</f>
        <v>Non Komoditi</v>
      </c>
      <c r="L1842">
        <f>VLOOKUP(D1842,Group[],5,FALSE)</f>
        <v>0</v>
      </c>
      <c r="M1842" t="str">
        <f>VLOOKUP(D1842,Group[],4,FALSE)</f>
        <v>Kayu</v>
      </c>
      <c r="N1842" t="str">
        <f>VLOOKUP(F1842,Kategori[],3,FALSE)</f>
        <v>Kayu</v>
      </c>
    </row>
    <row r="1843" spans="1:14">
      <c r="A1843" s="139" t="s">
        <v>6856</v>
      </c>
      <c r="B1843" s="27" t="s">
        <v>19</v>
      </c>
      <c r="C1843" s="27" t="s">
        <v>20</v>
      </c>
      <c r="D1843" s="27" t="s">
        <v>1079</v>
      </c>
      <c r="E1843" s="27" t="s">
        <v>39</v>
      </c>
      <c r="F1843" s="27" t="s">
        <v>953</v>
      </c>
      <c r="G1843" s="27" t="s">
        <v>954</v>
      </c>
      <c r="H1843" s="139" t="s">
        <v>5</v>
      </c>
      <c r="I1843" s="1">
        <v>2204200</v>
      </c>
      <c r="J1843" s="58">
        <v>3</v>
      </c>
      <c r="K1843" t="str">
        <f>VLOOKUP(D1843,Group[],3,FALSE)</f>
        <v>Non Komoditi</v>
      </c>
      <c r="L1843">
        <f>VLOOKUP(D1843,Group[],5,FALSE)</f>
        <v>0</v>
      </c>
      <c r="M1843" t="str">
        <f>VLOOKUP(D1843,Group[],4,FALSE)</f>
        <v>Kayu</v>
      </c>
      <c r="N1843" t="str">
        <f>VLOOKUP(F1843,Kategori[],3,FALSE)</f>
        <v>Kayu</v>
      </c>
    </row>
    <row r="1844" spans="1:14">
      <c r="A1844" s="139" t="s">
        <v>6856</v>
      </c>
      <c r="B1844" s="27" t="s">
        <v>19</v>
      </c>
      <c r="C1844" s="27" t="s">
        <v>20</v>
      </c>
      <c r="D1844" s="27" t="s">
        <v>1079</v>
      </c>
      <c r="E1844" s="27" t="s">
        <v>39</v>
      </c>
      <c r="F1844" s="27" t="s">
        <v>955</v>
      </c>
      <c r="G1844" s="27" t="s">
        <v>956</v>
      </c>
      <c r="H1844" s="139" t="s">
        <v>5</v>
      </c>
      <c r="I1844" s="1">
        <v>2655800</v>
      </c>
      <c r="J1844" s="58">
        <v>3</v>
      </c>
      <c r="K1844" t="str">
        <f>VLOOKUP(D1844,Group[],3,FALSE)</f>
        <v>Non Komoditi</v>
      </c>
      <c r="L1844">
        <f>VLOOKUP(D1844,Group[],5,FALSE)</f>
        <v>0</v>
      </c>
      <c r="M1844" t="str">
        <f>VLOOKUP(D1844,Group[],4,FALSE)</f>
        <v>Kayu</v>
      </c>
      <c r="N1844" t="str">
        <f>VLOOKUP(F1844,Kategori[],3,FALSE)</f>
        <v>Kayu</v>
      </c>
    </row>
    <row r="1845" spans="1:14">
      <c r="A1845" s="139" t="s">
        <v>6856</v>
      </c>
      <c r="B1845" s="27" t="s">
        <v>19</v>
      </c>
      <c r="C1845" s="27" t="s">
        <v>20</v>
      </c>
      <c r="D1845" s="27" t="s">
        <v>1079</v>
      </c>
      <c r="E1845" s="27" t="s">
        <v>39</v>
      </c>
      <c r="F1845" s="27" t="s">
        <v>957</v>
      </c>
      <c r="G1845" s="27" t="s">
        <v>958</v>
      </c>
      <c r="H1845" s="139" t="s">
        <v>5</v>
      </c>
      <c r="I1845" s="1">
        <v>362700</v>
      </c>
      <c r="J1845" s="58">
        <v>1</v>
      </c>
      <c r="K1845" t="str">
        <f>VLOOKUP(D1845,Group[],3,FALSE)</f>
        <v>Non Komoditi</v>
      </c>
      <c r="L1845">
        <f>VLOOKUP(D1845,Group[],5,FALSE)</f>
        <v>0</v>
      </c>
      <c r="M1845" t="str">
        <f>VLOOKUP(D1845,Group[],4,FALSE)</f>
        <v>Kayu</v>
      </c>
      <c r="N1845" t="str">
        <f>VLOOKUP(F1845,Kategori[],3,FALSE)</f>
        <v>Kayu</v>
      </c>
    </row>
    <row r="1846" spans="1:14">
      <c r="A1846" s="139" t="s">
        <v>6856</v>
      </c>
      <c r="B1846" s="27" t="s">
        <v>19</v>
      </c>
      <c r="C1846" s="27" t="s">
        <v>20</v>
      </c>
      <c r="D1846" s="27" t="s">
        <v>1079</v>
      </c>
      <c r="E1846" s="27" t="s">
        <v>39</v>
      </c>
      <c r="F1846" s="27" t="s">
        <v>963</v>
      </c>
      <c r="G1846" s="27" t="s">
        <v>964</v>
      </c>
      <c r="H1846" s="139" t="s">
        <v>5</v>
      </c>
      <c r="I1846" s="1">
        <v>1619800</v>
      </c>
      <c r="J1846" s="58">
        <v>4</v>
      </c>
      <c r="K1846" t="str">
        <f>VLOOKUP(D1846,Group[],3,FALSE)</f>
        <v>Non Komoditi</v>
      </c>
      <c r="L1846">
        <f>VLOOKUP(D1846,Group[],5,FALSE)</f>
        <v>0</v>
      </c>
      <c r="M1846" t="str">
        <f>VLOOKUP(D1846,Group[],4,FALSE)</f>
        <v>Kayu</v>
      </c>
      <c r="N1846" t="str">
        <f>VLOOKUP(F1846,Kategori[],3,FALSE)</f>
        <v>Kayu</v>
      </c>
    </row>
    <row r="1847" spans="1:14">
      <c r="A1847" s="139" t="s">
        <v>6856</v>
      </c>
      <c r="B1847" s="27" t="s">
        <v>19</v>
      </c>
      <c r="C1847" s="27" t="s">
        <v>20</v>
      </c>
      <c r="D1847" s="27" t="s">
        <v>1079</v>
      </c>
      <c r="E1847" s="27" t="s">
        <v>39</v>
      </c>
      <c r="F1847" s="27" t="s">
        <v>965</v>
      </c>
      <c r="G1847" s="27" t="s">
        <v>966</v>
      </c>
      <c r="H1847" s="139" t="s">
        <v>5</v>
      </c>
      <c r="I1847" s="1">
        <v>1779250</v>
      </c>
      <c r="J1847" s="58">
        <v>6</v>
      </c>
      <c r="K1847" t="str">
        <f>VLOOKUP(D1847,Group[],3,FALSE)</f>
        <v>Non Komoditi</v>
      </c>
      <c r="L1847">
        <f>VLOOKUP(D1847,Group[],5,FALSE)</f>
        <v>0</v>
      </c>
      <c r="M1847" t="str">
        <f>VLOOKUP(D1847,Group[],4,FALSE)</f>
        <v>Kayu</v>
      </c>
      <c r="N1847" t="str">
        <f>VLOOKUP(F1847,Kategori[],3,FALSE)</f>
        <v>Kayu</v>
      </c>
    </row>
    <row r="1848" spans="1:14">
      <c r="A1848" s="139" t="s">
        <v>6856</v>
      </c>
      <c r="B1848" s="27" t="s">
        <v>19</v>
      </c>
      <c r="C1848" s="27" t="s">
        <v>20</v>
      </c>
      <c r="D1848" s="27" t="s">
        <v>1079</v>
      </c>
      <c r="E1848" s="27" t="s">
        <v>39</v>
      </c>
      <c r="F1848" s="27" t="s">
        <v>967</v>
      </c>
      <c r="G1848" s="27" t="s">
        <v>968</v>
      </c>
      <c r="H1848" s="139" t="s">
        <v>5</v>
      </c>
      <c r="I1848" s="1">
        <v>2172050</v>
      </c>
      <c r="J1848" s="58">
        <v>6</v>
      </c>
      <c r="K1848" t="str">
        <f>VLOOKUP(D1848,Group[],3,FALSE)</f>
        <v>Non Komoditi</v>
      </c>
      <c r="L1848">
        <f>VLOOKUP(D1848,Group[],5,FALSE)</f>
        <v>0</v>
      </c>
      <c r="M1848" t="str">
        <f>VLOOKUP(D1848,Group[],4,FALSE)</f>
        <v>Kayu</v>
      </c>
      <c r="N1848" t="str">
        <f>VLOOKUP(F1848,Kategori[],3,FALSE)</f>
        <v>Kayu</v>
      </c>
    </row>
    <row r="1849" spans="1:14">
      <c r="A1849" s="139" t="s">
        <v>6856</v>
      </c>
      <c r="B1849" s="27" t="s">
        <v>19</v>
      </c>
      <c r="C1849" s="27" t="s">
        <v>20</v>
      </c>
      <c r="D1849" s="27" t="s">
        <v>1079</v>
      </c>
      <c r="E1849" s="27" t="s">
        <v>39</v>
      </c>
      <c r="F1849" s="27" t="s">
        <v>969</v>
      </c>
      <c r="G1849" s="27" t="s">
        <v>970</v>
      </c>
      <c r="H1849" s="139" t="s">
        <v>5</v>
      </c>
      <c r="I1849" s="1">
        <v>1623600</v>
      </c>
      <c r="J1849" s="58">
        <v>4</v>
      </c>
      <c r="K1849" t="str">
        <f>VLOOKUP(D1849,Group[],3,FALSE)</f>
        <v>Non Komoditi</v>
      </c>
      <c r="L1849">
        <f>VLOOKUP(D1849,Group[],5,FALSE)</f>
        <v>0</v>
      </c>
      <c r="M1849" t="str">
        <f>VLOOKUP(D1849,Group[],4,FALSE)</f>
        <v>Kayu</v>
      </c>
      <c r="N1849" t="str">
        <f>VLOOKUP(F1849,Kategori[],3,FALSE)</f>
        <v>Kayu</v>
      </c>
    </row>
    <row r="1850" spans="1:14">
      <c r="A1850" s="139" t="s">
        <v>6856</v>
      </c>
      <c r="B1850" s="27" t="s">
        <v>19</v>
      </c>
      <c r="C1850" s="27" t="s">
        <v>20</v>
      </c>
      <c r="D1850" s="27" t="s">
        <v>1079</v>
      </c>
      <c r="E1850" s="27" t="s">
        <v>39</v>
      </c>
      <c r="F1850" s="27" t="s">
        <v>971</v>
      </c>
      <c r="G1850" s="27" t="s">
        <v>972</v>
      </c>
      <c r="H1850" s="139" t="s">
        <v>5</v>
      </c>
      <c r="I1850" s="1">
        <v>2087800</v>
      </c>
      <c r="J1850" s="58">
        <v>3</v>
      </c>
      <c r="K1850" t="str">
        <f>VLOOKUP(D1850,Group[],3,FALSE)</f>
        <v>Non Komoditi</v>
      </c>
      <c r="L1850">
        <f>VLOOKUP(D1850,Group[],5,FALSE)</f>
        <v>0</v>
      </c>
      <c r="M1850" t="str">
        <f>VLOOKUP(D1850,Group[],4,FALSE)</f>
        <v>Kayu</v>
      </c>
      <c r="N1850" t="str">
        <f>VLOOKUP(F1850,Kategori[],3,FALSE)</f>
        <v>Kayu</v>
      </c>
    </row>
    <row r="1851" spans="1:14">
      <c r="A1851" s="139" t="s">
        <v>6856</v>
      </c>
      <c r="B1851" s="27" t="s">
        <v>19</v>
      </c>
      <c r="C1851" s="27" t="s">
        <v>20</v>
      </c>
      <c r="D1851" s="27" t="s">
        <v>1079</v>
      </c>
      <c r="E1851" s="27" t="s">
        <v>39</v>
      </c>
      <c r="F1851" s="27" t="s">
        <v>973</v>
      </c>
      <c r="G1851" s="27" t="s">
        <v>974</v>
      </c>
      <c r="H1851" s="139" t="s">
        <v>5</v>
      </c>
      <c r="I1851" s="1">
        <v>642600</v>
      </c>
      <c r="J1851" s="58">
        <v>1</v>
      </c>
      <c r="K1851" t="str">
        <f>VLOOKUP(D1851,Group[],3,FALSE)</f>
        <v>Non Komoditi</v>
      </c>
      <c r="L1851">
        <f>VLOOKUP(D1851,Group[],5,FALSE)</f>
        <v>0</v>
      </c>
      <c r="M1851" t="str">
        <f>VLOOKUP(D1851,Group[],4,FALSE)</f>
        <v>Kayu</v>
      </c>
      <c r="N1851" t="str">
        <f>VLOOKUP(F1851,Kategori[],3,FALSE)</f>
        <v>Kayu</v>
      </c>
    </row>
    <row r="1852" spans="1:14">
      <c r="A1852" s="139" t="s">
        <v>6856</v>
      </c>
      <c r="B1852" s="27" t="s">
        <v>19</v>
      </c>
      <c r="C1852" s="27" t="s">
        <v>20</v>
      </c>
      <c r="D1852" s="27" t="s">
        <v>1079</v>
      </c>
      <c r="E1852" s="27" t="s">
        <v>39</v>
      </c>
      <c r="F1852" s="27" t="s">
        <v>1025</v>
      </c>
      <c r="G1852" s="27" t="s">
        <v>1026</v>
      </c>
      <c r="H1852" s="139" t="s">
        <v>5</v>
      </c>
      <c r="I1852" s="1">
        <v>2370811</v>
      </c>
      <c r="J1852" s="58">
        <v>8</v>
      </c>
      <c r="K1852" t="str">
        <f>VLOOKUP(D1852,Group[],3,FALSE)</f>
        <v>Non Komoditi</v>
      </c>
      <c r="L1852">
        <f>VLOOKUP(D1852,Group[],5,FALSE)</f>
        <v>0</v>
      </c>
      <c r="M1852" t="str">
        <f>VLOOKUP(D1852,Group[],4,FALSE)</f>
        <v>Kayu</v>
      </c>
      <c r="N1852" t="str">
        <f>VLOOKUP(F1852,Kategori[],3,FALSE)</f>
        <v>Kayu</v>
      </c>
    </row>
    <row r="1853" spans="1:14">
      <c r="A1853" s="139" t="s">
        <v>6856</v>
      </c>
      <c r="B1853" s="27" t="s">
        <v>19</v>
      </c>
      <c r="C1853" s="27" t="s">
        <v>20</v>
      </c>
      <c r="D1853" s="27" t="s">
        <v>1073</v>
      </c>
      <c r="E1853" s="27" t="s">
        <v>26</v>
      </c>
      <c r="F1853" s="27" t="s">
        <v>6</v>
      </c>
      <c r="G1853" s="27" t="s">
        <v>6</v>
      </c>
      <c r="H1853" s="139" t="s">
        <v>5</v>
      </c>
      <c r="I1853" s="1">
        <v>1047627871</v>
      </c>
      <c r="J1853" s="58">
        <v>0</v>
      </c>
      <c r="K1853" t="str">
        <f>VLOOKUP(D1853,Group[],3,FALSE)</f>
        <v>Non Komoditi</v>
      </c>
      <c r="L1853">
        <f>VLOOKUP(D1853,Group[],5,FALSE)</f>
        <v>0</v>
      </c>
      <c r="M1853" t="str">
        <f>VLOOKUP(D1853,Group[],4,FALSE)</f>
        <v>Agrowisata</v>
      </c>
      <c r="N1853" t="str">
        <f>VLOOKUP(F1853,Kategori[],3,FALSE)</f>
        <v>Lainnya</v>
      </c>
    </row>
    <row r="1854" spans="1:14">
      <c r="A1854" s="139" t="s">
        <v>6856</v>
      </c>
      <c r="B1854" s="27" t="s">
        <v>19</v>
      </c>
      <c r="C1854" s="27" t="s">
        <v>21</v>
      </c>
      <c r="D1854" s="27" t="s">
        <v>1061</v>
      </c>
      <c r="E1854" s="27" t="s">
        <v>35</v>
      </c>
      <c r="F1854" s="27" t="s">
        <v>50</v>
      </c>
      <c r="G1854" s="27" t="s">
        <v>8</v>
      </c>
      <c r="H1854" s="139" t="s">
        <v>5</v>
      </c>
      <c r="I1854" s="1">
        <v>99053696280</v>
      </c>
      <c r="J1854" s="58">
        <v>7988900</v>
      </c>
      <c r="K1854" t="str">
        <f>VLOOKUP(D1854,Group[],3,FALSE)</f>
        <v>Komoditi</v>
      </c>
      <c r="L1854" t="str">
        <f>VLOOKUP(D1854,Group[],5,FALSE)</f>
        <v>Kelapa Sawit</v>
      </c>
      <c r="M1854" t="str">
        <f>VLOOKUP(D1854,Group[],4,FALSE)</f>
        <v>Kelapa Sawit</v>
      </c>
      <c r="N1854" t="str">
        <f>VLOOKUP(F1854,Kategori[],3,FALSE)</f>
        <v>Minyak Sawit</v>
      </c>
    </row>
    <row r="1855" spans="1:14">
      <c r="A1855" s="139" t="s">
        <v>6856</v>
      </c>
      <c r="B1855" s="27" t="s">
        <v>19</v>
      </c>
      <c r="C1855" s="27" t="s">
        <v>21</v>
      </c>
      <c r="D1855" s="27" t="s">
        <v>1061</v>
      </c>
      <c r="E1855" s="27" t="s">
        <v>35</v>
      </c>
      <c r="F1855" s="27" t="s">
        <v>51</v>
      </c>
      <c r="G1855" s="27" t="s">
        <v>9</v>
      </c>
      <c r="H1855" s="139" t="s">
        <v>5</v>
      </c>
      <c r="I1855" s="1">
        <v>11254956240</v>
      </c>
      <c r="J1855" s="58">
        <v>1812718</v>
      </c>
      <c r="K1855" t="str">
        <f>VLOOKUP(D1855,Group[],3,FALSE)</f>
        <v>Komoditi</v>
      </c>
      <c r="L1855" t="str">
        <f>VLOOKUP(D1855,Group[],5,FALSE)</f>
        <v>Kelapa Sawit</v>
      </c>
      <c r="M1855" t="str">
        <f>VLOOKUP(D1855,Group[],4,FALSE)</f>
        <v>Kelapa Sawit</v>
      </c>
      <c r="N1855" t="str">
        <f>VLOOKUP(F1855,Kategori[],3,FALSE)</f>
        <v>Kernel</v>
      </c>
    </row>
    <row r="1856" spans="1:14">
      <c r="A1856" s="139" t="s">
        <v>6856</v>
      </c>
      <c r="B1856" s="27" t="s">
        <v>19</v>
      </c>
      <c r="C1856" s="27" t="s">
        <v>21</v>
      </c>
      <c r="D1856" s="27" t="s">
        <v>1066</v>
      </c>
      <c r="E1856" s="27" t="s">
        <v>28</v>
      </c>
      <c r="F1856" s="27" t="s">
        <v>348</v>
      </c>
      <c r="G1856" s="27" t="s">
        <v>349</v>
      </c>
      <c r="H1856" s="139" t="s">
        <v>5</v>
      </c>
      <c r="I1856" s="1">
        <v>818400000</v>
      </c>
      <c r="J1856" s="58">
        <v>33000</v>
      </c>
      <c r="K1856" t="str">
        <f>VLOOKUP(D1856,Group[],3,FALSE)</f>
        <v>Komoditi</v>
      </c>
      <c r="L1856" t="str">
        <f>VLOOKUP(D1856,Group[],5,FALSE)</f>
        <v>Karet</v>
      </c>
      <c r="M1856" t="str">
        <f>VLOOKUP(D1856,Group[],4,FALSE)</f>
        <v>Karet</v>
      </c>
      <c r="N1856" t="str">
        <f>VLOOKUP(F1856,Kategori[],3,FALSE)</f>
        <v>Karet Lainnya</v>
      </c>
    </row>
    <row r="1857" spans="1:14">
      <c r="A1857" s="139" t="s">
        <v>6856</v>
      </c>
      <c r="B1857" s="27" t="s">
        <v>19</v>
      </c>
      <c r="C1857" s="27" t="s">
        <v>21</v>
      </c>
      <c r="D1857" s="27" t="s">
        <v>1062</v>
      </c>
      <c r="E1857" s="27" t="s">
        <v>45</v>
      </c>
      <c r="F1857" s="27" t="s">
        <v>50</v>
      </c>
      <c r="G1857" s="27" t="s">
        <v>8</v>
      </c>
      <c r="H1857" s="139" t="s">
        <v>5</v>
      </c>
      <c r="I1857" s="1">
        <v>91342430</v>
      </c>
      <c r="J1857" s="58">
        <v>0</v>
      </c>
      <c r="K1857" t="str">
        <f>VLOOKUP(D1857,Group[],3,FALSE)</f>
        <v>Komoditi</v>
      </c>
      <c r="L1857" t="str">
        <f>VLOOKUP(D1857,Group[],5,FALSE)</f>
        <v>Kelapa Sawit</v>
      </c>
      <c r="M1857" t="str">
        <f>VLOOKUP(D1857,Group[],4,FALSE)</f>
        <v>Kelapa Sawit</v>
      </c>
      <c r="N1857" t="str">
        <f>VLOOKUP(F1857,Kategori[],3,FALSE)</f>
        <v>Minyak Sawit</v>
      </c>
    </row>
    <row r="1858" spans="1:14">
      <c r="A1858" s="139" t="s">
        <v>6856</v>
      </c>
      <c r="B1858" s="27" t="s">
        <v>19</v>
      </c>
      <c r="C1858" s="27" t="s">
        <v>22</v>
      </c>
      <c r="D1858" s="27" t="s">
        <v>1061</v>
      </c>
      <c r="E1858" s="27" t="s">
        <v>35</v>
      </c>
      <c r="F1858" s="27" t="s">
        <v>50</v>
      </c>
      <c r="G1858" s="27" t="s">
        <v>8</v>
      </c>
      <c r="H1858" s="139" t="s">
        <v>5</v>
      </c>
      <c r="I1858" s="1">
        <v>94577585190</v>
      </c>
      <c r="J1858" s="58">
        <v>8128445</v>
      </c>
      <c r="K1858" t="str">
        <f>VLOOKUP(D1858,Group[],3,FALSE)</f>
        <v>Komoditi</v>
      </c>
      <c r="L1858" t="str">
        <f>VLOOKUP(D1858,Group[],5,FALSE)</f>
        <v>Kelapa Sawit</v>
      </c>
      <c r="M1858" t="str">
        <f>VLOOKUP(D1858,Group[],4,FALSE)</f>
        <v>Kelapa Sawit</v>
      </c>
      <c r="N1858" t="str">
        <f>VLOOKUP(F1858,Kategori[],3,FALSE)</f>
        <v>Minyak Sawit</v>
      </c>
    </row>
    <row r="1859" spans="1:14">
      <c r="A1859" s="139" t="s">
        <v>6856</v>
      </c>
      <c r="B1859" s="27" t="s">
        <v>19</v>
      </c>
      <c r="C1859" s="27" t="s">
        <v>22</v>
      </c>
      <c r="D1859" s="27" t="s">
        <v>1061</v>
      </c>
      <c r="E1859" s="27" t="s">
        <v>35</v>
      </c>
      <c r="F1859" s="27" t="s">
        <v>1033</v>
      </c>
      <c r="G1859" s="27" t="s">
        <v>1034</v>
      </c>
      <c r="H1859" s="139" t="s">
        <v>5</v>
      </c>
      <c r="I1859" s="1">
        <v>7436549340</v>
      </c>
      <c r="J1859" s="58">
        <v>597460</v>
      </c>
      <c r="K1859" t="str">
        <f>VLOOKUP(D1859,Group[],3,FALSE)</f>
        <v>Komoditi</v>
      </c>
      <c r="L1859" t="str">
        <f>VLOOKUP(D1859,Group[],5,FALSE)</f>
        <v>Kelapa Sawit</v>
      </c>
      <c r="M1859" t="str">
        <f>VLOOKUP(D1859,Group[],4,FALSE)</f>
        <v>Kelapa Sawit</v>
      </c>
      <c r="N1859" t="str">
        <f>VLOOKUP(F1859,Kategori[],3,FALSE)</f>
        <v>PKO</v>
      </c>
    </row>
    <row r="1860" spans="1:14">
      <c r="A1860" s="139" t="s">
        <v>6856</v>
      </c>
      <c r="B1860" s="27" t="s">
        <v>19</v>
      </c>
      <c r="C1860" s="27" t="s">
        <v>22</v>
      </c>
      <c r="D1860" s="27" t="s">
        <v>1061</v>
      </c>
      <c r="E1860" s="27" t="s">
        <v>35</v>
      </c>
      <c r="F1860" s="27" t="s">
        <v>1035</v>
      </c>
      <c r="G1860" s="27" t="s">
        <v>1036</v>
      </c>
      <c r="H1860" s="139" t="s">
        <v>5</v>
      </c>
      <c r="I1860" s="1">
        <v>1049424573</v>
      </c>
      <c r="J1860" s="58">
        <v>589911</v>
      </c>
      <c r="K1860" t="str">
        <f>VLOOKUP(D1860,Group[],3,FALSE)</f>
        <v>Komoditi</v>
      </c>
      <c r="L1860" t="str">
        <f>VLOOKUP(D1860,Group[],5,FALSE)</f>
        <v>Kelapa Sawit</v>
      </c>
      <c r="M1860" t="str">
        <f>VLOOKUP(D1860,Group[],4,FALSE)</f>
        <v>Kelapa Sawit</v>
      </c>
      <c r="N1860" t="str">
        <f>VLOOKUP(F1860,Kategori[],3,FALSE)</f>
        <v>PKM</v>
      </c>
    </row>
    <row r="1861" spans="1:14">
      <c r="A1861" s="139" t="s">
        <v>6856</v>
      </c>
      <c r="B1861" s="27" t="s">
        <v>19</v>
      </c>
      <c r="C1861" s="27" t="s">
        <v>22</v>
      </c>
      <c r="D1861" s="27" t="s">
        <v>1061</v>
      </c>
      <c r="E1861" s="27" t="s">
        <v>35</v>
      </c>
      <c r="F1861" s="27" t="s">
        <v>359</v>
      </c>
      <c r="G1861" s="27" t="s">
        <v>360</v>
      </c>
      <c r="H1861" s="139" t="s">
        <v>5</v>
      </c>
      <c r="I1861" s="1">
        <v>2740742900</v>
      </c>
      <c r="J1861" s="58">
        <v>1263700</v>
      </c>
      <c r="K1861" t="str">
        <f>VLOOKUP(D1861,Group[],3,FALSE)</f>
        <v>Komoditi</v>
      </c>
      <c r="L1861" t="str">
        <f>VLOOKUP(D1861,Group[],5,FALSE)</f>
        <v>Kelapa Sawit</v>
      </c>
      <c r="M1861" t="str">
        <f>VLOOKUP(D1861,Group[],4,FALSE)</f>
        <v>Kelapa Sawit</v>
      </c>
      <c r="N1861" t="str">
        <f>VLOOKUP(F1861,Kategori[],3,FALSE)</f>
        <v>TBS</v>
      </c>
    </row>
    <row r="1862" spans="1:14">
      <c r="A1862" s="139" t="s">
        <v>6856</v>
      </c>
      <c r="B1862" s="27" t="s">
        <v>19</v>
      </c>
      <c r="C1862" s="27" t="s">
        <v>22</v>
      </c>
      <c r="D1862" s="27" t="s">
        <v>1066</v>
      </c>
      <c r="E1862" s="27" t="s">
        <v>28</v>
      </c>
      <c r="F1862" s="27" t="s">
        <v>351</v>
      </c>
      <c r="G1862" s="27" t="s">
        <v>352</v>
      </c>
      <c r="H1862" s="139" t="s">
        <v>4</v>
      </c>
      <c r="I1862" s="1">
        <v>6039953856</v>
      </c>
      <c r="J1862" s="58">
        <v>211200</v>
      </c>
      <c r="K1862" t="str">
        <f>VLOOKUP(D1862,Group[],3,FALSE)</f>
        <v>Komoditi</v>
      </c>
      <c r="L1862" t="str">
        <f>VLOOKUP(D1862,Group[],5,FALSE)</f>
        <v>Karet</v>
      </c>
      <c r="M1862" t="str">
        <f>VLOOKUP(D1862,Group[],4,FALSE)</f>
        <v>Karet</v>
      </c>
      <c r="N1862" t="str">
        <f>VLOOKUP(F1862,Kategori[],3,FALSE)</f>
        <v>RSS-I</v>
      </c>
    </row>
    <row r="1863" spans="1:14">
      <c r="A1863" s="139" t="s">
        <v>6856</v>
      </c>
      <c r="B1863" s="27" t="s">
        <v>19</v>
      </c>
      <c r="C1863" s="27" t="s">
        <v>22</v>
      </c>
      <c r="D1863" s="27" t="s">
        <v>1066</v>
      </c>
      <c r="E1863" s="27" t="s">
        <v>28</v>
      </c>
      <c r="F1863" s="27" t="s">
        <v>353</v>
      </c>
      <c r="G1863" s="27" t="s">
        <v>354</v>
      </c>
      <c r="H1863" s="139" t="s">
        <v>4</v>
      </c>
      <c r="I1863" s="1">
        <v>6641402996</v>
      </c>
      <c r="J1863" s="58">
        <v>206640</v>
      </c>
      <c r="K1863" t="str">
        <f>VLOOKUP(D1863,Group[],3,FALSE)</f>
        <v>Komoditi</v>
      </c>
      <c r="L1863" t="str">
        <f>VLOOKUP(D1863,Group[],5,FALSE)</f>
        <v>Karet</v>
      </c>
      <c r="M1863" t="str">
        <f>VLOOKUP(D1863,Group[],4,FALSE)</f>
        <v>Karet</v>
      </c>
      <c r="N1863" t="str">
        <f>VLOOKUP(F1863,Kategori[],3,FALSE)</f>
        <v>Karet Lainnya</v>
      </c>
    </row>
    <row r="1864" spans="1:14">
      <c r="A1864" s="139" t="s">
        <v>6856</v>
      </c>
      <c r="B1864" s="27" t="s">
        <v>19</v>
      </c>
      <c r="C1864" s="27" t="s">
        <v>22</v>
      </c>
      <c r="D1864" s="27" t="s">
        <v>1066</v>
      </c>
      <c r="E1864" s="27" t="s">
        <v>28</v>
      </c>
      <c r="F1864" s="27" t="s">
        <v>353</v>
      </c>
      <c r="G1864" s="27" t="s">
        <v>354</v>
      </c>
      <c r="H1864" s="139" t="s">
        <v>5</v>
      </c>
      <c r="I1864" s="1">
        <v>2180525760</v>
      </c>
      <c r="J1864" s="58">
        <v>80640</v>
      </c>
      <c r="K1864" t="str">
        <f>VLOOKUP(D1864,Group[],3,FALSE)</f>
        <v>Komoditi</v>
      </c>
      <c r="L1864" t="str">
        <f>VLOOKUP(D1864,Group[],5,FALSE)</f>
        <v>Karet</v>
      </c>
      <c r="M1864" t="str">
        <f>VLOOKUP(D1864,Group[],4,FALSE)</f>
        <v>Karet</v>
      </c>
      <c r="N1864" t="str">
        <f>VLOOKUP(F1864,Kategori[],3,FALSE)</f>
        <v>Karet Lainnya</v>
      </c>
    </row>
    <row r="1865" spans="1:14">
      <c r="A1865" s="139" t="s">
        <v>6856</v>
      </c>
      <c r="B1865" s="27" t="s">
        <v>19</v>
      </c>
      <c r="C1865" s="27" t="s">
        <v>22</v>
      </c>
      <c r="D1865" s="27" t="s">
        <v>1066</v>
      </c>
      <c r="E1865" s="27" t="s">
        <v>28</v>
      </c>
      <c r="F1865" s="27" t="s">
        <v>355</v>
      </c>
      <c r="G1865" s="27" t="s">
        <v>356</v>
      </c>
      <c r="H1865" s="139" t="s">
        <v>5</v>
      </c>
      <c r="I1865" s="1">
        <v>81644185980</v>
      </c>
      <c r="J1865" s="58">
        <v>3351600</v>
      </c>
      <c r="K1865" t="str">
        <f>VLOOKUP(D1865,Group[],3,FALSE)</f>
        <v>Komoditi</v>
      </c>
      <c r="L1865" t="str">
        <f>VLOOKUP(D1865,Group[],5,FALSE)</f>
        <v>Karet</v>
      </c>
      <c r="M1865" t="str">
        <f>VLOOKUP(D1865,Group[],4,FALSE)</f>
        <v>Karet</v>
      </c>
      <c r="N1865" t="str">
        <f>VLOOKUP(F1865,Kategori[],3,FALSE)</f>
        <v>SIR 20</v>
      </c>
    </row>
    <row r="1866" spans="1:14">
      <c r="A1866" s="139" t="s">
        <v>6856</v>
      </c>
      <c r="B1866" s="27" t="s">
        <v>19</v>
      </c>
      <c r="C1866" s="27" t="s">
        <v>22</v>
      </c>
      <c r="D1866" s="27" t="s">
        <v>1066</v>
      </c>
      <c r="E1866" s="27" t="s">
        <v>28</v>
      </c>
      <c r="F1866" s="27" t="s">
        <v>98</v>
      </c>
      <c r="G1866" s="27" t="s">
        <v>99</v>
      </c>
      <c r="H1866" s="139" t="s">
        <v>4</v>
      </c>
      <c r="I1866" s="1">
        <v>8045535328</v>
      </c>
      <c r="J1866" s="58">
        <v>274590</v>
      </c>
      <c r="K1866" t="str">
        <f>VLOOKUP(D1866,Group[],3,FALSE)</f>
        <v>Komoditi</v>
      </c>
      <c r="L1866" t="str">
        <f>VLOOKUP(D1866,Group[],5,FALSE)</f>
        <v>Karet</v>
      </c>
      <c r="M1866" t="str">
        <f>VLOOKUP(D1866,Group[],4,FALSE)</f>
        <v>Karet</v>
      </c>
      <c r="N1866" t="str">
        <f>VLOOKUP(F1866,Kategori[],3,FALSE)</f>
        <v>RSS-I</v>
      </c>
    </row>
    <row r="1867" spans="1:14">
      <c r="A1867" s="139" t="s">
        <v>6856</v>
      </c>
      <c r="B1867" s="27" t="s">
        <v>19</v>
      </c>
      <c r="C1867" s="27" t="s">
        <v>22</v>
      </c>
      <c r="D1867" s="27" t="s">
        <v>1066</v>
      </c>
      <c r="E1867" s="27" t="s">
        <v>28</v>
      </c>
      <c r="F1867" s="27" t="s">
        <v>98</v>
      </c>
      <c r="G1867" s="27" t="s">
        <v>99</v>
      </c>
      <c r="H1867" s="139" t="s">
        <v>5</v>
      </c>
      <c r="I1867" s="1">
        <v>13422343626</v>
      </c>
      <c r="J1867" s="58">
        <v>475956</v>
      </c>
      <c r="K1867" t="str">
        <f>VLOOKUP(D1867,Group[],3,FALSE)</f>
        <v>Komoditi</v>
      </c>
      <c r="L1867" t="str">
        <f>VLOOKUP(D1867,Group[],5,FALSE)</f>
        <v>Karet</v>
      </c>
      <c r="M1867" t="str">
        <f>VLOOKUP(D1867,Group[],4,FALSE)</f>
        <v>Karet</v>
      </c>
      <c r="N1867" t="str">
        <f>VLOOKUP(F1867,Kategori[],3,FALSE)</f>
        <v>RSS-I</v>
      </c>
    </row>
    <row r="1868" spans="1:14">
      <c r="A1868" s="139" t="s">
        <v>6856</v>
      </c>
      <c r="B1868" s="27" t="s">
        <v>19</v>
      </c>
      <c r="C1868" s="27" t="s">
        <v>22</v>
      </c>
      <c r="D1868" s="27" t="s">
        <v>1067</v>
      </c>
      <c r="E1868" s="27" t="s">
        <v>36</v>
      </c>
      <c r="F1868" s="27" t="s">
        <v>698</v>
      </c>
      <c r="G1868" s="27" t="s">
        <v>14</v>
      </c>
      <c r="H1868" s="139" t="s">
        <v>5</v>
      </c>
      <c r="I1868" s="1">
        <v>3248400000</v>
      </c>
      <c r="J1868" s="58">
        <v>170400</v>
      </c>
      <c r="K1868" t="str">
        <f>VLOOKUP(D1868,Group[],3,FALSE)</f>
        <v>Komoditi</v>
      </c>
      <c r="L1868" t="str">
        <f>VLOOKUP(D1868,Group[],5,FALSE)</f>
        <v>Teh</v>
      </c>
      <c r="M1868" t="str">
        <f>VLOOKUP(D1868,Group[],4,FALSE)</f>
        <v>Teh</v>
      </c>
      <c r="N1868" t="str">
        <f>VLOOKUP(F1868,Kategori[],3,FALSE)</f>
        <v>Teh Lainnya</v>
      </c>
    </row>
    <row r="1869" spans="1:14">
      <c r="A1869" s="139" t="s">
        <v>6856</v>
      </c>
      <c r="B1869" s="27" t="s">
        <v>19</v>
      </c>
      <c r="C1869" s="27" t="s">
        <v>22</v>
      </c>
      <c r="D1869" s="27" t="s">
        <v>1067</v>
      </c>
      <c r="E1869" s="27" t="s">
        <v>36</v>
      </c>
      <c r="F1869" s="27" t="s">
        <v>357</v>
      </c>
      <c r="G1869" s="27" t="s">
        <v>358</v>
      </c>
      <c r="H1869" s="139" t="s">
        <v>5</v>
      </c>
      <c r="I1869" s="1">
        <v>227804835</v>
      </c>
      <c r="J1869" s="58">
        <v>11440</v>
      </c>
      <c r="K1869" t="str">
        <f>VLOOKUP(D1869,Group[],3,FALSE)</f>
        <v>Komoditi</v>
      </c>
      <c r="L1869" t="str">
        <f>VLOOKUP(D1869,Group[],5,FALSE)</f>
        <v>Teh</v>
      </c>
      <c r="M1869" t="str">
        <f>VLOOKUP(D1869,Group[],4,FALSE)</f>
        <v>Teh</v>
      </c>
      <c r="N1869" t="str">
        <f>VLOOKUP(F1869,Kategori[],3,FALSE)</f>
        <v>CTC</v>
      </c>
    </row>
    <row r="1870" spans="1:14">
      <c r="A1870" s="139" t="s">
        <v>6856</v>
      </c>
      <c r="B1870" s="27" t="s">
        <v>19</v>
      </c>
      <c r="C1870" s="27" t="s">
        <v>22</v>
      </c>
      <c r="D1870" s="27" t="s">
        <v>1067</v>
      </c>
      <c r="E1870" s="27" t="s">
        <v>36</v>
      </c>
      <c r="F1870" s="27" t="s">
        <v>394</v>
      </c>
      <c r="G1870" s="27" t="s">
        <v>395</v>
      </c>
      <c r="H1870" s="139" t="s">
        <v>5</v>
      </c>
      <c r="I1870" s="1">
        <v>238331533</v>
      </c>
      <c r="J1870" s="58">
        <v>12100</v>
      </c>
      <c r="K1870" t="str">
        <f>VLOOKUP(D1870,Group[],3,FALSE)</f>
        <v>Komoditi</v>
      </c>
      <c r="L1870" t="str">
        <f>VLOOKUP(D1870,Group[],5,FALSE)</f>
        <v>Teh</v>
      </c>
      <c r="M1870" t="str">
        <f>VLOOKUP(D1870,Group[],4,FALSE)</f>
        <v>Teh</v>
      </c>
      <c r="N1870" t="str">
        <f>VLOOKUP(F1870,Kategori[],3,FALSE)</f>
        <v>CTC</v>
      </c>
    </row>
    <row r="1871" spans="1:14">
      <c r="A1871" s="139" t="s">
        <v>6856</v>
      </c>
      <c r="B1871" s="27" t="s">
        <v>19</v>
      </c>
      <c r="C1871" s="27" t="s">
        <v>22</v>
      </c>
      <c r="D1871" s="27" t="s">
        <v>1065</v>
      </c>
      <c r="E1871" s="27" t="s">
        <v>34</v>
      </c>
      <c r="F1871" s="27" t="s">
        <v>6</v>
      </c>
      <c r="G1871" s="27" t="s">
        <v>6</v>
      </c>
      <c r="H1871" s="139" t="s">
        <v>5</v>
      </c>
      <c r="I1871" s="1">
        <v>5756782</v>
      </c>
      <c r="J1871" s="58">
        <v>0</v>
      </c>
      <c r="K1871" t="str">
        <f>VLOOKUP(D1871,Group[],3,FALSE)</f>
        <v>Non Komoditi</v>
      </c>
      <c r="L1871">
        <f>VLOOKUP(D1871,Group[],5,FALSE)</f>
        <v>0</v>
      </c>
      <c r="M1871" t="str">
        <f>VLOOKUP(D1871,Group[],4,FALSE)</f>
        <v>Optimalisasi Aset</v>
      </c>
      <c r="N1871" t="str">
        <f>VLOOKUP(F1871,Kategori[],3,FALSE)</f>
        <v>Lainnya</v>
      </c>
    </row>
    <row r="1872" spans="1:14">
      <c r="A1872" s="139" t="s">
        <v>6856</v>
      </c>
      <c r="B1872" s="27" t="s">
        <v>19</v>
      </c>
      <c r="C1872" s="27" t="s">
        <v>22</v>
      </c>
      <c r="D1872" s="27" t="s">
        <v>1062</v>
      </c>
      <c r="E1872" s="27" t="s">
        <v>45</v>
      </c>
      <c r="F1872" s="27" t="s">
        <v>50</v>
      </c>
      <c r="G1872" s="27" t="s">
        <v>8</v>
      </c>
      <c r="H1872" s="139" t="s">
        <v>5</v>
      </c>
      <c r="I1872" s="1">
        <v>51000000</v>
      </c>
      <c r="J1872" s="58">
        <v>0</v>
      </c>
      <c r="K1872" t="str">
        <f>VLOOKUP(D1872,Group[],3,FALSE)</f>
        <v>Komoditi</v>
      </c>
      <c r="L1872" t="str">
        <f>VLOOKUP(D1872,Group[],5,FALSE)</f>
        <v>Kelapa Sawit</v>
      </c>
      <c r="M1872" t="str">
        <f>VLOOKUP(D1872,Group[],4,FALSE)</f>
        <v>Kelapa Sawit</v>
      </c>
      <c r="N1872" t="str">
        <f>VLOOKUP(F1872,Kategori[],3,FALSE)</f>
        <v>Minyak Sawit</v>
      </c>
    </row>
    <row r="1873" spans="1:14">
      <c r="A1873" s="139" t="s">
        <v>6856</v>
      </c>
      <c r="B1873" s="27" t="s">
        <v>19</v>
      </c>
      <c r="C1873" s="27" t="s">
        <v>23</v>
      </c>
      <c r="D1873" s="27" t="s">
        <v>1061</v>
      </c>
      <c r="E1873" s="27" t="s">
        <v>35</v>
      </c>
      <c r="F1873" s="27" t="s">
        <v>359</v>
      </c>
      <c r="G1873" s="27" t="s">
        <v>360</v>
      </c>
      <c r="H1873" s="139" t="s">
        <v>5</v>
      </c>
      <c r="I1873" s="1">
        <v>1643360850</v>
      </c>
      <c r="J1873" s="58">
        <v>748410</v>
      </c>
      <c r="K1873" t="str">
        <f>VLOOKUP(D1873,Group[],3,FALSE)</f>
        <v>Komoditi</v>
      </c>
      <c r="L1873" t="str">
        <f>VLOOKUP(D1873,Group[],5,FALSE)</f>
        <v>Kelapa Sawit</v>
      </c>
      <c r="M1873" t="str">
        <f>VLOOKUP(D1873,Group[],4,FALSE)</f>
        <v>Kelapa Sawit</v>
      </c>
      <c r="N1873" t="str">
        <f>VLOOKUP(F1873,Kategori[],3,FALSE)</f>
        <v>TBS</v>
      </c>
    </row>
    <row r="1874" spans="1:14">
      <c r="A1874" s="139" t="s">
        <v>6856</v>
      </c>
      <c r="B1874" s="27" t="s">
        <v>19</v>
      </c>
      <c r="C1874" s="27" t="s">
        <v>23</v>
      </c>
      <c r="D1874" s="27" t="s">
        <v>1066</v>
      </c>
      <c r="E1874" s="27" t="s">
        <v>28</v>
      </c>
      <c r="F1874" s="27" t="s">
        <v>640</v>
      </c>
      <c r="G1874" s="27" t="s">
        <v>641</v>
      </c>
      <c r="H1874" s="139" t="s">
        <v>5</v>
      </c>
      <c r="I1874" s="1">
        <v>3941933320</v>
      </c>
      <c r="J1874" s="58">
        <v>360000</v>
      </c>
      <c r="K1874" t="str">
        <f>VLOOKUP(D1874,Group[],3,FALSE)</f>
        <v>Komoditi</v>
      </c>
      <c r="L1874" t="str">
        <f>VLOOKUP(D1874,Group[],5,FALSE)</f>
        <v>Karet</v>
      </c>
      <c r="M1874" t="str">
        <f>VLOOKUP(D1874,Group[],4,FALSE)</f>
        <v>Karet</v>
      </c>
      <c r="N1874" t="str">
        <f>VLOOKUP(F1874,Kategori[],3,FALSE)</f>
        <v>Karet Lainnya</v>
      </c>
    </row>
    <row r="1875" spans="1:14">
      <c r="A1875" s="139" t="s">
        <v>6856</v>
      </c>
      <c r="B1875" s="27" t="s">
        <v>19</v>
      </c>
      <c r="C1875" s="27" t="s">
        <v>23</v>
      </c>
      <c r="D1875" s="27" t="s">
        <v>1064</v>
      </c>
      <c r="E1875" s="27" t="s">
        <v>33</v>
      </c>
      <c r="F1875" s="27" t="s">
        <v>642</v>
      </c>
      <c r="G1875" s="27" t="s">
        <v>643</v>
      </c>
      <c r="H1875" s="139" t="s">
        <v>5</v>
      </c>
      <c r="I1875" s="1">
        <v>981075000</v>
      </c>
      <c r="J1875" s="58">
        <v>63500</v>
      </c>
      <c r="K1875" t="str">
        <f>VLOOKUP(D1875,Group[],3,FALSE)</f>
        <v>Komoditi</v>
      </c>
      <c r="L1875" t="str">
        <f>VLOOKUP(D1875,Group[],5,FALSE)</f>
        <v>Tebu</v>
      </c>
      <c r="M1875" t="str">
        <f>VLOOKUP(D1875,Group[],4,FALSE)</f>
        <v>Tebu</v>
      </c>
      <c r="N1875" t="str">
        <f>VLOOKUP(F1875,Kategori[],3,FALSE)</f>
        <v>Gula</v>
      </c>
    </row>
    <row r="1876" spans="1:14">
      <c r="A1876" s="139" t="s">
        <v>6856</v>
      </c>
      <c r="B1876" s="27" t="s">
        <v>19</v>
      </c>
      <c r="C1876" s="27" t="s">
        <v>23</v>
      </c>
      <c r="D1876" s="27" t="s">
        <v>1072</v>
      </c>
      <c r="E1876" s="27" t="s">
        <v>27</v>
      </c>
      <c r="F1876" s="27" t="s">
        <v>1043</v>
      </c>
      <c r="G1876" s="27" t="s">
        <v>1044</v>
      </c>
      <c r="H1876" s="139" t="s">
        <v>5</v>
      </c>
      <c r="I1876" s="1">
        <v>72072100</v>
      </c>
      <c r="J1876" s="58">
        <v>10000</v>
      </c>
      <c r="K1876" t="str">
        <f>VLOOKUP(D1876,Group[],3,FALSE)</f>
        <v>Non Komoditi</v>
      </c>
      <c r="L1876">
        <f>VLOOKUP(D1876,Group[],5,FALSE)</f>
        <v>0</v>
      </c>
      <c r="M1876" t="str">
        <f>VLOOKUP(D1876,Group[],4,FALSE)</f>
        <v>Hortikultura</v>
      </c>
      <c r="N1876" t="str">
        <f>VLOOKUP(F1876,Kategori[],3,FALSE)</f>
        <v>Hortikultura</v>
      </c>
    </row>
    <row r="1877" spans="1:14">
      <c r="A1877" s="139" t="s">
        <v>6856</v>
      </c>
      <c r="B1877" s="27" t="s">
        <v>19</v>
      </c>
      <c r="C1877" s="27" t="s">
        <v>23</v>
      </c>
      <c r="D1877" s="27" t="s">
        <v>1072</v>
      </c>
      <c r="E1877" s="27" t="s">
        <v>27</v>
      </c>
      <c r="F1877" s="27" t="s">
        <v>1055</v>
      </c>
      <c r="G1877" s="27" t="s">
        <v>1056</v>
      </c>
      <c r="H1877" s="139" t="s">
        <v>5</v>
      </c>
      <c r="I1877" s="1">
        <v>21585900</v>
      </c>
      <c r="J1877" s="58">
        <v>10279</v>
      </c>
      <c r="K1877" t="str">
        <f>VLOOKUP(D1877,Group[],3,FALSE)</f>
        <v>Non Komoditi</v>
      </c>
      <c r="L1877">
        <f>VLOOKUP(D1877,Group[],5,FALSE)</f>
        <v>0</v>
      </c>
      <c r="M1877" t="str">
        <f>VLOOKUP(D1877,Group[],4,FALSE)</f>
        <v>Hortikultura</v>
      </c>
      <c r="N1877" t="str">
        <f>VLOOKUP(F1877,Kategori[],3,FALSE)</f>
        <v>Hortikultura</v>
      </c>
    </row>
    <row r="1878" spans="1:14">
      <c r="A1878" s="139" t="s">
        <v>6856</v>
      </c>
      <c r="B1878" s="27" t="s">
        <v>19</v>
      </c>
      <c r="C1878" s="27" t="s">
        <v>23</v>
      </c>
      <c r="D1878" s="27" t="s">
        <v>1072</v>
      </c>
      <c r="E1878" s="27" t="s">
        <v>27</v>
      </c>
      <c r="F1878" s="27" t="s">
        <v>1057</v>
      </c>
      <c r="G1878" s="27" t="s">
        <v>1058</v>
      </c>
      <c r="H1878" s="139" t="s">
        <v>5</v>
      </c>
      <c r="I1878" s="1">
        <v>246250000</v>
      </c>
      <c r="J1878" s="58">
        <v>25000</v>
      </c>
      <c r="K1878" t="str">
        <f>VLOOKUP(D1878,Group[],3,FALSE)</f>
        <v>Non Komoditi</v>
      </c>
      <c r="L1878">
        <f>VLOOKUP(D1878,Group[],5,FALSE)</f>
        <v>0</v>
      </c>
      <c r="M1878" t="str">
        <f>VLOOKUP(D1878,Group[],4,FALSE)</f>
        <v>Hortikultura</v>
      </c>
      <c r="N1878" t="str">
        <f>VLOOKUP(F1878,Kategori[],3,FALSE)</f>
        <v>Hortikultura</v>
      </c>
    </row>
    <row r="1879" spans="1:14">
      <c r="A1879" s="139" t="s">
        <v>6856</v>
      </c>
      <c r="B1879" s="27" t="s">
        <v>24</v>
      </c>
      <c r="C1879" s="27" t="s">
        <v>17</v>
      </c>
      <c r="D1879" s="27" t="s">
        <v>1061</v>
      </c>
      <c r="E1879" s="27" t="s">
        <v>35</v>
      </c>
      <c r="F1879" s="27" t="s">
        <v>50</v>
      </c>
      <c r="G1879" s="27" t="s">
        <v>8</v>
      </c>
      <c r="H1879" s="139" t="s">
        <v>5</v>
      </c>
      <c r="I1879" s="1">
        <v>13929773535</v>
      </c>
      <c r="J1879" s="58">
        <v>1103740</v>
      </c>
      <c r="K1879" t="str">
        <f>VLOOKUP(D1879,Group[],3,FALSE)</f>
        <v>Komoditi</v>
      </c>
      <c r="L1879" t="str">
        <f>VLOOKUP(D1879,Group[],5,FALSE)</f>
        <v>Kelapa Sawit</v>
      </c>
      <c r="M1879" t="str">
        <f>VLOOKUP(D1879,Group[],4,FALSE)</f>
        <v>Kelapa Sawit</v>
      </c>
      <c r="N1879" t="str">
        <f>VLOOKUP(F1879,Kategori[],3,FALSE)</f>
        <v>Minyak Sawit</v>
      </c>
    </row>
    <row r="1880" spans="1:14">
      <c r="A1880" s="139" t="s">
        <v>6856</v>
      </c>
      <c r="B1880" s="27" t="s">
        <v>24</v>
      </c>
      <c r="C1880" s="27" t="s">
        <v>17</v>
      </c>
      <c r="D1880" s="27" t="s">
        <v>1061</v>
      </c>
      <c r="E1880" s="27" t="s">
        <v>35</v>
      </c>
      <c r="F1880" s="27" t="s">
        <v>51</v>
      </c>
      <c r="G1880" s="27" t="s">
        <v>9</v>
      </c>
      <c r="H1880" s="139" t="s">
        <v>5</v>
      </c>
      <c r="I1880" s="1">
        <v>6152300050</v>
      </c>
      <c r="J1880" s="58">
        <v>945140</v>
      </c>
      <c r="K1880" t="str">
        <f>VLOOKUP(D1880,Group[],3,FALSE)</f>
        <v>Komoditi</v>
      </c>
      <c r="L1880" t="str">
        <f>VLOOKUP(D1880,Group[],5,FALSE)</f>
        <v>Kelapa Sawit</v>
      </c>
      <c r="M1880" t="str">
        <f>VLOOKUP(D1880,Group[],4,FALSE)</f>
        <v>Kelapa Sawit</v>
      </c>
      <c r="N1880" t="str">
        <f>VLOOKUP(F1880,Kategori[],3,FALSE)</f>
        <v>Kernel</v>
      </c>
    </row>
    <row r="1881" spans="1:14">
      <c r="A1881" s="139" t="s">
        <v>6856</v>
      </c>
      <c r="B1881" s="27" t="s">
        <v>24</v>
      </c>
      <c r="C1881" s="27" t="s">
        <v>17</v>
      </c>
      <c r="D1881" s="27" t="s">
        <v>1064</v>
      </c>
      <c r="E1881" s="27" t="s">
        <v>33</v>
      </c>
      <c r="F1881" s="27" t="s">
        <v>363</v>
      </c>
      <c r="G1881" s="27" t="s">
        <v>364</v>
      </c>
      <c r="H1881" s="139" t="s">
        <v>5</v>
      </c>
      <c r="I1881" s="1">
        <v>44471710000</v>
      </c>
      <c r="J1881" s="58">
        <v>2840000</v>
      </c>
      <c r="K1881" t="str">
        <f>VLOOKUP(D1881,Group[],3,FALSE)</f>
        <v>Komoditi</v>
      </c>
      <c r="L1881" t="str">
        <f>VLOOKUP(D1881,Group[],5,FALSE)</f>
        <v>Tebu</v>
      </c>
      <c r="M1881" t="str">
        <f>VLOOKUP(D1881,Group[],4,FALSE)</f>
        <v>Tebu</v>
      </c>
      <c r="N1881" t="str">
        <f>VLOOKUP(F1881,Kategori[],3,FALSE)</f>
        <v>Gula</v>
      </c>
    </row>
    <row r="1882" spans="1:14">
      <c r="A1882" s="139" t="s">
        <v>6856</v>
      </c>
      <c r="B1882" s="27" t="s">
        <v>24</v>
      </c>
      <c r="C1882" s="27" t="s">
        <v>17</v>
      </c>
      <c r="D1882" s="27" t="s">
        <v>1062</v>
      </c>
      <c r="E1882" s="27" t="s">
        <v>45</v>
      </c>
      <c r="F1882" s="27" t="s">
        <v>50</v>
      </c>
      <c r="G1882" s="27" t="s">
        <v>8</v>
      </c>
      <c r="H1882" s="139" t="s">
        <v>5</v>
      </c>
      <c r="I1882" s="1">
        <v>17920100</v>
      </c>
      <c r="J1882" s="58">
        <v>0</v>
      </c>
      <c r="K1882" t="str">
        <f>VLOOKUP(D1882,Group[],3,FALSE)</f>
        <v>Komoditi</v>
      </c>
      <c r="L1882" t="str">
        <f>VLOOKUP(D1882,Group[],5,FALSE)</f>
        <v>Kelapa Sawit</v>
      </c>
      <c r="M1882" t="str">
        <f>VLOOKUP(D1882,Group[],4,FALSE)</f>
        <v>Kelapa Sawit</v>
      </c>
      <c r="N1882" t="str">
        <f>VLOOKUP(F1882,Kategori[],3,FALSE)</f>
        <v>Minyak Sawit</v>
      </c>
    </row>
    <row r="1883" spans="1:14">
      <c r="A1883" s="139" t="s">
        <v>6856</v>
      </c>
      <c r="B1883" s="27" t="s">
        <v>24</v>
      </c>
      <c r="C1883" s="27" t="s">
        <v>17</v>
      </c>
      <c r="D1883" s="27" t="s">
        <v>1060</v>
      </c>
      <c r="E1883" s="27" t="s">
        <v>31</v>
      </c>
      <c r="F1883" s="27" t="s">
        <v>6</v>
      </c>
      <c r="G1883" s="27" t="s">
        <v>6</v>
      </c>
      <c r="H1883" s="139" t="s">
        <v>5</v>
      </c>
      <c r="I1883" s="1">
        <v>37564678831</v>
      </c>
      <c r="J1883" s="58">
        <v>0</v>
      </c>
      <c r="K1883" t="str">
        <f>VLOOKUP(D1883,Group[],3,FALSE)</f>
        <v>Non Komoditi</v>
      </c>
      <c r="L1883">
        <f>VLOOKUP(D1883,Group[],5,FALSE)</f>
        <v>0</v>
      </c>
      <c r="M1883" t="str">
        <f>VLOOKUP(D1883,Group[],4,FALSE)</f>
        <v>KSO</v>
      </c>
      <c r="N1883" t="str">
        <f>VLOOKUP(F1883,Kategori[],3,FALSE)</f>
        <v>Lainnya</v>
      </c>
    </row>
    <row r="1884" spans="1:14">
      <c r="A1884" s="139" t="s">
        <v>6856</v>
      </c>
      <c r="B1884" s="27" t="s">
        <v>24</v>
      </c>
      <c r="C1884" s="27" t="s">
        <v>18</v>
      </c>
      <c r="D1884" s="27" t="s">
        <v>1066</v>
      </c>
      <c r="E1884" s="27" t="s">
        <v>28</v>
      </c>
      <c r="F1884" s="27" t="s">
        <v>369</v>
      </c>
      <c r="G1884" s="27" t="s">
        <v>370</v>
      </c>
      <c r="H1884" s="139" t="s">
        <v>5</v>
      </c>
      <c r="I1884" s="1">
        <v>351595001</v>
      </c>
      <c r="J1884" s="58">
        <v>9480</v>
      </c>
      <c r="K1884" t="str">
        <f>VLOOKUP(D1884,Group[],3,FALSE)</f>
        <v>Komoditi</v>
      </c>
      <c r="L1884" t="str">
        <f>VLOOKUP(D1884,Group[],5,FALSE)</f>
        <v>Karet</v>
      </c>
      <c r="M1884" t="str">
        <f>VLOOKUP(D1884,Group[],4,FALSE)</f>
        <v>Karet</v>
      </c>
      <c r="N1884" t="str">
        <f>VLOOKUP(F1884,Kategori[],3,FALSE)</f>
        <v>Karet Lainnya</v>
      </c>
    </row>
    <row r="1885" spans="1:14">
      <c r="A1885" s="139" t="s">
        <v>6856</v>
      </c>
      <c r="B1885" s="27" t="s">
        <v>24</v>
      </c>
      <c r="C1885" s="27" t="s">
        <v>18</v>
      </c>
      <c r="D1885" s="27" t="s">
        <v>1066</v>
      </c>
      <c r="E1885" s="27" t="s">
        <v>28</v>
      </c>
      <c r="F1885" s="27" t="s">
        <v>378</v>
      </c>
      <c r="G1885" s="27" t="s">
        <v>379</v>
      </c>
      <c r="H1885" s="139" t="s">
        <v>5</v>
      </c>
      <c r="I1885" s="1">
        <v>3971439360</v>
      </c>
      <c r="J1885" s="58">
        <v>161280</v>
      </c>
      <c r="K1885" t="str">
        <f>VLOOKUP(D1885,Group[],3,FALSE)</f>
        <v>Komoditi</v>
      </c>
      <c r="L1885" t="str">
        <f>VLOOKUP(D1885,Group[],5,FALSE)</f>
        <v>Karet</v>
      </c>
      <c r="M1885" t="str">
        <f>VLOOKUP(D1885,Group[],4,FALSE)</f>
        <v>Karet</v>
      </c>
      <c r="N1885" t="str">
        <f>VLOOKUP(F1885,Kategori[],3,FALSE)</f>
        <v>SIR 10</v>
      </c>
    </row>
    <row r="1886" spans="1:14">
      <c r="A1886" s="139" t="s">
        <v>6856</v>
      </c>
      <c r="B1886" s="27" t="s">
        <v>24</v>
      </c>
      <c r="C1886" s="27" t="s">
        <v>18</v>
      </c>
      <c r="D1886" s="27" t="s">
        <v>1066</v>
      </c>
      <c r="E1886" s="27" t="s">
        <v>28</v>
      </c>
      <c r="F1886" s="27" t="s">
        <v>98</v>
      </c>
      <c r="G1886" s="27" t="s">
        <v>99</v>
      </c>
      <c r="H1886" s="139" t="s">
        <v>4</v>
      </c>
      <c r="I1886" s="1">
        <v>1187529258</v>
      </c>
      <c r="J1886" s="58">
        <v>36612</v>
      </c>
      <c r="K1886" t="str">
        <f>VLOOKUP(D1886,Group[],3,FALSE)</f>
        <v>Komoditi</v>
      </c>
      <c r="L1886" t="str">
        <f>VLOOKUP(D1886,Group[],5,FALSE)</f>
        <v>Karet</v>
      </c>
      <c r="M1886" t="str">
        <f>VLOOKUP(D1886,Group[],4,FALSE)</f>
        <v>Karet</v>
      </c>
      <c r="N1886" t="str">
        <f>VLOOKUP(F1886,Kategori[],3,FALSE)</f>
        <v>RSS-I</v>
      </c>
    </row>
    <row r="1887" spans="1:14">
      <c r="A1887" s="139" t="s">
        <v>6856</v>
      </c>
      <c r="B1887" s="27" t="s">
        <v>24</v>
      </c>
      <c r="C1887" s="27" t="s">
        <v>18</v>
      </c>
      <c r="D1887" s="27" t="s">
        <v>1066</v>
      </c>
      <c r="E1887" s="27" t="s">
        <v>28</v>
      </c>
      <c r="F1887" s="27" t="s">
        <v>98</v>
      </c>
      <c r="G1887" s="27" t="s">
        <v>99</v>
      </c>
      <c r="H1887" s="139" t="s">
        <v>5</v>
      </c>
      <c r="I1887" s="1">
        <v>8197262046</v>
      </c>
      <c r="J1887" s="58">
        <v>292896</v>
      </c>
      <c r="K1887" t="str">
        <f>VLOOKUP(D1887,Group[],3,FALSE)</f>
        <v>Komoditi</v>
      </c>
      <c r="L1887" t="str">
        <f>VLOOKUP(D1887,Group[],5,FALSE)</f>
        <v>Karet</v>
      </c>
      <c r="M1887" t="str">
        <f>VLOOKUP(D1887,Group[],4,FALSE)</f>
        <v>Karet</v>
      </c>
      <c r="N1887" t="str">
        <f>VLOOKUP(F1887,Kategori[],3,FALSE)</f>
        <v>RSS-I</v>
      </c>
    </row>
    <row r="1888" spans="1:14">
      <c r="A1888" s="139" t="s">
        <v>6856</v>
      </c>
      <c r="B1888" s="27" t="s">
        <v>24</v>
      </c>
      <c r="C1888" s="27" t="s">
        <v>18</v>
      </c>
      <c r="D1888" s="27" t="s">
        <v>1067</v>
      </c>
      <c r="E1888" s="27" t="s">
        <v>36</v>
      </c>
      <c r="F1888" s="27" t="s">
        <v>52</v>
      </c>
      <c r="G1888" s="27" t="s">
        <v>53</v>
      </c>
      <c r="H1888" s="139" t="s">
        <v>5</v>
      </c>
      <c r="I1888" s="1">
        <v>24049975</v>
      </c>
      <c r="J1888" s="58">
        <v>2600</v>
      </c>
      <c r="K1888" t="str">
        <f>VLOOKUP(D1888,Group[],3,FALSE)</f>
        <v>Komoditi</v>
      </c>
      <c r="L1888" t="str">
        <f>VLOOKUP(D1888,Group[],5,FALSE)</f>
        <v>Teh</v>
      </c>
      <c r="M1888" t="str">
        <f>VLOOKUP(D1888,Group[],4,FALSE)</f>
        <v>Teh</v>
      </c>
      <c r="N1888" t="str">
        <f>VLOOKUP(F1888,Kategori[],3,FALSE)</f>
        <v>Ortodhoks</v>
      </c>
    </row>
    <row r="1889" spans="1:14">
      <c r="A1889" s="139" t="s">
        <v>6856</v>
      </c>
      <c r="B1889" s="27" t="s">
        <v>24</v>
      </c>
      <c r="C1889" s="27" t="s">
        <v>18</v>
      </c>
      <c r="D1889" s="27" t="s">
        <v>1067</v>
      </c>
      <c r="E1889" s="27" t="s">
        <v>36</v>
      </c>
      <c r="F1889" s="27" t="s">
        <v>380</v>
      </c>
      <c r="G1889" s="27" t="s">
        <v>381</v>
      </c>
      <c r="H1889" s="139" t="s">
        <v>5</v>
      </c>
      <c r="I1889" s="1">
        <v>131320000</v>
      </c>
      <c r="J1889" s="58">
        <v>15400</v>
      </c>
      <c r="K1889" t="str">
        <f>VLOOKUP(D1889,Group[],3,FALSE)</f>
        <v>Komoditi</v>
      </c>
      <c r="L1889" t="str">
        <f>VLOOKUP(D1889,Group[],5,FALSE)</f>
        <v>Teh</v>
      </c>
      <c r="M1889" t="str">
        <f>VLOOKUP(D1889,Group[],4,FALSE)</f>
        <v>Teh</v>
      </c>
      <c r="N1889" t="str">
        <f>VLOOKUP(F1889,Kategori[],3,FALSE)</f>
        <v>Ortodhoks</v>
      </c>
    </row>
    <row r="1890" spans="1:14">
      <c r="A1890" s="139" t="s">
        <v>6856</v>
      </c>
      <c r="B1890" s="27" t="s">
        <v>24</v>
      </c>
      <c r="C1890" s="27" t="s">
        <v>18</v>
      </c>
      <c r="D1890" s="27" t="s">
        <v>1067</v>
      </c>
      <c r="E1890" s="27" t="s">
        <v>36</v>
      </c>
      <c r="F1890" s="27" t="s">
        <v>382</v>
      </c>
      <c r="G1890" s="27" t="s">
        <v>383</v>
      </c>
      <c r="H1890" s="139" t="s">
        <v>5</v>
      </c>
      <c r="I1890" s="1">
        <v>1918848000</v>
      </c>
      <c r="J1890" s="58">
        <v>137960</v>
      </c>
      <c r="K1890" t="str">
        <f>VLOOKUP(D1890,Group[],3,FALSE)</f>
        <v>Komoditi</v>
      </c>
      <c r="L1890" t="str">
        <f>VLOOKUP(D1890,Group[],5,FALSE)</f>
        <v>Teh</v>
      </c>
      <c r="M1890" t="str">
        <f>VLOOKUP(D1890,Group[],4,FALSE)</f>
        <v>Teh</v>
      </c>
      <c r="N1890" t="str">
        <f>VLOOKUP(F1890,Kategori[],3,FALSE)</f>
        <v>Ortodhoks</v>
      </c>
    </row>
    <row r="1891" spans="1:14">
      <c r="A1891" s="139" t="s">
        <v>6856</v>
      </c>
      <c r="B1891" s="27" t="s">
        <v>24</v>
      </c>
      <c r="C1891" s="27" t="s">
        <v>18</v>
      </c>
      <c r="D1891" s="27" t="s">
        <v>1067</v>
      </c>
      <c r="E1891" s="27" t="s">
        <v>36</v>
      </c>
      <c r="F1891" s="27" t="s">
        <v>62</v>
      </c>
      <c r="G1891" s="27" t="s">
        <v>63</v>
      </c>
      <c r="H1891" s="139" t="s">
        <v>5</v>
      </c>
      <c r="I1891" s="1">
        <v>676129500</v>
      </c>
      <c r="J1891" s="58">
        <v>24134</v>
      </c>
      <c r="K1891" t="str">
        <f>VLOOKUP(D1891,Group[],3,FALSE)</f>
        <v>Komoditi</v>
      </c>
      <c r="L1891" t="str">
        <f>VLOOKUP(D1891,Group[],5,FALSE)</f>
        <v>Teh</v>
      </c>
      <c r="M1891" t="str">
        <f>VLOOKUP(D1891,Group[],4,FALSE)</f>
        <v>Teh</v>
      </c>
      <c r="N1891" t="str">
        <f>VLOOKUP(F1891,Kategori[],3,FALSE)</f>
        <v>Ortodhoks</v>
      </c>
    </row>
    <row r="1892" spans="1:14">
      <c r="A1892" s="139" t="s">
        <v>6856</v>
      </c>
      <c r="B1892" s="27" t="s">
        <v>24</v>
      </c>
      <c r="C1892" s="27" t="s">
        <v>18</v>
      </c>
      <c r="D1892" s="27" t="s">
        <v>1067</v>
      </c>
      <c r="E1892" s="27" t="s">
        <v>36</v>
      </c>
      <c r="F1892" s="27" t="s">
        <v>64</v>
      </c>
      <c r="G1892" s="27" t="s">
        <v>65</v>
      </c>
      <c r="H1892" s="139" t="s">
        <v>4</v>
      </c>
      <c r="I1892" s="1">
        <v>89391046</v>
      </c>
      <c r="J1892" s="58">
        <v>4080</v>
      </c>
      <c r="K1892" t="str">
        <f>VLOOKUP(D1892,Group[],3,FALSE)</f>
        <v>Komoditi</v>
      </c>
      <c r="L1892" t="str">
        <f>VLOOKUP(D1892,Group[],5,FALSE)</f>
        <v>Teh</v>
      </c>
      <c r="M1892" t="str">
        <f>VLOOKUP(D1892,Group[],4,FALSE)</f>
        <v>Teh</v>
      </c>
      <c r="N1892" t="str">
        <f>VLOOKUP(F1892,Kategori[],3,FALSE)</f>
        <v>Ortodhoks</v>
      </c>
    </row>
    <row r="1893" spans="1:14">
      <c r="A1893" s="139" t="s">
        <v>6856</v>
      </c>
      <c r="B1893" s="27" t="s">
        <v>24</v>
      </c>
      <c r="C1893" s="27" t="s">
        <v>18</v>
      </c>
      <c r="D1893" s="27" t="s">
        <v>1067</v>
      </c>
      <c r="E1893" s="27" t="s">
        <v>36</v>
      </c>
      <c r="F1893" s="27" t="s">
        <v>64</v>
      </c>
      <c r="G1893" s="27" t="s">
        <v>65</v>
      </c>
      <c r="H1893" s="139" t="s">
        <v>5</v>
      </c>
      <c r="I1893" s="1">
        <v>711708710</v>
      </c>
      <c r="J1893" s="58">
        <v>33674</v>
      </c>
      <c r="K1893" t="str">
        <f>VLOOKUP(D1893,Group[],3,FALSE)</f>
        <v>Komoditi</v>
      </c>
      <c r="L1893" t="str">
        <f>VLOOKUP(D1893,Group[],5,FALSE)</f>
        <v>Teh</v>
      </c>
      <c r="M1893" t="str">
        <f>VLOOKUP(D1893,Group[],4,FALSE)</f>
        <v>Teh</v>
      </c>
      <c r="N1893" t="str">
        <f>VLOOKUP(F1893,Kategori[],3,FALSE)</f>
        <v>Ortodhoks</v>
      </c>
    </row>
    <row r="1894" spans="1:14">
      <c r="A1894" s="139" t="s">
        <v>6856</v>
      </c>
      <c r="B1894" s="27" t="s">
        <v>24</v>
      </c>
      <c r="C1894" s="27" t="s">
        <v>18</v>
      </c>
      <c r="D1894" s="27" t="s">
        <v>1067</v>
      </c>
      <c r="E1894" s="27" t="s">
        <v>36</v>
      </c>
      <c r="F1894" s="27" t="s">
        <v>66</v>
      </c>
      <c r="G1894" s="27" t="s">
        <v>67</v>
      </c>
      <c r="H1894" s="139" t="s">
        <v>4</v>
      </c>
      <c r="I1894" s="1">
        <v>3676706538</v>
      </c>
      <c r="J1894" s="58">
        <v>167690</v>
      </c>
      <c r="K1894" t="str">
        <f>VLOOKUP(D1894,Group[],3,FALSE)</f>
        <v>Komoditi</v>
      </c>
      <c r="L1894" t="str">
        <f>VLOOKUP(D1894,Group[],5,FALSE)</f>
        <v>Teh</v>
      </c>
      <c r="M1894" t="str">
        <f>VLOOKUP(D1894,Group[],4,FALSE)</f>
        <v>Teh</v>
      </c>
      <c r="N1894" t="str">
        <f>VLOOKUP(F1894,Kategori[],3,FALSE)</f>
        <v>Ortodhoks</v>
      </c>
    </row>
    <row r="1895" spans="1:14">
      <c r="A1895" s="139" t="s">
        <v>6856</v>
      </c>
      <c r="B1895" s="27" t="s">
        <v>24</v>
      </c>
      <c r="C1895" s="27" t="s">
        <v>18</v>
      </c>
      <c r="D1895" s="27" t="s">
        <v>1067</v>
      </c>
      <c r="E1895" s="27" t="s">
        <v>36</v>
      </c>
      <c r="F1895" s="27" t="s">
        <v>66</v>
      </c>
      <c r="G1895" s="27" t="s">
        <v>67</v>
      </c>
      <c r="H1895" s="139" t="s">
        <v>5</v>
      </c>
      <c r="I1895" s="1">
        <v>4474548177</v>
      </c>
      <c r="J1895" s="58">
        <v>205700</v>
      </c>
      <c r="K1895" t="str">
        <f>VLOOKUP(D1895,Group[],3,FALSE)</f>
        <v>Komoditi</v>
      </c>
      <c r="L1895" t="str">
        <f>VLOOKUP(D1895,Group[],5,FALSE)</f>
        <v>Teh</v>
      </c>
      <c r="M1895" t="str">
        <f>VLOOKUP(D1895,Group[],4,FALSE)</f>
        <v>Teh</v>
      </c>
      <c r="N1895" t="str">
        <f>VLOOKUP(F1895,Kategori[],3,FALSE)</f>
        <v>Ortodhoks</v>
      </c>
    </row>
    <row r="1896" spans="1:14">
      <c r="A1896" s="139" t="s">
        <v>6856</v>
      </c>
      <c r="B1896" s="27" t="s">
        <v>24</v>
      </c>
      <c r="C1896" s="27" t="s">
        <v>18</v>
      </c>
      <c r="D1896" s="27" t="s">
        <v>1067</v>
      </c>
      <c r="E1896" s="27" t="s">
        <v>36</v>
      </c>
      <c r="F1896" s="27" t="s">
        <v>68</v>
      </c>
      <c r="G1896" s="27" t="s">
        <v>69</v>
      </c>
      <c r="H1896" s="139" t="s">
        <v>4</v>
      </c>
      <c r="I1896" s="1">
        <v>4337577139</v>
      </c>
      <c r="J1896" s="58">
        <v>203360</v>
      </c>
      <c r="K1896" t="str">
        <f>VLOOKUP(D1896,Group[],3,FALSE)</f>
        <v>Komoditi</v>
      </c>
      <c r="L1896" t="str">
        <f>VLOOKUP(D1896,Group[],5,FALSE)</f>
        <v>Teh</v>
      </c>
      <c r="M1896" t="str">
        <f>VLOOKUP(D1896,Group[],4,FALSE)</f>
        <v>Teh</v>
      </c>
      <c r="N1896" t="str">
        <f>VLOOKUP(F1896,Kategori[],3,FALSE)</f>
        <v>Ortodhoks</v>
      </c>
    </row>
    <row r="1897" spans="1:14">
      <c r="A1897" s="139" t="s">
        <v>6856</v>
      </c>
      <c r="B1897" s="27" t="s">
        <v>24</v>
      </c>
      <c r="C1897" s="27" t="s">
        <v>18</v>
      </c>
      <c r="D1897" s="27" t="s">
        <v>1067</v>
      </c>
      <c r="E1897" s="27" t="s">
        <v>36</v>
      </c>
      <c r="F1897" s="27" t="s">
        <v>68</v>
      </c>
      <c r="G1897" s="27" t="s">
        <v>69</v>
      </c>
      <c r="H1897" s="139" t="s">
        <v>5</v>
      </c>
      <c r="I1897" s="1">
        <v>2361628604</v>
      </c>
      <c r="J1897" s="58">
        <v>109120</v>
      </c>
      <c r="K1897" t="str">
        <f>VLOOKUP(D1897,Group[],3,FALSE)</f>
        <v>Komoditi</v>
      </c>
      <c r="L1897" t="str">
        <f>VLOOKUP(D1897,Group[],5,FALSE)</f>
        <v>Teh</v>
      </c>
      <c r="M1897" t="str">
        <f>VLOOKUP(D1897,Group[],4,FALSE)</f>
        <v>Teh</v>
      </c>
      <c r="N1897" t="str">
        <f>VLOOKUP(F1897,Kategori[],3,FALSE)</f>
        <v>Ortodhoks</v>
      </c>
    </row>
    <row r="1898" spans="1:14">
      <c r="A1898" s="139" t="s">
        <v>6856</v>
      </c>
      <c r="B1898" s="27" t="s">
        <v>24</v>
      </c>
      <c r="C1898" s="27" t="s">
        <v>18</v>
      </c>
      <c r="D1898" s="27" t="s">
        <v>1067</v>
      </c>
      <c r="E1898" s="27" t="s">
        <v>36</v>
      </c>
      <c r="F1898" s="27" t="s">
        <v>70</v>
      </c>
      <c r="G1898" s="27" t="s">
        <v>71</v>
      </c>
      <c r="H1898" s="139" t="s">
        <v>4</v>
      </c>
      <c r="I1898" s="1">
        <v>333337344</v>
      </c>
      <c r="J1898" s="58">
        <v>15600</v>
      </c>
      <c r="K1898" t="str">
        <f>VLOOKUP(D1898,Group[],3,FALSE)</f>
        <v>Komoditi</v>
      </c>
      <c r="L1898" t="str">
        <f>VLOOKUP(D1898,Group[],5,FALSE)</f>
        <v>Teh</v>
      </c>
      <c r="M1898" t="str">
        <f>VLOOKUP(D1898,Group[],4,FALSE)</f>
        <v>Teh</v>
      </c>
      <c r="N1898" t="str">
        <f>VLOOKUP(F1898,Kategori[],3,FALSE)</f>
        <v>Ortodhoks</v>
      </c>
    </row>
    <row r="1899" spans="1:14">
      <c r="A1899" s="139" t="s">
        <v>6856</v>
      </c>
      <c r="B1899" s="27" t="s">
        <v>24</v>
      </c>
      <c r="C1899" s="27" t="s">
        <v>18</v>
      </c>
      <c r="D1899" s="27" t="s">
        <v>1067</v>
      </c>
      <c r="E1899" s="27" t="s">
        <v>36</v>
      </c>
      <c r="F1899" s="27" t="s">
        <v>70</v>
      </c>
      <c r="G1899" s="27" t="s">
        <v>71</v>
      </c>
      <c r="H1899" s="139" t="s">
        <v>5</v>
      </c>
      <c r="I1899" s="1">
        <v>2204940034</v>
      </c>
      <c r="J1899" s="58">
        <v>108814</v>
      </c>
      <c r="K1899" t="str">
        <f>VLOOKUP(D1899,Group[],3,FALSE)</f>
        <v>Komoditi</v>
      </c>
      <c r="L1899" t="str">
        <f>VLOOKUP(D1899,Group[],5,FALSE)</f>
        <v>Teh</v>
      </c>
      <c r="M1899" t="str">
        <f>VLOOKUP(D1899,Group[],4,FALSE)</f>
        <v>Teh</v>
      </c>
      <c r="N1899" t="str">
        <f>VLOOKUP(F1899,Kategori[],3,FALSE)</f>
        <v>Ortodhoks</v>
      </c>
    </row>
    <row r="1900" spans="1:14">
      <c r="A1900" s="139" t="s">
        <v>6856</v>
      </c>
      <c r="B1900" s="27" t="s">
        <v>24</v>
      </c>
      <c r="C1900" s="27" t="s">
        <v>18</v>
      </c>
      <c r="D1900" s="27" t="s">
        <v>1067</v>
      </c>
      <c r="E1900" s="27" t="s">
        <v>36</v>
      </c>
      <c r="F1900" s="27" t="s">
        <v>72</v>
      </c>
      <c r="G1900" s="27" t="s">
        <v>73</v>
      </c>
      <c r="H1900" s="139" t="s">
        <v>4</v>
      </c>
      <c r="I1900" s="1">
        <v>1623943566</v>
      </c>
      <c r="J1900" s="58">
        <v>36540</v>
      </c>
      <c r="K1900" t="str">
        <f>VLOOKUP(D1900,Group[],3,FALSE)</f>
        <v>Komoditi</v>
      </c>
      <c r="L1900" t="str">
        <f>VLOOKUP(D1900,Group[],5,FALSE)</f>
        <v>Teh</v>
      </c>
      <c r="M1900" t="str">
        <f>VLOOKUP(D1900,Group[],4,FALSE)</f>
        <v>Teh</v>
      </c>
      <c r="N1900" t="str">
        <f>VLOOKUP(F1900,Kategori[],3,FALSE)</f>
        <v>Ortodhoks</v>
      </c>
    </row>
    <row r="1901" spans="1:14">
      <c r="A1901" s="139" t="s">
        <v>6856</v>
      </c>
      <c r="B1901" s="27" t="s">
        <v>24</v>
      </c>
      <c r="C1901" s="27" t="s">
        <v>18</v>
      </c>
      <c r="D1901" s="27" t="s">
        <v>1067</v>
      </c>
      <c r="E1901" s="27" t="s">
        <v>36</v>
      </c>
      <c r="F1901" s="27" t="s">
        <v>72</v>
      </c>
      <c r="G1901" s="27" t="s">
        <v>73</v>
      </c>
      <c r="H1901" s="139" t="s">
        <v>5</v>
      </c>
      <c r="I1901" s="1">
        <v>978047910</v>
      </c>
      <c r="J1901" s="58">
        <v>18900</v>
      </c>
      <c r="K1901" t="str">
        <f>VLOOKUP(D1901,Group[],3,FALSE)</f>
        <v>Komoditi</v>
      </c>
      <c r="L1901" t="str">
        <f>VLOOKUP(D1901,Group[],5,FALSE)</f>
        <v>Teh</v>
      </c>
      <c r="M1901" t="str">
        <f>VLOOKUP(D1901,Group[],4,FALSE)</f>
        <v>Teh</v>
      </c>
      <c r="N1901" t="str">
        <f>VLOOKUP(F1901,Kategori[],3,FALSE)</f>
        <v>Ortodhoks</v>
      </c>
    </row>
    <row r="1902" spans="1:14">
      <c r="A1902" s="139" t="s">
        <v>6856</v>
      </c>
      <c r="B1902" s="27" t="s">
        <v>24</v>
      </c>
      <c r="C1902" s="27" t="s">
        <v>18</v>
      </c>
      <c r="D1902" s="27" t="s">
        <v>1067</v>
      </c>
      <c r="E1902" s="27" t="s">
        <v>36</v>
      </c>
      <c r="F1902" s="27" t="s">
        <v>114</v>
      </c>
      <c r="G1902" s="27" t="s">
        <v>115</v>
      </c>
      <c r="H1902" s="139" t="s">
        <v>5</v>
      </c>
      <c r="I1902" s="1">
        <v>162400000</v>
      </c>
      <c r="J1902" s="58">
        <v>11200</v>
      </c>
      <c r="K1902" t="str">
        <f>VLOOKUP(D1902,Group[],3,FALSE)</f>
        <v>Komoditi</v>
      </c>
      <c r="L1902" t="str">
        <f>VLOOKUP(D1902,Group[],5,FALSE)</f>
        <v>Teh</v>
      </c>
      <c r="M1902" t="str">
        <f>VLOOKUP(D1902,Group[],4,FALSE)</f>
        <v>Teh</v>
      </c>
      <c r="N1902" t="str">
        <f>VLOOKUP(F1902,Kategori[],3,FALSE)</f>
        <v>Ortodhoks</v>
      </c>
    </row>
    <row r="1903" spans="1:14">
      <c r="A1903" s="139" t="s">
        <v>6856</v>
      </c>
      <c r="B1903" s="27" t="s">
        <v>24</v>
      </c>
      <c r="C1903" s="27" t="s">
        <v>18</v>
      </c>
      <c r="D1903" s="27" t="s">
        <v>1067</v>
      </c>
      <c r="E1903" s="27" t="s">
        <v>36</v>
      </c>
      <c r="F1903" s="27" t="s">
        <v>74</v>
      </c>
      <c r="G1903" s="27" t="s">
        <v>75</v>
      </c>
      <c r="H1903" s="139" t="s">
        <v>4</v>
      </c>
      <c r="I1903" s="1">
        <v>279219926</v>
      </c>
      <c r="J1903" s="58">
        <v>12400</v>
      </c>
      <c r="K1903" t="str">
        <f>VLOOKUP(D1903,Group[],3,FALSE)</f>
        <v>Komoditi</v>
      </c>
      <c r="L1903" t="str">
        <f>VLOOKUP(D1903,Group[],5,FALSE)</f>
        <v>Teh</v>
      </c>
      <c r="M1903" t="str">
        <f>VLOOKUP(D1903,Group[],4,FALSE)</f>
        <v>Teh</v>
      </c>
      <c r="N1903" t="str">
        <f>VLOOKUP(F1903,Kategori[],3,FALSE)</f>
        <v>Ortodhoks</v>
      </c>
    </row>
    <row r="1904" spans="1:14">
      <c r="A1904" s="139" t="s">
        <v>6856</v>
      </c>
      <c r="B1904" s="27" t="s">
        <v>24</v>
      </c>
      <c r="C1904" s="27" t="s">
        <v>18</v>
      </c>
      <c r="D1904" s="27" t="s">
        <v>1067</v>
      </c>
      <c r="E1904" s="27" t="s">
        <v>36</v>
      </c>
      <c r="F1904" s="27" t="s">
        <v>74</v>
      </c>
      <c r="G1904" s="27" t="s">
        <v>75</v>
      </c>
      <c r="H1904" s="139" t="s">
        <v>5</v>
      </c>
      <c r="I1904" s="1">
        <v>44144000</v>
      </c>
      <c r="J1904" s="58">
        <v>2480</v>
      </c>
      <c r="K1904" t="str">
        <f>VLOOKUP(D1904,Group[],3,FALSE)</f>
        <v>Komoditi</v>
      </c>
      <c r="L1904" t="str">
        <f>VLOOKUP(D1904,Group[],5,FALSE)</f>
        <v>Teh</v>
      </c>
      <c r="M1904" t="str">
        <f>VLOOKUP(D1904,Group[],4,FALSE)</f>
        <v>Teh</v>
      </c>
      <c r="N1904" t="str">
        <f>VLOOKUP(F1904,Kategori[],3,FALSE)</f>
        <v>Ortodhoks</v>
      </c>
    </row>
    <row r="1905" spans="1:14">
      <c r="A1905" s="139" t="s">
        <v>6856</v>
      </c>
      <c r="B1905" s="27" t="s">
        <v>24</v>
      </c>
      <c r="C1905" s="27" t="s">
        <v>18</v>
      </c>
      <c r="D1905" s="27" t="s">
        <v>1067</v>
      </c>
      <c r="E1905" s="27" t="s">
        <v>36</v>
      </c>
      <c r="F1905" s="27" t="s">
        <v>76</v>
      </c>
      <c r="G1905" s="27" t="s">
        <v>77</v>
      </c>
      <c r="H1905" s="139" t="s">
        <v>4</v>
      </c>
      <c r="I1905" s="1">
        <v>599682864</v>
      </c>
      <c r="J1905" s="58">
        <v>39600</v>
      </c>
      <c r="K1905" t="str">
        <f>VLOOKUP(D1905,Group[],3,FALSE)</f>
        <v>Komoditi</v>
      </c>
      <c r="L1905" t="str">
        <f>VLOOKUP(D1905,Group[],5,FALSE)</f>
        <v>Teh</v>
      </c>
      <c r="M1905" t="str">
        <f>VLOOKUP(D1905,Group[],4,FALSE)</f>
        <v>Teh</v>
      </c>
      <c r="N1905" t="str">
        <f>VLOOKUP(F1905,Kategori[],3,FALSE)</f>
        <v>Ortodhoks</v>
      </c>
    </row>
    <row r="1906" spans="1:14">
      <c r="A1906" s="139" t="s">
        <v>6856</v>
      </c>
      <c r="B1906" s="27" t="s">
        <v>24</v>
      </c>
      <c r="C1906" s="27" t="s">
        <v>18</v>
      </c>
      <c r="D1906" s="27" t="s">
        <v>1067</v>
      </c>
      <c r="E1906" s="27" t="s">
        <v>36</v>
      </c>
      <c r="F1906" s="27" t="s">
        <v>76</v>
      </c>
      <c r="G1906" s="27" t="s">
        <v>77</v>
      </c>
      <c r="H1906" s="139" t="s">
        <v>5</v>
      </c>
      <c r="I1906" s="1">
        <v>2637531314</v>
      </c>
      <c r="J1906" s="58">
        <v>163900</v>
      </c>
      <c r="K1906" t="str">
        <f>VLOOKUP(D1906,Group[],3,FALSE)</f>
        <v>Komoditi</v>
      </c>
      <c r="L1906" t="str">
        <f>VLOOKUP(D1906,Group[],5,FALSE)</f>
        <v>Teh</v>
      </c>
      <c r="M1906" t="str">
        <f>VLOOKUP(D1906,Group[],4,FALSE)</f>
        <v>Teh</v>
      </c>
      <c r="N1906" t="str">
        <f>VLOOKUP(F1906,Kategori[],3,FALSE)</f>
        <v>Ortodhoks</v>
      </c>
    </row>
    <row r="1907" spans="1:14">
      <c r="A1907" s="139" t="s">
        <v>6856</v>
      </c>
      <c r="B1907" s="27" t="s">
        <v>24</v>
      </c>
      <c r="C1907" s="27" t="s">
        <v>18</v>
      </c>
      <c r="D1907" s="27" t="s">
        <v>1067</v>
      </c>
      <c r="E1907" s="27" t="s">
        <v>36</v>
      </c>
      <c r="F1907" s="27" t="s">
        <v>78</v>
      </c>
      <c r="G1907" s="27" t="s">
        <v>79</v>
      </c>
      <c r="H1907" s="139" t="s">
        <v>4</v>
      </c>
      <c r="I1907" s="1">
        <v>77845248</v>
      </c>
      <c r="J1907" s="58">
        <v>3900</v>
      </c>
      <c r="K1907" t="str">
        <f>VLOOKUP(D1907,Group[],3,FALSE)</f>
        <v>Komoditi</v>
      </c>
      <c r="L1907" t="str">
        <f>VLOOKUP(D1907,Group[],5,FALSE)</f>
        <v>Teh</v>
      </c>
      <c r="M1907" t="str">
        <f>VLOOKUP(D1907,Group[],4,FALSE)</f>
        <v>Teh</v>
      </c>
      <c r="N1907" t="str">
        <f>VLOOKUP(F1907,Kategori[],3,FALSE)</f>
        <v>Ortodhoks</v>
      </c>
    </row>
    <row r="1908" spans="1:14">
      <c r="A1908" s="139" t="s">
        <v>6856</v>
      </c>
      <c r="B1908" s="27" t="s">
        <v>24</v>
      </c>
      <c r="C1908" s="27" t="s">
        <v>18</v>
      </c>
      <c r="D1908" s="27" t="s">
        <v>1067</v>
      </c>
      <c r="E1908" s="27" t="s">
        <v>36</v>
      </c>
      <c r="F1908" s="27" t="s">
        <v>78</v>
      </c>
      <c r="G1908" s="27" t="s">
        <v>79</v>
      </c>
      <c r="H1908" s="139" t="s">
        <v>5</v>
      </c>
      <c r="I1908" s="1">
        <v>711379110</v>
      </c>
      <c r="J1908" s="58">
        <v>48100</v>
      </c>
      <c r="K1908" t="str">
        <f>VLOOKUP(D1908,Group[],3,FALSE)</f>
        <v>Komoditi</v>
      </c>
      <c r="L1908" t="str">
        <f>VLOOKUP(D1908,Group[],5,FALSE)</f>
        <v>Teh</v>
      </c>
      <c r="M1908" t="str">
        <f>VLOOKUP(D1908,Group[],4,FALSE)</f>
        <v>Teh</v>
      </c>
      <c r="N1908" t="str">
        <f>VLOOKUP(F1908,Kategori[],3,FALSE)</f>
        <v>Ortodhoks</v>
      </c>
    </row>
    <row r="1909" spans="1:14">
      <c r="A1909" s="139" t="s">
        <v>6856</v>
      </c>
      <c r="B1909" s="27" t="s">
        <v>24</v>
      </c>
      <c r="C1909" s="27" t="s">
        <v>18</v>
      </c>
      <c r="D1909" s="27" t="s">
        <v>1067</v>
      </c>
      <c r="E1909" s="27" t="s">
        <v>36</v>
      </c>
      <c r="F1909" s="27" t="s">
        <v>392</v>
      </c>
      <c r="G1909" s="27" t="s">
        <v>393</v>
      </c>
      <c r="H1909" s="139" t="s">
        <v>5</v>
      </c>
      <c r="I1909" s="1">
        <v>132800850</v>
      </c>
      <c r="J1909" s="58">
        <v>7800</v>
      </c>
      <c r="K1909" t="str">
        <f>VLOOKUP(D1909,Group[],3,FALSE)</f>
        <v>Komoditi</v>
      </c>
      <c r="L1909" t="str">
        <f>VLOOKUP(D1909,Group[],5,FALSE)</f>
        <v>Teh</v>
      </c>
      <c r="M1909" t="str">
        <f>VLOOKUP(D1909,Group[],4,FALSE)</f>
        <v>Teh</v>
      </c>
      <c r="N1909" t="str">
        <f>VLOOKUP(F1909,Kategori[],3,FALSE)</f>
        <v>Ortodhoks</v>
      </c>
    </row>
    <row r="1910" spans="1:14">
      <c r="A1910" s="139" t="s">
        <v>6856</v>
      </c>
      <c r="B1910" s="27" t="s">
        <v>24</v>
      </c>
      <c r="C1910" s="27" t="s">
        <v>18</v>
      </c>
      <c r="D1910" s="27" t="s">
        <v>1067</v>
      </c>
      <c r="E1910" s="27" t="s">
        <v>36</v>
      </c>
      <c r="F1910" s="27" t="s">
        <v>394</v>
      </c>
      <c r="G1910" s="27" t="s">
        <v>395</v>
      </c>
      <c r="H1910" s="139" t="s">
        <v>5</v>
      </c>
      <c r="I1910" s="1">
        <v>122703515</v>
      </c>
      <c r="J1910" s="58">
        <v>5500</v>
      </c>
      <c r="K1910" t="str">
        <f>VLOOKUP(D1910,Group[],3,FALSE)</f>
        <v>Komoditi</v>
      </c>
      <c r="L1910" t="str">
        <f>VLOOKUP(D1910,Group[],5,FALSE)</f>
        <v>Teh</v>
      </c>
      <c r="M1910" t="str">
        <f>VLOOKUP(D1910,Group[],4,FALSE)</f>
        <v>Teh</v>
      </c>
      <c r="N1910" t="str">
        <f>VLOOKUP(F1910,Kategori[],3,FALSE)</f>
        <v>CTC</v>
      </c>
    </row>
    <row r="1911" spans="1:14">
      <c r="A1911" s="139" t="s">
        <v>6856</v>
      </c>
      <c r="B1911" s="27" t="s">
        <v>24</v>
      </c>
      <c r="C1911" s="27" t="s">
        <v>18</v>
      </c>
      <c r="D1911" s="27" t="s">
        <v>1067</v>
      </c>
      <c r="E1911" s="27" t="s">
        <v>36</v>
      </c>
      <c r="F1911" s="27" t="s">
        <v>82</v>
      </c>
      <c r="G1911" s="27" t="s">
        <v>83</v>
      </c>
      <c r="H1911" s="139" t="s">
        <v>4</v>
      </c>
      <c r="I1911" s="1">
        <v>224413255</v>
      </c>
      <c r="J1911" s="58">
        <v>6500</v>
      </c>
      <c r="K1911" t="str">
        <f>VLOOKUP(D1911,Group[],3,FALSE)</f>
        <v>Komoditi</v>
      </c>
      <c r="L1911" t="str">
        <f>VLOOKUP(D1911,Group[],5,FALSE)</f>
        <v>Teh</v>
      </c>
      <c r="M1911" t="str">
        <f>VLOOKUP(D1911,Group[],4,FALSE)</f>
        <v>Teh</v>
      </c>
      <c r="N1911" t="str">
        <f>VLOOKUP(F1911,Kategori[],3,FALSE)</f>
        <v>CTC</v>
      </c>
    </row>
    <row r="1912" spans="1:14">
      <c r="A1912" s="139" t="s">
        <v>6856</v>
      </c>
      <c r="B1912" s="27" t="s">
        <v>24</v>
      </c>
      <c r="C1912" s="27" t="s">
        <v>18</v>
      </c>
      <c r="D1912" s="27" t="s">
        <v>1067</v>
      </c>
      <c r="E1912" s="27" t="s">
        <v>36</v>
      </c>
      <c r="F1912" s="27" t="s">
        <v>84</v>
      </c>
      <c r="G1912" s="27" t="s">
        <v>85</v>
      </c>
      <c r="H1912" s="139" t="s">
        <v>5</v>
      </c>
      <c r="I1912" s="1">
        <v>293209313</v>
      </c>
      <c r="J1912" s="58">
        <v>13780</v>
      </c>
      <c r="K1912" t="str">
        <f>VLOOKUP(D1912,Group[],3,FALSE)</f>
        <v>Komoditi</v>
      </c>
      <c r="L1912" t="str">
        <f>VLOOKUP(D1912,Group[],5,FALSE)</f>
        <v>Teh</v>
      </c>
      <c r="M1912" t="str">
        <f>VLOOKUP(D1912,Group[],4,FALSE)</f>
        <v>Teh</v>
      </c>
      <c r="N1912" t="str">
        <f>VLOOKUP(F1912,Kategori[],3,FALSE)</f>
        <v>CTC</v>
      </c>
    </row>
    <row r="1913" spans="1:14">
      <c r="A1913" s="139" t="s">
        <v>6856</v>
      </c>
      <c r="B1913" s="27" t="s">
        <v>24</v>
      </c>
      <c r="C1913" s="27" t="s">
        <v>18</v>
      </c>
      <c r="D1913" s="27" t="s">
        <v>1067</v>
      </c>
      <c r="E1913" s="27" t="s">
        <v>36</v>
      </c>
      <c r="F1913" s="27" t="s">
        <v>86</v>
      </c>
      <c r="G1913" s="27" t="s">
        <v>87</v>
      </c>
      <c r="H1913" s="139" t="s">
        <v>4</v>
      </c>
      <c r="I1913" s="1">
        <v>64871040</v>
      </c>
      <c r="J1913" s="58">
        <v>2600</v>
      </c>
      <c r="K1913" t="str">
        <f>VLOOKUP(D1913,Group[],3,FALSE)</f>
        <v>Komoditi</v>
      </c>
      <c r="L1913" t="str">
        <f>VLOOKUP(D1913,Group[],5,FALSE)</f>
        <v>Teh</v>
      </c>
      <c r="M1913" t="str">
        <f>VLOOKUP(D1913,Group[],4,FALSE)</f>
        <v>Teh</v>
      </c>
      <c r="N1913" t="str">
        <f>VLOOKUP(F1913,Kategori[],3,FALSE)</f>
        <v>CTC</v>
      </c>
    </row>
    <row r="1914" spans="1:14">
      <c r="A1914" s="139" t="s">
        <v>6856</v>
      </c>
      <c r="B1914" s="27" t="s">
        <v>24</v>
      </c>
      <c r="C1914" s="27" t="s">
        <v>18</v>
      </c>
      <c r="D1914" s="27" t="s">
        <v>1067</v>
      </c>
      <c r="E1914" s="27" t="s">
        <v>36</v>
      </c>
      <c r="F1914" s="27" t="s">
        <v>86</v>
      </c>
      <c r="G1914" s="27" t="s">
        <v>87</v>
      </c>
      <c r="H1914" s="139" t="s">
        <v>5</v>
      </c>
      <c r="I1914" s="1">
        <v>199803370</v>
      </c>
      <c r="J1914" s="58">
        <v>7800</v>
      </c>
      <c r="K1914" t="str">
        <f>VLOOKUP(D1914,Group[],3,FALSE)</f>
        <v>Komoditi</v>
      </c>
      <c r="L1914" t="str">
        <f>VLOOKUP(D1914,Group[],5,FALSE)</f>
        <v>Teh</v>
      </c>
      <c r="M1914" t="str">
        <f>VLOOKUP(D1914,Group[],4,FALSE)</f>
        <v>Teh</v>
      </c>
      <c r="N1914" t="str">
        <f>VLOOKUP(F1914,Kategori[],3,FALSE)</f>
        <v>CTC</v>
      </c>
    </row>
    <row r="1915" spans="1:14">
      <c r="A1915" s="139" t="s">
        <v>6856</v>
      </c>
      <c r="B1915" s="27" t="s">
        <v>24</v>
      </c>
      <c r="C1915" s="27" t="s">
        <v>18</v>
      </c>
      <c r="D1915" s="27" t="s">
        <v>1067</v>
      </c>
      <c r="E1915" s="27" t="s">
        <v>36</v>
      </c>
      <c r="F1915" s="27" t="s">
        <v>88</v>
      </c>
      <c r="G1915" s="27" t="s">
        <v>89</v>
      </c>
      <c r="H1915" s="139" t="s">
        <v>5</v>
      </c>
      <c r="I1915" s="1">
        <v>149724663</v>
      </c>
      <c r="J1915" s="58">
        <v>8800</v>
      </c>
      <c r="K1915" t="str">
        <f>VLOOKUP(D1915,Group[],3,FALSE)</f>
        <v>Komoditi</v>
      </c>
      <c r="L1915" t="str">
        <f>VLOOKUP(D1915,Group[],5,FALSE)</f>
        <v>Teh</v>
      </c>
      <c r="M1915" t="str">
        <f>VLOOKUP(D1915,Group[],4,FALSE)</f>
        <v>Teh</v>
      </c>
      <c r="N1915" t="str">
        <f>VLOOKUP(F1915,Kategori[],3,FALSE)</f>
        <v>CTC</v>
      </c>
    </row>
    <row r="1916" spans="1:14">
      <c r="A1916" s="139" t="s">
        <v>6856</v>
      </c>
      <c r="B1916" s="27" t="s">
        <v>24</v>
      </c>
      <c r="C1916" s="27" t="s">
        <v>18</v>
      </c>
      <c r="D1916" s="27" t="s">
        <v>1067</v>
      </c>
      <c r="E1916" s="27" t="s">
        <v>36</v>
      </c>
      <c r="F1916" s="27" t="s">
        <v>90</v>
      </c>
      <c r="G1916" s="27" t="s">
        <v>91</v>
      </c>
      <c r="H1916" s="139" t="s">
        <v>4</v>
      </c>
      <c r="I1916" s="1">
        <v>276512808</v>
      </c>
      <c r="J1916" s="58">
        <v>11440</v>
      </c>
      <c r="K1916" t="str">
        <f>VLOOKUP(D1916,Group[],3,FALSE)</f>
        <v>Komoditi</v>
      </c>
      <c r="L1916" t="str">
        <f>VLOOKUP(D1916,Group[],5,FALSE)</f>
        <v>Teh</v>
      </c>
      <c r="M1916" t="str">
        <f>VLOOKUP(D1916,Group[],4,FALSE)</f>
        <v>Teh</v>
      </c>
      <c r="N1916" t="str">
        <f>VLOOKUP(F1916,Kategori[],3,FALSE)</f>
        <v>Ortodhoks</v>
      </c>
    </row>
    <row r="1917" spans="1:14">
      <c r="A1917" s="139" t="s">
        <v>6856</v>
      </c>
      <c r="B1917" s="27" t="s">
        <v>24</v>
      </c>
      <c r="C1917" s="27" t="s">
        <v>18</v>
      </c>
      <c r="D1917" s="27" t="s">
        <v>1067</v>
      </c>
      <c r="E1917" s="27" t="s">
        <v>36</v>
      </c>
      <c r="F1917" s="27" t="s">
        <v>92</v>
      </c>
      <c r="G1917" s="27" t="s">
        <v>93</v>
      </c>
      <c r="H1917" s="139" t="s">
        <v>4</v>
      </c>
      <c r="I1917" s="1">
        <v>393686124</v>
      </c>
      <c r="J1917" s="58">
        <v>35100</v>
      </c>
      <c r="K1917" t="str">
        <f>VLOOKUP(D1917,Group[],3,FALSE)</f>
        <v>Komoditi</v>
      </c>
      <c r="L1917" t="str">
        <f>VLOOKUP(D1917,Group[],5,FALSE)</f>
        <v>Teh</v>
      </c>
      <c r="M1917" t="str">
        <f>VLOOKUP(D1917,Group[],4,FALSE)</f>
        <v>Teh</v>
      </c>
      <c r="N1917" t="str">
        <f>VLOOKUP(F1917,Kategori[],3,FALSE)</f>
        <v>Ortodhoks</v>
      </c>
    </row>
    <row r="1918" spans="1:14">
      <c r="A1918" s="139" t="s">
        <v>6856</v>
      </c>
      <c r="B1918" s="27" t="s">
        <v>24</v>
      </c>
      <c r="C1918" s="27" t="s">
        <v>18</v>
      </c>
      <c r="D1918" s="27" t="s">
        <v>1067</v>
      </c>
      <c r="E1918" s="27" t="s">
        <v>36</v>
      </c>
      <c r="F1918" s="27" t="s">
        <v>92</v>
      </c>
      <c r="G1918" s="27" t="s">
        <v>93</v>
      </c>
      <c r="H1918" s="139" t="s">
        <v>5</v>
      </c>
      <c r="I1918" s="1">
        <v>1643310000</v>
      </c>
      <c r="J1918" s="58">
        <v>117700</v>
      </c>
      <c r="K1918" t="str">
        <f>VLOOKUP(D1918,Group[],3,FALSE)</f>
        <v>Komoditi</v>
      </c>
      <c r="L1918" t="str">
        <f>VLOOKUP(D1918,Group[],5,FALSE)</f>
        <v>Teh</v>
      </c>
      <c r="M1918" t="str">
        <f>VLOOKUP(D1918,Group[],4,FALSE)</f>
        <v>Teh</v>
      </c>
      <c r="N1918" t="str">
        <f>VLOOKUP(F1918,Kategori[],3,FALSE)</f>
        <v>Ortodhoks</v>
      </c>
    </row>
    <row r="1919" spans="1:14">
      <c r="A1919" s="139" t="s">
        <v>6856</v>
      </c>
      <c r="B1919" s="27" t="s">
        <v>24</v>
      </c>
      <c r="C1919" s="27" t="s">
        <v>18</v>
      </c>
      <c r="D1919" s="27" t="s">
        <v>1067</v>
      </c>
      <c r="E1919" s="27" t="s">
        <v>36</v>
      </c>
      <c r="F1919" s="27" t="s">
        <v>102</v>
      </c>
      <c r="G1919" s="27" t="s">
        <v>103</v>
      </c>
      <c r="H1919" s="139" t="s">
        <v>4</v>
      </c>
      <c r="I1919" s="1">
        <v>648398520</v>
      </c>
      <c r="J1919" s="58">
        <v>59400</v>
      </c>
      <c r="K1919" t="str">
        <f>VLOOKUP(D1919,Group[],3,FALSE)</f>
        <v>Komoditi</v>
      </c>
      <c r="L1919" t="str">
        <f>VLOOKUP(D1919,Group[],5,FALSE)</f>
        <v>Teh</v>
      </c>
      <c r="M1919" t="str">
        <f>VLOOKUP(D1919,Group[],4,FALSE)</f>
        <v>Teh</v>
      </c>
      <c r="N1919" t="str">
        <f>VLOOKUP(F1919,Kategori[],3,FALSE)</f>
        <v>Ortodhoks</v>
      </c>
    </row>
    <row r="1920" spans="1:14">
      <c r="A1920" s="139" t="s">
        <v>6856</v>
      </c>
      <c r="B1920" s="27" t="s">
        <v>24</v>
      </c>
      <c r="C1920" s="27" t="s">
        <v>18</v>
      </c>
      <c r="D1920" s="27" t="s">
        <v>1067</v>
      </c>
      <c r="E1920" s="27" t="s">
        <v>36</v>
      </c>
      <c r="F1920" s="27" t="s">
        <v>104</v>
      </c>
      <c r="G1920" s="27" t="s">
        <v>105</v>
      </c>
      <c r="H1920" s="139" t="s">
        <v>4</v>
      </c>
      <c r="I1920" s="1">
        <v>845319552</v>
      </c>
      <c r="J1920" s="58">
        <v>38720</v>
      </c>
      <c r="K1920" t="str">
        <f>VLOOKUP(D1920,Group[],3,FALSE)</f>
        <v>Komoditi</v>
      </c>
      <c r="L1920" t="str">
        <f>VLOOKUP(D1920,Group[],5,FALSE)</f>
        <v>Teh</v>
      </c>
      <c r="M1920" t="str">
        <f>VLOOKUP(D1920,Group[],4,FALSE)</f>
        <v>Teh</v>
      </c>
      <c r="N1920" t="str">
        <f>VLOOKUP(F1920,Kategori[],3,FALSE)</f>
        <v>Ortodhoks</v>
      </c>
    </row>
    <row r="1921" spans="1:14">
      <c r="A1921" s="139" t="s">
        <v>6856</v>
      </c>
      <c r="B1921" s="27" t="s">
        <v>24</v>
      </c>
      <c r="C1921" s="27" t="s">
        <v>18</v>
      </c>
      <c r="D1921" s="27" t="s">
        <v>1067</v>
      </c>
      <c r="E1921" s="27" t="s">
        <v>36</v>
      </c>
      <c r="F1921" s="27" t="s">
        <v>616</v>
      </c>
      <c r="G1921" s="27" t="s">
        <v>617</v>
      </c>
      <c r="H1921" s="139" t="s">
        <v>5</v>
      </c>
      <c r="I1921" s="1">
        <v>280000</v>
      </c>
      <c r="J1921" s="58">
        <v>14</v>
      </c>
      <c r="K1921" t="str">
        <f>VLOOKUP(D1921,Group[],3,FALSE)</f>
        <v>Komoditi</v>
      </c>
      <c r="L1921" t="str">
        <f>VLOOKUP(D1921,Group[],5,FALSE)</f>
        <v>Teh</v>
      </c>
      <c r="M1921" t="str">
        <f>VLOOKUP(D1921,Group[],4,FALSE)</f>
        <v>Teh</v>
      </c>
      <c r="N1921" t="str">
        <f>VLOOKUP(F1921,Kategori[],3,FALSE)</f>
        <v>Ortodhoks</v>
      </c>
    </row>
    <row r="1922" spans="1:14">
      <c r="A1922" s="139" t="s">
        <v>6856</v>
      </c>
      <c r="B1922" s="27" t="s">
        <v>24</v>
      </c>
      <c r="C1922" s="27" t="s">
        <v>18</v>
      </c>
      <c r="D1922" s="27" t="s">
        <v>1067</v>
      </c>
      <c r="E1922" s="27" t="s">
        <v>36</v>
      </c>
      <c r="F1922" s="27" t="s">
        <v>638</v>
      </c>
      <c r="G1922" s="27" t="s">
        <v>639</v>
      </c>
      <c r="H1922" s="139" t="s">
        <v>5</v>
      </c>
      <c r="I1922" s="1">
        <v>311600899</v>
      </c>
      <c r="J1922" s="58">
        <v>108330</v>
      </c>
      <c r="K1922" t="str">
        <f>VLOOKUP(D1922,Group[],3,FALSE)</f>
        <v>Komoditi</v>
      </c>
      <c r="L1922" t="str">
        <f>VLOOKUP(D1922,Group[],5,FALSE)</f>
        <v>Teh</v>
      </c>
      <c r="M1922" t="str">
        <f>VLOOKUP(D1922,Group[],4,FALSE)</f>
        <v>Teh</v>
      </c>
      <c r="N1922" t="str">
        <f>VLOOKUP(F1922,Kategori[],3,FALSE)</f>
        <v>Teh Lainnya</v>
      </c>
    </row>
    <row r="1923" spans="1:14">
      <c r="A1923" s="139" t="s">
        <v>6856</v>
      </c>
      <c r="B1923" s="27" t="s">
        <v>24</v>
      </c>
      <c r="C1923" s="27" t="s">
        <v>18</v>
      </c>
      <c r="D1923" s="27" t="s">
        <v>1069</v>
      </c>
      <c r="E1923" s="27" t="s">
        <v>40</v>
      </c>
      <c r="F1923" s="27" t="s">
        <v>440</v>
      </c>
      <c r="G1923" s="27" t="s">
        <v>441</v>
      </c>
      <c r="H1923" s="139" t="s">
        <v>5</v>
      </c>
      <c r="I1923" s="1">
        <v>2873874</v>
      </c>
      <c r="J1923" s="58">
        <v>580</v>
      </c>
      <c r="K1923" t="str">
        <f>VLOOKUP(D1923,Group[],3,FALSE)</f>
        <v>Non Komoditi</v>
      </c>
      <c r="L1923">
        <f>VLOOKUP(D1923,Group[],5,FALSE)</f>
        <v>0</v>
      </c>
      <c r="M1923" t="str">
        <f>VLOOKUP(D1923,Group[],4,FALSE)</f>
        <v>Hilir Lainnya</v>
      </c>
      <c r="N1923" t="str">
        <f>VLOOKUP(F1923,Kategori[],3,FALSE)</f>
        <v>Hilir Lainya</v>
      </c>
    </row>
    <row r="1924" spans="1:14">
      <c r="A1924" s="139" t="s">
        <v>6856</v>
      </c>
      <c r="B1924" s="27" t="s">
        <v>24</v>
      </c>
      <c r="C1924" s="27" t="s">
        <v>18</v>
      </c>
      <c r="D1924" s="27" t="s">
        <v>1069</v>
      </c>
      <c r="E1924" s="27" t="s">
        <v>40</v>
      </c>
      <c r="F1924" s="27" t="s">
        <v>580</v>
      </c>
      <c r="G1924" s="27" t="s">
        <v>581</v>
      </c>
      <c r="H1924" s="139" t="s">
        <v>5</v>
      </c>
      <c r="I1924" s="1">
        <v>140541</v>
      </c>
      <c r="J1924" s="58">
        <v>12</v>
      </c>
      <c r="K1924" t="str">
        <f>VLOOKUP(D1924,Group[],3,FALSE)</f>
        <v>Non Komoditi</v>
      </c>
      <c r="L1924">
        <f>VLOOKUP(D1924,Group[],5,FALSE)</f>
        <v>0</v>
      </c>
      <c r="M1924" t="str">
        <f>VLOOKUP(D1924,Group[],4,FALSE)</f>
        <v>Hilir Lainnya</v>
      </c>
      <c r="N1924" t="str">
        <f>VLOOKUP(F1924,Kategori[],3,FALSE)</f>
        <v>Hilir Lainya</v>
      </c>
    </row>
    <row r="1925" spans="1:14">
      <c r="A1925" s="139" t="s">
        <v>6856</v>
      </c>
      <c r="B1925" s="27" t="s">
        <v>24</v>
      </c>
      <c r="C1925" s="27" t="s">
        <v>18</v>
      </c>
      <c r="D1925" s="27" t="s">
        <v>1069</v>
      </c>
      <c r="E1925" s="27" t="s">
        <v>40</v>
      </c>
      <c r="F1925" s="27" t="s">
        <v>584</v>
      </c>
      <c r="G1925" s="27" t="s">
        <v>585</v>
      </c>
      <c r="H1925" s="139" t="s">
        <v>5</v>
      </c>
      <c r="I1925" s="1">
        <v>14595</v>
      </c>
      <c r="J1925" s="58">
        <v>9</v>
      </c>
      <c r="K1925" t="str">
        <f>VLOOKUP(D1925,Group[],3,FALSE)</f>
        <v>Non Komoditi</v>
      </c>
      <c r="L1925">
        <f>VLOOKUP(D1925,Group[],5,FALSE)</f>
        <v>0</v>
      </c>
      <c r="M1925" t="str">
        <f>VLOOKUP(D1925,Group[],4,FALSE)</f>
        <v>Hilir Lainnya</v>
      </c>
      <c r="N1925" t="str">
        <f>VLOOKUP(F1925,Kategori[],3,FALSE)</f>
        <v>Hilir Lainya</v>
      </c>
    </row>
    <row r="1926" spans="1:14">
      <c r="A1926" s="139" t="s">
        <v>6856</v>
      </c>
      <c r="B1926" s="27" t="s">
        <v>24</v>
      </c>
      <c r="C1926" s="27" t="s">
        <v>18</v>
      </c>
      <c r="D1926" s="27" t="s">
        <v>1069</v>
      </c>
      <c r="E1926" s="27" t="s">
        <v>40</v>
      </c>
      <c r="F1926" s="27" t="s">
        <v>586</v>
      </c>
      <c r="G1926" s="27" t="s">
        <v>587</v>
      </c>
      <c r="H1926" s="139" t="s">
        <v>5</v>
      </c>
      <c r="I1926" s="1">
        <v>140541</v>
      </c>
      <c r="J1926" s="58">
        <v>12</v>
      </c>
      <c r="K1926" t="str">
        <f>VLOOKUP(D1926,Group[],3,FALSE)</f>
        <v>Non Komoditi</v>
      </c>
      <c r="L1926">
        <f>VLOOKUP(D1926,Group[],5,FALSE)</f>
        <v>0</v>
      </c>
      <c r="M1926" t="str">
        <f>VLOOKUP(D1926,Group[],4,FALSE)</f>
        <v>Hilir Lainnya</v>
      </c>
      <c r="N1926" t="str">
        <f>VLOOKUP(F1926,Kategori[],3,FALSE)</f>
        <v>Hilir Lainya</v>
      </c>
    </row>
    <row r="1927" spans="1:14">
      <c r="A1927" s="139" t="s">
        <v>6856</v>
      </c>
      <c r="B1927" s="27" t="s">
        <v>24</v>
      </c>
      <c r="C1927" s="27" t="s">
        <v>18</v>
      </c>
      <c r="D1927" s="27" t="s">
        <v>1068</v>
      </c>
      <c r="E1927" s="27" t="s">
        <v>37</v>
      </c>
      <c r="F1927" s="27" t="s">
        <v>384</v>
      </c>
      <c r="G1927" s="27" t="s">
        <v>385</v>
      </c>
      <c r="H1927" s="139" t="s">
        <v>5</v>
      </c>
      <c r="I1927" s="1">
        <v>68138976</v>
      </c>
      <c r="J1927" s="58">
        <v>22436</v>
      </c>
      <c r="K1927" t="str">
        <f>VLOOKUP(D1927,Group[],3,FALSE)</f>
        <v>Non Komoditi</v>
      </c>
      <c r="L1927">
        <f>VLOOKUP(D1927,Group[],5,FALSE)</f>
        <v>0</v>
      </c>
      <c r="M1927" t="str">
        <f>VLOOKUP(D1927,Group[],4,FALSE)</f>
        <v>Hilir Lainnya</v>
      </c>
      <c r="N1927" t="str">
        <f>VLOOKUP(F1927,Kategori[],3,FALSE)</f>
        <v>Hilir Lainya</v>
      </c>
    </row>
    <row r="1928" spans="1:14">
      <c r="A1928" s="139" t="s">
        <v>6856</v>
      </c>
      <c r="B1928" s="27" t="s">
        <v>24</v>
      </c>
      <c r="C1928" s="27" t="s">
        <v>18</v>
      </c>
      <c r="D1928" s="27" t="s">
        <v>1068</v>
      </c>
      <c r="E1928" s="27" t="s">
        <v>37</v>
      </c>
      <c r="F1928" s="27" t="s">
        <v>386</v>
      </c>
      <c r="G1928" s="27" t="s">
        <v>387</v>
      </c>
      <c r="H1928" s="139" t="s">
        <v>5</v>
      </c>
      <c r="I1928" s="1">
        <v>12001437</v>
      </c>
      <c r="J1928" s="58">
        <v>828</v>
      </c>
      <c r="K1928" t="str">
        <f>VLOOKUP(D1928,Group[],3,FALSE)</f>
        <v>Non Komoditi</v>
      </c>
      <c r="L1928">
        <f>VLOOKUP(D1928,Group[],5,FALSE)</f>
        <v>0</v>
      </c>
      <c r="M1928" t="str">
        <f>VLOOKUP(D1928,Group[],4,FALSE)</f>
        <v>Hilir Lainnya</v>
      </c>
      <c r="N1928" t="str">
        <f>VLOOKUP(F1928,Kategori[],3,FALSE)</f>
        <v>Hilir Lainya</v>
      </c>
    </row>
    <row r="1929" spans="1:14">
      <c r="A1929" s="139" t="s">
        <v>6856</v>
      </c>
      <c r="B1929" s="27" t="s">
        <v>24</v>
      </c>
      <c r="C1929" s="27" t="s">
        <v>18</v>
      </c>
      <c r="D1929" s="27" t="s">
        <v>1068</v>
      </c>
      <c r="E1929" s="27" t="s">
        <v>37</v>
      </c>
      <c r="F1929" s="27" t="s">
        <v>396</v>
      </c>
      <c r="G1929" s="27" t="s">
        <v>397</v>
      </c>
      <c r="H1929" s="139" t="s">
        <v>5</v>
      </c>
      <c r="I1929" s="1">
        <v>46318870</v>
      </c>
      <c r="J1929" s="58">
        <v>4785</v>
      </c>
      <c r="K1929" t="str">
        <f>VLOOKUP(D1929,Group[],3,FALSE)</f>
        <v>Non Komoditi</v>
      </c>
      <c r="L1929">
        <f>VLOOKUP(D1929,Group[],5,FALSE)</f>
        <v>0</v>
      </c>
      <c r="M1929" t="str">
        <f>VLOOKUP(D1929,Group[],4,FALSE)</f>
        <v>Hilir Lainnya</v>
      </c>
      <c r="N1929" t="str">
        <f>VLOOKUP(F1929,Kategori[],3,FALSE)</f>
        <v>Hilir Lainya</v>
      </c>
    </row>
    <row r="1930" spans="1:14">
      <c r="A1930" s="139" t="s">
        <v>6856</v>
      </c>
      <c r="B1930" s="27" t="s">
        <v>24</v>
      </c>
      <c r="C1930" s="27" t="s">
        <v>18</v>
      </c>
      <c r="D1930" s="27" t="s">
        <v>1068</v>
      </c>
      <c r="E1930" s="27" t="s">
        <v>37</v>
      </c>
      <c r="F1930" s="27" t="s">
        <v>398</v>
      </c>
      <c r="G1930" s="27" t="s">
        <v>399</v>
      </c>
      <c r="H1930" s="139" t="s">
        <v>5</v>
      </c>
      <c r="I1930" s="1">
        <v>450000</v>
      </c>
      <c r="J1930" s="58">
        <v>33</v>
      </c>
      <c r="K1930" t="str">
        <f>VLOOKUP(D1930,Group[],3,FALSE)</f>
        <v>Non Komoditi</v>
      </c>
      <c r="L1930">
        <f>VLOOKUP(D1930,Group[],5,FALSE)</f>
        <v>0</v>
      </c>
      <c r="M1930" t="str">
        <f>VLOOKUP(D1930,Group[],4,FALSE)</f>
        <v>Hilir Lainnya</v>
      </c>
      <c r="N1930" t="str">
        <f>VLOOKUP(F1930,Kategori[],3,FALSE)</f>
        <v>Hilir Lainya</v>
      </c>
    </row>
    <row r="1931" spans="1:14">
      <c r="A1931" s="139" t="s">
        <v>6856</v>
      </c>
      <c r="B1931" s="27" t="s">
        <v>24</v>
      </c>
      <c r="C1931" s="27" t="s">
        <v>18</v>
      </c>
      <c r="D1931" s="27" t="s">
        <v>1068</v>
      </c>
      <c r="E1931" s="27" t="s">
        <v>37</v>
      </c>
      <c r="F1931" s="27" t="s">
        <v>400</v>
      </c>
      <c r="G1931" s="27" t="s">
        <v>401</v>
      </c>
      <c r="H1931" s="139" t="s">
        <v>5</v>
      </c>
      <c r="I1931" s="1">
        <v>450000</v>
      </c>
      <c r="J1931" s="58">
        <v>33</v>
      </c>
      <c r="K1931" t="str">
        <f>VLOOKUP(D1931,Group[],3,FALSE)</f>
        <v>Non Komoditi</v>
      </c>
      <c r="L1931">
        <f>VLOOKUP(D1931,Group[],5,FALSE)</f>
        <v>0</v>
      </c>
      <c r="M1931" t="str">
        <f>VLOOKUP(D1931,Group[],4,FALSE)</f>
        <v>Hilir Lainnya</v>
      </c>
      <c r="N1931" t="str">
        <f>VLOOKUP(F1931,Kategori[],3,FALSE)</f>
        <v>Hilir Lainya</v>
      </c>
    </row>
    <row r="1932" spans="1:14">
      <c r="A1932" s="139" t="s">
        <v>6856</v>
      </c>
      <c r="B1932" s="27" t="s">
        <v>24</v>
      </c>
      <c r="C1932" s="27" t="s">
        <v>18</v>
      </c>
      <c r="D1932" s="27" t="s">
        <v>1068</v>
      </c>
      <c r="E1932" s="27" t="s">
        <v>37</v>
      </c>
      <c r="F1932" s="27" t="s">
        <v>402</v>
      </c>
      <c r="G1932" s="27" t="s">
        <v>403</v>
      </c>
      <c r="H1932" s="139" t="s">
        <v>5</v>
      </c>
      <c r="I1932" s="1">
        <v>450000</v>
      </c>
      <c r="J1932" s="58">
        <v>33</v>
      </c>
      <c r="K1932" t="str">
        <f>VLOOKUP(D1932,Group[],3,FALSE)</f>
        <v>Non Komoditi</v>
      </c>
      <c r="L1932">
        <f>VLOOKUP(D1932,Group[],5,FALSE)</f>
        <v>0</v>
      </c>
      <c r="M1932" t="str">
        <f>VLOOKUP(D1932,Group[],4,FALSE)</f>
        <v>Hilir Lainnya</v>
      </c>
      <c r="N1932" t="str">
        <f>VLOOKUP(F1932,Kategori[],3,FALSE)</f>
        <v>Hilir Lainya</v>
      </c>
    </row>
    <row r="1933" spans="1:14">
      <c r="A1933" s="139" t="s">
        <v>6856</v>
      </c>
      <c r="B1933" s="27" t="s">
        <v>24</v>
      </c>
      <c r="C1933" s="27" t="s">
        <v>18</v>
      </c>
      <c r="D1933" s="27" t="s">
        <v>1068</v>
      </c>
      <c r="E1933" s="27" t="s">
        <v>37</v>
      </c>
      <c r="F1933" s="27" t="s">
        <v>404</v>
      </c>
      <c r="G1933" s="27" t="s">
        <v>405</v>
      </c>
      <c r="H1933" s="139" t="s">
        <v>5</v>
      </c>
      <c r="I1933" s="1">
        <v>450000</v>
      </c>
      <c r="J1933" s="58">
        <v>33</v>
      </c>
      <c r="K1933" t="str">
        <f>VLOOKUP(D1933,Group[],3,FALSE)</f>
        <v>Non Komoditi</v>
      </c>
      <c r="L1933">
        <f>VLOOKUP(D1933,Group[],5,FALSE)</f>
        <v>0</v>
      </c>
      <c r="M1933" t="str">
        <f>VLOOKUP(D1933,Group[],4,FALSE)</f>
        <v>Hilir Lainnya</v>
      </c>
      <c r="N1933" t="str">
        <f>VLOOKUP(F1933,Kategori[],3,FALSE)</f>
        <v>Hilir Lainya</v>
      </c>
    </row>
    <row r="1934" spans="1:14">
      <c r="A1934" s="139" t="s">
        <v>6856</v>
      </c>
      <c r="B1934" s="27" t="s">
        <v>24</v>
      </c>
      <c r="C1934" s="27" t="s">
        <v>18</v>
      </c>
      <c r="D1934" s="27" t="s">
        <v>1068</v>
      </c>
      <c r="E1934" s="27" t="s">
        <v>37</v>
      </c>
      <c r="F1934" s="27" t="s">
        <v>406</v>
      </c>
      <c r="G1934" s="27" t="s">
        <v>407</v>
      </c>
      <c r="H1934" s="139" t="s">
        <v>5</v>
      </c>
      <c r="I1934" s="1">
        <v>2490817</v>
      </c>
      <c r="J1934" s="58">
        <v>288</v>
      </c>
      <c r="K1934" t="str">
        <f>VLOOKUP(D1934,Group[],3,FALSE)</f>
        <v>Non Komoditi</v>
      </c>
      <c r="L1934">
        <f>VLOOKUP(D1934,Group[],5,FALSE)</f>
        <v>0</v>
      </c>
      <c r="M1934" t="str">
        <f>VLOOKUP(D1934,Group[],4,FALSE)</f>
        <v>Hilir Lainnya</v>
      </c>
      <c r="N1934" t="str">
        <f>VLOOKUP(F1934,Kategori[],3,FALSE)</f>
        <v>Hilir Lainya</v>
      </c>
    </row>
    <row r="1935" spans="1:14">
      <c r="A1935" s="139" t="s">
        <v>6856</v>
      </c>
      <c r="B1935" s="27" t="s">
        <v>24</v>
      </c>
      <c r="C1935" s="27" t="s">
        <v>18</v>
      </c>
      <c r="D1935" s="27" t="s">
        <v>1068</v>
      </c>
      <c r="E1935" s="27" t="s">
        <v>37</v>
      </c>
      <c r="F1935" s="27" t="s">
        <v>408</v>
      </c>
      <c r="G1935" s="27" t="s">
        <v>409</v>
      </c>
      <c r="H1935" s="139" t="s">
        <v>5</v>
      </c>
      <c r="I1935" s="1">
        <v>1872070</v>
      </c>
      <c r="J1935" s="58">
        <v>222</v>
      </c>
      <c r="K1935" t="str">
        <f>VLOOKUP(D1935,Group[],3,FALSE)</f>
        <v>Non Komoditi</v>
      </c>
      <c r="L1935">
        <f>VLOOKUP(D1935,Group[],5,FALSE)</f>
        <v>0</v>
      </c>
      <c r="M1935" t="str">
        <f>VLOOKUP(D1935,Group[],4,FALSE)</f>
        <v>Hilir Lainnya</v>
      </c>
      <c r="N1935" t="str">
        <f>VLOOKUP(F1935,Kategori[],3,FALSE)</f>
        <v>Hilir Lainya</v>
      </c>
    </row>
    <row r="1936" spans="1:14">
      <c r="A1936" s="139" t="s">
        <v>6856</v>
      </c>
      <c r="B1936" s="27" t="s">
        <v>24</v>
      </c>
      <c r="C1936" s="27" t="s">
        <v>18</v>
      </c>
      <c r="D1936" s="27" t="s">
        <v>1068</v>
      </c>
      <c r="E1936" s="27" t="s">
        <v>37</v>
      </c>
      <c r="F1936" s="27" t="s">
        <v>410</v>
      </c>
      <c r="G1936" s="27" t="s">
        <v>411</v>
      </c>
      <c r="H1936" s="139" t="s">
        <v>5</v>
      </c>
      <c r="I1936" s="1">
        <v>8160000</v>
      </c>
      <c r="J1936" s="58">
        <v>5760</v>
      </c>
      <c r="K1936" t="str">
        <f>VLOOKUP(D1936,Group[],3,FALSE)</f>
        <v>Non Komoditi</v>
      </c>
      <c r="L1936">
        <f>VLOOKUP(D1936,Group[],5,FALSE)</f>
        <v>0</v>
      </c>
      <c r="M1936" t="str">
        <f>VLOOKUP(D1936,Group[],4,FALSE)</f>
        <v>Hilir Lainnya</v>
      </c>
      <c r="N1936" t="str">
        <f>VLOOKUP(F1936,Kategori[],3,FALSE)</f>
        <v>Hilir Lainya</v>
      </c>
    </row>
    <row r="1937" spans="1:14">
      <c r="A1937" s="139" t="s">
        <v>6856</v>
      </c>
      <c r="B1937" s="27" t="s">
        <v>24</v>
      </c>
      <c r="C1937" s="27" t="s">
        <v>18</v>
      </c>
      <c r="D1937" s="27" t="s">
        <v>1068</v>
      </c>
      <c r="E1937" s="27" t="s">
        <v>37</v>
      </c>
      <c r="F1937" s="27" t="s">
        <v>412</v>
      </c>
      <c r="G1937" s="27" t="s">
        <v>413</v>
      </c>
      <c r="H1937" s="139" t="s">
        <v>5</v>
      </c>
      <c r="I1937" s="1">
        <v>10434941</v>
      </c>
      <c r="J1937" s="58">
        <v>259203</v>
      </c>
      <c r="K1937" t="str">
        <f>VLOOKUP(D1937,Group[],3,FALSE)</f>
        <v>Non Komoditi</v>
      </c>
      <c r="L1937">
        <f>VLOOKUP(D1937,Group[],5,FALSE)</f>
        <v>0</v>
      </c>
      <c r="M1937" t="str">
        <f>VLOOKUP(D1937,Group[],4,FALSE)</f>
        <v>Hilir Lainnya</v>
      </c>
      <c r="N1937" t="str">
        <f>VLOOKUP(F1937,Kategori[],3,FALSE)</f>
        <v>Hilir Lainya</v>
      </c>
    </row>
    <row r="1938" spans="1:14">
      <c r="A1938" s="139" t="s">
        <v>6856</v>
      </c>
      <c r="B1938" s="27" t="s">
        <v>24</v>
      </c>
      <c r="C1938" s="27" t="s">
        <v>18</v>
      </c>
      <c r="D1938" s="27" t="s">
        <v>1068</v>
      </c>
      <c r="E1938" s="27" t="s">
        <v>37</v>
      </c>
      <c r="F1938" s="27" t="s">
        <v>414</v>
      </c>
      <c r="G1938" s="27" t="s">
        <v>415</v>
      </c>
      <c r="H1938" s="139" t="s">
        <v>5</v>
      </c>
      <c r="I1938" s="1">
        <v>881359</v>
      </c>
      <c r="J1938" s="58">
        <v>120</v>
      </c>
      <c r="K1938" t="str">
        <f>VLOOKUP(D1938,Group[],3,FALSE)</f>
        <v>Non Komoditi</v>
      </c>
      <c r="L1938">
        <f>VLOOKUP(D1938,Group[],5,FALSE)</f>
        <v>0</v>
      </c>
      <c r="M1938" t="str">
        <f>VLOOKUP(D1938,Group[],4,FALSE)</f>
        <v>Hilir Lainnya</v>
      </c>
      <c r="N1938" t="str">
        <f>VLOOKUP(F1938,Kategori[],3,FALSE)</f>
        <v>Hilir Lainya</v>
      </c>
    </row>
    <row r="1939" spans="1:14">
      <c r="A1939" s="139" t="s">
        <v>6856</v>
      </c>
      <c r="B1939" s="27" t="s">
        <v>24</v>
      </c>
      <c r="C1939" s="27" t="s">
        <v>18</v>
      </c>
      <c r="D1939" s="27" t="s">
        <v>1068</v>
      </c>
      <c r="E1939" s="27" t="s">
        <v>37</v>
      </c>
      <c r="F1939" s="27" t="s">
        <v>416</v>
      </c>
      <c r="G1939" s="27" t="s">
        <v>417</v>
      </c>
      <c r="H1939" s="139" t="s">
        <v>5</v>
      </c>
      <c r="I1939" s="1">
        <v>999138</v>
      </c>
      <c r="J1939" s="58">
        <v>142</v>
      </c>
      <c r="K1939" t="str">
        <f>VLOOKUP(D1939,Group[],3,FALSE)</f>
        <v>Non Komoditi</v>
      </c>
      <c r="L1939">
        <f>VLOOKUP(D1939,Group[],5,FALSE)</f>
        <v>0</v>
      </c>
      <c r="M1939" t="str">
        <f>VLOOKUP(D1939,Group[],4,FALSE)</f>
        <v>Hilir Lainnya</v>
      </c>
      <c r="N1939" t="str">
        <f>VLOOKUP(F1939,Kategori[],3,FALSE)</f>
        <v>Hilir Lainya</v>
      </c>
    </row>
    <row r="1940" spans="1:14">
      <c r="A1940" s="139" t="s">
        <v>6856</v>
      </c>
      <c r="B1940" s="27" t="s">
        <v>24</v>
      </c>
      <c r="C1940" s="27" t="s">
        <v>18</v>
      </c>
      <c r="D1940" s="27" t="s">
        <v>1068</v>
      </c>
      <c r="E1940" s="27" t="s">
        <v>37</v>
      </c>
      <c r="F1940" s="27" t="s">
        <v>420</v>
      </c>
      <c r="G1940" s="27" t="s">
        <v>421</v>
      </c>
      <c r="H1940" s="139" t="s">
        <v>5</v>
      </c>
      <c r="I1940" s="1">
        <v>450000</v>
      </c>
      <c r="J1940" s="58">
        <v>33</v>
      </c>
      <c r="K1940" t="str">
        <f>VLOOKUP(D1940,Group[],3,FALSE)</f>
        <v>Non Komoditi</v>
      </c>
      <c r="L1940">
        <f>VLOOKUP(D1940,Group[],5,FALSE)</f>
        <v>0</v>
      </c>
      <c r="M1940" t="str">
        <f>VLOOKUP(D1940,Group[],4,FALSE)</f>
        <v>Hilir Lainnya</v>
      </c>
      <c r="N1940" t="str">
        <f>VLOOKUP(F1940,Kategori[],3,FALSE)</f>
        <v>Hilir Lainya</v>
      </c>
    </row>
    <row r="1941" spans="1:14">
      <c r="A1941" s="139" t="s">
        <v>6856</v>
      </c>
      <c r="B1941" s="27" t="s">
        <v>24</v>
      </c>
      <c r="C1941" s="27" t="s">
        <v>18</v>
      </c>
      <c r="D1941" s="27" t="s">
        <v>1068</v>
      </c>
      <c r="E1941" s="27" t="s">
        <v>37</v>
      </c>
      <c r="F1941" s="27" t="s">
        <v>422</v>
      </c>
      <c r="G1941" s="27" t="s">
        <v>423</v>
      </c>
      <c r="H1941" s="139" t="s">
        <v>5</v>
      </c>
      <c r="I1941" s="1">
        <v>450000</v>
      </c>
      <c r="J1941" s="58">
        <v>33</v>
      </c>
      <c r="K1941" t="str">
        <f>VLOOKUP(D1941,Group[],3,FALSE)</f>
        <v>Non Komoditi</v>
      </c>
      <c r="L1941">
        <f>VLOOKUP(D1941,Group[],5,FALSE)</f>
        <v>0</v>
      </c>
      <c r="M1941" t="str">
        <f>VLOOKUP(D1941,Group[],4,FALSE)</f>
        <v>Hilir Lainnya</v>
      </c>
      <c r="N1941" t="str">
        <f>VLOOKUP(F1941,Kategori[],3,FALSE)</f>
        <v>Hilir Lainya</v>
      </c>
    </row>
    <row r="1942" spans="1:14">
      <c r="A1942" s="139" t="s">
        <v>6856</v>
      </c>
      <c r="B1942" s="27" t="s">
        <v>24</v>
      </c>
      <c r="C1942" s="27" t="s">
        <v>18</v>
      </c>
      <c r="D1942" s="27" t="s">
        <v>1068</v>
      </c>
      <c r="E1942" s="27" t="s">
        <v>37</v>
      </c>
      <c r="F1942" s="27" t="s">
        <v>426</v>
      </c>
      <c r="G1942" s="27" t="s">
        <v>427</v>
      </c>
      <c r="H1942" s="139" t="s">
        <v>5</v>
      </c>
      <c r="I1942" s="1">
        <v>2314610</v>
      </c>
      <c r="J1942" s="58">
        <v>42</v>
      </c>
      <c r="K1942" t="str">
        <f>VLOOKUP(D1942,Group[],3,FALSE)</f>
        <v>Non Komoditi</v>
      </c>
      <c r="L1942">
        <f>VLOOKUP(D1942,Group[],5,FALSE)</f>
        <v>0</v>
      </c>
      <c r="M1942" t="str">
        <f>VLOOKUP(D1942,Group[],4,FALSE)</f>
        <v>Hilir Lainnya</v>
      </c>
      <c r="N1942" t="str">
        <f>VLOOKUP(F1942,Kategori[],3,FALSE)</f>
        <v>Hilir Lainya</v>
      </c>
    </row>
    <row r="1943" spans="1:14">
      <c r="A1943" s="139" t="s">
        <v>6856</v>
      </c>
      <c r="B1943" s="27" t="s">
        <v>24</v>
      </c>
      <c r="C1943" s="27" t="s">
        <v>18</v>
      </c>
      <c r="D1943" s="27" t="s">
        <v>1068</v>
      </c>
      <c r="E1943" s="27" t="s">
        <v>37</v>
      </c>
      <c r="F1943" s="27" t="s">
        <v>428</v>
      </c>
      <c r="G1943" s="27" t="s">
        <v>429</v>
      </c>
      <c r="H1943" s="139" t="s">
        <v>5</v>
      </c>
      <c r="I1943" s="1">
        <v>45045</v>
      </c>
      <c r="J1943" s="58">
        <v>1</v>
      </c>
      <c r="K1943" t="str">
        <f>VLOOKUP(D1943,Group[],3,FALSE)</f>
        <v>Non Komoditi</v>
      </c>
      <c r="L1943">
        <f>VLOOKUP(D1943,Group[],5,FALSE)</f>
        <v>0</v>
      </c>
      <c r="M1943" t="str">
        <f>VLOOKUP(D1943,Group[],4,FALSE)</f>
        <v>Hilir Lainnya</v>
      </c>
      <c r="N1943" t="str">
        <f>VLOOKUP(F1943,Kategori[],3,FALSE)</f>
        <v>Hilir Lainya</v>
      </c>
    </row>
    <row r="1944" spans="1:14">
      <c r="A1944" s="139" t="s">
        <v>6856</v>
      </c>
      <c r="B1944" s="27" t="s">
        <v>24</v>
      </c>
      <c r="C1944" s="27" t="s">
        <v>18</v>
      </c>
      <c r="D1944" s="27" t="s">
        <v>1068</v>
      </c>
      <c r="E1944" s="27" t="s">
        <v>37</v>
      </c>
      <c r="F1944" s="27" t="s">
        <v>430</v>
      </c>
      <c r="G1944" s="27" t="s">
        <v>431</v>
      </c>
      <c r="H1944" s="139" t="s">
        <v>5</v>
      </c>
      <c r="I1944" s="1">
        <v>1895675</v>
      </c>
      <c r="J1944" s="58">
        <v>56</v>
      </c>
      <c r="K1944" t="str">
        <f>VLOOKUP(D1944,Group[],3,FALSE)</f>
        <v>Non Komoditi</v>
      </c>
      <c r="L1944">
        <f>VLOOKUP(D1944,Group[],5,FALSE)</f>
        <v>0</v>
      </c>
      <c r="M1944" t="str">
        <f>VLOOKUP(D1944,Group[],4,FALSE)</f>
        <v>Hilir Lainnya</v>
      </c>
      <c r="N1944" t="str">
        <f>VLOOKUP(F1944,Kategori[],3,FALSE)</f>
        <v>Hilir Lainya</v>
      </c>
    </row>
    <row r="1945" spans="1:14">
      <c r="A1945" s="139" t="s">
        <v>6856</v>
      </c>
      <c r="B1945" s="27" t="s">
        <v>24</v>
      </c>
      <c r="C1945" s="27" t="s">
        <v>18</v>
      </c>
      <c r="D1945" s="27" t="s">
        <v>1068</v>
      </c>
      <c r="E1945" s="27" t="s">
        <v>37</v>
      </c>
      <c r="F1945" s="27" t="s">
        <v>432</v>
      </c>
      <c r="G1945" s="27" t="s">
        <v>433</v>
      </c>
      <c r="H1945" s="139" t="s">
        <v>5</v>
      </c>
      <c r="I1945" s="1">
        <v>45045</v>
      </c>
      <c r="J1945" s="58">
        <v>1</v>
      </c>
      <c r="K1945" t="str">
        <f>VLOOKUP(D1945,Group[],3,FALSE)</f>
        <v>Non Komoditi</v>
      </c>
      <c r="L1945">
        <f>VLOOKUP(D1945,Group[],5,FALSE)</f>
        <v>0</v>
      </c>
      <c r="M1945" t="str">
        <f>VLOOKUP(D1945,Group[],4,FALSE)</f>
        <v>Hilir Lainnya</v>
      </c>
      <c r="N1945" t="str">
        <f>VLOOKUP(F1945,Kategori[],3,FALSE)</f>
        <v>Hilir Lainya</v>
      </c>
    </row>
    <row r="1946" spans="1:14">
      <c r="A1946" s="139" t="s">
        <v>6856</v>
      </c>
      <c r="B1946" s="27" t="s">
        <v>24</v>
      </c>
      <c r="C1946" s="27" t="s">
        <v>18</v>
      </c>
      <c r="D1946" s="27" t="s">
        <v>1068</v>
      </c>
      <c r="E1946" s="27" t="s">
        <v>37</v>
      </c>
      <c r="F1946" s="27" t="s">
        <v>434</v>
      </c>
      <c r="G1946" s="27" t="s">
        <v>435</v>
      </c>
      <c r="H1946" s="139" t="s">
        <v>5</v>
      </c>
      <c r="I1946" s="1">
        <v>45045</v>
      </c>
      <c r="J1946" s="58">
        <v>1</v>
      </c>
      <c r="K1946" t="str">
        <f>VLOOKUP(D1946,Group[],3,FALSE)</f>
        <v>Non Komoditi</v>
      </c>
      <c r="L1946">
        <f>VLOOKUP(D1946,Group[],5,FALSE)</f>
        <v>0</v>
      </c>
      <c r="M1946" t="str">
        <f>VLOOKUP(D1946,Group[],4,FALSE)</f>
        <v>Hilir Lainnya</v>
      </c>
      <c r="N1946" t="str">
        <f>VLOOKUP(F1946,Kategori[],3,FALSE)</f>
        <v>Hilir Lainya</v>
      </c>
    </row>
    <row r="1947" spans="1:14">
      <c r="A1947" s="139" t="s">
        <v>6856</v>
      </c>
      <c r="B1947" s="27" t="s">
        <v>24</v>
      </c>
      <c r="C1947" s="27" t="s">
        <v>18</v>
      </c>
      <c r="D1947" s="27" t="s">
        <v>1068</v>
      </c>
      <c r="E1947" s="27" t="s">
        <v>37</v>
      </c>
      <c r="F1947" s="27" t="s">
        <v>462</v>
      </c>
      <c r="G1947" s="27" t="s">
        <v>463</v>
      </c>
      <c r="H1947" s="139" t="s">
        <v>5</v>
      </c>
      <c r="I1947" s="1">
        <v>385000</v>
      </c>
      <c r="J1947" s="58">
        <v>7</v>
      </c>
      <c r="K1947" t="str">
        <f>VLOOKUP(D1947,Group[],3,FALSE)</f>
        <v>Non Komoditi</v>
      </c>
      <c r="L1947">
        <f>VLOOKUP(D1947,Group[],5,FALSE)</f>
        <v>0</v>
      </c>
      <c r="M1947" t="str">
        <f>VLOOKUP(D1947,Group[],4,FALSE)</f>
        <v>Hilir Lainnya</v>
      </c>
      <c r="N1947" t="str">
        <f>VLOOKUP(F1947,Kategori[],3,FALSE)</f>
        <v>Hilir Lainya</v>
      </c>
    </row>
    <row r="1948" spans="1:14">
      <c r="A1948" s="139" t="s">
        <v>6856</v>
      </c>
      <c r="B1948" s="27" t="s">
        <v>24</v>
      </c>
      <c r="C1948" s="27" t="s">
        <v>18</v>
      </c>
      <c r="D1948" s="27" t="s">
        <v>1068</v>
      </c>
      <c r="E1948" s="27" t="s">
        <v>37</v>
      </c>
      <c r="F1948" s="27" t="s">
        <v>464</v>
      </c>
      <c r="G1948" s="27" t="s">
        <v>465</v>
      </c>
      <c r="H1948" s="139" t="s">
        <v>5</v>
      </c>
      <c r="I1948" s="1">
        <v>320000</v>
      </c>
      <c r="J1948" s="58">
        <v>2</v>
      </c>
      <c r="K1948" t="str">
        <f>VLOOKUP(D1948,Group[],3,FALSE)</f>
        <v>Non Komoditi</v>
      </c>
      <c r="L1948">
        <f>VLOOKUP(D1948,Group[],5,FALSE)</f>
        <v>0</v>
      </c>
      <c r="M1948" t="str">
        <f>VLOOKUP(D1948,Group[],4,FALSE)</f>
        <v>Hilir Lainnya</v>
      </c>
      <c r="N1948" t="str">
        <f>VLOOKUP(F1948,Kategori[],3,FALSE)</f>
        <v>Hilir Lainya</v>
      </c>
    </row>
    <row r="1949" spans="1:14">
      <c r="A1949" s="139" t="s">
        <v>6856</v>
      </c>
      <c r="B1949" s="27" t="s">
        <v>24</v>
      </c>
      <c r="C1949" s="27" t="s">
        <v>18</v>
      </c>
      <c r="D1949" s="27" t="s">
        <v>1068</v>
      </c>
      <c r="E1949" s="27" t="s">
        <v>37</v>
      </c>
      <c r="F1949" s="27" t="s">
        <v>480</v>
      </c>
      <c r="G1949" s="27" t="s">
        <v>481</v>
      </c>
      <c r="H1949" s="139" t="s">
        <v>5</v>
      </c>
      <c r="I1949" s="1">
        <v>2083914</v>
      </c>
      <c r="J1949" s="58">
        <v>639</v>
      </c>
      <c r="K1949" t="str">
        <f>VLOOKUP(D1949,Group[],3,FALSE)</f>
        <v>Non Komoditi</v>
      </c>
      <c r="L1949">
        <f>VLOOKUP(D1949,Group[],5,FALSE)</f>
        <v>0</v>
      </c>
      <c r="M1949" t="str">
        <f>VLOOKUP(D1949,Group[],4,FALSE)</f>
        <v>Hilir Lainnya</v>
      </c>
      <c r="N1949" t="str">
        <f>VLOOKUP(F1949,Kategori[],3,FALSE)</f>
        <v>Hilir Lainya</v>
      </c>
    </row>
    <row r="1950" spans="1:14">
      <c r="A1950" s="139" t="s">
        <v>6856</v>
      </c>
      <c r="B1950" s="27" t="s">
        <v>24</v>
      </c>
      <c r="C1950" s="27" t="s">
        <v>18</v>
      </c>
      <c r="D1950" s="27" t="s">
        <v>1068</v>
      </c>
      <c r="E1950" s="27" t="s">
        <v>37</v>
      </c>
      <c r="F1950" s="27" t="s">
        <v>482</v>
      </c>
      <c r="G1950" s="27" t="s">
        <v>483</v>
      </c>
      <c r="H1950" s="139" t="s">
        <v>5</v>
      </c>
      <c r="I1950" s="1">
        <v>4747459</v>
      </c>
      <c r="J1950" s="58">
        <v>2160</v>
      </c>
      <c r="K1950" t="str">
        <f>VLOOKUP(D1950,Group[],3,FALSE)</f>
        <v>Non Komoditi</v>
      </c>
      <c r="L1950">
        <f>VLOOKUP(D1950,Group[],5,FALSE)</f>
        <v>0</v>
      </c>
      <c r="M1950" t="str">
        <f>VLOOKUP(D1950,Group[],4,FALSE)</f>
        <v>Hilir Lainnya</v>
      </c>
      <c r="N1950" t="str">
        <f>VLOOKUP(F1950,Kategori[],3,FALSE)</f>
        <v>Hilir Lainya</v>
      </c>
    </row>
    <row r="1951" spans="1:14">
      <c r="A1951" s="139" t="s">
        <v>6856</v>
      </c>
      <c r="B1951" s="27" t="s">
        <v>24</v>
      </c>
      <c r="C1951" s="27" t="s">
        <v>18</v>
      </c>
      <c r="D1951" s="27" t="s">
        <v>1068</v>
      </c>
      <c r="E1951" s="27" t="s">
        <v>37</v>
      </c>
      <c r="F1951" s="27" t="s">
        <v>494</v>
      </c>
      <c r="G1951" s="27" t="s">
        <v>495</v>
      </c>
      <c r="H1951" s="139" t="s">
        <v>5</v>
      </c>
      <c r="I1951" s="1">
        <v>7322458</v>
      </c>
      <c r="J1951" s="58">
        <v>2653</v>
      </c>
      <c r="K1951" t="str">
        <f>VLOOKUP(D1951,Group[],3,FALSE)</f>
        <v>Non Komoditi</v>
      </c>
      <c r="L1951">
        <f>VLOOKUP(D1951,Group[],5,FALSE)</f>
        <v>0</v>
      </c>
      <c r="M1951" t="str">
        <f>VLOOKUP(D1951,Group[],4,FALSE)</f>
        <v>Hilir Lainnya</v>
      </c>
      <c r="N1951" t="str">
        <f>VLOOKUP(F1951,Kategori[],3,FALSE)</f>
        <v>Hilir Lainya</v>
      </c>
    </row>
    <row r="1952" spans="1:14">
      <c r="A1952" s="139" t="s">
        <v>6856</v>
      </c>
      <c r="B1952" s="27" t="s">
        <v>24</v>
      </c>
      <c r="C1952" s="27" t="s">
        <v>18</v>
      </c>
      <c r="D1952" s="27" t="s">
        <v>1068</v>
      </c>
      <c r="E1952" s="27" t="s">
        <v>37</v>
      </c>
      <c r="F1952" s="27" t="s">
        <v>496</v>
      </c>
      <c r="G1952" s="27" t="s">
        <v>497</v>
      </c>
      <c r="H1952" s="139" t="s">
        <v>5</v>
      </c>
      <c r="I1952" s="1">
        <v>12050000</v>
      </c>
      <c r="J1952" s="58">
        <v>320</v>
      </c>
      <c r="K1952" t="str">
        <f>VLOOKUP(D1952,Group[],3,FALSE)</f>
        <v>Non Komoditi</v>
      </c>
      <c r="L1952">
        <f>VLOOKUP(D1952,Group[],5,FALSE)</f>
        <v>0</v>
      </c>
      <c r="M1952" t="str">
        <f>VLOOKUP(D1952,Group[],4,FALSE)</f>
        <v>Hilir Lainnya</v>
      </c>
      <c r="N1952" t="str">
        <f>VLOOKUP(F1952,Kategori[],3,FALSE)</f>
        <v>Hilir Lainya</v>
      </c>
    </row>
    <row r="1953" spans="1:14">
      <c r="A1953" s="139" t="s">
        <v>6856</v>
      </c>
      <c r="B1953" s="27" t="s">
        <v>24</v>
      </c>
      <c r="C1953" s="27" t="s">
        <v>18</v>
      </c>
      <c r="D1953" s="27" t="s">
        <v>1068</v>
      </c>
      <c r="E1953" s="27" t="s">
        <v>37</v>
      </c>
      <c r="F1953" s="27" t="s">
        <v>500</v>
      </c>
      <c r="G1953" s="27" t="s">
        <v>501</v>
      </c>
      <c r="H1953" s="139" t="s">
        <v>5</v>
      </c>
      <c r="I1953" s="1">
        <v>4200000</v>
      </c>
      <c r="J1953" s="58">
        <v>70</v>
      </c>
      <c r="K1953" t="str">
        <f>VLOOKUP(D1953,Group[],3,FALSE)</f>
        <v>Non Komoditi</v>
      </c>
      <c r="L1953">
        <f>VLOOKUP(D1953,Group[],5,FALSE)</f>
        <v>0</v>
      </c>
      <c r="M1953" t="str">
        <f>VLOOKUP(D1953,Group[],4,FALSE)</f>
        <v>Hilir Lainnya</v>
      </c>
      <c r="N1953" t="str">
        <f>VLOOKUP(F1953,Kategori[],3,FALSE)</f>
        <v>Hilir Lainya</v>
      </c>
    </row>
    <row r="1954" spans="1:14">
      <c r="A1954" s="139" t="s">
        <v>6856</v>
      </c>
      <c r="B1954" s="27" t="s">
        <v>24</v>
      </c>
      <c r="C1954" s="27" t="s">
        <v>18</v>
      </c>
      <c r="D1954" s="27" t="s">
        <v>1068</v>
      </c>
      <c r="E1954" s="27" t="s">
        <v>37</v>
      </c>
      <c r="F1954" s="27" t="s">
        <v>520</v>
      </c>
      <c r="G1954" s="27" t="s">
        <v>521</v>
      </c>
      <c r="H1954" s="139" t="s">
        <v>5</v>
      </c>
      <c r="I1954" s="1">
        <v>605500</v>
      </c>
      <c r="J1954" s="58">
        <v>7</v>
      </c>
      <c r="K1954" t="str">
        <f>VLOOKUP(D1954,Group[],3,FALSE)</f>
        <v>Non Komoditi</v>
      </c>
      <c r="L1954">
        <f>VLOOKUP(D1954,Group[],5,FALSE)</f>
        <v>0</v>
      </c>
      <c r="M1954" t="str">
        <f>VLOOKUP(D1954,Group[],4,FALSE)</f>
        <v>Hilir Lainnya</v>
      </c>
      <c r="N1954" t="str">
        <f>VLOOKUP(F1954,Kategori[],3,FALSE)</f>
        <v>Hilir Lainya</v>
      </c>
    </row>
    <row r="1955" spans="1:14">
      <c r="A1955" s="139" t="s">
        <v>6856</v>
      </c>
      <c r="B1955" s="27" t="s">
        <v>24</v>
      </c>
      <c r="C1955" s="27" t="s">
        <v>18</v>
      </c>
      <c r="D1955" s="27" t="s">
        <v>1068</v>
      </c>
      <c r="E1955" s="27" t="s">
        <v>37</v>
      </c>
      <c r="F1955" s="27" t="s">
        <v>530</v>
      </c>
      <c r="G1955" s="27" t="s">
        <v>531</v>
      </c>
      <c r="H1955" s="139" t="s">
        <v>5</v>
      </c>
      <c r="I1955" s="1">
        <v>10700905</v>
      </c>
      <c r="J1955" s="58">
        <v>928</v>
      </c>
      <c r="K1955" t="str">
        <f>VLOOKUP(D1955,Group[],3,FALSE)</f>
        <v>Non Komoditi</v>
      </c>
      <c r="L1955">
        <f>VLOOKUP(D1955,Group[],5,FALSE)</f>
        <v>0</v>
      </c>
      <c r="M1955" t="str">
        <f>VLOOKUP(D1955,Group[],4,FALSE)</f>
        <v>Hilir Lainnya</v>
      </c>
      <c r="N1955" t="str">
        <f>VLOOKUP(F1955,Kategori[],3,FALSE)</f>
        <v>Hilir Lainya</v>
      </c>
    </row>
    <row r="1956" spans="1:14">
      <c r="A1956" s="139" t="s">
        <v>6856</v>
      </c>
      <c r="B1956" s="27" t="s">
        <v>24</v>
      </c>
      <c r="C1956" s="27" t="s">
        <v>18</v>
      </c>
      <c r="D1956" s="27" t="s">
        <v>1068</v>
      </c>
      <c r="E1956" s="27" t="s">
        <v>37</v>
      </c>
      <c r="F1956" s="27" t="s">
        <v>532</v>
      </c>
      <c r="G1956" s="27" t="s">
        <v>533</v>
      </c>
      <c r="H1956" s="139" t="s">
        <v>5</v>
      </c>
      <c r="I1956" s="1">
        <v>4894917</v>
      </c>
      <c r="J1956" s="58">
        <v>261</v>
      </c>
      <c r="K1956" t="str">
        <f>VLOOKUP(D1956,Group[],3,FALSE)</f>
        <v>Non Komoditi</v>
      </c>
      <c r="L1956">
        <f>VLOOKUP(D1956,Group[],5,FALSE)</f>
        <v>0</v>
      </c>
      <c r="M1956" t="str">
        <f>VLOOKUP(D1956,Group[],4,FALSE)</f>
        <v>Hilir Lainnya</v>
      </c>
      <c r="N1956" t="str">
        <f>VLOOKUP(F1956,Kategori[],3,FALSE)</f>
        <v>Hilir Lainya</v>
      </c>
    </row>
    <row r="1957" spans="1:14">
      <c r="A1957" s="139" t="s">
        <v>6856</v>
      </c>
      <c r="B1957" s="27" t="s">
        <v>24</v>
      </c>
      <c r="C1957" s="27" t="s">
        <v>18</v>
      </c>
      <c r="D1957" s="27" t="s">
        <v>1068</v>
      </c>
      <c r="E1957" s="27" t="s">
        <v>37</v>
      </c>
      <c r="F1957" s="27" t="s">
        <v>534</v>
      </c>
      <c r="G1957" s="27" t="s">
        <v>535</v>
      </c>
      <c r="H1957" s="139" t="s">
        <v>5</v>
      </c>
      <c r="I1957" s="1">
        <v>144349757</v>
      </c>
      <c r="J1957" s="58">
        <v>34608</v>
      </c>
      <c r="K1957" t="str">
        <f>VLOOKUP(D1957,Group[],3,FALSE)</f>
        <v>Non Komoditi</v>
      </c>
      <c r="L1957">
        <f>VLOOKUP(D1957,Group[],5,FALSE)</f>
        <v>0</v>
      </c>
      <c r="M1957" t="str">
        <f>VLOOKUP(D1957,Group[],4,FALSE)</f>
        <v>Hilir Lainnya</v>
      </c>
      <c r="N1957" t="str">
        <f>VLOOKUP(F1957,Kategori[],3,FALSE)</f>
        <v>Hilir Lainya</v>
      </c>
    </row>
    <row r="1958" spans="1:14">
      <c r="A1958" s="139" t="s">
        <v>6856</v>
      </c>
      <c r="B1958" s="27" t="s">
        <v>24</v>
      </c>
      <c r="C1958" s="27" t="s">
        <v>18</v>
      </c>
      <c r="D1958" s="27" t="s">
        <v>1068</v>
      </c>
      <c r="E1958" s="27" t="s">
        <v>37</v>
      </c>
      <c r="F1958" s="27" t="s">
        <v>536</v>
      </c>
      <c r="G1958" s="27" t="s">
        <v>537</v>
      </c>
      <c r="H1958" s="139" t="s">
        <v>5</v>
      </c>
      <c r="I1958" s="1">
        <v>8308800</v>
      </c>
      <c r="J1958" s="58">
        <v>10944</v>
      </c>
      <c r="K1958" t="str">
        <f>VLOOKUP(D1958,Group[],3,FALSE)</f>
        <v>Non Komoditi</v>
      </c>
      <c r="L1958">
        <f>VLOOKUP(D1958,Group[],5,FALSE)</f>
        <v>0</v>
      </c>
      <c r="M1958" t="str">
        <f>VLOOKUP(D1958,Group[],4,FALSE)</f>
        <v>Hilir Lainnya</v>
      </c>
      <c r="N1958" t="str">
        <f>VLOOKUP(F1958,Kategori[],3,FALSE)</f>
        <v>Hilir Lainya</v>
      </c>
    </row>
    <row r="1959" spans="1:14">
      <c r="A1959" s="139" t="s">
        <v>6856</v>
      </c>
      <c r="B1959" s="27" t="s">
        <v>24</v>
      </c>
      <c r="C1959" s="27" t="s">
        <v>18</v>
      </c>
      <c r="D1959" s="27" t="s">
        <v>1068</v>
      </c>
      <c r="E1959" s="27" t="s">
        <v>37</v>
      </c>
      <c r="F1959" s="27" t="s">
        <v>540</v>
      </c>
      <c r="G1959" s="27" t="s">
        <v>541</v>
      </c>
      <c r="H1959" s="139" t="s">
        <v>5</v>
      </c>
      <c r="I1959" s="1">
        <v>22360313</v>
      </c>
      <c r="J1959" s="58">
        <v>1627</v>
      </c>
      <c r="K1959" t="str">
        <f>VLOOKUP(D1959,Group[],3,FALSE)</f>
        <v>Non Komoditi</v>
      </c>
      <c r="L1959">
        <f>VLOOKUP(D1959,Group[],5,FALSE)</f>
        <v>0</v>
      </c>
      <c r="M1959" t="str">
        <f>VLOOKUP(D1959,Group[],4,FALSE)</f>
        <v>Hilir Lainnya</v>
      </c>
      <c r="N1959" t="str">
        <f>VLOOKUP(F1959,Kategori[],3,FALSE)</f>
        <v>Hilir Lainya</v>
      </c>
    </row>
    <row r="1960" spans="1:14">
      <c r="A1960" s="139" t="s">
        <v>6856</v>
      </c>
      <c r="B1960" s="27" t="s">
        <v>24</v>
      </c>
      <c r="C1960" s="27" t="s">
        <v>18</v>
      </c>
      <c r="D1960" s="27" t="s">
        <v>1068</v>
      </c>
      <c r="E1960" s="27" t="s">
        <v>37</v>
      </c>
      <c r="F1960" s="27" t="s">
        <v>546</v>
      </c>
      <c r="G1960" s="27" t="s">
        <v>547</v>
      </c>
      <c r="H1960" s="139" t="s">
        <v>5</v>
      </c>
      <c r="I1960" s="1">
        <v>31854762</v>
      </c>
      <c r="J1960" s="58">
        <v>3873</v>
      </c>
      <c r="K1960" t="str">
        <f>VLOOKUP(D1960,Group[],3,FALSE)</f>
        <v>Non Komoditi</v>
      </c>
      <c r="L1960">
        <f>VLOOKUP(D1960,Group[],5,FALSE)</f>
        <v>0</v>
      </c>
      <c r="M1960" t="str">
        <f>VLOOKUP(D1960,Group[],4,FALSE)</f>
        <v>Hilir Lainnya</v>
      </c>
      <c r="N1960" t="str">
        <f>VLOOKUP(F1960,Kategori[],3,FALSE)</f>
        <v>Hilir Lainya</v>
      </c>
    </row>
    <row r="1961" spans="1:14">
      <c r="A1961" s="139" t="s">
        <v>6856</v>
      </c>
      <c r="B1961" s="27" t="s">
        <v>24</v>
      </c>
      <c r="C1961" s="27" t="s">
        <v>18</v>
      </c>
      <c r="D1961" s="27" t="s">
        <v>1068</v>
      </c>
      <c r="E1961" s="27" t="s">
        <v>37</v>
      </c>
      <c r="F1961" s="27" t="s">
        <v>548</v>
      </c>
      <c r="G1961" s="27" t="s">
        <v>549</v>
      </c>
      <c r="H1961" s="139" t="s">
        <v>5</v>
      </c>
      <c r="I1961" s="1">
        <v>5982859</v>
      </c>
      <c r="J1961" s="58">
        <v>480</v>
      </c>
      <c r="K1961" t="str">
        <f>VLOOKUP(D1961,Group[],3,FALSE)</f>
        <v>Non Komoditi</v>
      </c>
      <c r="L1961">
        <f>VLOOKUP(D1961,Group[],5,FALSE)</f>
        <v>0</v>
      </c>
      <c r="M1961" t="str">
        <f>VLOOKUP(D1961,Group[],4,FALSE)</f>
        <v>Hilir Lainnya</v>
      </c>
      <c r="N1961" t="str">
        <f>VLOOKUP(F1961,Kategori[],3,FALSE)</f>
        <v>Hilir Lainya</v>
      </c>
    </row>
    <row r="1962" spans="1:14">
      <c r="A1962" s="139" t="s">
        <v>6856</v>
      </c>
      <c r="B1962" s="27" t="s">
        <v>24</v>
      </c>
      <c r="C1962" s="27" t="s">
        <v>18</v>
      </c>
      <c r="D1962" s="27" t="s">
        <v>1068</v>
      </c>
      <c r="E1962" s="27" t="s">
        <v>37</v>
      </c>
      <c r="F1962" s="27" t="s">
        <v>550</v>
      </c>
      <c r="G1962" s="27" t="s">
        <v>551</v>
      </c>
      <c r="H1962" s="139" t="s">
        <v>5</v>
      </c>
      <c r="I1962" s="1">
        <v>43097235</v>
      </c>
      <c r="J1962" s="58">
        <v>4114</v>
      </c>
      <c r="K1962" t="str">
        <f>VLOOKUP(D1962,Group[],3,FALSE)</f>
        <v>Non Komoditi</v>
      </c>
      <c r="L1962">
        <f>VLOOKUP(D1962,Group[],5,FALSE)</f>
        <v>0</v>
      </c>
      <c r="M1962" t="str">
        <f>VLOOKUP(D1962,Group[],4,FALSE)</f>
        <v>Hilir Lainnya</v>
      </c>
      <c r="N1962" t="str">
        <f>VLOOKUP(F1962,Kategori[],3,FALSE)</f>
        <v>Hilir Lainya</v>
      </c>
    </row>
    <row r="1963" spans="1:14">
      <c r="A1963" s="139" t="s">
        <v>6856</v>
      </c>
      <c r="B1963" s="27" t="s">
        <v>24</v>
      </c>
      <c r="C1963" s="27" t="s">
        <v>18</v>
      </c>
      <c r="D1963" s="27" t="s">
        <v>1068</v>
      </c>
      <c r="E1963" s="27" t="s">
        <v>37</v>
      </c>
      <c r="F1963" s="27" t="s">
        <v>552</v>
      </c>
      <c r="G1963" s="27" t="s">
        <v>553</v>
      </c>
      <c r="H1963" s="139" t="s">
        <v>5</v>
      </c>
      <c r="I1963" s="1">
        <v>41262818</v>
      </c>
      <c r="J1963" s="58">
        <v>2729</v>
      </c>
      <c r="K1963" t="str">
        <f>VLOOKUP(D1963,Group[],3,FALSE)</f>
        <v>Non Komoditi</v>
      </c>
      <c r="L1963">
        <f>VLOOKUP(D1963,Group[],5,FALSE)</f>
        <v>0</v>
      </c>
      <c r="M1963" t="str">
        <f>VLOOKUP(D1963,Group[],4,FALSE)</f>
        <v>Hilir Lainnya</v>
      </c>
      <c r="N1963" t="str">
        <f>VLOOKUP(F1963,Kategori[],3,FALSE)</f>
        <v>Hilir Lainya</v>
      </c>
    </row>
    <row r="1964" spans="1:14">
      <c r="A1964" s="139" t="s">
        <v>6856</v>
      </c>
      <c r="B1964" s="27" t="s">
        <v>24</v>
      </c>
      <c r="C1964" s="27" t="s">
        <v>18</v>
      </c>
      <c r="D1964" s="27" t="s">
        <v>1068</v>
      </c>
      <c r="E1964" s="27" t="s">
        <v>37</v>
      </c>
      <c r="F1964" s="27" t="s">
        <v>554</v>
      </c>
      <c r="G1964" s="27" t="s">
        <v>555</v>
      </c>
      <c r="H1964" s="139" t="s">
        <v>5</v>
      </c>
      <c r="I1964" s="1">
        <v>38594702</v>
      </c>
      <c r="J1964" s="58">
        <v>3970</v>
      </c>
      <c r="K1964" t="str">
        <f>VLOOKUP(D1964,Group[],3,FALSE)</f>
        <v>Non Komoditi</v>
      </c>
      <c r="L1964">
        <f>VLOOKUP(D1964,Group[],5,FALSE)</f>
        <v>0</v>
      </c>
      <c r="M1964" t="str">
        <f>VLOOKUP(D1964,Group[],4,FALSE)</f>
        <v>Hilir Lainnya</v>
      </c>
      <c r="N1964" t="str">
        <f>VLOOKUP(F1964,Kategori[],3,FALSE)</f>
        <v>Hilir Lainya</v>
      </c>
    </row>
    <row r="1965" spans="1:14">
      <c r="A1965" s="139" t="s">
        <v>6856</v>
      </c>
      <c r="B1965" s="27" t="s">
        <v>24</v>
      </c>
      <c r="C1965" s="27" t="s">
        <v>18</v>
      </c>
      <c r="D1965" s="27" t="s">
        <v>1068</v>
      </c>
      <c r="E1965" s="27" t="s">
        <v>37</v>
      </c>
      <c r="F1965" s="27" t="s">
        <v>556</v>
      </c>
      <c r="G1965" s="27" t="s">
        <v>557</v>
      </c>
      <c r="H1965" s="139" t="s">
        <v>5</v>
      </c>
      <c r="I1965" s="1">
        <v>10070571</v>
      </c>
      <c r="J1965" s="58">
        <v>643</v>
      </c>
      <c r="K1965" t="str">
        <f>VLOOKUP(D1965,Group[],3,FALSE)</f>
        <v>Non Komoditi</v>
      </c>
      <c r="L1965">
        <f>VLOOKUP(D1965,Group[],5,FALSE)</f>
        <v>0</v>
      </c>
      <c r="M1965" t="str">
        <f>VLOOKUP(D1965,Group[],4,FALSE)</f>
        <v>Hilir Lainnya</v>
      </c>
      <c r="N1965" t="str">
        <f>VLOOKUP(F1965,Kategori[],3,FALSE)</f>
        <v>Hilir Lainya</v>
      </c>
    </row>
    <row r="1966" spans="1:14">
      <c r="A1966" s="139" t="s">
        <v>6856</v>
      </c>
      <c r="B1966" s="27" t="s">
        <v>24</v>
      </c>
      <c r="C1966" s="27" t="s">
        <v>18</v>
      </c>
      <c r="D1966" s="27" t="s">
        <v>1068</v>
      </c>
      <c r="E1966" s="27" t="s">
        <v>37</v>
      </c>
      <c r="F1966" s="27" t="s">
        <v>558</v>
      </c>
      <c r="G1966" s="27" t="s">
        <v>559</v>
      </c>
      <c r="H1966" s="139" t="s">
        <v>5</v>
      </c>
      <c r="I1966" s="1">
        <v>71818</v>
      </c>
      <c r="J1966" s="58">
        <v>1</v>
      </c>
      <c r="K1966" t="str">
        <f>VLOOKUP(D1966,Group[],3,FALSE)</f>
        <v>Non Komoditi</v>
      </c>
      <c r="L1966">
        <f>VLOOKUP(D1966,Group[],5,FALSE)</f>
        <v>0</v>
      </c>
      <c r="M1966" t="str">
        <f>VLOOKUP(D1966,Group[],4,FALSE)</f>
        <v>Hilir Lainnya</v>
      </c>
      <c r="N1966" t="str">
        <f>VLOOKUP(F1966,Kategori[],3,FALSE)</f>
        <v>Hilir Lainya</v>
      </c>
    </row>
    <row r="1967" spans="1:14">
      <c r="A1967" s="139" t="s">
        <v>6856</v>
      </c>
      <c r="B1967" s="27" t="s">
        <v>24</v>
      </c>
      <c r="C1967" s="27" t="s">
        <v>18</v>
      </c>
      <c r="D1967" s="27" t="s">
        <v>1068</v>
      </c>
      <c r="E1967" s="27" t="s">
        <v>37</v>
      </c>
      <c r="F1967" s="27" t="s">
        <v>560</v>
      </c>
      <c r="G1967" s="27" t="s">
        <v>561</v>
      </c>
      <c r="H1967" s="139" t="s">
        <v>5</v>
      </c>
      <c r="I1967" s="1">
        <v>363183</v>
      </c>
      <c r="J1967" s="58">
        <v>8</v>
      </c>
      <c r="K1967" t="str">
        <f>VLOOKUP(D1967,Group[],3,FALSE)</f>
        <v>Non Komoditi</v>
      </c>
      <c r="L1967">
        <f>VLOOKUP(D1967,Group[],5,FALSE)</f>
        <v>0</v>
      </c>
      <c r="M1967" t="str">
        <f>VLOOKUP(D1967,Group[],4,FALSE)</f>
        <v>Hilir Lainnya</v>
      </c>
      <c r="N1967" t="str">
        <f>VLOOKUP(F1967,Kategori[],3,FALSE)</f>
        <v>Hilir Lainya</v>
      </c>
    </row>
    <row r="1968" spans="1:14">
      <c r="A1968" s="139" t="s">
        <v>6856</v>
      </c>
      <c r="B1968" s="27" t="s">
        <v>24</v>
      </c>
      <c r="C1968" s="27" t="s">
        <v>18</v>
      </c>
      <c r="D1968" s="27" t="s">
        <v>1068</v>
      </c>
      <c r="E1968" s="27" t="s">
        <v>37</v>
      </c>
      <c r="F1968" s="27" t="s">
        <v>562</v>
      </c>
      <c r="G1968" s="27" t="s">
        <v>563</v>
      </c>
      <c r="H1968" s="139" t="s">
        <v>5</v>
      </c>
      <c r="I1968" s="1">
        <v>823373</v>
      </c>
      <c r="J1968" s="58">
        <v>39</v>
      </c>
      <c r="K1968" t="str">
        <f>VLOOKUP(D1968,Group[],3,FALSE)</f>
        <v>Non Komoditi</v>
      </c>
      <c r="L1968">
        <f>VLOOKUP(D1968,Group[],5,FALSE)</f>
        <v>0</v>
      </c>
      <c r="M1968" t="str">
        <f>VLOOKUP(D1968,Group[],4,FALSE)</f>
        <v>Hilir Lainnya</v>
      </c>
      <c r="N1968" t="str">
        <f>VLOOKUP(F1968,Kategori[],3,FALSE)</f>
        <v>Hilir Lainya</v>
      </c>
    </row>
    <row r="1969" spans="1:14">
      <c r="A1969" s="139" t="s">
        <v>6856</v>
      </c>
      <c r="B1969" s="27" t="s">
        <v>24</v>
      </c>
      <c r="C1969" s="27" t="s">
        <v>18</v>
      </c>
      <c r="D1969" s="27" t="s">
        <v>1068</v>
      </c>
      <c r="E1969" s="27" t="s">
        <v>37</v>
      </c>
      <c r="F1969" s="27" t="s">
        <v>564</v>
      </c>
      <c r="G1969" s="27" t="s">
        <v>565</v>
      </c>
      <c r="H1969" s="139" t="s">
        <v>5</v>
      </c>
      <c r="I1969" s="1">
        <v>79144312</v>
      </c>
      <c r="J1969" s="58">
        <v>18923</v>
      </c>
      <c r="K1969" t="str">
        <f>VLOOKUP(D1969,Group[],3,FALSE)</f>
        <v>Non Komoditi</v>
      </c>
      <c r="L1969">
        <f>VLOOKUP(D1969,Group[],5,FALSE)</f>
        <v>0</v>
      </c>
      <c r="M1969" t="str">
        <f>VLOOKUP(D1969,Group[],4,FALSE)</f>
        <v>Hilir Lainnya</v>
      </c>
      <c r="N1969" t="str">
        <f>VLOOKUP(F1969,Kategori[],3,FALSE)</f>
        <v>Hilir Lainya</v>
      </c>
    </row>
    <row r="1970" spans="1:14">
      <c r="A1970" s="139" t="s">
        <v>6856</v>
      </c>
      <c r="B1970" s="27" t="s">
        <v>24</v>
      </c>
      <c r="C1970" s="27" t="s">
        <v>18</v>
      </c>
      <c r="D1970" s="27" t="s">
        <v>1068</v>
      </c>
      <c r="E1970" s="27" t="s">
        <v>37</v>
      </c>
      <c r="F1970" s="27" t="s">
        <v>566</v>
      </c>
      <c r="G1970" s="27" t="s">
        <v>567</v>
      </c>
      <c r="H1970" s="139" t="s">
        <v>5</v>
      </c>
      <c r="I1970" s="1">
        <v>336446103</v>
      </c>
      <c r="J1970" s="58">
        <v>34037</v>
      </c>
      <c r="K1970" t="str">
        <f>VLOOKUP(D1970,Group[],3,FALSE)</f>
        <v>Non Komoditi</v>
      </c>
      <c r="L1970">
        <f>VLOOKUP(D1970,Group[],5,FALSE)</f>
        <v>0</v>
      </c>
      <c r="M1970" t="str">
        <f>VLOOKUP(D1970,Group[],4,FALSE)</f>
        <v>Hilir Lainnya</v>
      </c>
      <c r="N1970" t="str">
        <f>VLOOKUP(F1970,Kategori[],3,FALSE)</f>
        <v>Hilir Lainya</v>
      </c>
    </row>
    <row r="1971" spans="1:14">
      <c r="A1971" s="139" t="s">
        <v>6856</v>
      </c>
      <c r="B1971" s="27" t="s">
        <v>24</v>
      </c>
      <c r="C1971" s="27" t="s">
        <v>18</v>
      </c>
      <c r="D1971" s="27" t="s">
        <v>1068</v>
      </c>
      <c r="E1971" s="27" t="s">
        <v>37</v>
      </c>
      <c r="F1971" s="27" t="s">
        <v>568</v>
      </c>
      <c r="G1971" s="27" t="s">
        <v>569</v>
      </c>
      <c r="H1971" s="139" t="s">
        <v>5</v>
      </c>
      <c r="I1971" s="1">
        <v>264771086</v>
      </c>
      <c r="J1971" s="58">
        <v>122381</v>
      </c>
      <c r="K1971" t="str">
        <f>VLOOKUP(D1971,Group[],3,FALSE)</f>
        <v>Non Komoditi</v>
      </c>
      <c r="L1971">
        <f>VLOOKUP(D1971,Group[],5,FALSE)</f>
        <v>0</v>
      </c>
      <c r="M1971" t="str">
        <f>VLOOKUP(D1971,Group[],4,FALSE)</f>
        <v>Hilir Lainnya</v>
      </c>
      <c r="N1971" t="str">
        <f>VLOOKUP(F1971,Kategori[],3,FALSE)</f>
        <v>Hilir Lainya</v>
      </c>
    </row>
    <row r="1972" spans="1:14">
      <c r="A1972" s="139" t="s">
        <v>6856</v>
      </c>
      <c r="B1972" s="27" t="s">
        <v>24</v>
      </c>
      <c r="C1972" s="27" t="s">
        <v>18</v>
      </c>
      <c r="D1972" s="27" t="s">
        <v>1068</v>
      </c>
      <c r="E1972" s="27" t="s">
        <v>37</v>
      </c>
      <c r="F1972" s="27" t="s">
        <v>570</v>
      </c>
      <c r="G1972" s="27" t="s">
        <v>571</v>
      </c>
      <c r="H1972" s="139" t="s">
        <v>5</v>
      </c>
      <c r="I1972" s="1">
        <v>113190</v>
      </c>
      <c r="J1972" s="58">
        <v>10</v>
      </c>
      <c r="K1972" t="str">
        <f>VLOOKUP(D1972,Group[],3,FALSE)</f>
        <v>Non Komoditi</v>
      </c>
      <c r="L1972">
        <f>VLOOKUP(D1972,Group[],5,FALSE)</f>
        <v>0</v>
      </c>
      <c r="M1972" t="str">
        <f>VLOOKUP(D1972,Group[],4,FALSE)</f>
        <v>Hilir Lainnya</v>
      </c>
      <c r="N1972" t="str">
        <f>VLOOKUP(F1972,Kategori[],3,FALSE)</f>
        <v>Hilir Lainya</v>
      </c>
    </row>
    <row r="1973" spans="1:14">
      <c r="A1973" s="139" t="s">
        <v>6856</v>
      </c>
      <c r="B1973" s="27" t="s">
        <v>24</v>
      </c>
      <c r="C1973" s="27" t="s">
        <v>18</v>
      </c>
      <c r="D1973" s="27" t="s">
        <v>1068</v>
      </c>
      <c r="E1973" s="27" t="s">
        <v>37</v>
      </c>
      <c r="F1973" s="27" t="s">
        <v>572</v>
      </c>
      <c r="G1973" s="27" t="s">
        <v>573</v>
      </c>
      <c r="H1973" s="139" t="s">
        <v>5</v>
      </c>
      <c r="I1973" s="1">
        <v>447768</v>
      </c>
      <c r="J1973" s="58">
        <v>96</v>
      </c>
      <c r="K1973" t="str">
        <f>VLOOKUP(D1973,Group[],3,FALSE)</f>
        <v>Non Komoditi</v>
      </c>
      <c r="L1973">
        <f>VLOOKUP(D1973,Group[],5,FALSE)</f>
        <v>0</v>
      </c>
      <c r="M1973" t="str">
        <f>VLOOKUP(D1973,Group[],4,FALSE)</f>
        <v>Hilir Lainnya</v>
      </c>
      <c r="N1973" t="str">
        <f>VLOOKUP(F1973,Kategori[],3,FALSE)</f>
        <v>Hilir Lainya</v>
      </c>
    </row>
    <row r="1974" spans="1:14">
      <c r="A1974" s="139" t="s">
        <v>6856</v>
      </c>
      <c r="B1974" s="27" t="s">
        <v>24</v>
      </c>
      <c r="C1974" s="27" t="s">
        <v>18</v>
      </c>
      <c r="D1974" s="27" t="s">
        <v>1068</v>
      </c>
      <c r="E1974" s="27" t="s">
        <v>37</v>
      </c>
      <c r="F1974" s="27" t="s">
        <v>574</v>
      </c>
      <c r="G1974" s="27" t="s">
        <v>575</v>
      </c>
      <c r="H1974" s="139" t="s">
        <v>5</v>
      </c>
      <c r="I1974" s="1">
        <v>1397366</v>
      </c>
      <c r="J1974" s="58">
        <v>560</v>
      </c>
      <c r="K1974" t="str">
        <f>VLOOKUP(D1974,Group[],3,FALSE)</f>
        <v>Non Komoditi</v>
      </c>
      <c r="L1974">
        <f>VLOOKUP(D1974,Group[],5,FALSE)</f>
        <v>0</v>
      </c>
      <c r="M1974" t="str">
        <f>VLOOKUP(D1974,Group[],4,FALSE)</f>
        <v>Hilir Lainnya</v>
      </c>
      <c r="N1974" t="str">
        <f>VLOOKUP(F1974,Kategori[],3,FALSE)</f>
        <v>Hilir Lainya</v>
      </c>
    </row>
    <row r="1975" spans="1:14">
      <c r="A1975" s="139" t="s">
        <v>6856</v>
      </c>
      <c r="B1975" s="27" t="s">
        <v>24</v>
      </c>
      <c r="C1975" s="27" t="s">
        <v>18</v>
      </c>
      <c r="D1975" s="27" t="s">
        <v>1068</v>
      </c>
      <c r="E1975" s="27" t="s">
        <v>37</v>
      </c>
      <c r="F1975" s="27" t="s">
        <v>576</v>
      </c>
      <c r="G1975" s="27" t="s">
        <v>577</v>
      </c>
      <c r="H1975" s="139" t="s">
        <v>5</v>
      </c>
      <c r="I1975" s="1">
        <v>2810911</v>
      </c>
      <c r="J1975" s="58">
        <v>32</v>
      </c>
      <c r="K1975" t="str">
        <f>VLOOKUP(D1975,Group[],3,FALSE)</f>
        <v>Non Komoditi</v>
      </c>
      <c r="L1975">
        <f>VLOOKUP(D1975,Group[],5,FALSE)</f>
        <v>0</v>
      </c>
      <c r="M1975" t="str">
        <f>VLOOKUP(D1975,Group[],4,FALSE)</f>
        <v>Hilir Lainnya</v>
      </c>
      <c r="N1975" t="str">
        <f>VLOOKUP(F1975,Kategori[],3,FALSE)</f>
        <v>Hilir Lainya</v>
      </c>
    </row>
    <row r="1976" spans="1:14">
      <c r="A1976" s="139" t="s">
        <v>6856</v>
      </c>
      <c r="B1976" s="27" t="s">
        <v>24</v>
      </c>
      <c r="C1976" s="27" t="s">
        <v>18</v>
      </c>
      <c r="D1976" s="27" t="s">
        <v>1068</v>
      </c>
      <c r="E1976" s="27" t="s">
        <v>37</v>
      </c>
      <c r="F1976" s="27" t="s">
        <v>578</v>
      </c>
      <c r="G1976" s="27" t="s">
        <v>579</v>
      </c>
      <c r="H1976" s="139" t="s">
        <v>5</v>
      </c>
      <c r="I1976" s="1">
        <v>36669769</v>
      </c>
      <c r="J1976" s="58">
        <v>3899</v>
      </c>
      <c r="K1976" t="str">
        <f>VLOOKUP(D1976,Group[],3,FALSE)</f>
        <v>Non Komoditi</v>
      </c>
      <c r="L1976">
        <f>VLOOKUP(D1976,Group[],5,FALSE)</f>
        <v>0</v>
      </c>
      <c r="M1976" t="str">
        <f>VLOOKUP(D1976,Group[],4,FALSE)</f>
        <v>Hilir Lainnya</v>
      </c>
      <c r="N1976" t="str">
        <f>VLOOKUP(F1976,Kategori[],3,FALSE)</f>
        <v>Hilir Lainya</v>
      </c>
    </row>
    <row r="1977" spans="1:14">
      <c r="A1977" s="139" t="s">
        <v>6856</v>
      </c>
      <c r="B1977" s="27" t="s">
        <v>24</v>
      </c>
      <c r="C1977" s="27" t="s">
        <v>18</v>
      </c>
      <c r="D1977" s="27" t="s">
        <v>1068</v>
      </c>
      <c r="E1977" s="27" t="s">
        <v>37</v>
      </c>
      <c r="F1977" s="27" t="s">
        <v>590</v>
      </c>
      <c r="G1977" s="27" t="s">
        <v>591</v>
      </c>
      <c r="H1977" s="139" t="s">
        <v>5</v>
      </c>
      <c r="I1977" s="1">
        <v>700901</v>
      </c>
      <c r="J1977" s="58">
        <v>20</v>
      </c>
      <c r="K1977" t="str">
        <f>VLOOKUP(D1977,Group[],3,FALSE)</f>
        <v>Non Komoditi</v>
      </c>
      <c r="L1977">
        <f>VLOOKUP(D1977,Group[],5,FALSE)</f>
        <v>0</v>
      </c>
      <c r="M1977" t="str">
        <f>VLOOKUP(D1977,Group[],4,FALSE)</f>
        <v>Hilir Lainnya</v>
      </c>
      <c r="N1977" t="str">
        <f>VLOOKUP(F1977,Kategori[],3,FALSE)</f>
        <v>Hilir Lainya</v>
      </c>
    </row>
    <row r="1978" spans="1:14">
      <c r="A1978" s="139" t="s">
        <v>6856</v>
      </c>
      <c r="B1978" s="27" t="s">
        <v>24</v>
      </c>
      <c r="C1978" s="27" t="s">
        <v>18</v>
      </c>
      <c r="D1978" s="27" t="s">
        <v>1068</v>
      </c>
      <c r="E1978" s="27" t="s">
        <v>37</v>
      </c>
      <c r="F1978" s="27" t="s">
        <v>592</v>
      </c>
      <c r="G1978" s="27" t="s">
        <v>593</v>
      </c>
      <c r="H1978" s="139" t="s">
        <v>5</v>
      </c>
      <c r="I1978" s="1">
        <v>22206900</v>
      </c>
      <c r="J1978" s="58">
        <v>43200</v>
      </c>
      <c r="K1978" t="str">
        <f>VLOOKUP(D1978,Group[],3,FALSE)</f>
        <v>Non Komoditi</v>
      </c>
      <c r="L1978">
        <f>VLOOKUP(D1978,Group[],5,FALSE)</f>
        <v>0</v>
      </c>
      <c r="M1978" t="str">
        <f>VLOOKUP(D1978,Group[],4,FALSE)</f>
        <v>Hilir Lainnya</v>
      </c>
      <c r="N1978" t="str">
        <f>VLOOKUP(F1978,Kategori[],3,FALSE)</f>
        <v>Hilir Lainya</v>
      </c>
    </row>
    <row r="1979" spans="1:14">
      <c r="A1979" s="139" t="s">
        <v>6856</v>
      </c>
      <c r="B1979" s="27" t="s">
        <v>24</v>
      </c>
      <c r="C1979" s="27" t="s">
        <v>18</v>
      </c>
      <c r="D1979" s="27" t="s">
        <v>1068</v>
      </c>
      <c r="E1979" s="27" t="s">
        <v>37</v>
      </c>
      <c r="F1979" s="27" t="s">
        <v>594</v>
      </c>
      <c r="G1979" s="27" t="s">
        <v>595</v>
      </c>
      <c r="H1979" s="139" t="s">
        <v>5</v>
      </c>
      <c r="I1979" s="1">
        <v>38376000</v>
      </c>
      <c r="J1979" s="58">
        <v>12480</v>
      </c>
      <c r="K1979" t="str">
        <f>VLOOKUP(D1979,Group[],3,FALSE)</f>
        <v>Non Komoditi</v>
      </c>
      <c r="L1979">
        <f>VLOOKUP(D1979,Group[],5,FALSE)</f>
        <v>0</v>
      </c>
      <c r="M1979" t="str">
        <f>VLOOKUP(D1979,Group[],4,FALSE)</f>
        <v>Hilir Lainnya</v>
      </c>
      <c r="N1979" t="str">
        <f>VLOOKUP(F1979,Kategori[],3,FALSE)</f>
        <v>Hilir Lainya</v>
      </c>
    </row>
    <row r="1980" spans="1:14">
      <c r="A1980" s="139" t="s">
        <v>6856</v>
      </c>
      <c r="B1980" s="27" t="s">
        <v>24</v>
      </c>
      <c r="C1980" s="27" t="s">
        <v>18</v>
      </c>
      <c r="D1980" s="27" t="s">
        <v>1068</v>
      </c>
      <c r="E1980" s="27" t="s">
        <v>37</v>
      </c>
      <c r="F1980" s="27" t="s">
        <v>600</v>
      </c>
      <c r="G1980" s="27" t="s">
        <v>601</v>
      </c>
      <c r="H1980" s="139" t="s">
        <v>5</v>
      </c>
      <c r="I1980" s="1">
        <v>16800000</v>
      </c>
      <c r="J1980" s="58">
        <v>4800</v>
      </c>
      <c r="K1980" t="str">
        <f>VLOOKUP(D1980,Group[],3,FALSE)</f>
        <v>Non Komoditi</v>
      </c>
      <c r="L1980">
        <f>VLOOKUP(D1980,Group[],5,FALSE)</f>
        <v>0</v>
      </c>
      <c r="M1980" t="str">
        <f>VLOOKUP(D1980,Group[],4,FALSE)</f>
        <v>Hilir Lainnya</v>
      </c>
      <c r="N1980" t="str">
        <f>VLOOKUP(F1980,Kategori[],3,FALSE)</f>
        <v>Hilir Lainya</v>
      </c>
    </row>
    <row r="1981" spans="1:14">
      <c r="A1981" s="139" t="s">
        <v>6856</v>
      </c>
      <c r="B1981" s="27" t="s">
        <v>24</v>
      </c>
      <c r="C1981" s="27" t="s">
        <v>18</v>
      </c>
      <c r="D1981" s="27" t="s">
        <v>1068</v>
      </c>
      <c r="E1981" s="27" t="s">
        <v>37</v>
      </c>
      <c r="F1981" s="27" t="s">
        <v>606</v>
      </c>
      <c r="G1981" s="27" t="s">
        <v>607</v>
      </c>
      <c r="H1981" s="139" t="s">
        <v>5</v>
      </c>
      <c r="I1981" s="1">
        <v>5008042</v>
      </c>
      <c r="J1981" s="58">
        <v>791</v>
      </c>
      <c r="K1981" t="str">
        <f>VLOOKUP(D1981,Group[],3,FALSE)</f>
        <v>Non Komoditi</v>
      </c>
      <c r="L1981">
        <f>VLOOKUP(D1981,Group[],5,FALSE)</f>
        <v>0</v>
      </c>
      <c r="M1981" t="str">
        <f>VLOOKUP(D1981,Group[],4,FALSE)</f>
        <v>Hilir Lainnya</v>
      </c>
      <c r="N1981" t="str">
        <f>VLOOKUP(F1981,Kategori[],3,FALSE)</f>
        <v>Hilir Lainya</v>
      </c>
    </row>
    <row r="1982" spans="1:14">
      <c r="A1982" s="139" t="s">
        <v>6856</v>
      </c>
      <c r="B1982" s="27" t="s">
        <v>24</v>
      </c>
      <c r="C1982" s="27" t="s">
        <v>18</v>
      </c>
      <c r="D1982" s="27" t="s">
        <v>1071</v>
      </c>
      <c r="E1982" s="27" t="s">
        <v>42</v>
      </c>
      <c r="F1982" s="27" t="s">
        <v>456</v>
      </c>
      <c r="G1982" s="27" t="s">
        <v>457</v>
      </c>
      <c r="H1982" s="139" t="s">
        <v>5</v>
      </c>
      <c r="I1982" s="1">
        <v>124090000</v>
      </c>
      <c r="J1982" s="58">
        <v>159</v>
      </c>
      <c r="K1982" t="str">
        <f>VLOOKUP(D1982,Group[],3,FALSE)</f>
        <v>Non Komoditi</v>
      </c>
      <c r="L1982">
        <f>VLOOKUP(D1982,Group[],5,FALSE)</f>
        <v>0</v>
      </c>
      <c r="M1982" t="str">
        <f>VLOOKUP(D1982,Group[],4,FALSE)</f>
        <v>Hilir Lainnya</v>
      </c>
      <c r="N1982" t="str">
        <f>VLOOKUP(F1982,Kategori[],3,FALSE)</f>
        <v>Hilir Lainya</v>
      </c>
    </row>
    <row r="1983" spans="1:14">
      <c r="A1983" s="139" t="s">
        <v>6856</v>
      </c>
      <c r="B1983" s="27" t="s">
        <v>24</v>
      </c>
      <c r="C1983" s="27" t="s">
        <v>18</v>
      </c>
      <c r="D1983" s="27" t="s">
        <v>1071</v>
      </c>
      <c r="E1983" s="27" t="s">
        <v>42</v>
      </c>
      <c r="F1983" s="27" t="s">
        <v>458</v>
      </c>
      <c r="G1983" s="27" t="s">
        <v>459</v>
      </c>
      <c r="H1983" s="139" t="s">
        <v>5</v>
      </c>
      <c r="I1983" s="1">
        <v>15765300</v>
      </c>
      <c r="J1983" s="58">
        <v>1023</v>
      </c>
      <c r="K1983" t="str">
        <f>VLOOKUP(D1983,Group[],3,FALSE)</f>
        <v>Non Komoditi</v>
      </c>
      <c r="L1983">
        <f>VLOOKUP(D1983,Group[],5,FALSE)</f>
        <v>0</v>
      </c>
      <c r="M1983" t="str">
        <f>VLOOKUP(D1983,Group[],4,FALSE)</f>
        <v>Hilir Lainnya</v>
      </c>
      <c r="N1983" t="str">
        <f>VLOOKUP(F1983,Kategori[],3,FALSE)</f>
        <v>Hilir Lainya</v>
      </c>
    </row>
    <row r="1984" spans="1:14">
      <c r="A1984" s="139" t="s">
        <v>6856</v>
      </c>
      <c r="B1984" s="27" t="s">
        <v>24</v>
      </c>
      <c r="C1984" s="27" t="s">
        <v>18</v>
      </c>
      <c r="D1984" s="27" t="s">
        <v>1070</v>
      </c>
      <c r="E1984" s="27" t="s">
        <v>44</v>
      </c>
      <c r="F1984" s="27" t="s">
        <v>446</v>
      </c>
      <c r="G1984" s="27" t="s">
        <v>447</v>
      </c>
      <c r="H1984" s="139" t="s">
        <v>5</v>
      </c>
      <c r="I1984" s="1">
        <v>313063</v>
      </c>
      <c r="J1984" s="58">
        <v>19</v>
      </c>
      <c r="K1984" t="str">
        <f>VLOOKUP(D1984,Group[],3,FALSE)</f>
        <v>Non Komoditi</v>
      </c>
      <c r="L1984">
        <f>VLOOKUP(D1984,Group[],5,FALSE)</f>
        <v>0</v>
      </c>
      <c r="M1984" t="str">
        <f>VLOOKUP(D1984,Group[],4,FALSE)</f>
        <v>Hilir Lainnya</v>
      </c>
      <c r="N1984" t="str">
        <f>VLOOKUP(F1984,Kategori[],3,FALSE)</f>
        <v>Hilir Lainya</v>
      </c>
    </row>
    <row r="1985" spans="1:14">
      <c r="A1985" s="139" t="s">
        <v>6856</v>
      </c>
      <c r="B1985" s="27" t="s">
        <v>24</v>
      </c>
      <c r="C1985" s="27" t="s">
        <v>18</v>
      </c>
      <c r="D1985" s="27" t="s">
        <v>1070</v>
      </c>
      <c r="E1985" s="27" t="s">
        <v>44</v>
      </c>
      <c r="F1985" s="27" t="s">
        <v>448</v>
      </c>
      <c r="G1985" s="27" t="s">
        <v>449</v>
      </c>
      <c r="H1985" s="139" t="s">
        <v>5</v>
      </c>
      <c r="I1985" s="1">
        <v>640180</v>
      </c>
      <c r="J1985" s="58">
        <v>19</v>
      </c>
      <c r="K1985" t="str">
        <f>VLOOKUP(D1985,Group[],3,FALSE)</f>
        <v>Non Komoditi</v>
      </c>
      <c r="L1985">
        <f>VLOOKUP(D1985,Group[],5,FALSE)</f>
        <v>0</v>
      </c>
      <c r="M1985" t="str">
        <f>VLOOKUP(D1985,Group[],4,FALSE)</f>
        <v>Hilir Lainnya</v>
      </c>
      <c r="N1985" t="str">
        <f>VLOOKUP(F1985,Kategori[],3,FALSE)</f>
        <v>Hilir Lainya</v>
      </c>
    </row>
    <row r="1986" spans="1:14">
      <c r="A1986" s="139" t="s">
        <v>6856</v>
      </c>
      <c r="B1986" s="27" t="s">
        <v>24</v>
      </c>
      <c r="C1986" s="27" t="s">
        <v>18</v>
      </c>
      <c r="D1986" s="27" t="s">
        <v>1070</v>
      </c>
      <c r="E1986" s="27" t="s">
        <v>44</v>
      </c>
      <c r="F1986" s="27" t="s">
        <v>450</v>
      </c>
      <c r="G1986" s="27" t="s">
        <v>451</v>
      </c>
      <c r="H1986" s="139" t="s">
        <v>5</v>
      </c>
      <c r="I1986" s="1">
        <v>181081</v>
      </c>
      <c r="J1986" s="58">
        <v>12</v>
      </c>
      <c r="K1986" t="str">
        <f>VLOOKUP(D1986,Group[],3,FALSE)</f>
        <v>Non Komoditi</v>
      </c>
      <c r="L1986">
        <f>VLOOKUP(D1986,Group[],5,FALSE)</f>
        <v>0</v>
      </c>
      <c r="M1986" t="str">
        <f>VLOOKUP(D1986,Group[],4,FALSE)</f>
        <v>Hilir Lainnya</v>
      </c>
      <c r="N1986" t="str">
        <f>VLOOKUP(F1986,Kategori[],3,FALSE)</f>
        <v>Hilir Lainya</v>
      </c>
    </row>
    <row r="1987" spans="1:14">
      <c r="A1987" s="139" t="s">
        <v>6856</v>
      </c>
      <c r="B1987" s="27" t="s">
        <v>24</v>
      </c>
      <c r="C1987" s="27" t="s">
        <v>18</v>
      </c>
      <c r="D1987" s="27" t="s">
        <v>1070</v>
      </c>
      <c r="E1987" s="27" t="s">
        <v>44</v>
      </c>
      <c r="F1987" s="27" t="s">
        <v>452</v>
      </c>
      <c r="G1987" s="27" t="s">
        <v>453</v>
      </c>
      <c r="H1987" s="139" t="s">
        <v>5</v>
      </c>
      <c r="I1987" s="1">
        <v>817297</v>
      </c>
      <c r="J1987" s="58">
        <v>72</v>
      </c>
      <c r="K1987" t="str">
        <f>VLOOKUP(D1987,Group[],3,FALSE)</f>
        <v>Non Komoditi</v>
      </c>
      <c r="L1987">
        <f>VLOOKUP(D1987,Group[],5,FALSE)</f>
        <v>0</v>
      </c>
      <c r="M1987" t="str">
        <f>VLOOKUP(D1987,Group[],4,FALSE)</f>
        <v>Hilir Lainnya</v>
      </c>
      <c r="N1987" t="str">
        <f>VLOOKUP(F1987,Kategori[],3,FALSE)</f>
        <v>Hilir Lainya</v>
      </c>
    </row>
    <row r="1988" spans="1:14">
      <c r="A1988" s="139" t="s">
        <v>6856</v>
      </c>
      <c r="B1988" s="27" t="s">
        <v>24</v>
      </c>
      <c r="C1988" s="27" t="s">
        <v>18</v>
      </c>
      <c r="D1988" s="27" t="s">
        <v>1070</v>
      </c>
      <c r="E1988" s="27" t="s">
        <v>44</v>
      </c>
      <c r="F1988" s="27" t="s">
        <v>454</v>
      </c>
      <c r="G1988" s="27" t="s">
        <v>455</v>
      </c>
      <c r="H1988" s="139" t="s">
        <v>5</v>
      </c>
      <c r="I1988" s="1">
        <v>30216667</v>
      </c>
      <c r="J1988" s="58">
        <v>1021</v>
      </c>
      <c r="K1988" t="str">
        <f>VLOOKUP(D1988,Group[],3,FALSE)</f>
        <v>Non Komoditi</v>
      </c>
      <c r="L1988">
        <f>VLOOKUP(D1988,Group[],5,FALSE)</f>
        <v>0</v>
      </c>
      <c r="M1988" t="str">
        <f>VLOOKUP(D1988,Group[],4,FALSE)</f>
        <v>Hilir Lainnya</v>
      </c>
      <c r="N1988" t="str">
        <f>VLOOKUP(F1988,Kategori[],3,FALSE)</f>
        <v>Hilir Lainya</v>
      </c>
    </row>
    <row r="1989" spans="1:14">
      <c r="A1989" s="139" t="s">
        <v>6856</v>
      </c>
      <c r="B1989" s="27" t="s">
        <v>24</v>
      </c>
      <c r="C1989" s="27" t="s">
        <v>18</v>
      </c>
      <c r="D1989" s="27" t="s">
        <v>1070</v>
      </c>
      <c r="E1989" s="27" t="s">
        <v>44</v>
      </c>
      <c r="F1989" s="27" t="s">
        <v>468</v>
      </c>
      <c r="G1989" s="27" t="s">
        <v>469</v>
      </c>
      <c r="H1989" s="139" t="s">
        <v>5</v>
      </c>
      <c r="I1989" s="1">
        <v>181081</v>
      </c>
      <c r="J1989" s="58">
        <v>6</v>
      </c>
      <c r="K1989" t="str">
        <f>VLOOKUP(D1989,Group[],3,FALSE)</f>
        <v>Non Komoditi</v>
      </c>
      <c r="L1989">
        <f>VLOOKUP(D1989,Group[],5,FALSE)</f>
        <v>0</v>
      </c>
      <c r="M1989" t="str">
        <f>VLOOKUP(D1989,Group[],4,FALSE)</f>
        <v>Hilir Lainnya</v>
      </c>
      <c r="N1989" t="str">
        <f>VLOOKUP(F1989,Kategori[],3,FALSE)</f>
        <v>Hilir Lainya</v>
      </c>
    </row>
    <row r="1990" spans="1:14">
      <c r="A1990" s="139" t="s">
        <v>6856</v>
      </c>
      <c r="B1990" s="27" t="s">
        <v>24</v>
      </c>
      <c r="C1990" s="27" t="s">
        <v>18</v>
      </c>
      <c r="D1990" s="27" t="s">
        <v>1070</v>
      </c>
      <c r="E1990" s="27" t="s">
        <v>44</v>
      </c>
      <c r="F1990" s="27" t="s">
        <v>474</v>
      </c>
      <c r="G1990" s="27" t="s">
        <v>475</v>
      </c>
      <c r="H1990" s="139" t="s">
        <v>5</v>
      </c>
      <c r="I1990" s="1">
        <v>40675375</v>
      </c>
      <c r="J1990" s="58">
        <v>3154</v>
      </c>
      <c r="K1990" t="str">
        <f>VLOOKUP(D1990,Group[],3,FALSE)</f>
        <v>Non Komoditi</v>
      </c>
      <c r="L1990">
        <f>VLOOKUP(D1990,Group[],5,FALSE)</f>
        <v>0</v>
      </c>
      <c r="M1990" t="str">
        <f>VLOOKUP(D1990,Group[],4,FALSE)</f>
        <v>Hilir Lainnya</v>
      </c>
      <c r="N1990" t="str">
        <f>VLOOKUP(F1990,Kategori[],3,FALSE)</f>
        <v>Hilir Lainya</v>
      </c>
    </row>
    <row r="1991" spans="1:14">
      <c r="A1991" s="139" t="s">
        <v>6856</v>
      </c>
      <c r="B1991" s="27" t="s">
        <v>24</v>
      </c>
      <c r="C1991" s="27" t="s">
        <v>18</v>
      </c>
      <c r="D1991" s="27" t="s">
        <v>1070</v>
      </c>
      <c r="E1991" s="27" t="s">
        <v>44</v>
      </c>
      <c r="F1991" s="27" t="s">
        <v>588</v>
      </c>
      <c r="G1991" s="27" t="s">
        <v>589</v>
      </c>
      <c r="H1991" s="139" t="s">
        <v>5</v>
      </c>
      <c r="I1991" s="1">
        <v>50990990</v>
      </c>
      <c r="J1991" s="58">
        <v>200</v>
      </c>
      <c r="K1991" t="str">
        <f>VLOOKUP(D1991,Group[],3,FALSE)</f>
        <v>Non Komoditi</v>
      </c>
      <c r="L1991">
        <f>VLOOKUP(D1991,Group[],5,FALSE)</f>
        <v>0</v>
      </c>
      <c r="M1991" t="str">
        <f>VLOOKUP(D1991,Group[],4,FALSE)</f>
        <v>Hilir Lainnya</v>
      </c>
      <c r="N1991" t="str">
        <f>VLOOKUP(F1991,Kategori[],3,FALSE)</f>
        <v>Hilir Lainya</v>
      </c>
    </row>
    <row r="1992" spans="1:14">
      <c r="A1992" s="139" t="s">
        <v>6856</v>
      </c>
      <c r="B1992" s="27" t="s">
        <v>24</v>
      </c>
      <c r="C1992" s="27" t="s">
        <v>18</v>
      </c>
      <c r="D1992" s="27" t="s">
        <v>1070</v>
      </c>
      <c r="E1992" s="27" t="s">
        <v>44</v>
      </c>
      <c r="F1992" s="27" t="s">
        <v>596</v>
      </c>
      <c r="G1992" s="27" t="s">
        <v>597</v>
      </c>
      <c r="H1992" s="139" t="s">
        <v>5</v>
      </c>
      <c r="I1992" s="1">
        <v>2385928</v>
      </c>
      <c r="J1992" s="58">
        <v>180</v>
      </c>
      <c r="K1992" t="str">
        <f>VLOOKUP(D1992,Group[],3,FALSE)</f>
        <v>Non Komoditi</v>
      </c>
      <c r="L1992">
        <f>VLOOKUP(D1992,Group[],5,FALSE)</f>
        <v>0</v>
      </c>
      <c r="M1992" t="str">
        <f>VLOOKUP(D1992,Group[],4,FALSE)</f>
        <v>Hilir Lainnya</v>
      </c>
      <c r="N1992" t="str">
        <f>VLOOKUP(F1992,Kategori[],3,FALSE)</f>
        <v>Hilir Lainya</v>
      </c>
    </row>
    <row r="1993" spans="1:14">
      <c r="A1993" s="139" t="s">
        <v>6856</v>
      </c>
      <c r="B1993" s="27" t="s">
        <v>24</v>
      </c>
      <c r="C1993" s="27" t="s">
        <v>18</v>
      </c>
      <c r="D1993" s="27" t="s">
        <v>1070</v>
      </c>
      <c r="E1993" s="27" t="s">
        <v>44</v>
      </c>
      <c r="F1993" s="27" t="s">
        <v>598</v>
      </c>
      <c r="G1993" s="27" t="s">
        <v>599</v>
      </c>
      <c r="H1993" s="139" t="s">
        <v>5</v>
      </c>
      <c r="I1993" s="1">
        <v>2323424</v>
      </c>
      <c r="J1993" s="58">
        <v>181</v>
      </c>
      <c r="K1993" t="str">
        <f>VLOOKUP(D1993,Group[],3,FALSE)</f>
        <v>Non Komoditi</v>
      </c>
      <c r="L1993">
        <f>VLOOKUP(D1993,Group[],5,FALSE)</f>
        <v>0</v>
      </c>
      <c r="M1993" t="str">
        <f>VLOOKUP(D1993,Group[],4,FALSE)</f>
        <v>Hilir Lainnya</v>
      </c>
      <c r="N1993" t="str">
        <f>VLOOKUP(F1993,Kategori[],3,FALSE)</f>
        <v>Hilir Lainya</v>
      </c>
    </row>
    <row r="1994" spans="1:14">
      <c r="A1994" s="139" t="s">
        <v>6856</v>
      </c>
      <c r="B1994" s="27" t="s">
        <v>24</v>
      </c>
      <c r="C1994" s="27" t="s">
        <v>18</v>
      </c>
      <c r="D1994" s="27" t="s">
        <v>1070</v>
      </c>
      <c r="E1994" s="27" t="s">
        <v>44</v>
      </c>
      <c r="F1994" s="27" t="s">
        <v>604</v>
      </c>
      <c r="G1994" s="27" t="s">
        <v>605</v>
      </c>
      <c r="H1994" s="139" t="s">
        <v>5</v>
      </c>
      <c r="I1994" s="1">
        <v>50541</v>
      </c>
      <c r="J1994" s="58">
        <v>6</v>
      </c>
      <c r="K1994" t="str">
        <f>VLOOKUP(D1994,Group[],3,FALSE)</f>
        <v>Non Komoditi</v>
      </c>
      <c r="L1994">
        <f>VLOOKUP(D1994,Group[],5,FALSE)</f>
        <v>0</v>
      </c>
      <c r="M1994" t="str">
        <f>VLOOKUP(D1994,Group[],4,FALSE)</f>
        <v>Hilir Lainnya</v>
      </c>
      <c r="N1994" t="str">
        <f>VLOOKUP(F1994,Kategori[],3,FALSE)</f>
        <v>Hilir Lainya</v>
      </c>
    </row>
    <row r="1995" spans="1:14">
      <c r="A1995" s="139" t="s">
        <v>6856</v>
      </c>
      <c r="B1995" s="27" t="s">
        <v>24</v>
      </c>
      <c r="C1995" s="27" t="s">
        <v>18</v>
      </c>
      <c r="D1995" s="27" t="s">
        <v>1065</v>
      </c>
      <c r="E1995" s="27" t="s">
        <v>34</v>
      </c>
      <c r="F1995" s="27" t="s">
        <v>6</v>
      </c>
      <c r="G1995" s="27" t="s">
        <v>6</v>
      </c>
      <c r="H1995" s="139" t="s">
        <v>5</v>
      </c>
      <c r="I1995" s="1">
        <v>15399816983</v>
      </c>
      <c r="J1995" s="58">
        <v>0</v>
      </c>
      <c r="K1995" t="str">
        <f>VLOOKUP(D1995,Group[],3,FALSE)</f>
        <v>Non Komoditi</v>
      </c>
      <c r="L1995">
        <f>VLOOKUP(D1995,Group[],5,FALSE)</f>
        <v>0</v>
      </c>
      <c r="M1995" t="str">
        <f>VLOOKUP(D1995,Group[],4,FALSE)</f>
        <v>Optimalisasi Aset</v>
      </c>
      <c r="N1995" t="str">
        <f>VLOOKUP(F1995,Kategori[],3,FALSE)</f>
        <v>Lainnya</v>
      </c>
    </row>
    <row r="1996" spans="1:14">
      <c r="A1996" s="139" t="s">
        <v>6856</v>
      </c>
      <c r="B1996" s="27" t="s">
        <v>24</v>
      </c>
      <c r="C1996" s="27" t="s">
        <v>18</v>
      </c>
      <c r="D1996" s="27" t="s">
        <v>1073</v>
      </c>
      <c r="E1996" s="27" t="s">
        <v>26</v>
      </c>
      <c r="F1996" s="27" t="s">
        <v>6</v>
      </c>
      <c r="G1996" s="27" t="s">
        <v>6</v>
      </c>
      <c r="H1996" s="139" t="s">
        <v>5</v>
      </c>
      <c r="I1996" s="1">
        <v>8847569277</v>
      </c>
      <c r="J1996" s="58">
        <v>0</v>
      </c>
      <c r="K1996" t="str">
        <f>VLOOKUP(D1996,Group[],3,FALSE)</f>
        <v>Non Komoditi</v>
      </c>
      <c r="L1996">
        <f>VLOOKUP(D1996,Group[],5,FALSE)</f>
        <v>0</v>
      </c>
      <c r="M1996" t="str">
        <f>VLOOKUP(D1996,Group[],4,FALSE)</f>
        <v>Agrowisata</v>
      </c>
      <c r="N1996" t="str">
        <f>VLOOKUP(F1996,Kategori[],3,FALSE)</f>
        <v>Lainnya</v>
      </c>
    </row>
    <row r="1997" spans="1:14">
      <c r="A1997" s="139" t="s">
        <v>6856</v>
      </c>
      <c r="B1997" s="27" t="s">
        <v>24</v>
      </c>
      <c r="C1997" s="27" t="s">
        <v>19</v>
      </c>
      <c r="D1997" s="27" t="s">
        <v>1066</v>
      </c>
      <c r="E1997" s="27" t="s">
        <v>28</v>
      </c>
      <c r="F1997" s="27" t="s">
        <v>369</v>
      </c>
      <c r="G1997" s="27" t="s">
        <v>370</v>
      </c>
      <c r="H1997" s="139" t="s">
        <v>5</v>
      </c>
      <c r="I1997" s="1">
        <v>872502650</v>
      </c>
      <c r="J1997" s="58">
        <v>41685</v>
      </c>
      <c r="K1997" t="str">
        <f>VLOOKUP(D1997,Group[],3,FALSE)</f>
        <v>Komoditi</v>
      </c>
      <c r="L1997" t="str">
        <f>VLOOKUP(D1997,Group[],5,FALSE)</f>
        <v>Karet</v>
      </c>
      <c r="M1997" t="str">
        <f>VLOOKUP(D1997,Group[],4,FALSE)</f>
        <v>Karet</v>
      </c>
      <c r="N1997" t="str">
        <f>VLOOKUP(F1997,Kategori[],3,FALSE)</f>
        <v>Karet Lainnya</v>
      </c>
    </row>
    <row r="1998" spans="1:14">
      <c r="A1998" s="139" t="s">
        <v>6856</v>
      </c>
      <c r="B1998" s="27" t="s">
        <v>24</v>
      </c>
      <c r="C1998" s="27" t="s">
        <v>19</v>
      </c>
      <c r="D1998" s="27" t="s">
        <v>1066</v>
      </c>
      <c r="E1998" s="27" t="s">
        <v>28</v>
      </c>
      <c r="F1998" s="27" t="s">
        <v>98</v>
      </c>
      <c r="G1998" s="27" t="s">
        <v>99</v>
      </c>
      <c r="H1998" s="139" t="s">
        <v>4</v>
      </c>
      <c r="I1998" s="1">
        <v>4986186551</v>
      </c>
      <c r="J1998" s="58">
        <v>181026</v>
      </c>
      <c r="K1998" t="str">
        <f>VLOOKUP(D1998,Group[],3,FALSE)</f>
        <v>Komoditi</v>
      </c>
      <c r="L1998" t="str">
        <f>VLOOKUP(D1998,Group[],5,FALSE)</f>
        <v>Karet</v>
      </c>
      <c r="M1998" t="str">
        <f>VLOOKUP(D1998,Group[],4,FALSE)</f>
        <v>Karet</v>
      </c>
      <c r="N1998" t="str">
        <f>VLOOKUP(F1998,Kategori[],3,FALSE)</f>
        <v>RSS-I</v>
      </c>
    </row>
    <row r="1999" spans="1:14">
      <c r="A1999" s="139" t="s">
        <v>6856</v>
      </c>
      <c r="B1999" s="27" t="s">
        <v>24</v>
      </c>
      <c r="C1999" s="27" t="s">
        <v>19</v>
      </c>
      <c r="D1999" s="27" t="s">
        <v>1066</v>
      </c>
      <c r="E1999" s="27" t="s">
        <v>28</v>
      </c>
      <c r="F1999" s="27" t="s">
        <v>98</v>
      </c>
      <c r="G1999" s="27" t="s">
        <v>99</v>
      </c>
      <c r="H1999" s="139" t="s">
        <v>5</v>
      </c>
      <c r="I1999" s="1">
        <v>10661677803</v>
      </c>
      <c r="J1999" s="58">
        <v>346345</v>
      </c>
      <c r="K1999" t="str">
        <f>VLOOKUP(D1999,Group[],3,FALSE)</f>
        <v>Komoditi</v>
      </c>
      <c r="L1999" t="str">
        <f>VLOOKUP(D1999,Group[],5,FALSE)</f>
        <v>Karet</v>
      </c>
      <c r="M1999" t="str">
        <f>VLOOKUP(D1999,Group[],4,FALSE)</f>
        <v>Karet</v>
      </c>
      <c r="N1999" t="str">
        <f>VLOOKUP(F1999,Kategori[],3,FALSE)</f>
        <v>RSS-I</v>
      </c>
    </row>
    <row r="2000" spans="1:14">
      <c r="A2000" s="139" t="s">
        <v>6856</v>
      </c>
      <c r="B2000" s="27" t="s">
        <v>24</v>
      </c>
      <c r="C2000" s="27" t="s">
        <v>19</v>
      </c>
      <c r="D2000" s="27" t="s">
        <v>1066</v>
      </c>
      <c r="E2000" s="27" t="s">
        <v>28</v>
      </c>
      <c r="F2000" s="27" t="s">
        <v>492</v>
      </c>
      <c r="G2000" s="27" t="s">
        <v>493</v>
      </c>
      <c r="H2000" s="139" t="s">
        <v>5</v>
      </c>
      <c r="I2000" s="1">
        <v>567486000</v>
      </c>
      <c r="J2000" s="58">
        <v>18306</v>
      </c>
      <c r="K2000" t="str">
        <f>VLOOKUP(D2000,Group[],3,FALSE)</f>
        <v>Komoditi</v>
      </c>
      <c r="L2000" t="str">
        <f>VLOOKUP(D2000,Group[],5,FALSE)</f>
        <v>Karet</v>
      </c>
      <c r="M2000" t="str">
        <f>VLOOKUP(D2000,Group[],4,FALSE)</f>
        <v>Karet</v>
      </c>
      <c r="N2000" t="str">
        <f>VLOOKUP(F2000,Kategori[],3,FALSE)</f>
        <v>Karet Lainnya</v>
      </c>
    </row>
    <row r="2001" spans="1:14">
      <c r="A2001" s="139" t="s">
        <v>6856</v>
      </c>
      <c r="B2001" s="27" t="s">
        <v>24</v>
      </c>
      <c r="C2001" s="27" t="s">
        <v>19</v>
      </c>
      <c r="D2001" s="27" t="s">
        <v>1066</v>
      </c>
      <c r="E2001" s="27" t="s">
        <v>28</v>
      </c>
      <c r="F2001" s="27" t="s">
        <v>640</v>
      </c>
      <c r="G2001" s="27" t="s">
        <v>641</v>
      </c>
      <c r="H2001" s="139" t="s">
        <v>5</v>
      </c>
      <c r="I2001" s="1">
        <v>1009690850</v>
      </c>
      <c r="J2001" s="58">
        <v>40102</v>
      </c>
      <c r="K2001" t="str">
        <f>VLOOKUP(D2001,Group[],3,FALSE)</f>
        <v>Komoditi</v>
      </c>
      <c r="L2001" t="str">
        <f>VLOOKUP(D2001,Group[],5,FALSE)</f>
        <v>Karet</v>
      </c>
      <c r="M2001" t="str">
        <f>VLOOKUP(D2001,Group[],4,FALSE)</f>
        <v>Karet</v>
      </c>
      <c r="N2001" t="str">
        <f>VLOOKUP(F2001,Kategori[],3,FALSE)</f>
        <v>Karet Lainnya</v>
      </c>
    </row>
    <row r="2002" spans="1:14">
      <c r="A2002" s="139" t="s">
        <v>6856</v>
      </c>
      <c r="B2002" s="27" t="s">
        <v>24</v>
      </c>
      <c r="C2002" s="27" t="s">
        <v>19</v>
      </c>
      <c r="D2002" s="27" t="s">
        <v>1067</v>
      </c>
      <c r="E2002" s="27" t="s">
        <v>36</v>
      </c>
      <c r="F2002" s="27" t="s">
        <v>62</v>
      </c>
      <c r="G2002" s="27" t="s">
        <v>63</v>
      </c>
      <c r="H2002" s="139" t="s">
        <v>5</v>
      </c>
      <c r="I2002" s="1">
        <v>25309200</v>
      </c>
      <c r="J2002" s="58">
        <v>1000</v>
      </c>
      <c r="K2002" t="str">
        <f>VLOOKUP(D2002,Group[],3,FALSE)</f>
        <v>Komoditi</v>
      </c>
      <c r="L2002" t="str">
        <f>VLOOKUP(D2002,Group[],5,FALSE)</f>
        <v>Teh</v>
      </c>
      <c r="M2002" t="str">
        <f>VLOOKUP(D2002,Group[],4,FALSE)</f>
        <v>Teh</v>
      </c>
      <c r="N2002" t="str">
        <f>VLOOKUP(F2002,Kategori[],3,FALSE)</f>
        <v>Ortodhoks</v>
      </c>
    </row>
    <row r="2003" spans="1:14">
      <c r="A2003" s="139" t="s">
        <v>6856</v>
      </c>
      <c r="B2003" s="27" t="s">
        <v>24</v>
      </c>
      <c r="C2003" s="27" t="s">
        <v>19</v>
      </c>
      <c r="D2003" s="27" t="s">
        <v>1067</v>
      </c>
      <c r="E2003" s="27" t="s">
        <v>36</v>
      </c>
      <c r="F2003" s="27" t="s">
        <v>64</v>
      </c>
      <c r="G2003" s="27" t="s">
        <v>65</v>
      </c>
      <c r="H2003" s="139" t="s">
        <v>5</v>
      </c>
      <c r="I2003" s="1">
        <v>174828918</v>
      </c>
      <c r="J2003" s="58">
        <v>9180</v>
      </c>
      <c r="K2003" t="str">
        <f>VLOOKUP(D2003,Group[],3,FALSE)</f>
        <v>Komoditi</v>
      </c>
      <c r="L2003" t="str">
        <f>VLOOKUP(D2003,Group[],5,FALSE)</f>
        <v>Teh</v>
      </c>
      <c r="M2003" t="str">
        <f>VLOOKUP(D2003,Group[],4,FALSE)</f>
        <v>Teh</v>
      </c>
      <c r="N2003" t="str">
        <f>VLOOKUP(F2003,Kategori[],3,FALSE)</f>
        <v>Ortodhoks</v>
      </c>
    </row>
    <row r="2004" spans="1:14">
      <c r="A2004" s="139" t="s">
        <v>6856</v>
      </c>
      <c r="B2004" s="27" t="s">
        <v>24</v>
      </c>
      <c r="C2004" s="27" t="s">
        <v>19</v>
      </c>
      <c r="D2004" s="27" t="s">
        <v>1067</v>
      </c>
      <c r="E2004" s="27" t="s">
        <v>36</v>
      </c>
      <c r="F2004" s="27" t="s">
        <v>66</v>
      </c>
      <c r="G2004" s="27" t="s">
        <v>67</v>
      </c>
      <c r="H2004" s="139" t="s">
        <v>5</v>
      </c>
      <c r="I2004" s="1">
        <v>393869135</v>
      </c>
      <c r="J2004" s="58">
        <v>20900</v>
      </c>
      <c r="K2004" t="str">
        <f>VLOOKUP(D2004,Group[],3,FALSE)</f>
        <v>Komoditi</v>
      </c>
      <c r="L2004" t="str">
        <f>VLOOKUP(D2004,Group[],5,FALSE)</f>
        <v>Teh</v>
      </c>
      <c r="M2004" t="str">
        <f>VLOOKUP(D2004,Group[],4,FALSE)</f>
        <v>Teh</v>
      </c>
      <c r="N2004" t="str">
        <f>VLOOKUP(F2004,Kategori[],3,FALSE)</f>
        <v>Ortodhoks</v>
      </c>
    </row>
    <row r="2005" spans="1:14">
      <c r="A2005" s="139" t="s">
        <v>6856</v>
      </c>
      <c r="B2005" s="27" t="s">
        <v>24</v>
      </c>
      <c r="C2005" s="27" t="s">
        <v>19</v>
      </c>
      <c r="D2005" s="27" t="s">
        <v>1067</v>
      </c>
      <c r="E2005" s="27" t="s">
        <v>36</v>
      </c>
      <c r="F2005" s="27" t="s">
        <v>68</v>
      </c>
      <c r="G2005" s="27" t="s">
        <v>69</v>
      </c>
      <c r="H2005" s="139" t="s">
        <v>4</v>
      </c>
      <c r="I2005" s="1">
        <v>691552229</v>
      </c>
      <c r="J2005" s="58">
        <v>34720</v>
      </c>
      <c r="K2005" t="str">
        <f>VLOOKUP(D2005,Group[],3,FALSE)</f>
        <v>Komoditi</v>
      </c>
      <c r="L2005" t="str">
        <f>VLOOKUP(D2005,Group[],5,FALSE)</f>
        <v>Teh</v>
      </c>
      <c r="M2005" t="str">
        <f>VLOOKUP(D2005,Group[],4,FALSE)</f>
        <v>Teh</v>
      </c>
      <c r="N2005" t="str">
        <f>VLOOKUP(F2005,Kategori[],3,FALSE)</f>
        <v>Ortodhoks</v>
      </c>
    </row>
    <row r="2006" spans="1:14">
      <c r="A2006" s="139" t="s">
        <v>6856</v>
      </c>
      <c r="B2006" s="27" t="s">
        <v>24</v>
      </c>
      <c r="C2006" s="27" t="s">
        <v>19</v>
      </c>
      <c r="D2006" s="27" t="s">
        <v>1067</v>
      </c>
      <c r="E2006" s="27" t="s">
        <v>36</v>
      </c>
      <c r="F2006" s="27" t="s">
        <v>68</v>
      </c>
      <c r="G2006" s="27" t="s">
        <v>69</v>
      </c>
      <c r="H2006" s="139" t="s">
        <v>5</v>
      </c>
      <c r="I2006" s="1">
        <v>127849084</v>
      </c>
      <c r="J2006" s="58">
        <v>6200</v>
      </c>
      <c r="K2006" t="str">
        <f>VLOOKUP(D2006,Group[],3,FALSE)</f>
        <v>Komoditi</v>
      </c>
      <c r="L2006" t="str">
        <f>VLOOKUP(D2006,Group[],5,FALSE)</f>
        <v>Teh</v>
      </c>
      <c r="M2006" t="str">
        <f>VLOOKUP(D2006,Group[],4,FALSE)</f>
        <v>Teh</v>
      </c>
      <c r="N2006" t="str">
        <f>VLOOKUP(F2006,Kategori[],3,FALSE)</f>
        <v>Ortodhoks</v>
      </c>
    </row>
    <row r="2007" spans="1:14">
      <c r="A2007" s="139" t="s">
        <v>6856</v>
      </c>
      <c r="B2007" s="27" t="s">
        <v>24</v>
      </c>
      <c r="C2007" s="27" t="s">
        <v>19</v>
      </c>
      <c r="D2007" s="27" t="s">
        <v>1067</v>
      </c>
      <c r="E2007" s="27" t="s">
        <v>36</v>
      </c>
      <c r="F2007" s="27" t="s">
        <v>70</v>
      </c>
      <c r="G2007" s="27" t="s">
        <v>71</v>
      </c>
      <c r="H2007" s="139" t="s">
        <v>5</v>
      </c>
      <c r="I2007" s="1">
        <v>1011468808</v>
      </c>
      <c r="J2007" s="58">
        <v>52800</v>
      </c>
      <c r="K2007" t="str">
        <f>VLOOKUP(D2007,Group[],3,FALSE)</f>
        <v>Komoditi</v>
      </c>
      <c r="L2007" t="str">
        <f>VLOOKUP(D2007,Group[],5,FALSE)</f>
        <v>Teh</v>
      </c>
      <c r="M2007" t="str">
        <f>VLOOKUP(D2007,Group[],4,FALSE)</f>
        <v>Teh</v>
      </c>
      <c r="N2007" t="str">
        <f>VLOOKUP(F2007,Kategori[],3,FALSE)</f>
        <v>Ortodhoks</v>
      </c>
    </row>
    <row r="2008" spans="1:14">
      <c r="A2008" s="139" t="s">
        <v>6856</v>
      </c>
      <c r="B2008" s="27" t="s">
        <v>24</v>
      </c>
      <c r="C2008" s="27" t="s">
        <v>19</v>
      </c>
      <c r="D2008" s="27" t="s">
        <v>1067</v>
      </c>
      <c r="E2008" s="27" t="s">
        <v>36</v>
      </c>
      <c r="F2008" s="27" t="s">
        <v>72</v>
      </c>
      <c r="G2008" s="27" t="s">
        <v>73</v>
      </c>
      <c r="H2008" s="139" t="s">
        <v>5</v>
      </c>
      <c r="I2008" s="1">
        <v>52885224</v>
      </c>
      <c r="J2008" s="58">
        <v>1260</v>
      </c>
      <c r="K2008" t="str">
        <f>VLOOKUP(D2008,Group[],3,FALSE)</f>
        <v>Komoditi</v>
      </c>
      <c r="L2008" t="str">
        <f>VLOOKUP(D2008,Group[],5,FALSE)</f>
        <v>Teh</v>
      </c>
      <c r="M2008" t="str">
        <f>VLOOKUP(D2008,Group[],4,FALSE)</f>
        <v>Teh</v>
      </c>
      <c r="N2008" t="str">
        <f>VLOOKUP(F2008,Kategori[],3,FALSE)</f>
        <v>Ortodhoks</v>
      </c>
    </row>
    <row r="2009" spans="1:14">
      <c r="A2009" s="139" t="s">
        <v>6856</v>
      </c>
      <c r="B2009" s="27" t="s">
        <v>24</v>
      </c>
      <c r="C2009" s="27" t="s">
        <v>19</v>
      </c>
      <c r="D2009" s="27" t="s">
        <v>1067</v>
      </c>
      <c r="E2009" s="27" t="s">
        <v>36</v>
      </c>
      <c r="F2009" s="27" t="s">
        <v>114</v>
      </c>
      <c r="G2009" s="27" t="s">
        <v>115</v>
      </c>
      <c r="H2009" s="139" t="s">
        <v>4</v>
      </c>
      <c r="I2009" s="1">
        <v>18338544</v>
      </c>
      <c r="J2009" s="58">
        <v>1120</v>
      </c>
      <c r="K2009" t="str">
        <f>VLOOKUP(D2009,Group[],3,FALSE)</f>
        <v>Komoditi</v>
      </c>
      <c r="L2009" t="str">
        <f>VLOOKUP(D2009,Group[],5,FALSE)</f>
        <v>Teh</v>
      </c>
      <c r="M2009" t="str">
        <f>VLOOKUP(D2009,Group[],4,FALSE)</f>
        <v>Teh</v>
      </c>
      <c r="N2009" t="str">
        <f>VLOOKUP(F2009,Kategori[],3,FALSE)</f>
        <v>Ortodhoks</v>
      </c>
    </row>
    <row r="2010" spans="1:14">
      <c r="A2010" s="139" t="s">
        <v>6856</v>
      </c>
      <c r="B2010" s="27" t="s">
        <v>24</v>
      </c>
      <c r="C2010" s="27" t="s">
        <v>19</v>
      </c>
      <c r="D2010" s="27" t="s">
        <v>1067</v>
      </c>
      <c r="E2010" s="27" t="s">
        <v>36</v>
      </c>
      <c r="F2010" s="27" t="s">
        <v>114</v>
      </c>
      <c r="G2010" s="27" t="s">
        <v>115</v>
      </c>
      <c r="H2010" s="139" t="s">
        <v>5</v>
      </c>
      <c r="I2010" s="1">
        <v>163046688</v>
      </c>
      <c r="J2010" s="58">
        <v>10080</v>
      </c>
      <c r="K2010" t="str">
        <f>VLOOKUP(D2010,Group[],3,FALSE)</f>
        <v>Komoditi</v>
      </c>
      <c r="L2010" t="str">
        <f>VLOOKUP(D2010,Group[],5,FALSE)</f>
        <v>Teh</v>
      </c>
      <c r="M2010" t="str">
        <f>VLOOKUP(D2010,Group[],4,FALSE)</f>
        <v>Teh</v>
      </c>
      <c r="N2010" t="str">
        <f>VLOOKUP(F2010,Kategori[],3,FALSE)</f>
        <v>Ortodhoks</v>
      </c>
    </row>
    <row r="2011" spans="1:14">
      <c r="A2011" s="139" t="s">
        <v>6856</v>
      </c>
      <c r="B2011" s="27" t="s">
        <v>24</v>
      </c>
      <c r="C2011" s="27" t="s">
        <v>19</v>
      </c>
      <c r="D2011" s="27" t="s">
        <v>1067</v>
      </c>
      <c r="E2011" s="27" t="s">
        <v>36</v>
      </c>
      <c r="F2011" s="27" t="s">
        <v>74</v>
      </c>
      <c r="G2011" s="27" t="s">
        <v>75</v>
      </c>
      <c r="H2011" s="139" t="s">
        <v>4</v>
      </c>
      <c r="I2011" s="1">
        <v>231383070</v>
      </c>
      <c r="J2011" s="58">
        <v>12400</v>
      </c>
      <c r="K2011" t="str">
        <f>VLOOKUP(D2011,Group[],3,FALSE)</f>
        <v>Komoditi</v>
      </c>
      <c r="L2011" t="str">
        <f>VLOOKUP(D2011,Group[],5,FALSE)</f>
        <v>Teh</v>
      </c>
      <c r="M2011" t="str">
        <f>VLOOKUP(D2011,Group[],4,FALSE)</f>
        <v>Teh</v>
      </c>
      <c r="N2011" t="str">
        <f>VLOOKUP(F2011,Kategori[],3,FALSE)</f>
        <v>Ortodhoks</v>
      </c>
    </row>
    <row r="2012" spans="1:14">
      <c r="A2012" s="139" t="s">
        <v>6856</v>
      </c>
      <c r="B2012" s="27" t="s">
        <v>24</v>
      </c>
      <c r="C2012" s="27" t="s">
        <v>19</v>
      </c>
      <c r="D2012" s="27" t="s">
        <v>1067</v>
      </c>
      <c r="E2012" s="27" t="s">
        <v>36</v>
      </c>
      <c r="F2012" s="27" t="s">
        <v>78</v>
      </c>
      <c r="G2012" s="27" t="s">
        <v>79</v>
      </c>
      <c r="H2012" s="139" t="s">
        <v>4</v>
      </c>
      <c r="I2012" s="1">
        <v>261672449</v>
      </c>
      <c r="J2012" s="58">
        <v>14300</v>
      </c>
      <c r="K2012" t="str">
        <f>VLOOKUP(D2012,Group[],3,FALSE)</f>
        <v>Komoditi</v>
      </c>
      <c r="L2012" t="str">
        <f>VLOOKUP(D2012,Group[],5,FALSE)</f>
        <v>Teh</v>
      </c>
      <c r="M2012" t="str">
        <f>VLOOKUP(D2012,Group[],4,FALSE)</f>
        <v>Teh</v>
      </c>
      <c r="N2012" t="str">
        <f>VLOOKUP(F2012,Kategori[],3,FALSE)</f>
        <v>Ortodhoks</v>
      </c>
    </row>
    <row r="2013" spans="1:14">
      <c r="A2013" s="139" t="s">
        <v>6856</v>
      </c>
      <c r="B2013" s="27" t="s">
        <v>24</v>
      </c>
      <c r="C2013" s="27" t="s">
        <v>19</v>
      </c>
      <c r="D2013" s="27" t="s">
        <v>1067</v>
      </c>
      <c r="E2013" s="27" t="s">
        <v>36</v>
      </c>
      <c r="F2013" s="27" t="s">
        <v>78</v>
      </c>
      <c r="G2013" s="27" t="s">
        <v>79</v>
      </c>
      <c r="H2013" s="139" t="s">
        <v>5</v>
      </c>
      <c r="I2013" s="1">
        <v>70012800</v>
      </c>
      <c r="J2013" s="58">
        <v>3900</v>
      </c>
      <c r="K2013" t="str">
        <f>VLOOKUP(D2013,Group[],3,FALSE)</f>
        <v>Komoditi</v>
      </c>
      <c r="L2013" t="str">
        <f>VLOOKUP(D2013,Group[],5,FALSE)</f>
        <v>Teh</v>
      </c>
      <c r="M2013" t="str">
        <f>VLOOKUP(D2013,Group[],4,FALSE)</f>
        <v>Teh</v>
      </c>
      <c r="N2013" t="str">
        <f>VLOOKUP(F2013,Kategori[],3,FALSE)</f>
        <v>Ortodhoks</v>
      </c>
    </row>
    <row r="2014" spans="1:14">
      <c r="A2014" s="139" t="s">
        <v>6856</v>
      </c>
      <c r="B2014" s="27" t="s">
        <v>24</v>
      </c>
      <c r="C2014" s="27" t="s">
        <v>19</v>
      </c>
      <c r="D2014" s="27" t="s">
        <v>1069</v>
      </c>
      <c r="E2014" s="27" t="s">
        <v>40</v>
      </c>
      <c r="F2014" s="27" t="s">
        <v>660</v>
      </c>
      <c r="G2014" s="27" t="s">
        <v>661</v>
      </c>
      <c r="H2014" s="139" t="s">
        <v>5</v>
      </c>
      <c r="I2014" s="1">
        <v>270270</v>
      </c>
      <c r="J2014" s="58">
        <v>12</v>
      </c>
      <c r="K2014" t="str">
        <f>VLOOKUP(D2014,Group[],3,FALSE)</f>
        <v>Non Komoditi</v>
      </c>
      <c r="L2014">
        <f>VLOOKUP(D2014,Group[],5,FALSE)</f>
        <v>0</v>
      </c>
      <c r="M2014" t="str">
        <f>VLOOKUP(D2014,Group[],4,FALSE)</f>
        <v>Hilir Lainnya</v>
      </c>
      <c r="N2014" t="str">
        <f>VLOOKUP(F2014,Kategori[],3,FALSE)</f>
        <v>Hilir Lainya</v>
      </c>
    </row>
    <row r="2015" spans="1:14">
      <c r="A2015" s="139" t="s">
        <v>6856</v>
      </c>
      <c r="B2015" s="27" t="s">
        <v>24</v>
      </c>
      <c r="C2015" s="27" t="s">
        <v>19</v>
      </c>
      <c r="D2015" s="27" t="s">
        <v>1068</v>
      </c>
      <c r="E2015" s="27" t="s">
        <v>37</v>
      </c>
      <c r="F2015" s="27" t="s">
        <v>654</v>
      </c>
      <c r="G2015" s="27" t="s">
        <v>655</v>
      </c>
      <c r="H2015" s="139" t="s">
        <v>5</v>
      </c>
      <c r="I2015" s="1">
        <v>1801818</v>
      </c>
      <c r="J2015" s="58">
        <v>4</v>
      </c>
      <c r="K2015" t="str">
        <f>VLOOKUP(D2015,Group[],3,FALSE)</f>
        <v>Non Komoditi</v>
      </c>
      <c r="L2015">
        <f>VLOOKUP(D2015,Group[],5,FALSE)</f>
        <v>0</v>
      </c>
      <c r="M2015" t="str">
        <f>VLOOKUP(D2015,Group[],4,FALSE)</f>
        <v>Hilir Lainnya</v>
      </c>
      <c r="N2015" t="str">
        <f>VLOOKUP(F2015,Kategori[],3,FALSE)</f>
        <v>Hilir Lainya</v>
      </c>
    </row>
    <row r="2016" spans="1:14">
      <c r="A2016" s="139" t="s">
        <v>6856</v>
      </c>
      <c r="B2016" s="27" t="s">
        <v>24</v>
      </c>
      <c r="C2016" s="27" t="s">
        <v>19</v>
      </c>
      <c r="D2016" s="27" t="s">
        <v>1068</v>
      </c>
      <c r="E2016" s="27" t="s">
        <v>37</v>
      </c>
      <c r="F2016" s="27" t="s">
        <v>656</v>
      </c>
      <c r="G2016" s="27" t="s">
        <v>657</v>
      </c>
      <c r="H2016" s="139" t="s">
        <v>5</v>
      </c>
      <c r="I2016" s="1">
        <v>23274316</v>
      </c>
      <c r="J2016" s="58">
        <v>216</v>
      </c>
      <c r="K2016" t="str">
        <f>VLOOKUP(D2016,Group[],3,FALSE)</f>
        <v>Non Komoditi</v>
      </c>
      <c r="L2016">
        <f>VLOOKUP(D2016,Group[],5,FALSE)</f>
        <v>0</v>
      </c>
      <c r="M2016" t="str">
        <f>VLOOKUP(D2016,Group[],4,FALSE)</f>
        <v>Hilir Lainnya</v>
      </c>
      <c r="N2016" t="str">
        <f>VLOOKUP(F2016,Kategori[],3,FALSE)</f>
        <v>Hilir Lainya</v>
      </c>
    </row>
    <row r="2017" spans="1:14">
      <c r="A2017" s="139" t="s">
        <v>6856</v>
      </c>
      <c r="B2017" s="27" t="s">
        <v>24</v>
      </c>
      <c r="C2017" s="27" t="s">
        <v>19</v>
      </c>
      <c r="D2017" s="27" t="s">
        <v>1068</v>
      </c>
      <c r="E2017" s="27" t="s">
        <v>37</v>
      </c>
      <c r="F2017" s="27" t="s">
        <v>658</v>
      </c>
      <c r="G2017" s="27" t="s">
        <v>659</v>
      </c>
      <c r="H2017" s="139" t="s">
        <v>5</v>
      </c>
      <c r="I2017" s="1">
        <v>14086712</v>
      </c>
      <c r="J2017" s="58">
        <v>231</v>
      </c>
      <c r="K2017" t="str">
        <f>VLOOKUP(D2017,Group[],3,FALSE)</f>
        <v>Non Komoditi</v>
      </c>
      <c r="L2017">
        <f>VLOOKUP(D2017,Group[],5,FALSE)</f>
        <v>0</v>
      </c>
      <c r="M2017" t="str">
        <f>VLOOKUP(D2017,Group[],4,FALSE)</f>
        <v>Hilir Lainnya</v>
      </c>
      <c r="N2017" t="str">
        <f>VLOOKUP(F2017,Kategori[],3,FALSE)</f>
        <v>Hilir Lainya</v>
      </c>
    </row>
    <row r="2018" spans="1:14">
      <c r="A2018" s="139" t="s">
        <v>6856</v>
      </c>
      <c r="B2018" s="27" t="s">
        <v>24</v>
      </c>
      <c r="C2018" s="27" t="s">
        <v>19</v>
      </c>
      <c r="D2018" s="27" t="s">
        <v>1068</v>
      </c>
      <c r="E2018" s="27" t="s">
        <v>37</v>
      </c>
      <c r="F2018" s="27" t="s">
        <v>686</v>
      </c>
      <c r="G2018" s="27" t="s">
        <v>687</v>
      </c>
      <c r="H2018" s="139" t="s">
        <v>5</v>
      </c>
      <c r="I2018" s="1">
        <v>13693691</v>
      </c>
      <c r="J2018" s="58">
        <v>205</v>
      </c>
      <c r="K2018" t="str">
        <f>VLOOKUP(D2018,Group[],3,FALSE)</f>
        <v>Non Komoditi</v>
      </c>
      <c r="L2018">
        <f>VLOOKUP(D2018,Group[],5,FALSE)</f>
        <v>0</v>
      </c>
      <c r="M2018" t="str">
        <f>VLOOKUP(D2018,Group[],4,FALSE)</f>
        <v>Hilir Lainnya</v>
      </c>
      <c r="N2018" t="str">
        <f>VLOOKUP(F2018,Kategori[],3,FALSE)</f>
        <v>Hilir Lainya</v>
      </c>
    </row>
    <row r="2019" spans="1:14">
      <c r="A2019" s="139" t="s">
        <v>6856</v>
      </c>
      <c r="B2019" s="27" t="s">
        <v>24</v>
      </c>
      <c r="C2019" s="27" t="s">
        <v>19</v>
      </c>
      <c r="D2019" s="27" t="s">
        <v>1068</v>
      </c>
      <c r="E2019" s="27" t="s">
        <v>37</v>
      </c>
      <c r="F2019" s="27" t="s">
        <v>736</v>
      </c>
      <c r="G2019" s="27" t="s">
        <v>737</v>
      </c>
      <c r="H2019" s="139" t="s">
        <v>5</v>
      </c>
      <c r="I2019" s="1">
        <v>297298</v>
      </c>
      <c r="J2019" s="58">
        <v>66</v>
      </c>
      <c r="K2019" t="str">
        <f>VLOOKUP(D2019,Group[],3,FALSE)</f>
        <v>Non Komoditi</v>
      </c>
      <c r="L2019">
        <f>VLOOKUP(D2019,Group[],5,FALSE)</f>
        <v>0</v>
      </c>
      <c r="M2019" t="str">
        <f>VLOOKUP(D2019,Group[],4,FALSE)</f>
        <v>Hilir Lainnya</v>
      </c>
      <c r="N2019" t="str">
        <f>VLOOKUP(F2019,Kategori[],3,FALSE)</f>
        <v>Hilir Lainya</v>
      </c>
    </row>
    <row r="2020" spans="1:14">
      <c r="A2020" s="139" t="s">
        <v>6856</v>
      </c>
      <c r="B2020" s="27" t="s">
        <v>24</v>
      </c>
      <c r="C2020" s="27" t="s">
        <v>19</v>
      </c>
      <c r="D2020" s="27" t="s">
        <v>1074</v>
      </c>
      <c r="E2020" s="27" t="s">
        <v>43</v>
      </c>
      <c r="F2020" s="27" t="s">
        <v>644</v>
      </c>
      <c r="G2020" s="27" t="s">
        <v>645</v>
      </c>
      <c r="H2020" s="139" t="s">
        <v>5</v>
      </c>
      <c r="I2020" s="1">
        <v>8271124</v>
      </c>
      <c r="J2020" s="58">
        <v>185</v>
      </c>
      <c r="K2020" t="str">
        <f>VLOOKUP(D2020,Group[],3,FALSE)</f>
        <v>Non Komoditi</v>
      </c>
      <c r="L2020">
        <f>VLOOKUP(D2020,Group[],5,FALSE)</f>
        <v>0</v>
      </c>
      <c r="M2020" t="str">
        <f>VLOOKUP(D2020,Group[],4,FALSE)</f>
        <v>Hilir Lainnya</v>
      </c>
      <c r="N2020" t="str">
        <f>VLOOKUP(F2020,Kategori[],3,FALSE)</f>
        <v>Hilir Lainya</v>
      </c>
    </row>
    <row r="2021" spans="1:14">
      <c r="A2021" s="139" t="s">
        <v>6856</v>
      </c>
      <c r="B2021" s="27" t="s">
        <v>24</v>
      </c>
      <c r="C2021" s="27" t="s">
        <v>19</v>
      </c>
      <c r="D2021" s="27" t="s">
        <v>1074</v>
      </c>
      <c r="E2021" s="27" t="s">
        <v>43</v>
      </c>
      <c r="F2021" s="27" t="s">
        <v>646</v>
      </c>
      <c r="G2021" s="27" t="s">
        <v>647</v>
      </c>
      <c r="H2021" s="139" t="s">
        <v>5</v>
      </c>
      <c r="I2021" s="1">
        <v>40356750</v>
      </c>
      <c r="J2021" s="58">
        <v>286</v>
      </c>
      <c r="K2021" t="str">
        <f>VLOOKUP(D2021,Group[],3,FALSE)</f>
        <v>Non Komoditi</v>
      </c>
      <c r="L2021">
        <f>VLOOKUP(D2021,Group[],5,FALSE)</f>
        <v>0</v>
      </c>
      <c r="M2021" t="str">
        <f>VLOOKUP(D2021,Group[],4,FALSE)</f>
        <v>Hilir Lainnya</v>
      </c>
      <c r="N2021" t="str">
        <f>VLOOKUP(F2021,Kategori[],3,FALSE)</f>
        <v>Hilir Lainya</v>
      </c>
    </row>
    <row r="2022" spans="1:14">
      <c r="A2022" s="139" t="s">
        <v>6856</v>
      </c>
      <c r="B2022" s="27" t="s">
        <v>24</v>
      </c>
      <c r="C2022" s="27" t="s">
        <v>19</v>
      </c>
      <c r="D2022" s="27" t="s">
        <v>1074</v>
      </c>
      <c r="E2022" s="27" t="s">
        <v>43</v>
      </c>
      <c r="F2022" s="27" t="s">
        <v>648</v>
      </c>
      <c r="G2022" s="27" t="s">
        <v>649</v>
      </c>
      <c r="H2022" s="139" t="s">
        <v>5</v>
      </c>
      <c r="I2022" s="1">
        <v>27203968</v>
      </c>
      <c r="J2022" s="58">
        <v>216</v>
      </c>
      <c r="K2022" t="str">
        <f>VLOOKUP(D2022,Group[],3,FALSE)</f>
        <v>Non Komoditi</v>
      </c>
      <c r="L2022">
        <f>VLOOKUP(D2022,Group[],5,FALSE)</f>
        <v>0</v>
      </c>
      <c r="M2022" t="str">
        <f>VLOOKUP(D2022,Group[],4,FALSE)</f>
        <v>Hilir Lainnya</v>
      </c>
      <c r="N2022" t="str">
        <f>VLOOKUP(F2022,Kategori[],3,FALSE)</f>
        <v>Hilir Lainya</v>
      </c>
    </row>
    <row r="2023" spans="1:14">
      <c r="A2023" s="139" t="s">
        <v>6856</v>
      </c>
      <c r="B2023" s="27" t="s">
        <v>24</v>
      </c>
      <c r="C2023" s="27" t="s">
        <v>19</v>
      </c>
      <c r="D2023" s="27" t="s">
        <v>1074</v>
      </c>
      <c r="E2023" s="27" t="s">
        <v>43</v>
      </c>
      <c r="F2023" s="27" t="s">
        <v>650</v>
      </c>
      <c r="G2023" s="27" t="s">
        <v>651</v>
      </c>
      <c r="H2023" s="139" t="s">
        <v>5</v>
      </c>
      <c r="I2023" s="1">
        <v>6172072</v>
      </c>
      <c r="J2023" s="58">
        <v>31</v>
      </c>
      <c r="K2023" t="str">
        <f>VLOOKUP(D2023,Group[],3,FALSE)</f>
        <v>Non Komoditi</v>
      </c>
      <c r="L2023">
        <f>VLOOKUP(D2023,Group[],5,FALSE)</f>
        <v>0</v>
      </c>
      <c r="M2023" t="str">
        <f>VLOOKUP(D2023,Group[],4,FALSE)</f>
        <v>Hilir Lainnya</v>
      </c>
      <c r="N2023" t="str">
        <f>VLOOKUP(F2023,Kategori[],3,FALSE)</f>
        <v>Hilir Lainya</v>
      </c>
    </row>
    <row r="2024" spans="1:14">
      <c r="A2024" s="139" t="s">
        <v>6856</v>
      </c>
      <c r="B2024" s="27" t="s">
        <v>24</v>
      </c>
      <c r="C2024" s="27" t="s">
        <v>19</v>
      </c>
      <c r="D2024" s="27" t="s">
        <v>1074</v>
      </c>
      <c r="E2024" s="27" t="s">
        <v>43</v>
      </c>
      <c r="F2024" s="27" t="s">
        <v>652</v>
      </c>
      <c r="G2024" s="27" t="s">
        <v>653</v>
      </c>
      <c r="H2024" s="139" t="s">
        <v>5</v>
      </c>
      <c r="I2024" s="1">
        <v>5365954</v>
      </c>
      <c r="J2024" s="58">
        <v>27</v>
      </c>
      <c r="K2024" t="str">
        <f>VLOOKUP(D2024,Group[],3,FALSE)</f>
        <v>Non Komoditi</v>
      </c>
      <c r="L2024">
        <f>VLOOKUP(D2024,Group[],5,FALSE)</f>
        <v>0</v>
      </c>
      <c r="M2024" t="str">
        <f>VLOOKUP(D2024,Group[],4,FALSE)</f>
        <v>Hilir Lainnya</v>
      </c>
      <c r="N2024" t="str">
        <f>VLOOKUP(F2024,Kategori[],3,FALSE)</f>
        <v>Hilir Lainya</v>
      </c>
    </row>
    <row r="2025" spans="1:14">
      <c r="A2025" s="139" t="s">
        <v>6856</v>
      </c>
      <c r="B2025" s="27" t="s">
        <v>24</v>
      </c>
      <c r="C2025" s="27" t="s">
        <v>19</v>
      </c>
      <c r="D2025" s="27" t="s">
        <v>1074</v>
      </c>
      <c r="E2025" s="27" t="s">
        <v>43</v>
      </c>
      <c r="F2025" s="27" t="s">
        <v>664</v>
      </c>
      <c r="G2025" s="27" t="s">
        <v>665</v>
      </c>
      <c r="H2025" s="139" t="s">
        <v>5</v>
      </c>
      <c r="I2025" s="1">
        <v>6765314</v>
      </c>
      <c r="J2025" s="58">
        <v>63</v>
      </c>
      <c r="K2025" t="str">
        <f>VLOOKUP(D2025,Group[],3,FALSE)</f>
        <v>Non Komoditi</v>
      </c>
      <c r="L2025">
        <f>VLOOKUP(D2025,Group[],5,FALSE)</f>
        <v>0</v>
      </c>
      <c r="M2025" t="str">
        <f>VLOOKUP(D2025,Group[],4,FALSE)</f>
        <v>Hilir Lainnya</v>
      </c>
      <c r="N2025" t="str">
        <f>VLOOKUP(F2025,Kategori[],3,FALSE)</f>
        <v>Hilir Lainya</v>
      </c>
    </row>
    <row r="2026" spans="1:14">
      <c r="A2026" s="139" t="s">
        <v>6856</v>
      </c>
      <c r="B2026" s="27" t="s">
        <v>24</v>
      </c>
      <c r="C2026" s="27" t="s">
        <v>19</v>
      </c>
      <c r="D2026" s="27" t="s">
        <v>1074</v>
      </c>
      <c r="E2026" s="27" t="s">
        <v>43</v>
      </c>
      <c r="F2026" s="27" t="s">
        <v>666</v>
      </c>
      <c r="G2026" s="27" t="s">
        <v>667</v>
      </c>
      <c r="H2026" s="139" t="s">
        <v>5</v>
      </c>
      <c r="I2026" s="1">
        <v>7441133</v>
      </c>
      <c r="J2026" s="58">
        <v>110</v>
      </c>
      <c r="K2026" t="str">
        <f>VLOOKUP(D2026,Group[],3,FALSE)</f>
        <v>Non Komoditi</v>
      </c>
      <c r="L2026">
        <f>VLOOKUP(D2026,Group[],5,FALSE)</f>
        <v>0</v>
      </c>
      <c r="M2026" t="str">
        <f>VLOOKUP(D2026,Group[],4,FALSE)</f>
        <v>Hilir Lainnya</v>
      </c>
      <c r="N2026" t="str">
        <f>VLOOKUP(F2026,Kategori[],3,FALSE)</f>
        <v>Hilir Lainya</v>
      </c>
    </row>
    <row r="2027" spans="1:14">
      <c r="A2027" s="139" t="s">
        <v>6856</v>
      </c>
      <c r="B2027" s="27" t="s">
        <v>24</v>
      </c>
      <c r="C2027" s="27" t="s">
        <v>19</v>
      </c>
      <c r="D2027" s="27" t="s">
        <v>1074</v>
      </c>
      <c r="E2027" s="27" t="s">
        <v>43</v>
      </c>
      <c r="F2027" s="27" t="s">
        <v>668</v>
      </c>
      <c r="G2027" s="27" t="s">
        <v>669</v>
      </c>
      <c r="H2027" s="139" t="s">
        <v>5</v>
      </c>
      <c r="I2027" s="1">
        <v>7567567</v>
      </c>
      <c r="J2027" s="58">
        <v>70</v>
      </c>
      <c r="K2027" t="str">
        <f>VLOOKUP(D2027,Group[],3,FALSE)</f>
        <v>Non Komoditi</v>
      </c>
      <c r="L2027">
        <f>VLOOKUP(D2027,Group[],5,FALSE)</f>
        <v>0</v>
      </c>
      <c r="M2027" t="str">
        <f>VLOOKUP(D2027,Group[],4,FALSE)</f>
        <v>Hilir Lainnya</v>
      </c>
      <c r="N2027" t="str">
        <f>VLOOKUP(F2027,Kategori[],3,FALSE)</f>
        <v>Hilir Lainya</v>
      </c>
    </row>
    <row r="2028" spans="1:14">
      <c r="A2028" s="139" t="s">
        <v>6856</v>
      </c>
      <c r="B2028" s="27" t="s">
        <v>24</v>
      </c>
      <c r="C2028" s="27" t="s">
        <v>19</v>
      </c>
      <c r="D2028" s="27" t="s">
        <v>1074</v>
      </c>
      <c r="E2028" s="27" t="s">
        <v>43</v>
      </c>
      <c r="F2028" s="27" t="s">
        <v>670</v>
      </c>
      <c r="G2028" s="27" t="s">
        <v>671</v>
      </c>
      <c r="H2028" s="139" t="s">
        <v>5</v>
      </c>
      <c r="I2028" s="1">
        <v>15724325</v>
      </c>
      <c r="J2028" s="58">
        <v>167</v>
      </c>
      <c r="K2028" t="str">
        <f>VLOOKUP(D2028,Group[],3,FALSE)</f>
        <v>Non Komoditi</v>
      </c>
      <c r="L2028">
        <f>VLOOKUP(D2028,Group[],5,FALSE)</f>
        <v>0</v>
      </c>
      <c r="M2028" t="str">
        <f>VLOOKUP(D2028,Group[],4,FALSE)</f>
        <v>Hilir Lainnya</v>
      </c>
      <c r="N2028" t="str">
        <f>VLOOKUP(F2028,Kategori[],3,FALSE)</f>
        <v>Hilir Lainya</v>
      </c>
    </row>
    <row r="2029" spans="1:14">
      <c r="A2029" s="139" t="s">
        <v>6856</v>
      </c>
      <c r="B2029" s="27" t="s">
        <v>24</v>
      </c>
      <c r="C2029" s="27" t="s">
        <v>19</v>
      </c>
      <c r="D2029" s="27" t="s">
        <v>1074</v>
      </c>
      <c r="E2029" s="27" t="s">
        <v>43</v>
      </c>
      <c r="F2029" s="27" t="s">
        <v>672</v>
      </c>
      <c r="G2029" s="27" t="s">
        <v>673</v>
      </c>
      <c r="H2029" s="139" t="s">
        <v>5</v>
      </c>
      <c r="I2029" s="1">
        <v>4234234</v>
      </c>
      <c r="J2029" s="58">
        <v>60</v>
      </c>
      <c r="K2029" t="str">
        <f>VLOOKUP(D2029,Group[],3,FALSE)</f>
        <v>Non Komoditi</v>
      </c>
      <c r="L2029">
        <f>VLOOKUP(D2029,Group[],5,FALSE)</f>
        <v>0</v>
      </c>
      <c r="M2029" t="str">
        <f>VLOOKUP(D2029,Group[],4,FALSE)</f>
        <v>Hilir Lainnya</v>
      </c>
      <c r="N2029" t="str">
        <f>VLOOKUP(F2029,Kategori[],3,FALSE)</f>
        <v>Hilir Lainya</v>
      </c>
    </row>
    <row r="2030" spans="1:14">
      <c r="A2030" s="139" t="s">
        <v>6856</v>
      </c>
      <c r="B2030" s="27" t="s">
        <v>24</v>
      </c>
      <c r="C2030" s="27" t="s">
        <v>19</v>
      </c>
      <c r="D2030" s="27" t="s">
        <v>1074</v>
      </c>
      <c r="E2030" s="27" t="s">
        <v>43</v>
      </c>
      <c r="F2030" s="27" t="s">
        <v>678</v>
      </c>
      <c r="G2030" s="27" t="s">
        <v>679</v>
      </c>
      <c r="H2030" s="139" t="s">
        <v>5</v>
      </c>
      <c r="I2030" s="1">
        <v>1673873</v>
      </c>
      <c r="J2030" s="58">
        <v>15</v>
      </c>
      <c r="K2030" t="str">
        <f>VLOOKUP(D2030,Group[],3,FALSE)</f>
        <v>Non Komoditi</v>
      </c>
      <c r="L2030">
        <f>VLOOKUP(D2030,Group[],5,FALSE)</f>
        <v>0</v>
      </c>
      <c r="M2030" t="str">
        <f>VLOOKUP(D2030,Group[],4,FALSE)</f>
        <v>Hilir Lainnya</v>
      </c>
      <c r="N2030" t="str">
        <f>VLOOKUP(F2030,Kategori[],3,FALSE)</f>
        <v>Hilir Lainya</v>
      </c>
    </row>
    <row r="2031" spans="1:14">
      <c r="A2031" s="139" t="s">
        <v>6856</v>
      </c>
      <c r="B2031" s="27" t="s">
        <v>24</v>
      </c>
      <c r="C2031" s="27" t="s">
        <v>19</v>
      </c>
      <c r="D2031" s="27" t="s">
        <v>1074</v>
      </c>
      <c r="E2031" s="27" t="s">
        <v>43</v>
      </c>
      <c r="F2031" s="27" t="s">
        <v>680</v>
      </c>
      <c r="G2031" s="27" t="s">
        <v>681</v>
      </c>
      <c r="H2031" s="139" t="s">
        <v>5</v>
      </c>
      <c r="I2031" s="1">
        <v>6638225</v>
      </c>
      <c r="J2031" s="58">
        <v>107</v>
      </c>
      <c r="K2031" t="str">
        <f>VLOOKUP(D2031,Group[],3,FALSE)</f>
        <v>Non Komoditi</v>
      </c>
      <c r="L2031">
        <f>VLOOKUP(D2031,Group[],5,FALSE)</f>
        <v>0</v>
      </c>
      <c r="M2031" t="str">
        <f>VLOOKUP(D2031,Group[],4,FALSE)</f>
        <v>Hilir Lainnya</v>
      </c>
      <c r="N2031" t="str">
        <f>VLOOKUP(F2031,Kategori[],3,FALSE)</f>
        <v>Hilir Lainya</v>
      </c>
    </row>
    <row r="2032" spans="1:14">
      <c r="A2032" s="139" t="s">
        <v>6856</v>
      </c>
      <c r="B2032" s="27" t="s">
        <v>24</v>
      </c>
      <c r="C2032" s="27" t="s">
        <v>19</v>
      </c>
      <c r="D2032" s="27" t="s">
        <v>1074</v>
      </c>
      <c r="E2032" s="27" t="s">
        <v>43</v>
      </c>
      <c r="F2032" s="27" t="s">
        <v>682</v>
      </c>
      <c r="G2032" s="27" t="s">
        <v>683</v>
      </c>
      <c r="H2032" s="139" t="s">
        <v>5</v>
      </c>
      <c r="I2032" s="1">
        <v>431532</v>
      </c>
      <c r="J2032" s="58">
        <v>4</v>
      </c>
      <c r="K2032" t="str">
        <f>VLOOKUP(D2032,Group[],3,FALSE)</f>
        <v>Non Komoditi</v>
      </c>
      <c r="L2032">
        <f>VLOOKUP(D2032,Group[],5,FALSE)</f>
        <v>0</v>
      </c>
      <c r="M2032" t="str">
        <f>VLOOKUP(D2032,Group[],4,FALSE)</f>
        <v>Hilir Lainnya</v>
      </c>
      <c r="N2032" t="str">
        <f>VLOOKUP(F2032,Kategori[],3,FALSE)</f>
        <v>Hilir Lainya</v>
      </c>
    </row>
    <row r="2033" spans="1:14">
      <c r="A2033" s="139" t="s">
        <v>6856</v>
      </c>
      <c r="B2033" s="27" t="s">
        <v>24</v>
      </c>
      <c r="C2033" s="27" t="s">
        <v>19</v>
      </c>
      <c r="D2033" s="27" t="s">
        <v>1074</v>
      </c>
      <c r="E2033" s="27" t="s">
        <v>43</v>
      </c>
      <c r="F2033" s="27" t="s">
        <v>694</v>
      </c>
      <c r="G2033" s="27" t="s">
        <v>695</v>
      </c>
      <c r="H2033" s="139" t="s">
        <v>5</v>
      </c>
      <c r="I2033" s="1">
        <v>216000</v>
      </c>
      <c r="J2033" s="58">
        <v>3</v>
      </c>
      <c r="K2033" t="str">
        <f>VLOOKUP(D2033,Group[],3,FALSE)</f>
        <v>Non Komoditi</v>
      </c>
      <c r="L2033">
        <f>VLOOKUP(D2033,Group[],5,FALSE)</f>
        <v>0</v>
      </c>
      <c r="M2033" t="str">
        <f>VLOOKUP(D2033,Group[],4,FALSE)</f>
        <v>Hilir Lainnya</v>
      </c>
      <c r="N2033" t="str">
        <f>VLOOKUP(F2033,Kategori[],3,FALSE)</f>
        <v>Hilir Lainya</v>
      </c>
    </row>
    <row r="2034" spans="1:14">
      <c r="A2034" s="139" t="s">
        <v>6856</v>
      </c>
      <c r="B2034" s="27" t="s">
        <v>24</v>
      </c>
      <c r="C2034" s="27" t="s">
        <v>19</v>
      </c>
      <c r="D2034" s="27" t="s">
        <v>1074</v>
      </c>
      <c r="E2034" s="27" t="s">
        <v>43</v>
      </c>
      <c r="F2034" s="27" t="s">
        <v>696</v>
      </c>
      <c r="G2034" s="27" t="s">
        <v>697</v>
      </c>
      <c r="H2034" s="139" t="s">
        <v>5</v>
      </c>
      <c r="I2034" s="1">
        <v>81081</v>
      </c>
      <c r="J2034" s="58">
        <v>1</v>
      </c>
      <c r="K2034" t="str">
        <f>VLOOKUP(D2034,Group[],3,FALSE)</f>
        <v>Non Komoditi</v>
      </c>
      <c r="L2034">
        <f>VLOOKUP(D2034,Group[],5,FALSE)</f>
        <v>0</v>
      </c>
      <c r="M2034" t="str">
        <f>VLOOKUP(D2034,Group[],4,FALSE)</f>
        <v>Hilir Lainnya</v>
      </c>
      <c r="N2034" t="str">
        <f>VLOOKUP(F2034,Kategori[],3,FALSE)</f>
        <v>Hilir Lainya</v>
      </c>
    </row>
    <row r="2035" spans="1:14">
      <c r="A2035" s="139" t="s">
        <v>6856</v>
      </c>
      <c r="B2035" s="27" t="s">
        <v>24</v>
      </c>
      <c r="C2035" s="27" t="s">
        <v>19</v>
      </c>
      <c r="D2035" s="27" t="s">
        <v>1074</v>
      </c>
      <c r="E2035" s="27" t="s">
        <v>43</v>
      </c>
      <c r="F2035" s="27" t="s">
        <v>734</v>
      </c>
      <c r="G2035" s="27" t="s">
        <v>735</v>
      </c>
      <c r="H2035" s="139" t="s">
        <v>5</v>
      </c>
      <c r="I2035" s="1">
        <v>6054054</v>
      </c>
      <c r="J2035" s="58">
        <v>80</v>
      </c>
      <c r="K2035" t="str">
        <f>VLOOKUP(D2035,Group[],3,FALSE)</f>
        <v>Non Komoditi</v>
      </c>
      <c r="L2035">
        <f>VLOOKUP(D2035,Group[],5,FALSE)</f>
        <v>0</v>
      </c>
      <c r="M2035" t="str">
        <f>VLOOKUP(D2035,Group[],4,FALSE)</f>
        <v>Hilir Lainnya</v>
      </c>
      <c r="N2035" t="str">
        <f>VLOOKUP(F2035,Kategori[],3,FALSE)</f>
        <v>Hilir Lainya</v>
      </c>
    </row>
    <row r="2036" spans="1:14">
      <c r="A2036" s="139" t="s">
        <v>6856</v>
      </c>
      <c r="B2036" s="27" t="s">
        <v>24</v>
      </c>
      <c r="C2036" s="27" t="s">
        <v>19</v>
      </c>
      <c r="D2036" s="27" t="s">
        <v>1074</v>
      </c>
      <c r="E2036" s="27" t="s">
        <v>43</v>
      </c>
      <c r="F2036" s="27" t="s">
        <v>740</v>
      </c>
      <c r="G2036" s="27" t="s">
        <v>741</v>
      </c>
      <c r="H2036" s="139" t="s">
        <v>5</v>
      </c>
      <c r="I2036" s="1">
        <v>5096614</v>
      </c>
      <c r="J2036" s="58">
        <v>91</v>
      </c>
      <c r="K2036" t="str">
        <f>VLOOKUP(D2036,Group[],3,FALSE)</f>
        <v>Non Komoditi</v>
      </c>
      <c r="L2036">
        <f>VLOOKUP(D2036,Group[],5,FALSE)</f>
        <v>0</v>
      </c>
      <c r="M2036" t="str">
        <f>VLOOKUP(D2036,Group[],4,FALSE)</f>
        <v>Hilir Lainnya</v>
      </c>
      <c r="N2036" t="str">
        <f>VLOOKUP(F2036,Kategori[],3,FALSE)</f>
        <v>Hilir Lainya</v>
      </c>
    </row>
    <row r="2037" spans="1:14">
      <c r="A2037" s="139" t="s">
        <v>6856</v>
      </c>
      <c r="B2037" s="27" t="s">
        <v>24</v>
      </c>
      <c r="C2037" s="27" t="s">
        <v>19</v>
      </c>
      <c r="D2037" s="27" t="s">
        <v>1074</v>
      </c>
      <c r="E2037" s="27" t="s">
        <v>43</v>
      </c>
      <c r="F2037" s="27" t="s">
        <v>742</v>
      </c>
      <c r="G2037" s="27" t="s">
        <v>743</v>
      </c>
      <c r="H2037" s="139" t="s">
        <v>5</v>
      </c>
      <c r="I2037" s="1">
        <v>9659459</v>
      </c>
      <c r="J2037" s="58">
        <v>179</v>
      </c>
      <c r="K2037" t="str">
        <f>VLOOKUP(D2037,Group[],3,FALSE)</f>
        <v>Non Komoditi</v>
      </c>
      <c r="L2037">
        <f>VLOOKUP(D2037,Group[],5,FALSE)</f>
        <v>0</v>
      </c>
      <c r="M2037" t="str">
        <f>VLOOKUP(D2037,Group[],4,FALSE)</f>
        <v>Hilir Lainnya</v>
      </c>
      <c r="N2037" t="str">
        <f>VLOOKUP(F2037,Kategori[],3,FALSE)</f>
        <v>Hilir Lainya</v>
      </c>
    </row>
    <row r="2038" spans="1:14">
      <c r="A2038" s="139" t="s">
        <v>6856</v>
      </c>
      <c r="B2038" s="27" t="s">
        <v>24</v>
      </c>
      <c r="C2038" s="27" t="s">
        <v>19</v>
      </c>
      <c r="D2038" s="27" t="s">
        <v>1071</v>
      </c>
      <c r="E2038" s="27" t="s">
        <v>42</v>
      </c>
      <c r="F2038" s="27" t="s">
        <v>662</v>
      </c>
      <c r="G2038" s="27" t="s">
        <v>663</v>
      </c>
      <c r="H2038" s="139" t="s">
        <v>5</v>
      </c>
      <c r="I2038" s="1">
        <v>595800000</v>
      </c>
      <c r="J2038" s="58">
        <v>36000</v>
      </c>
      <c r="K2038" t="str">
        <f>VLOOKUP(D2038,Group[],3,FALSE)</f>
        <v>Non Komoditi</v>
      </c>
      <c r="L2038">
        <f>VLOOKUP(D2038,Group[],5,FALSE)</f>
        <v>0</v>
      </c>
      <c r="M2038" t="str">
        <f>VLOOKUP(D2038,Group[],4,FALSE)</f>
        <v>Hilir Lainnya</v>
      </c>
      <c r="N2038" t="str">
        <f>VLOOKUP(F2038,Kategori[],3,FALSE)</f>
        <v>Hilir Lainya</v>
      </c>
    </row>
    <row r="2039" spans="1:14">
      <c r="A2039" s="139" t="s">
        <v>6856</v>
      </c>
      <c r="B2039" s="27" t="s">
        <v>24</v>
      </c>
      <c r="C2039" s="27" t="s">
        <v>19</v>
      </c>
      <c r="D2039" s="27" t="s">
        <v>1071</v>
      </c>
      <c r="E2039" s="27" t="s">
        <v>42</v>
      </c>
      <c r="F2039" s="27" t="s">
        <v>738</v>
      </c>
      <c r="G2039" s="27" t="s">
        <v>739</v>
      </c>
      <c r="H2039" s="139" t="s">
        <v>5</v>
      </c>
      <c r="I2039" s="1">
        <v>6300000</v>
      </c>
      <c r="J2039" s="58">
        <v>18000</v>
      </c>
      <c r="K2039" t="str">
        <f>VLOOKUP(D2039,Group[],3,FALSE)</f>
        <v>Non Komoditi</v>
      </c>
      <c r="L2039">
        <f>VLOOKUP(D2039,Group[],5,FALSE)</f>
        <v>0</v>
      </c>
      <c r="M2039" t="str">
        <f>VLOOKUP(D2039,Group[],4,FALSE)</f>
        <v>Hilir Lainnya</v>
      </c>
      <c r="N2039" t="str">
        <f>VLOOKUP(F2039,Kategori[],3,FALSE)</f>
        <v>Hilir Lainya</v>
      </c>
    </row>
    <row r="2040" spans="1:14">
      <c r="A2040" s="139" t="s">
        <v>6856</v>
      </c>
      <c r="B2040" s="27" t="s">
        <v>24</v>
      </c>
      <c r="C2040" s="27" t="s">
        <v>19</v>
      </c>
      <c r="D2040" s="27" t="s">
        <v>1076</v>
      </c>
      <c r="E2040" s="27" t="s">
        <v>32</v>
      </c>
      <c r="F2040" s="27" t="s">
        <v>6</v>
      </c>
      <c r="G2040" s="27" t="s">
        <v>6</v>
      </c>
      <c r="H2040" s="139" t="s">
        <v>5</v>
      </c>
      <c r="I2040" s="1">
        <v>6247500</v>
      </c>
      <c r="J2040" s="58">
        <v>0</v>
      </c>
      <c r="K2040" t="str">
        <f>VLOOKUP(D2040,Group[],3,FALSE)</f>
        <v>Non Komoditi</v>
      </c>
      <c r="L2040">
        <f>VLOOKUP(D2040,Group[],5,FALSE)</f>
        <v>0</v>
      </c>
      <c r="M2040" t="str">
        <f>VLOOKUP(D2040,Group[],4,FALSE)</f>
        <v>Hortikultura</v>
      </c>
      <c r="N2040" t="str">
        <f>VLOOKUP(F2040,Kategori[],3,FALSE)</f>
        <v>Lainnya</v>
      </c>
    </row>
    <row r="2041" spans="1:14">
      <c r="A2041" s="139" t="s">
        <v>6856</v>
      </c>
      <c r="B2041" s="27" t="s">
        <v>24</v>
      </c>
      <c r="C2041" s="27" t="s">
        <v>19</v>
      </c>
      <c r="D2041" s="27" t="s">
        <v>1065</v>
      </c>
      <c r="E2041" s="27" t="s">
        <v>34</v>
      </c>
      <c r="F2041" s="27" t="s">
        <v>6</v>
      </c>
      <c r="G2041" s="27" t="s">
        <v>6</v>
      </c>
      <c r="H2041" s="139" t="s">
        <v>5</v>
      </c>
      <c r="I2041" s="1">
        <v>127379100</v>
      </c>
      <c r="J2041" s="58">
        <v>0</v>
      </c>
      <c r="K2041" t="str">
        <f>VLOOKUP(D2041,Group[],3,FALSE)</f>
        <v>Non Komoditi</v>
      </c>
      <c r="L2041">
        <f>VLOOKUP(D2041,Group[],5,FALSE)</f>
        <v>0</v>
      </c>
      <c r="M2041" t="str">
        <f>VLOOKUP(D2041,Group[],4,FALSE)</f>
        <v>Optimalisasi Aset</v>
      </c>
      <c r="N2041" t="str">
        <f>VLOOKUP(F2041,Kategori[],3,FALSE)</f>
        <v>Lainnya</v>
      </c>
    </row>
    <row r="2042" spans="1:14">
      <c r="A2042" s="139" t="s">
        <v>6856</v>
      </c>
      <c r="B2042" s="27" t="s">
        <v>24</v>
      </c>
      <c r="C2042" s="27" t="s">
        <v>19</v>
      </c>
      <c r="D2042" s="27" t="s">
        <v>1073</v>
      </c>
      <c r="E2042" s="27" t="s">
        <v>26</v>
      </c>
      <c r="F2042" s="27" t="s">
        <v>6</v>
      </c>
      <c r="G2042" s="27" t="s">
        <v>6</v>
      </c>
      <c r="H2042" s="139" t="s">
        <v>5</v>
      </c>
      <c r="I2042" s="1">
        <v>3417986062</v>
      </c>
      <c r="J2042" s="58">
        <v>0</v>
      </c>
      <c r="K2042" t="str">
        <f>VLOOKUP(D2042,Group[],3,FALSE)</f>
        <v>Non Komoditi</v>
      </c>
      <c r="L2042">
        <f>VLOOKUP(D2042,Group[],5,FALSE)</f>
        <v>0</v>
      </c>
      <c r="M2042" t="str">
        <f>VLOOKUP(D2042,Group[],4,FALSE)</f>
        <v>Agrowisata</v>
      </c>
      <c r="N2042" t="str">
        <f>VLOOKUP(F2042,Kategori[],3,FALSE)</f>
        <v>Lainnya</v>
      </c>
    </row>
    <row r="2043" spans="1:14">
      <c r="A2043" s="139" t="s">
        <v>6856</v>
      </c>
      <c r="B2043" s="27" t="s">
        <v>24</v>
      </c>
      <c r="C2043" s="27" t="s">
        <v>24</v>
      </c>
      <c r="D2043" s="27" t="s">
        <v>1064</v>
      </c>
      <c r="E2043" s="27" t="s">
        <v>33</v>
      </c>
      <c r="F2043" s="27" t="s">
        <v>642</v>
      </c>
      <c r="G2043" s="27" t="s">
        <v>643</v>
      </c>
      <c r="H2043" s="139" t="s">
        <v>5</v>
      </c>
      <c r="I2043" s="1">
        <v>5552000</v>
      </c>
      <c r="J2043" s="58">
        <v>347</v>
      </c>
      <c r="K2043" t="str">
        <f>VLOOKUP(D2043,Group[],3,FALSE)</f>
        <v>Komoditi</v>
      </c>
      <c r="L2043" t="str">
        <f>VLOOKUP(D2043,Group[],5,FALSE)</f>
        <v>Tebu</v>
      </c>
      <c r="M2043" t="str">
        <f>VLOOKUP(D2043,Group[],4,FALSE)</f>
        <v>Tebu</v>
      </c>
      <c r="N2043" t="str">
        <f>VLOOKUP(F2043,Kategori[],3,FALSE)</f>
        <v>Gula</v>
      </c>
    </row>
    <row r="2044" spans="1:14">
      <c r="A2044" s="139" t="s">
        <v>6856</v>
      </c>
      <c r="B2044" s="27" t="s">
        <v>24</v>
      </c>
      <c r="C2044" s="27" t="s">
        <v>24</v>
      </c>
      <c r="D2044" s="27" t="s">
        <v>1064</v>
      </c>
      <c r="E2044" s="27" t="s">
        <v>33</v>
      </c>
      <c r="F2044" s="27" t="s">
        <v>748</v>
      </c>
      <c r="G2044" s="27" t="s">
        <v>749</v>
      </c>
      <c r="H2044" s="139" t="s">
        <v>5</v>
      </c>
      <c r="I2044" s="1">
        <v>2227500</v>
      </c>
      <c r="J2044" s="58">
        <v>165</v>
      </c>
      <c r="K2044" t="str">
        <f>VLOOKUP(D2044,Group[],3,FALSE)</f>
        <v>Komoditi</v>
      </c>
      <c r="L2044" t="str">
        <f>VLOOKUP(D2044,Group[],5,FALSE)</f>
        <v>Tebu</v>
      </c>
      <c r="M2044" t="str">
        <f>VLOOKUP(D2044,Group[],4,FALSE)</f>
        <v>Tebu</v>
      </c>
      <c r="N2044" t="str">
        <f>VLOOKUP(F2044,Kategori[],3,FALSE)</f>
        <v>Gula</v>
      </c>
    </row>
    <row r="2045" spans="1:14">
      <c r="A2045" s="139" t="s">
        <v>6856</v>
      </c>
      <c r="B2045" s="27" t="s">
        <v>24</v>
      </c>
      <c r="C2045" s="27" t="s">
        <v>24</v>
      </c>
      <c r="D2045" s="27" t="s">
        <v>1077</v>
      </c>
      <c r="E2045" s="27" t="s">
        <v>29</v>
      </c>
      <c r="F2045" s="27" t="s">
        <v>6</v>
      </c>
      <c r="G2045" s="27" t="s">
        <v>6</v>
      </c>
      <c r="H2045" s="139" t="s">
        <v>5</v>
      </c>
      <c r="I2045" s="1">
        <v>328369369</v>
      </c>
      <c r="J2045" s="58">
        <v>0</v>
      </c>
      <c r="K2045" t="str">
        <f>VLOOKUP(D2045,Group[],3,FALSE)</f>
        <v>Non Komoditi</v>
      </c>
      <c r="L2045">
        <f>VLOOKUP(D2045,Group[],5,FALSE)</f>
        <v>0</v>
      </c>
      <c r="M2045" t="str">
        <f>VLOOKUP(D2045,Group[],4,FALSE)</f>
        <v>Kemasan</v>
      </c>
      <c r="N2045" t="str">
        <f>VLOOKUP(F2045,Kategori[],3,FALSE)</f>
        <v>Lainnya</v>
      </c>
    </row>
    <row r="2046" spans="1:14">
      <c r="A2046" s="139" t="s">
        <v>6856</v>
      </c>
      <c r="B2046" s="27" t="s">
        <v>24</v>
      </c>
      <c r="C2046" s="27" t="s">
        <v>24</v>
      </c>
      <c r="D2046" s="27" t="s">
        <v>1063</v>
      </c>
      <c r="E2046" s="27" t="s">
        <v>38</v>
      </c>
      <c r="F2046" s="27" t="s">
        <v>124</v>
      </c>
      <c r="G2046" s="27" t="s">
        <v>125</v>
      </c>
      <c r="H2046" s="139" t="s">
        <v>4</v>
      </c>
      <c r="I2046" s="1">
        <v>609681281</v>
      </c>
      <c r="J2046" s="58">
        <v>647</v>
      </c>
      <c r="K2046" t="str">
        <f>VLOOKUP(D2046,Group[],3,FALSE)</f>
        <v>Komoditi</v>
      </c>
      <c r="L2046" t="str">
        <f>VLOOKUP(D2046,Group[],5,FALSE)</f>
        <v>Tembakau</v>
      </c>
      <c r="M2046" t="str">
        <f>VLOOKUP(D2046,Group[],4,FALSE)</f>
        <v>Tembakau</v>
      </c>
      <c r="N2046" t="str">
        <f>VLOOKUP(F2046,Kategori[],3,FALSE)</f>
        <v>Tembakau</v>
      </c>
    </row>
    <row r="2047" spans="1:14">
      <c r="A2047" s="139" t="s">
        <v>6856</v>
      </c>
      <c r="B2047" s="27" t="s">
        <v>24</v>
      </c>
      <c r="C2047" s="27" t="s">
        <v>24</v>
      </c>
      <c r="D2047" s="27" t="s">
        <v>1063</v>
      </c>
      <c r="E2047" s="27" t="s">
        <v>38</v>
      </c>
      <c r="F2047" s="27" t="s">
        <v>130</v>
      </c>
      <c r="G2047" s="27" t="s">
        <v>131</v>
      </c>
      <c r="H2047" s="139" t="s">
        <v>4</v>
      </c>
      <c r="I2047" s="1">
        <v>191136610</v>
      </c>
      <c r="J2047" s="58">
        <v>187</v>
      </c>
      <c r="K2047" t="str">
        <f>VLOOKUP(D2047,Group[],3,FALSE)</f>
        <v>Komoditi</v>
      </c>
      <c r="L2047" t="str">
        <f>VLOOKUP(D2047,Group[],5,FALSE)</f>
        <v>Tembakau</v>
      </c>
      <c r="M2047" t="str">
        <f>VLOOKUP(D2047,Group[],4,FALSE)</f>
        <v>Tembakau</v>
      </c>
      <c r="N2047" t="str">
        <f>VLOOKUP(F2047,Kategori[],3,FALSE)</f>
        <v>Tembakau</v>
      </c>
    </row>
    <row r="2048" spans="1:14">
      <c r="A2048" s="139" t="s">
        <v>6856</v>
      </c>
      <c r="B2048" s="27" t="s">
        <v>24</v>
      </c>
      <c r="C2048" s="27" t="s">
        <v>24</v>
      </c>
      <c r="D2048" s="27" t="s">
        <v>1063</v>
      </c>
      <c r="E2048" s="27" t="s">
        <v>38</v>
      </c>
      <c r="F2048" s="27" t="s">
        <v>188</v>
      </c>
      <c r="G2048" s="27" t="s">
        <v>189</v>
      </c>
      <c r="H2048" s="139" t="s">
        <v>4</v>
      </c>
      <c r="I2048" s="1">
        <v>1258580824</v>
      </c>
      <c r="J2048" s="58">
        <v>23060</v>
      </c>
      <c r="K2048" t="str">
        <f>VLOOKUP(D2048,Group[],3,FALSE)</f>
        <v>Komoditi</v>
      </c>
      <c r="L2048" t="str">
        <f>VLOOKUP(D2048,Group[],5,FALSE)</f>
        <v>Tembakau</v>
      </c>
      <c r="M2048" t="str">
        <f>VLOOKUP(D2048,Group[],4,FALSE)</f>
        <v>Tembakau</v>
      </c>
      <c r="N2048" t="str">
        <f>VLOOKUP(F2048,Kategori[],3,FALSE)</f>
        <v>Tembakau</v>
      </c>
    </row>
    <row r="2049" spans="1:14">
      <c r="A2049" s="139" t="s">
        <v>6856</v>
      </c>
      <c r="B2049" s="27" t="s">
        <v>24</v>
      </c>
      <c r="C2049" s="27" t="s">
        <v>24</v>
      </c>
      <c r="D2049" s="27" t="s">
        <v>1063</v>
      </c>
      <c r="E2049" s="27" t="s">
        <v>38</v>
      </c>
      <c r="F2049" s="27" t="s">
        <v>190</v>
      </c>
      <c r="G2049" s="27" t="s">
        <v>191</v>
      </c>
      <c r="H2049" s="139" t="s">
        <v>4</v>
      </c>
      <c r="I2049" s="1">
        <v>862593561</v>
      </c>
      <c r="J2049" s="58">
        <v>1393</v>
      </c>
      <c r="K2049" t="str">
        <f>VLOOKUP(D2049,Group[],3,FALSE)</f>
        <v>Komoditi</v>
      </c>
      <c r="L2049" t="str">
        <f>VLOOKUP(D2049,Group[],5,FALSE)</f>
        <v>Tembakau</v>
      </c>
      <c r="M2049" t="str">
        <f>VLOOKUP(D2049,Group[],4,FALSE)</f>
        <v>Tembakau</v>
      </c>
      <c r="N2049" t="str">
        <f>VLOOKUP(F2049,Kategori[],3,FALSE)</f>
        <v>Tembakau</v>
      </c>
    </row>
    <row r="2050" spans="1:14">
      <c r="A2050" s="139" t="s">
        <v>6856</v>
      </c>
      <c r="B2050" s="27" t="s">
        <v>24</v>
      </c>
      <c r="C2050" s="27" t="s">
        <v>24</v>
      </c>
      <c r="D2050" s="27" t="s">
        <v>1063</v>
      </c>
      <c r="E2050" s="27" t="s">
        <v>38</v>
      </c>
      <c r="F2050" s="27" t="s">
        <v>192</v>
      </c>
      <c r="G2050" s="27" t="s">
        <v>193</v>
      </c>
      <c r="H2050" s="139" t="s">
        <v>4</v>
      </c>
      <c r="I2050" s="1">
        <v>737885724</v>
      </c>
      <c r="J2050" s="58">
        <v>1190</v>
      </c>
      <c r="K2050" t="str">
        <f>VLOOKUP(D2050,Group[],3,FALSE)</f>
        <v>Komoditi</v>
      </c>
      <c r="L2050" t="str">
        <f>VLOOKUP(D2050,Group[],5,FALSE)</f>
        <v>Tembakau</v>
      </c>
      <c r="M2050" t="str">
        <f>VLOOKUP(D2050,Group[],4,FALSE)</f>
        <v>Tembakau</v>
      </c>
      <c r="N2050" t="str">
        <f>VLOOKUP(F2050,Kategori[],3,FALSE)</f>
        <v>Tembakau</v>
      </c>
    </row>
    <row r="2051" spans="1:14">
      <c r="A2051" s="139" t="s">
        <v>6856</v>
      </c>
      <c r="B2051" s="27" t="s">
        <v>24</v>
      </c>
      <c r="C2051" s="27" t="s">
        <v>24</v>
      </c>
      <c r="D2051" s="27" t="s">
        <v>1063</v>
      </c>
      <c r="E2051" s="27" t="s">
        <v>38</v>
      </c>
      <c r="F2051" s="27" t="s">
        <v>194</v>
      </c>
      <c r="G2051" s="27" t="s">
        <v>195</v>
      </c>
      <c r="H2051" s="139" t="s">
        <v>4</v>
      </c>
      <c r="I2051" s="1">
        <v>810643797</v>
      </c>
      <c r="J2051" s="58">
        <v>1453</v>
      </c>
      <c r="K2051" t="str">
        <f>VLOOKUP(D2051,Group[],3,FALSE)</f>
        <v>Komoditi</v>
      </c>
      <c r="L2051" t="str">
        <f>VLOOKUP(D2051,Group[],5,FALSE)</f>
        <v>Tembakau</v>
      </c>
      <c r="M2051" t="str">
        <f>VLOOKUP(D2051,Group[],4,FALSE)</f>
        <v>Tembakau</v>
      </c>
      <c r="N2051" t="str">
        <f>VLOOKUP(F2051,Kategori[],3,FALSE)</f>
        <v>Tembakau</v>
      </c>
    </row>
    <row r="2052" spans="1:14">
      <c r="A2052" s="139" t="s">
        <v>6856</v>
      </c>
      <c r="B2052" s="27" t="s">
        <v>24</v>
      </c>
      <c r="C2052" s="27" t="s">
        <v>24</v>
      </c>
      <c r="D2052" s="27" t="s">
        <v>1063</v>
      </c>
      <c r="E2052" s="27" t="s">
        <v>38</v>
      </c>
      <c r="F2052" s="27" t="s">
        <v>196</v>
      </c>
      <c r="G2052" s="27" t="s">
        <v>197</v>
      </c>
      <c r="H2052" s="139" t="s">
        <v>4</v>
      </c>
      <c r="I2052" s="1">
        <v>0</v>
      </c>
      <c r="J2052" s="58">
        <v>1</v>
      </c>
      <c r="K2052" t="str">
        <f>VLOOKUP(D2052,Group[],3,FALSE)</f>
        <v>Komoditi</v>
      </c>
      <c r="L2052" t="str">
        <f>VLOOKUP(D2052,Group[],5,FALSE)</f>
        <v>Tembakau</v>
      </c>
      <c r="M2052" t="str">
        <f>VLOOKUP(D2052,Group[],4,FALSE)</f>
        <v>Tembakau</v>
      </c>
      <c r="N2052" t="str">
        <f>VLOOKUP(F2052,Kategori[],3,FALSE)</f>
        <v>Tembakau</v>
      </c>
    </row>
    <row r="2053" spans="1:14">
      <c r="A2053" s="139" t="s">
        <v>6856</v>
      </c>
      <c r="B2053" s="27" t="s">
        <v>24</v>
      </c>
      <c r="C2053" s="27" t="s">
        <v>24</v>
      </c>
      <c r="D2053" s="27" t="s">
        <v>1063</v>
      </c>
      <c r="E2053" s="27" t="s">
        <v>38</v>
      </c>
      <c r="F2053" s="27" t="s">
        <v>208</v>
      </c>
      <c r="G2053" s="27" t="s">
        <v>209</v>
      </c>
      <c r="H2053" s="139" t="s">
        <v>4</v>
      </c>
      <c r="I2053" s="1">
        <v>0</v>
      </c>
      <c r="J2053" s="58">
        <v>1</v>
      </c>
      <c r="K2053" t="str">
        <f>VLOOKUP(D2053,Group[],3,FALSE)</f>
        <v>Komoditi</v>
      </c>
      <c r="L2053" t="str">
        <f>VLOOKUP(D2053,Group[],5,FALSE)</f>
        <v>Tembakau</v>
      </c>
      <c r="M2053" t="str">
        <f>VLOOKUP(D2053,Group[],4,FALSE)</f>
        <v>Tembakau</v>
      </c>
      <c r="N2053" t="str">
        <f>VLOOKUP(F2053,Kategori[],3,FALSE)</f>
        <v>Tembakau</v>
      </c>
    </row>
    <row r="2054" spans="1:14">
      <c r="A2054" s="139" t="s">
        <v>6856</v>
      </c>
      <c r="B2054" s="27" t="s">
        <v>24</v>
      </c>
      <c r="C2054" s="27" t="s">
        <v>24</v>
      </c>
      <c r="D2054" s="27" t="s">
        <v>1063</v>
      </c>
      <c r="E2054" s="27" t="s">
        <v>38</v>
      </c>
      <c r="F2054" s="27" t="s">
        <v>210</v>
      </c>
      <c r="G2054" s="27" t="s">
        <v>211</v>
      </c>
      <c r="H2054" s="139" t="s">
        <v>4</v>
      </c>
      <c r="I2054" s="1">
        <v>49117187</v>
      </c>
      <c r="J2054" s="58">
        <v>48</v>
      </c>
      <c r="K2054" t="str">
        <f>VLOOKUP(D2054,Group[],3,FALSE)</f>
        <v>Komoditi</v>
      </c>
      <c r="L2054" t="str">
        <f>VLOOKUP(D2054,Group[],5,FALSE)</f>
        <v>Tembakau</v>
      </c>
      <c r="M2054" t="str">
        <f>VLOOKUP(D2054,Group[],4,FALSE)</f>
        <v>Tembakau</v>
      </c>
      <c r="N2054" t="str">
        <f>VLOOKUP(F2054,Kategori[],3,FALSE)</f>
        <v>Tembakau</v>
      </c>
    </row>
    <row r="2055" spans="1:14">
      <c r="A2055" s="139" t="s">
        <v>6856</v>
      </c>
      <c r="B2055" s="27" t="s">
        <v>24</v>
      </c>
      <c r="C2055" s="27" t="s">
        <v>24</v>
      </c>
      <c r="D2055" s="27" t="s">
        <v>1063</v>
      </c>
      <c r="E2055" s="27" t="s">
        <v>38</v>
      </c>
      <c r="F2055" s="27" t="s">
        <v>214</v>
      </c>
      <c r="G2055" s="27" t="s">
        <v>215</v>
      </c>
      <c r="H2055" s="139" t="s">
        <v>4</v>
      </c>
      <c r="I2055" s="1">
        <v>193824519</v>
      </c>
      <c r="J2055" s="58">
        <v>316</v>
      </c>
      <c r="K2055" t="str">
        <f>VLOOKUP(D2055,Group[],3,FALSE)</f>
        <v>Komoditi</v>
      </c>
      <c r="L2055" t="str">
        <f>VLOOKUP(D2055,Group[],5,FALSE)</f>
        <v>Tembakau</v>
      </c>
      <c r="M2055" t="str">
        <f>VLOOKUP(D2055,Group[],4,FALSE)</f>
        <v>Tembakau</v>
      </c>
      <c r="N2055" t="str">
        <f>VLOOKUP(F2055,Kategori[],3,FALSE)</f>
        <v>Tembakau</v>
      </c>
    </row>
    <row r="2056" spans="1:14">
      <c r="A2056" s="139" t="s">
        <v>6856</v>
      </c>
      <c r="B2056" s="27" t="s">
        <v>24</v>
      </c>
      <c r="C2056" s="27" t="s">
        <v>24</v>
      </c>
      <c r="D2056" s="27" t="s">
        <v>1063</v>
      </c>
      <c r="E2056" s="27" t="s">
        <v>38</v>
      </c>
      <c r="F2056" s="27" t="s">
        <v>216</v>
      </c>
      <c r="G2056" s="27" t="s">
        <v>217</v>
      </c>
      <c r="H2056" s="139" t="s">
        <v>4</v>
      </c>
      <c r="I2056" s="1">
        <v>134200523</v>
      </c>
      <c r="J2056" s="58">
        <v>218</v>
      </c>
      <c r="K2056" t="str">
        <f>VLOOKUP(D2056,Group[],3,FALSE)</f>
        <v>Komoditi</v>
      </c>
      <c r="L2056" t="str">
        <f>VLOOKUP(D2056,Group[],5,FALSE)</f>
        <v>Tembakau</v>
      </c>
      <c r="M2056" t="str">
        <f>VLOOKUP(D2056,Group[],4,FALSE)</f>
        <v>Tembakau</v>
      </c>
      <c r="N2056" t="str">
        <f>VLOOKUP(F2056,Kategori[],3,FALSE)</f>
        <v>Tembakau</v>
      </c>
    </row>
    <row r="2057" spans="1:14">
      <c r="A2057" s="139" t="s">
        <v>6856</v>
      </c>
      <c r="B2057" s="27" t="s">
        <v>24</v>
      </c>
      <c r="C2057" s="27" t="s">
        <v>24</v>
      </c>
      <c r="D2057" s="27" t="s">
        <v>1063</v>
      </c>
      <c r="E2057" s="27" t="s">
        <v>38</v>
      </c>
      <c r="F2057" s="27" t="s">
        <v>218</v>
      </c>
      <c r="G2057" s="27" t="s">
        <v>219</v>
      </c>
      <c r="H2057" s="139" t="s">
        <v>4</v>
      </c>
      <c r="I2057" s="1">
        <v>0</v>
      </c>
      <c r="J2057" s="58">
        <v>3</v>
      </c>
      <c r="K2057" t="str">
        <f>VLOOKUP(D2057,Group[],3,FALSE)</f>
        <v>Komoditi</v>
      </c>
      <c r="L2057" t="str">
        <f>VLOOKUP(D2057,Group[],5,FALSE)</f>
        <v>Tembakau</v>
      </c>
      <c r="M2057" t="str">
        <f>VLOOKUP(D2057,Group[],4,FALSE)</f>
        <v>Tembakau</v>
      </c>
      <c r="N2057" t="str">
        <f>VLOOKUP(F2057,Kategori[],3,FALSE)</f>
        <v>Tembakau</v>
      </c>
    </row>
    <row r="2058" spans="1:14">
      <c r="A2058" s="139" t="s">
        <v>6856</v>
      </c>
      <c r="B2058" s="27" t="s">
        <v>24</v>
      </c>
      <c r="C2058" s="27" t="s">
        <v>24</v>
      </c>
      <c r="D2058" s="27" t="s">
        <v>1063</v>
      </c>
      <c r="E2058" s="27" t="s">
        <v>38</v>
      </c>
      <c r="F2058" s="27" t="s">
        <v>220</v>
      </c>
      <c r="G2058" s="27" t="s">
        <v>221</v>
      </c>
      <c r="H2058" s="139" t="s">
        <v>4</v>
      </c>
      <c r="I2058" s="1">
        <v>0</v>
      </c>
      <c r="J2058" s="58">
        <v>1</v>
      </c>
      <c r="K2058" t="str">
        <f>VLOOKUP(D2058,Group[],3,FALSE)</f>
        <v>Komoditi</v>
      </c>
      <c r="L2058" t="str">
        <f>VLOOKUP(D2058,Group[],5,FALSE)</f>
        <v>Tembakau</v>
      </c>
      <c r="M2058" t="str">
        <f>VLOOKUP(D2058,Group[],4,FALSE)</f>
        <v>Tembakau</v>
      </c>
      <c r="N2058" t="str">
        <f>VLOOKUP(F2058,Kategori[],3,FALSE)</f>
        <v>Tembakau</v>
      </c>
    </row>
    <row r="2059" spans="1:14">
      <c r="A2059" s="139" t="s">
        <v>6856</v>
      </c>
      <c r="B2059" s="27" t="s">
        <v>24</v>
      </c>
      <c r="C2059" s="27" t="s">
        <v>24</v>
      </c>
      <c r="D2059" s="27" t="s">
        <v>1063</v>
      </c>
      <c r="E2059" s="27" t="s">
        <v>38</v>
      </c>
      <c r="F2059" s="27" t="s">
        <v>222</v>
      </c>
      <c r="G2059" s="27" t="s">
        <v>223</v>
      </c>
      <c r="H2059" s="139" t="s">
        <v>4</v>
      </c>
      <c r="I2059" s="1">
        <v>0</v>
      </c>
      <c r="J2059" s="58">
        <v>0</v>
      </c>
      <c r="K2059" t="str">
        <f>VLOOKUP(D2059,Group[],3,FALSE)</f>
        <v>Komoditi</v>
      </c>
      <c r="L2059" t="str">
        <f>VLOOKUP(D2059,Group[],5,FALSE)</f>
        <v>Tembakau</v>
      </c>
      <c r="M2059" t="str">
        <f>VLOOKUP(D2059,Group[],4,FALSE)</f>
        <v>Tembakau</v>
      </c>
      <c r="N2059" t="str">
        <f>VLOOKUP(F2059,Kategori[],3,FALSE)</f>
        <v>Tembakau</v>
      </c>
    </row>
    <row r="2060" spans="1:14">
      <c r="A2060" s="139" t="s">
        <v>6856</v>
      </c>
      <c r="B2060" s="27" t="s">
        <v>24</v>
      </c>
      <c r="C2060" s="27" t="s">
        <v>24</v>
      </c>
      <c r="D2060" s="27" t="s">
        <v>1063</v>
      </c>
      <c r="E2060" s="27" t="s">
        <v>38</v>
      </c>
      <c r="F2060" s="27" t="s">
        <v>224</v>
      </c>
      <c r="G2060" s="27" t="s">
        <v>225</v>
      </c>
      <c r="H2060" s="139" t="s">
        <v>4</v>
      </c>
      <c r="I2060" s="1">
        <v>361317076</v>
      </c>
      <c r="J2060" s="58">
        <v>384</v>
      </c>
      <c r="K2060" t="str">
        <f>VLOOKUP(D2060,Group[],3,FALSE)</f>
        <v>Komoditi</v>
      </c>
      <c r="L2060" t="str">
        <f>VLOOKUP(D2060,Group[],5,FALSE)</f>
        <v>Tembakau</v>
      </c>
      <c r="M2060" t="str">
        <f>VLOOKUP(D2060,Group[],4,FALSE)</f>
        <v>Tembakau</v>
      </c>
      <c r="N2060" t="str">
        <f>VLOOKUP(F2060,Kategori[],3,FALSE)</f>
        <v>Tembakau</v>
      </c>
    </row>
    <row r="2061" spans="1:14">
      <c r="A2061" s="139" t="s">
        <v>6856</v>
      </c>
      <c r="B2061" s="27" t="s">
        <v>24</v>
      </c>
      <c r="C2061" s="27" t="s">
        <v>24</v>
      </c>
      <c r="D2061" s="27" t="s">
        <v>1063</v>
      </c>
      <c r="E2061" s="27" t="s">
        <v>38</v>
      </c>
      <c r="F2061" s="27" t="s">
        <v>226</v>
      </c>
      <c r="G2061" s="27" t="s">
        <v>227</v>
      </c>
      <c r="H2061" s="139" t="s">
        <v>4</v>
      </c>
      <c r="I2061" s="1">
        <v>366695784</v>
      </c>
      <c r="J2061" s="58">
        <v>389</v>
      </c>
      <c r="K2061" t="str">
        <f>VLOOKUP(D2061,Group[],3,FALSE)</f>
        <v>Komoditi</v>
      </c>
      <c r="L2061" t="str">
        <f>VLOOKUP(D2061,Group[],5,FALSE)</f>
        <v>Tembakau</v>
      </c>
      <c r="M2061" t="str">
        <f>VLOOKUP(D2061,Group[],4,FALSE)</f>
        <v>Tembakau</v>
      </c>
      <c r="N2061" t="str">
        <f>VLOOKUP(F2061,Kategori[],3,FALSE)</f>
        <v>Tembakau</v>
      </c>
    </row>
    <row r="2062" spans="1:14">
      <c r="A2062" s="139" t="s">
        <v>6856</v>
      </c>
      <c r="B2062" s="27" t="s">
        <v>24</v>
      </c>
      <c r="C2062" s="27" t="s">
        <v>24</v>
      </c>
      <c r="D2062" s="27" t="s">
        <v>1063</v>
      </c>
      <c r="E2062" s="27" t="s">
        <v>38</v>
      </c>
      <c r="F2062" s="27" t="s">
        <v>230</v>
      </c>
      <c r="G2062" s="27" t="s">
        <v>231</v>
      </c>
      <c r="H2062" s="139" t="s">
        <v>4</v>
      </c>
      <c r="I2062" s="1">
        <v>386753762</v>
      </c>
      <c r="J2062" s="58">
        <v>586</v>
      </c>
      <c r="K2062" t="str">
        <f>VLOOKUP(D2062,Group[],3,FALSE)</f>
        <v>Komoditi</v>
      </c>
      <c r="L2062" t="str">
        <f>VLOOKUP(D2062,Group[],5,FALSE)</f>
        <v>Tembakau</v>
      </c>
      <c r="M2062" t="str">
        <f>VLOOKUP(D2062,Group[],4,FALSE)</f>
        <v>Tembakau</v>
      </c>
      <c r="N2062" t="str">
        <f>VLOOKUP(F2062,Kategori[],3,FALSE)</f>
        <v>Tembakau</v>
      </c>
    </row>
    <row r="2063" spans="1:14">
      <c r="A2063" s="139" t="s">
        <v>6856</v>
      </c>
      <c r="B2063" s="27" t="s">
        <v>24</v>
      </c>
      <c r="C2063" s="27" t="s">
        <v>24</v>
      </c>
      <c r="D2063" s="27" t="s">
        <v>1063</v>
      </c>
      <c r="E2063" s="27" t="s">
        <v>38</v>
      </c>
      <c r="F2063" s="27" t="s">
        <v>232</v>
      </c>
      <c r="G2063" s="27" t="s">
        <v>233</v>
      </c>
      <c r="H2063" s="139" t="s">
        <v>4</v>
      </c>
      <c r="I2063" s="1">
        <v>447615166</v>
      </c>
      <c r="J2063" s="58">
        <v>679</v>
      </c>
      <c r="K2063" t="str">
        <f>VLOOKUP(D2063,Group[],3,FALSE)</f>
        <v>Komoditi</v>
      </c>
      <c r="L2063" t="str">
        <f>VLOOKUP(D2063,Group[],5,FALSE)</f>
        <v>Tembakau</v>
      </c>
      <c r="M2063" t="str">
        <f>VLOOKUP(D2063,Group[],4,FALSE)</f>
        <v>Tembakau</v>
      </c>
      <c r="N2063" t="str">
        <f>VLOOKUP(F2063,Kategori[],3,FALSE)</f>
        <v>Tembakau</v>
      </c>
    </row>
    <row r="2064" spans="1:14">
      <c r="A2064" s="139" t="s">
        <v>6856</v>
      </c>
      <c r="B2064" s="27" t="s">
        <v>24</v>
      </c>
      <c r="C2064" s="27" t="s">
        <v>24</v>
      </c>
      <c r="D2064" s="27" t="s">
        <v>1063</v>
      </c>
      <c r="E2064" s="27" t="s">
        <v>38</v>
      </c>
      <c r="F2064" s="27" t="s">
        <v>234</v>
      </c>
      <c r="G2064" s="27" t="s">
        <v>235</v>
      </c>
      <c r="H2064" s="139" t="s">
        <v>4</v>
      </c>
      <c r="I2064" s="1">
        <v>216011897</v>
      </c>
      <c r="J2064" s="58">
        <v>301</v>
      </c>
      <c r="K2064" t="str">
        <f>VLOOKUP(D2064,Group[],3,FALSE)</f>
        <v>Komoditi</v>
      </c>
      <c r="L2064" t="str">
        <f>VLOOKUP(D2064,Group[],5,FALSE)</f>
        <v>Tembakau</v>
      </c>
      <c r="M2064" t="str">
        <f>VLOOKUP(D2064,Group[],4,FALSE)</f>
        <v>Tembakau</v>
      </c>
      <c r="N2064" t="str">
        <f>VLOOKUP(F2064,Kategori[],3,FALSE)</f>
        <v>Tembakau</v>
      </c>
    </row>
    <row r="2065" spans="1:14">
      <c r="A2065" s="139" t="s">
        <v>6856</v>
      </c>
      <c r="B2065" s="27" t="s">
        <v>24</v>
      </c>
      <c r="C2065" s="27" t="s">
        <v>24</v>
      </c>
      <c r="D2065" s="27" t="s">
        <v>1063</v>
      </c>
      <c r="E2065" s="27" t="s">
        <v>38</v>
      </c>
      <c r="F2065" s="27" t="s">
        <v>236</v>
      </c>
      <c r="G2065" s="27" t="s">
        <v>237</v>
      </c>
      <c r="H2065" s="139" t="s">
        <v>4</v>
      </c>
      <c r="I2065" s="1">
        <v>149104922</v>
      </c>
      <c r="J2065" s="58">
        <v>208</v>
      </c>
      <c r="K2065" t="str">
        <f>VLOOKUP(D2065,Group[],3,FALSE)</f>
        <v>Komoditi</v>
      </c>
      <c r="L2065" t="str">
        <f>VLOOKUP(D2065,Group[],5,FALSE)</f>
        <v>Tembakau</v>
      </c>
      <c r="M2065" t="str">
        <f>VLOOKUP(D2065,Group[],4,FALSE)</f>
        <v>Tembakau</v>
      </c>
      <c r="N2065" t="str">
        <f>VLOOKUP(F2065,Kategori[],3,FALSE)</f>
        <v>Tembakau</v>
      </c>
    </row>
    <row r="2066" spans="1:14">
      <c r="A2066" s="139" t="s">
        <v>6856</v>
      </c>
      <c r="B2066" s="27" t="s">
        <v>24</v>
      </c>
      <c r="C2066" s="27" t="s">
        <v>24</v>
      </c>
      <c r="D2066" s="27" t="s">
        <v>1063</v>
      </c>
      <c r="E2066" s="27" t="s">
        <v>38</v>
      </c>
      <c r="F2066" s="27" t="s">
        <v>238</v>
      </c>
      <c r="G2066" s="27" t="s">
        <v>239</v>
      </c>
      <c r="H2066" s="139" t="s">
        <v>4</v>
      </c>
      <c r="I2066" s="1">
        <v>0</v>
      </c>
      <c r="J2066" s="58">
        <v>1</v>
      </c>
      <c r="K2066" t="str">
        <f>VLOOKUP(D2066,Group[],3,FALSE)</f>
        <v>Komoditi</v>
      </c>
      <c r="L2066" t="str">
        <f>VLOOKUP(D2066,Group[],5,FALSE)</f>
        <v>Tembakau</v>
      </c>
      <c r="M2066" t="str">
        <f>VLOOKUP(D2066,Group[],4,FALSE)</f>
        <v>Tembakau</v>
      </c>
      <c r="N2066" t="str">
        <f>VLOOKUP(F2066,Kategori[],3,FALSE)</f>
        <v>Tembakau</v>
      </c>
    </row>
    <row r="2067" spans="1:14">
      <c r="A2067" s="139" t="s">
        <v>6856</v>
      </c>
      <c r="B2067" s="27" t="s">
        <v>24</v>
      </c>
      <c r="C2067" s="27" t="s">
        <v>24</v>
      </c>
      <c r="D2067" s="27" t="s">
        <v>1063</v>
      </c>
      <c r="E2067" s="27" t="s">
        <v>38</v>
      </c>
      <c r="F2067" s="27" t="s">
        <v>240</v>
      </c>
      <c r="G2067" s="27" t="s">
        <v>241</v>
      </c>
      <c r="H2067" s="139" t="s">
        <v>4</v>
      </c>
      <c r="I2067" s="1">
        <v>0</v>
      </c>
      <c r="J2067" s="58">
        <v>1</v>
      </c>
      <c r="K2067" t="str">
        <f>VLOOKUP(D2067,Group[],3,FALSE)</f>
        <v>Komoditi</v>
      </c>
      <c r="L2067" t="str">
        <f>VLOOKUP(D2067,Group[],5,FALSE)</f>
        <v>Tembakau</v>
      </c>
      <c r="M2067" t="str">
        <f>VLOOKUP(D2067,Group[],4,FALSE)</f>
        <v>Tembakau</v>
      </c>
      <c r="N2067" t="str">
        <f>VLOOKUP(F2067,Kategori[],3,FALSE)</f>
        <v>Tembakau</v>
      </c>
    </row>
    <row r="2068" spans="1:14">
      <c r="A2068" s="139" t="s">
        <v>6856</v>
      </c>
      <c r="B2068" s="27" t="s">
        <v>24</v>
      </c>
      <c r="C2068" s="27" t="s">
        <v>24</v>
      </c>
      <c r="D2068" s="27" t="s">
        <v>1063</v>
      </c>
      <c r="E2068" s="27" t="s">
        <v>38</v>
      </c>
      <c r="F2068" s="27" t="s">
        <v>292</v>
      </c>
      <c r="G2068" s="27" t="s">
        <v>293</v>
      </c>
      <c r="H2068" s="139" t="s">
        <v>5</v>
      </c>
      <c r="I2068" s="1">
        <v>297499200</v>
      </c>
      <c r="J2068" s="58">
        <v>4800</v>
      </c>
      <c r="K2068" t="str">
        <f>VLOOKUP(D2068,Group[],3,FALSE)</f>
        <v>Komoditi</v>
      </c>
      <c r="L2068" t="str">
        <f>VLOOKUP(D2068,Group[],5,FALSE)</f>
        <v>Tembakau</v>
      </c>
      <c r="M2068" t="str">
        <f>VLOOKUP(D2068,Group[],4,FALSE)</f>
        <v>Tembakau</v>
      </c>
      <c r="N2068" t="str">
        <f>VLOOKUP(F2068,Kategori[],3,FALSE)</f>
        <v>Tembakau</v>
      </c>
    </row>
    <row r="2069" spans="1:14">
      <c r="A2069" s="139" t="s">
        <v>6856</v>
      </c>
      <c r="B2069" s="27" t="s">
        <v>24</v>
      </c>
      <c r="C2069" s="27" t="s">
        <v>24</v>
      </c>
      <c r="D2069" s="27" t="s">
        <v>1063</v>
      </c>
      <c r="E2069" s="27" t="s">
        <v>38</v>
      </c>
      <c r="F2069" s="27" t="s">
        <v>757</v>
      </c>
      <c r="G2069" s="27" t="s">
        <v>758</v>
      </c>
      <c r="H2069" s="139" t="s">
        <v>5</v>
      </c>
      <c r="I2069" s="1">
        <v>704075242</v>
      </c>
      <c r="J2069" s="58">
        <v>11360</v>
      </c>
      <c r="K2069" t="str">
        <f>VLOOKUP(D2069,Group[],3,FALSE)</f>
        <v>Komoditi</v>
      </c>
      <c r="L2069" t="str">
        <f>VLOOKUP(D2069,Group[],5,FALSE)</f>
        <v>Tembakau</v>
      </c>
      <c r="M2069" t="str">
        <f>VLOOKUP(D2069,Group[],4,FALSE)</f>
        <v>Tembakau</v>
      </c>
      <c r="N2069" t="str">
        <f>VLOOKUP(F2069,Kategori[],3,FALSE)</f>
        <v>Tembakau</v>
      </c>
    </row>
    <row r="2070" spans="1:14">
      <c r="A2070" s="139" t="s">
        <v>6856</v>
      </c>
      <c r="B2070" s="27" t="s">
        <v>24</v>
      </c>
      <c r="C2070" s="27" t="s">
        <v>24</v>
      </c>
      <c r="D2070" s="27" t="s">
        <v>1063</v>
      </c>
      <c r="E2070" s="27" t="s">
        <v>38</v>
      </c>
      <c r="F2070" s="27" t="s">
        <v>296</v>
      </c>
      <c r="G2070" s="27" t="s">
        <v>297</v>
      </c>
      <c r="H2070" s="139" t="s">
        <v>4</v>
      </c>
      <c r="I2070" s="1">
        <v>1235048231</v>
      </c>
      <c r="J2070" s="58">
        <v>18001</v>
      </c>
      <c r="K2070" t="str">
        <f>VLOOKUP(D2070,Group[],3,FALSE)</f>
        <v>Komoditi</v>
      </c>
      <c r="L2070" t="str">
        <f>VLOOKUP(D2070,Group[],5,FALSE)</f>
        <v>Tembakau</v>
      </c>
      <c r="M2070" t="str">
        <f>VLOOKUP(D2070,Group[],4,FALSE)</f>
        <v>Tembakau</v>
      </c>
      <c r="N2070" t="str">
        <f>VLOOKUP(F2070,Kategori[],3,FALSE)</f>
        <v>Tembakau</v>
      </c>
    </row>
    <row r="2071" spans="1:14">
      <c r="A2071" s="139" t="s">
        <v>6856</v>
      </c>
      <c r="B2071" s="27" t="s">
        <v>24</v>
      </c>
      <c r="C2071" s="27" t="s">
        <v>24</v>
      </c>
      <c r="D2071" s="27" t="s">
        <v>1063</v>
      </c>
      <c r="E2071" s="27" t="s">
        <v>38</v>
      </c>
      <c r="F2071" s="27" t="s">
        <v>759</v>
      </c>
      <c r="G2071" s="27" t="s">
        <v>760</v>
      </c>
      <c r="H2071" s="139" t="s">
        <v>5</v>
      </c>
      <c r="I2071" s="1">
        <v>2916000</v>
      </c>
      <c r="J2071" s="58">
        <v>10</v>
      </c>
      <c r="K2071" t="str">
        <f>VLOOKUP(D2071,Group[],3,FALSE)</f>
        <v>Komoditi</v>
      </c>
      <c r="L2071" t="str">
        <f>VLOOKUP(D2071,Group[],5,FALSE)</f>
        <v>Tembakau</v>
      </c>
      <c r="M2071" t="str">
        <f>VLOOKUP(D2071,Group[],4,FALSE)</f>
        <v>Tembakau</v>
      </c>
      <c r="N2071" t="str">
        <f>VLOOKUP(F2071,Kategori[],3,FALSE)</f>
        <v>Tembakau</v>
      </c>
    </row>
    <row r="2072" spans="1:14">
      <c r="A2072" s="139" t="s">
        <v>6856</v>
      </c>
      <c r="B2072" s="27" t="s">
        <v>24</v>
      </c>
      <c r="C2072" s="27" t="s">
        <v>24</v>
      </c>
      <c r="D2072" s="27" t="s">
        <v>1063</v>
      </c>
      <c r="E2072" s="27" t="s">
        <v>38</v>
      </c>
      <c r="F2072" s="27" t="s">
        <v>767</v>
      </c>
      <c r="G2072" s="27" t="s">
        <v>768</v>
      </c>
      <c r="H2072" s="139" t="s">
        <v>5</v>
      </c>
      <c r="I2072" s="1">
        <v>1253055312</v>
      </c>
      <c r="J2072" s="58">
        <v>34943</v>
      </c>
      <c r="K2072" t="str">
        <f>VLOOKUP(D2072,Group[],3,FALSE)</f>
        <v>Komoditi</v>
      </c>
      <c r="L2072" t="str">
        <f>VLOOKUP(D2072,Group[],5,FALSE)</f>
        <v>Tembakau</v>
      </c>
      <c r="M2072" t="str">
        <f>VLOOKUP(D2072,Group[],4,FALSE)</f>
        <v>Tembakau</v>
      </c>
      <c r="N2072" t="str">
        <f>VLOOKUP(F2072,Kategori[],3,FALSE)</f>
        <v>Tembakau</v>
      </c>
    </row>
    <row r="2073" spans="1:14">
      <c r="A2073" s="139" t="s">
        <v>6856</v>
      </c>
      <c r="B2073" s="27" t="s">
        <v>24</v>
      </c>
      <c r="C2073" s="27" t="s">
        <v>20</v>
      </c>
      <c r="D2073" s="27" t="s">
        <v>1066</v>
      </c>
      <c r="E2073" s="27" t="s">
        <v>28</v>
      </c>
      <c r="F2073" s="27" t="s">
        <v>772</v>
      </c>
      <c r="G2073" s="27" t="s">
        <v>773</v>
      </c>
      <c r="H2073" s="139" t="s">
        <v>5</v>
      </c>
      <c r="I2073" s="1">
        <v>2523200000</v>
      </c>
      <c r="J2073" s="58">
        <v>98000</v>
      </c>
      <c r="K2073" t="str">
        <f>VLOOKUP(D2073,Group[],3,FALSE)</f>
        <v>Komoditi</v>
      </c>
      <c r="L2073" t="str">
        <f>VLOOKUP(D2073,Group[],5,FALSE)</f>
        <v>Karet</v>
      </c>
      <c r="M2073" t="str">
        <f>VLOOKUP(D2073,Group[],4,FALSE)</f>
        <v>Karet</v>
      </c>
      <c r="N2073" t="str">
        <f>VLOOKUP(F2073,Kategori[],3,FALSE)</f>
        <v>Karet Lainnya</v>
      </c>
    </row>
    <row r="2074" spans="1:14">
      <c r="A2074" s="139" t="s">
        <v>6856</v>
      </c>
      <c r="B2074" s="27" t="s">
        <v>24</v>
      </c>
      <c r="C2074" s="27" t="s">
        <v>20</v>
      </c>
      <c r="D2074" s="27" t="s">
        <v>1066</v>
      </c>
      <c r="E2074" s="27" t="s">
        <v>28</v>
      </c>
      <c r="F2074" s="27" t="s">
        <v>322</v>
      </c>
      <c r="G2074" s="27" t="s">
        <v>323</v>
      </c>
      <c r="H2074" s="139" t="s">
        <v>4</v>
      </c>
      <c r="I2074" s="1">
        <v>16810831008</v>
      </c>
      <c r="J2074" s="58">
        <v>506400</v>
      </c>
      <c r="K2074" t="str">
        <f>VLOOKUP(D2074,Group[],3,FALSE)</f>
        <v>Komoditi</v>
      </c>
      <c r="L2074" t="str">
        <f>VLOOKUP(D2074,Group[],5,FALSE)</f>
        <v>Karet</v>
      </c>
      <c r="M2074" t="str">
        <f>VLOOKUP(D2074,Group[],4,FALSE)</f>
        <v>Karet</v>
      </c>
      <c r="N2074" t="str">
        <f>VLOOKUP(F2074,Kategori[],3,FALSE)</f>
        <v>RSS-I</v>
      </c>
    </row>
    <row r="2075" spans="1:14">
      <c r="A2075" s="139" t="s">
        <v>6856</v>
      </c>
      <c r="B2075" s="27" t="s">
        <v>24</v>
      </c>
      <c r="C2075" s="27" t="s">
        <v>20</v>
      </c>
      <c r="D2075" s="27" t="s">
        <v>1066</v>
      </c>
      <c r="E2075" s="27" t="s">
        <v>28</v>
      </c>
      <c r="F2075" s="27" t="s">
        <v>775</v>
      </c>
      <c r="G2075" s="27" t="s">
        <v>776</v>
      </c>
      <c r="H2075" s="139" t="s">
        <v>5</v>
      </c>
      <c r="I2075" s="1">
        <v>43200000</v>
      </c>
      <c r="J2075" s="58">
        <v>2160</v>
      </c>
      <c r="K2075" t="str">
        <f>VLOOKUP(D2075,Group[],3,FALSE)</f>
        <v>Komoditi</v>
      </c>
      <c r="L2075" t="str">
        <f>VLOOKUP(D2075,Group[],5,FALSE)</f>
        <v>Karet</v>
      </c>
      <c r="M2075" t="str">
        <f>VLOOKUP(D2075,Group[],4,FALSE)</f>
        <v>Karet</v>
      </c>
      <c r="N2075" t="str">
        <f>VLOOKUP(F2075,Kategori[],3,FALSE)</f>
        <v>Karet Lainnya</v>
      </c>
    </row>
    <row r="2076" spans="1:14">
      <c r="A2076" s="139" t="s">
        <v>6856</v>
      </c>
      <c r="B2076" s="27" t="s">
        <v>24</v>
      </c>
      <c r="C2076" s="27" t="s">
        <v>20</v>
      </c>
      <c r="D2076" s="27" t="s">
        <v>1066</v>
      </c>
      <c r="E2076" s="27" t="s">
        <v>28</v>
      </c>
      <c r="F2076" s="27" t="s">
        <v>777</v>
      </c>
      <c r="G2076" s="27" t="s">
        <v>778</v>
      </c>
      <c r="H2076" s="139" t="s">
        <v>5</v>
      </c>
      <c r="I2076" s="1">
        <v>1724440000</v>
      </c>
      <c r="J2076" s="58">
        <v>77200</v>
      </c>
      <c r="K2076" t="str">
        <f>VLOOKUP(D2076,Group[],3,FALSE)</f>
        <v>Komoditi</v>
      </c>
      <c r="L2076" t="str">
        <f>VLOOKUP(D2076,Group[],5,FALSE)</f>
        <v>Karet</v>
      </c>
      <c r="M2076" t="str">
        <f>VLOOKUP(D2076,Group[],4,FALSE)</f>
        <v>Karet</v>
      </c>
      <c r="N2076" t="str">
        <f>VLOOKUP(F2076,Kategori[],3,FALSE)</f>
        <v>Karet Lainnya</v>
      </c>
    </row>
    <row r="2077" spans="1:14">
      <c r="A2077" s="139" t="s">
        <v>6856</v>
      </c>
      <c r="B2077" s="27" t="s">
        <v>24</v>
      </c>
      <c r="C2077" s="27" t="s">
        <v>20</v>
      </c>
      <c r="D2077" s="27" t="s">
        <v>1066</v>
      </c>
      <c r="E2077" s="27" t="s">
        <v>28</v>
      </c>
      <c r="F2077" s="27" t="s">
        <v>779</v>
      </c>
      <c r="G2077" s="27" t="s">
        <v>780</v>
      </c>
      <c r="H2077" s="139" t="s">
        <v>5</v>
      </c>
      <c r="I2077" s="1">
        <v>715056000</v>
      </c>
      <c r="J2077" s="58">
        <v>35520</v>
      </c>
      <c r="K2077" t="str">
        <f>VLOOKUP(D2077,Group[],3,FALSE)</f>
        <v>Komoditi</v>
      </c>
      <c r="L2077" t="str">
        <f>VLOOKUP(D2077,Group[],5,FALSE)</f>
        <v>Karet</v>
      </c>
      <c r="M2077" t="str">
        <f>VLOOKUP(D2077,Group[],4,FALSE)</f>
        <v>Karet</v>
      </c>
      <c r="N2077" t="str">
        <f>VLOOKUP(F2077,Kategori[],3,FALSE)</f>
        <v>Karet Lainnya</v>
      </c>
    </row>
    <row r="2078" spans="1:14">
      <c r="A2078" s="139" t="s">
        <v>6856</v>
      </c>
      <c r="B2078" s="27" t="s">
        <v>24</v>
      </c>
      <c r="C2078" s="27" t="s">
        <v>20</v>
      </c>
      <c r="D2078" s="27" t="s">
        <v>1066</v>
      </c>
      <c r="E2078" s="27" t="s">
        <v>28</v>
      </c>
      <c r="F2078" s="27" t="s">
        <v>98</v>
      </c>
      <c r="G2078" s="27" t="s">
        <v>99</v>
      </c>
      <c r="H2078" s="139" t="s">
        <v>4</v>
      </c>
      <c r="I2078" s="1">
        <v>1918950858</v>
      </c>
      <c r="J2078" s="58">
        <v>61020</v>
      </c>
      <c r="K2078" t="str">
        <f>VLOOKUP(D2078,Group[],3,FALSE)</f>
        <v>Komoditi</v>
      </c>
      <c r="L2078" t="str">
        <f>VLOOKUP(D2078,Group[],5,FALSE)</f>
        <v>Karet</v>
      </c>
      <c r="M2078" t="str">
        <f>VLOOKUP(D2078,Group[],4,FALSE)</f>
        <v>Karet</v>
      </c>
      <c r="N2078" t="str">
        <f>VLOOKUP(F2078,Kategori[],3,FALSE)</f>
        <v>RSS-I</v>
      </c>
    </row>
    <row r="2079" spans="1:14">
      <c r="A2079" s="139" t="s">
        <v>6856</v>
      </c>
      <c r="B2079" s="27" t="s">
        <v>24</v>
      </c>
      <c r="C2079" s="27" t="s">
        <v>20</v>
      </c>
      <c r="D2079" s="27" t="s">
        <v>1066</v>
      </c>
      <c r="E2079" s="27" t="s">
        <v>28</v>
      </c>
      <c r="F2079" s="27" t="s">
        <v>98</v>
      </c>
      <c r="G2079" s="27" t="s">
        <v>99</v>
      </c>
      <c r="H2079" s="139" t="s">
        <v>5</v>
      </c>
      <c r="I2079" s="1">
        <v>3396476934</v>
      </c>
      <c r="J2079" s="58">
        <v>115938</v>
      </c>
      <c r="K2079" t="str">
        <f>VLOOKUP(D2079,Group[],3,FALSE)</f>
        <v>Komoditi</v>
      </c>
      <c r="L2079" t="str">
        <f>VLOOKUP(D2079,Group[],5,FALSE)</f>
        <v>Karet</v>
      </c>
      <c r="M2079" t="str">
        <f>VLOOKUP(D2079,Group[],4,FALSE)</f>
        <v>Karet</v>
      </c>
      <c r="N2079" t="str">
        <f>VLOOKUP(F2079,Kategori[],3,FALSE)</f>
        <v>RSS-I</v>
      </c>
    </row>
    <row r="2080" spans="1:14">
      <c r="A2080" s="139" t="s">
        <v>6856</v>
      </c>
      <c r="B2080" s="27" t="s">
        <v>24</v>
      </c>
      <c r="C2080" s="27" t="s">
        <v>20</v>
      </c>
      <c r="D2080" s="27" t="s">
        <v>1067</v>
      </c>
      <c r="E2080" s="27" t="s">
        <v>36</v>
      </c>
      <c r="F2080" s="27" t="s">
        <v>357</v>
      </c>
      <c r="G2080" s="27" t="s">
        <v>358</v>
      </c>
      <c r="H2080" s="139" t="s">
        <v>5</v>
      </c>
      <c r="I2080" s="1">
        <v>31200000</v>
      </c>
      <c r="J2080" s="58">
        <v>1040</v>
      </c>
      <c r="K2080" t="str">
        <f>VLOOKUP(D2080,Group[],3,FALSE)</f>
        <v>Komoditi</v>
      </c>
      <c r="L2080" t="str">
        <f>VLOOKUP(D2080,Group[],5,FALSE)</f>
        <v>Teh</v>
      </c>
      <c r="M2080" t="str">
        <f>VLOOKUP(D2080,Group[],4,FALSE)</f>
        <v>Teh</v>
      </c>
      <c r="N2080" t="str">
        <f>VLOOKUP(F2080,Kategori[],3,FALSE)</f>
        <v>CTC</v>
      </c>
    </row>
    <row r="2081" spans="1:14">
      <c r="A2081" s="139" t="s">
        <v>6856</v>
      </c>
      <c r="B2081" s="27" t="s">
        <v>24</v>
      </c>
      <c r="C2081" s="27" t="s">
        <v>20</v>
      </c>
      <c r="D2081" s="27" t="s">
        <v>1067</v>
      </c>
      <c r="E2081" s="27" t="s">
        <v>36</v>
      </c>
      <c r="F2081" s="27" t="s">
        <v>80</v>
      </c>
      <c r="G2081" s="27" t="s">
        <v>81</v>
      </c>
      <c r="H2081" s="139" t="s">
        <v>4</v>
      </c>
      <c r="I2081" s="1">
        <v>142685100</v>
      </c>
      <c r="J2081" s="58">
        <v>5880</v>
      </c>
      <c r="K2081" t="str">
        <f>VLOOKUP(D2081,Group[],3,FALSE)</f>
        <v>Komoditi</v>
      </c>
      <c r="L2081" t="str">
        <f>VLOOKUP(D2081,Group[],5,FALSE)</f>
        <v>Teh</v>
      </c>
      <c r="M2081" t="str">
        <f>VLOOKUP(D2081,Group[],4,FALSE)</f>
        <v>Teh</v>
      </c>
      <c r="N2081" t="str">
        <f>VLOOKUP(F2081,Kategori[],3,FALSE)</f>
        <v>CTC</v>
      </c>
    </row>
    <row r="2082" spans="1:14">
      <c r="A2082" s="139" t="s">
        <v>6856</v>
      </c>
      <c r="B2082" s="27" t="s">
        <v>24</v>
      </c>
      <c r="C2082" s="27" t="s">
        <v>20</v>
      </c>
      <c r="D2082" s="27" t="s">
        <v>1067</v>
      </c>
      <c r="E2082" s="27" t="s">
        <v>36</v>
      </c>
      <c r="F2082" s="27" t="s">
        <v>82</v>
      </c>
      <c r="G2082" s="27" t="s">
        <v>83</v>
      </c>
      <c r="H2082" s="139" t="s">
        <v>4</v>
      </c>
      <c r="I2082" s="1">
        <v>676179231</v>
      </c>
      <c r="J2082" s="58">
        <v>16770</v>
      </c>
      <c r="K2082" t="str">
        <f>VLOOKUP(D2082,Group[],3,FALSE)</f>
        <v>Komoditi</v>
      </c>
      <c r="L2082" t="str">
        <f>VLOOKUP(D2082,Group[],5,FALSE)</f>
        <v>Teh</v>
      </c>
      <c r="M2082" t="str">
        <f>VLOOKUP(D2082,Group[],4,FALSE)</f>
        <v>Teh</v>
      </c>
      <c r="N2082" t="str">
        <f>VLOOKUP(F2082,Kategori[],3,FALSE)</f>
        <v>CTC</v>
      </c>
    </row>
    <row r="2083" spans="1:14">
      <c r="A2083" s="139" t="s">
        <v>6856</v>
      </c>
      <c r="B2083" s="27" t="s">
        <v>24</v>
      </c>
      <c r="C2083" s="27" t="s">
        <v>20</v>
      </c>
      <c r="D2083" s="27" t="s">
        <v>1067</v>
      </c>
      <c r="E2083" s="27" t="s">
        <v>36</v>
      </c>
      <c r="F2083" s="27" t="s">
        <v>84</v>
      </c>
      <c r="G2083" s="27" t="s">
        <v>85</v>
      </c>
      <c r="H2083" s="139" t="s">
        <v>4</v>
      </c>
      <c r="I2083" s="1">
        <v>82317607</v>
      </c>
      <c r="J2083" s="58">
        <v>4240</v>
      </c>
      <c r="K2083" t="str">
        <f>VLOOKUP(D2083,Group[],3,FALSE)</f>
        <v>Komoditi</v>
      </c>
      <c r="L2083" t="str">
        <f>VLOOKUP(D2083,Group[],5,FALSE)</f>
        <v>Teh</v>
      </c>
      <c r="M2083" t="str">
        <f>VLOOKUP(D2083,Group[],4,FALSE)</f>
        <v>Teh</v>
      </c>
      <c r="N2083" t="str">
        <f>VLOOKUP(F2083,Kategori[],3,FALSE)</f>
        <v>CTC</v>
      </c>
    </row>
    <row r="2084" spans="1:14">
      <c r="A2084" s="139" t="s">
        <v>6856</v>
      </c>
      <c r="B2084" s="27" t="s">
        <v>24</v>
      </c>
      <c r="C2084" s="27" t="s">
        <v>20</v>
      </c>
      <c r="D2084" s="27" t="s">
        <v>1067</v>
      </c>
      <c r="E2084" s="27" t="s">
        <v>36</v>
      </c>
      <c r="F2084" s="27" t="s">
        <v>84</v>
      </c>
      <c r="G2084" s="27" t="s">
        <v>85</v>
      </c>
      <c r="H2084" s="139" t="s">
        <v>5</v>
      </c>
      <c r="I2084" s="1">
        <v>550315746</v>
      </c>
      <c r="J2084" s="58">
        <v>28620</v>
      </c>
      <c r="K2084" t="str">
        <f>VLOOKUP(D2084,Group[],3,FALSE)</f>
        <v>Komoditi</v>
      </c>
      <c r="L2084" t="str">
        <f>VLOOKUP(D2084,Group[],5,FALSE)</f>
        <v>Teh</v>
      </c>
      <c r="M2084" t="str">
        <f>VLOOKUP(D2084,Group[],4,FALSE)</f>
        <v>Teh</v>
      </c>
      <c r="N2084" t="str">
        <f>VLOOKUP(F2084,Kategori[],3,FALSE)</f>
        <v>CTC</v>
      </c>
    </row>
    <row r="2085" spans="1:14">
      <c r="A2085" s="139" t="s">
        <v>6856</v>
      </c>
      <c r="B2085" s="27" t="s">
        <v>24</v>
      </c>
      <c r="C2085" s="27" t="s">
        <v>20</v>
      </c>
      <c r="D2085" s="27" t="s">
        <v>1067</v>
      </c>
      <c r="E2085" s="27" t="s">
        <v>36</v>
      </c>
      <c r="F2085" s="27" t="s">
        <v>86</v>
      </c>
      <c r="G2085" s="27" t="s">
        <v>87</v>
      </c>
      <c r="H2085" s="139" t="s">
        <v>4</v>
      </c>
      <c r="I2085" s="1">
        <v>247604651</v>
      </c>
      <c r="J2085" s="58">
        <v>10140</v>
      </c>
      <c r="K2085" t="str">
        <f>VLOOKUP(D2085,Group[],3,FALSE)</f>
        <v>Komoditi</v>
      </c>
      <c r="L2085" t="str">
        <f>VLOOKUP(D2085,Group[],5,FALSE)</f>
        <v>Teh</v>
      </c>
      <c r="M2085" t="str">
        <f>VLOOKUP(D2085,Group[],4,FALSE)</f>
        <v>Teh</v>
      </c>
      <c r="N2085" t="str">
        <f>VLOOKUP(F2085,Kategori[],3,FALSE)</f>
        <v>CTC</v>
      </c>
    </row>
    <row r="2086" spans="1:14">
      <c r="A2086" s="139" t="s">
        <v>6856</v>
      </c>
      <c r="B2086" s="27" t="s">
        <v>24</v>
      </c>
      <c r="C2086" s="27" t="s">
        <v>20</v>
      </c>
      <c r="D2086" s="27" t="s">
        <v>1067</v>
      </c>
      <c r="E2086" s="27" t="s">
        <v>36</v>
      </c>
      <c r="F2086" s="27" t="s">
        <v>340</v>
      </c>
      <c r="G2086" s="27" t="s">
        <v>341</v>
      </c>
      <c r="H2086" s="139" t="s">
        <v>5</v>
      </c>
      <c r="I2086" s="1">
        <v>285000000</v>
      </c>
      <c r="J2086" s="58">
        <v>19000</v>
      </c>
      <c r="K2086" t="str">
        <f>VLOOKUP(D2086,Group[],3,FALSE)</f>
        <v>Komoditi</v>
      </c>
      <c r="L2086" t="str">
        <f>VLOOKUP(D2086,Group[],5,FALSE)</f>
        <v>Teh</v>
      </c>
      <c r="M2086" t="str">
        <f>VLOOKUP(D2086,Group[],4,FALSE)</f>
        <v>Teh</v>
      </c>
      <c r="N2086" t="str">
        <f>VLOOKUP(F2086,Kategori[],3,FALSE)</f>
        <v>CTC</v>
      </c>
    </row>
    <row r="2087" spans="1:14">
      <c r="A2087" s="139" t="s">
        <v>6856</v>
      </c>
      <c r="B2087" s="27" t="s">
        <v>24</v>
      </c>
      <c r="C2087" s="27" t="s">
        <v>20</v>
      </c>
      <c r="D2087" s="27" t="s">
        <v>1075</v>
      </c>
      <c r="E2087" s="27" t="s">
        <v>30</v>
      </c>
      <c r="F2087" s="27" t="s">
        <v>328</v>
      </c>
      <c r="G2087" s="27" t="s">
        <v>329</v>
      </c>
      <c r="H2087" s="139" t="s">
        <v>4</v>
      </c>
      <c r="I2087" s="1">
        <v>2095833600</v>
      </c>
      <c r="J2087" s="58">
        <v>19200</v>
      </c>
      <c r="K2087" t="str">
        <f>VLOOKUP(D2087,Group[],3,FALSE)</f>
        <v>Komoditi</v>
      </c>
      <c r="L2087" t="str">
        <f>VLOOKUP(D2087,Group[],5,FALSE)</f>
        <v>Kopi</v>
      </c>
      <c r="M2087" t="str">
        <f>VLOOKUP(D2087,Group[],4,FALSE)</f>
        <v>Kopi</v>
      </c>
      <c r="N2087" t="str">
        <f>VLOOKUP(F2087,Kategori[],3,FALSE)</f>
        <v>Arabika</v>
      </c>
    </row>
    <row r="2088" spans="1:14">
      <c r="A2088" s="139" t="s">
        <v>6856</v>
      </c>
      <c r="B2088" s="27" t="s">
        <v>24</v>
      </c>
      <c r="C2088" s="27" t="s">
        <v>20</v>
      </c>
      <c r="D2088" s="27" t="s">
        <v>1075</v>
      </c>
      <c r="E2088" s="27" t="s">
        <v>30</v>
      </c>
      <c r="F2088" s="27" t="s">
        <v>328</v>
      </c>
      <c r="G2088" s="27" t="s">
        <v>329</v>
      </c>
      <c r="H2088" s="139" t="s">
        <v>5</v>
      </c>
      <c r="I2088" s="1">
        <v>625950000</v>
      </c>
      <c r="J2088" s="58">
        <v>6955</v>
      </c>
      <c r="K2088" t="str">
        <f>VLOOKUP(D2088,Group[],3,FALSE)</f>
        <v>Komoditi</v>
      </c>
      <c r="L2088" t="str">
        <f>VLOOKUP(D2088,Group[],5,FALSE)</f>
        <v>Kopi</v>
      </c>
      <c r="M2088" t="str">
        <f>VLOOKUP(D2088,Group[],4,FALSE)</f>
        <v>Kopi</v>
      </c>
      <c r="N2088" t="str">
        <f>VLOOKUP(F2088,Kategori[],3,FALSE)</f>
        <v>Arabika</v>
      </c>
    </row>
    <row r="2089" spans="1:14">
      <c r="A2089" s="139" t="s">
        <v>6856</v>
      </c>
      <c r="B2089" s="27" t="s">
        <v>24</v>
      </c>
      <c r="C2089" s="27" t="s">
        <v>20</v>
      </c>
      <c r="D2089" s="27" t="s">
        <v>1075</v>
      </c>
      <c r="E2089" s="27" t="s">
        <v>30</v>
      </c>
      <c r="F2089" s="27" t="s">
        <v>330</v>
      </c>
      <c r="G2089" s="27" t="s">
        <v>331</v>
      </c>
      <c r="H2089" s="139" t="s">
        <v>5</v>
      </c>
      <c r="I2089" s="1">
        <v>1792240000</v>
      </c>
      <c r="J2089" s="58">
        <v>22403</v>
      </c>
      <c r="K2089" t="str">
        <f>VLOOKUP(D2089,Group[],3,FALSE)</f>
        <v>Komoditi</v>
      </c>
      <c r="L2089" t="str">
        <f>VLOOKUP(D2089,Group[],5,FALSE)</f>
        <v>Kopi</v>
      </c>
      <c r="M2089" t="str">
        <f>VLOOKUP(D2089,Group[],4,FALSE)</f>
        <v>Kopi</v>
      </c>
      <c r="N2089" t="str">
        <f>VLOOKUP(F2089,Kategori[],3,FALSE)</f>
        <v>Arabika</v>
      </c>
    </row>
    <row r="2090" spans="1:14">
      <c r="A2090" s="139" t="s">
        <v>6856</v>
      </c>
      <c r="B2090" s="27" t="s">
        <v>24</v>
      </c>
      <c r="C2090" s="27" t="s">
        <v>20</v>
      </c>
      <c r="D2090" s="27" t="s">
        <v>1075</v>
      </c>
      <c r="E2090" s="27" t="s">
        <v>30</v>
      </c>
      <c r="F2090" s="27" t="s">
        <v>332</v>
      </c>
      <c r="G2090" s="27" t="s">
        <v>333</v>
      </c>
      <c r="H2090" s="139" t="s">
        <v>5</v>
      </c>
      <c r="I2090" s="1">
        <v>436500000</v>
      </c>
      <c r="J2090" s="58">
        <v>5820</v>
      </c>
      <c r="K2090" t="str">
        <f>VLOOKUP(D2090,Group[],3,FALSE)</f>
        <v>Komoditi</v>
      </c>
      <c r="L2090" t="str">
        <f>VLOOKUP(D2090,Group[],5,FALSE)</f>
        <v>Kopi</v>
      </c>
      <c r="M2090" t="str">
        <f>VLOOKUP(D2090,Group[],4,FALSE)</f>
        <v>Kopi</v>
      </c>
      <c r="N2090" t="str">
        <f>VLOOKUP(F2090,Kategori[],3,FALSE)</f>
        <v>Arabika</v>
      </c>
    </row>
    <row r="2091" spans="1:14">
      <c r="A2091" s="139" t="s">
        <v>6856</v>
      </c>
      <c r="B2091" s="27" t="s">
        <v>24</v>
      </c>
      <c r="C2091" s="27" t="s">
        <v>20</v>
      </c>
      <c r="D2091" s="27" t="s">
        <v>1075</v>
      </c>
      <c r="E2091" s="27" t="s">
        <v>30</v>
      </c>
      <c r="F2091" s="27" t="s">
        <v>706</v>
      </c>
      <c r="G2091" s="27" t="s">
        <v>707</v>
      </c>
      <c r="H2091" s="139" t="s">
        <v>5</v>
      </c>
      <c r="I2091" s="1">
        <v>1665198000</v>
      </c>
      <c r="J2091" s="58">
        <v>29214</v>
      </c>
      <c r="K2091" t="str">
        <f>VLOOKUP(D2091,Group[],3,FALSE)</f>
        <v>Komoditi</v>
      </c>
      <c r="L2091" t="str">
        <f>VLOOKUP(D2091,Group[],5,FALSE)</f>
        <v>Kopi</v>
      </c>
      <c r="M2091" t="str">
        <f>VLOOKUP(D2091,Group[],4,FALSE)</f>
        <v>Kopi</v>
      </c>
      <c r="N2091" t="str">
        <f>VLOOKUP(F2091,Kategori[],3,FALSE)</f>
        <v>Arabika</v>
      </c>
    </row>
    <row r="2092" spans="1:14">
      <c r="A2092" s="139" t="s">
        <v>6856</v>
      </c>
      <c r="B2092" s="27" t="s">
        <v>24</v>
      </c>
      <c r="C2092" s="27" t="s">
        <v>20</v>
      </c>
      <c r="D2092" s="27" t="s">
        <v>1075</v>
      </c>
      <c r="E2092" s="27" t="s">
        <v>30</v>
      </c>
      <c r="F2092" s="27" t="s">
        <v>732</v>
      </c>
      <c r="G2092" s="27" t="s">
        <v>733</v>
      </c>
      <c r="H2092" s="139" t="s">
        <v>5</v>
      </c>
      <c r="I2092" s="1">
        <v>965098000</v>
      </c>
      <c r="J2092" s="58">
        <v>20534</v>
      </c>
      <c r="K2092" t="str">
        <f>VLOOKUP(D2092,Group[],3,FALSE)</f>
        <v>Komoditi</v>
      </c>
      <c r="L2092" t="str">
        <f>VLOOKUP(D2092,Group[],5,FALSE)</f>
        <v>Kopi</v>
      </c>
      <c r="M2092" t="str">
        <f>VLOOKUP(D2092,Group[],4,FALSE)</f>
        <v>Kopi</v>
      </c>
      <c r="N2092" t="str">
        <f>VLOOKUP(F2092,Kategori[],3,FALSE)</f>
        <v>Arabika</v>
      </c>
    </row>
    <row r="2093" spans="1:14">
      <c r="A2093" s="139" t="s">
        <v>6856</v>
      </c>
      <c r="B2093" s="27" t="s">
        <v>24</v>
      </c>
      <c r="C2093" s="27" t="s">
        <v>20</v>
      </c>
      <c r="D2093" s="27" t="s">
        <v>1078</v>
      </c>
      <c r="E2093" s="27" t="s">
        <v>41</v>
      </c>
      <c r="F2093" s="27" t="s">
        <v>783</v>
      </c>
      <c r="G2093" s="27" t="s">
        <v>784</v>
      </c>
      <c r="H2093" s="139" t="s">
        <v>5</v>
      </c>
      <c r="I2093" s="1">
        <v>2385000</v>
      </c>
      <c r="J2093" s="58">
        <v>9</v>
      </c>
      <c r="K2093" t="str">
        <f>VLOOKUP(D2093,Group[],3,FALSE)</f>
        <v>Komoditi</v>
      </c>
      <c r="L2093" t="str">
        <f>VLOOKUP(D2093,Group[],5,FALSE)</f>
        <v>Kakao</v>
      </c>
      <c r="M2093" t="str">
        <f>VLOOKUP(D2093,Group[],4,FALSE)</f>
        <v>Kakao</v>
      </c>
      <c r="N2093" t="str">
        <f>VLOOKUP(F2093,Kategori[],3,FALSE)</f>
        <v>Edel</v>
      </c>
    </row>
    <row r="2094" spans="1:14">
      <c r="A2094" s="139" t="s">
        <v>6856</v>
      </c>
      <c r="B2094" s="27" t="s">
        <v>24</v>
      </c>
      <c r="C2094" s="27" t="s">
        <v>20</v>
      </c>
      <c r="D2094" s="27" t="s">
        <v>1078</v>
      </c>
      <c r="E2094" s="27" t="s">
        <v>41</v>
      </c>
      <c r="F2094" s="27" t="s">
        <v>785</v>
      </c>
      <c r="G2094" s="27" t="s">
        <v>786</v>
      </c>
      <c r="H2094" s="139" t="s">
        <v>5</v>
      </c>
      <c r="I2094" s="1">
        <v>226000</v>
      </c>
      <c r="J2094" s="58">
        <v>1</v>
      </c>
      <c r="K2094" t="str">
        <f>VLOOKUP(D2094,Group[],3,FALSE)</f>
        <v>Komoditi</v>
      </c>
      <c r="L2094" t="str">
        <f>VLOOKUP(D2094,Group[],5,FALSE)</f>
        <v>Kakao</v>
      </c>
      <c r="M2094" t="str">
        <f>VLOOKUP(D2094,Group[],4,FALSE)</f>
        <v>Kakao</v>
      </c>
      <c r="N2094" t="str">
        <f>VLOOKUP(F2094,Kategori[],3,FALSE)</f>
        <v>Edel</v>
      </c>
    </row>
    <row r="2095" spans="1:14">
      <c r="A2095" s="139" t="s">
        <v>6856</v>
      </c>
      <c r="B2095" s="27" t="s">
        <v>24</v>
      </c>
      <c r="C2095" s="27" t="s">
        <v>20</v>
      </c>
      <c r="D2095" s="27" t="s">
        <v>1078</v>
      </c>
      <c r="E2095" s="27" t="s">
        <v>41</v>
      </c>
      <c r="F2095" s="27" t="s">
        <v>795</v>
      </c>
      <c r="G2095" s="27" t="s">
        <v>796</v>
      </c>
      <c r="H2095" s="139" t="s">
        <v>5</v>
      </c>
      <c r="I2095" s="1">
        <v>1350000</v>
      </c>
      <c r="J2095" s="58">
        <v>9</v>
      </c>
      <c r="K2095" t="str">
        <f>VLOOKUP(D2095,Group[],3,FALSE)</f>
        <v>Komoditi</v>
      </c>
      <c r="L2095" t="str">
        <f>VLOOKUP(D2095,Group[],5,FALSE)</f>
        <v>Kakao</v>
      </c>
      <c r="M2095" t="str">
        <f>VLOOKUP(D2095,Group[],4,FALSE)</f>
        <v>Kakao</v>
      </c>
      <c r="N2095" t="str">
        <f>VLOOKUP(F2095,Kategori[],3,FALSE)</f>
        <v>Bulk</v>
      </c>
    </row>
    <row r="2096" spans="1:14">
      <c r="A2096" s="139" t="s">
        <v>6856</v>
      </c>
      <c r="B2096" s="27" t="s">
        <v>24</v>
      </c>
      <c r="C2096" s="27" t="s">
        <v>20</v>
      </c>
      <c r="D2096" s="27" t="s">
        <v>1064</v>
      </c>
      <c r="E2096" s="27" t="s">
        <v>33</v>
      </c>
      <c r="F2096" s="27" t="s">
        <v>931</v>
      </c>
      <c r="G2096" s="27" t="s">
        <v>932</v>
      </c>
      <c r="H2096" s="139" t="s">
        <v>5</v>
      </c>
      <c r="I2096" s="1">
        <v>507330429</v>
      </c>
      <c r="J2096" s="58">
        <v>38</v>
      </c>
      <c r="K2096" t="str">
        <f>VLOOKUP(D2096,Group[],3,FALSE)</f>
        <v>Komoditi</v>
      </c>
      <c r="L2096" t="str">
        <f>VLOOKUP(D2096,Group[],5,FALSE)</f>
        <v>Tebu</v>
      </c>
      <c r="M2096" t="str">
        <f>VLOOKUP(D2096,Group[],4,FALSE)</f>
        <v>Tebu</v>
      </c>
      <c r="N2096" t="str">
        <f>VLOOKUP(F2096,Kategori[],3,FALSE)</f>
        <v>Optimalisasi Aset</v>
      </c>
    </row>
    <row r="2097" spans="1:14">
      <c r="A2097" s="139" t="s">
        <v>6856</v>
      </c>
      <c r="B2097" s="27" t="s">
        <v>24</v>
      </c>
      <c r="C2097" s="27" t="s">
        <v>20</v>
      </c>
      <c r="D2097" s="27" t="s">
        <v>1072</v>
      </c>
      <c r="E2097" s="27" t="s">
        <v>27</v>
      </c>
      <c r="F2097" s="27" t="s">
        <v>774</v>
      </c>
      <c r="G2097" s="27" t="s">
        <v>11</v>
      </c>
      <c r="H2097" s="139" t="s">
        <v>5</v>
      </c>
      <c r="I2097" s="1">
        <v>338082432</v>
      </c>
      <c r="J2097" s="58">
        <v>146</v>
      </c>
      <c r="K2097" t="str">
        <f>VLOOKUP(D2097,Group[],3,FALSE)</f>
        <v>Non Komoditi</v>
      </c>
      <c r="L2097">
        <f>VLOOKUP(D2097,Group[],5,FALSE)</f>
        <v>0</v>
      </c>
      <c r="M2097" t="str">
        <f>VLOOKUP(D2097,Group[],4,FALSE)</f>
        <v>Hortikultura</v>
      </c>
      <c r="N2097" t="str">
        <f>VLOOKUP(F2097,Kategori[],3,FALSE)</f>
        <v>Optimalisasi Aset</v>
      </c>
    </row>
    <row r="2098" spans="1:14">
      <c r="A2098" s="139" t="s">
        <v>6856</v>
      </c>
      <c r="B2098" s="27" t="s">
        <v>24</v>
      </c>
      <c r="C2098" s="27" t="s">
        <v>20</v>
      </c>
      <c r="D2098" s="27" t="s">
        <v>1072</v>
      </c>
      <c r="E2098" s="27" t="s">
        <v>27</v>
      </c>
      <c r="F2098" s="27" t="s">
        <v>905</v>
      </c>
      <c r="G2098" s="27" t="s">
        <v>906</v>
      </c>
      <c r="H2098" s="139" t="s">
        <v>5</v>
      </c>
      <c r="I2098" s="1">
        <v>141507207</v>
      </c>
      <c r="J2098" s="58">
        <v>1181</v>
      </c>
      <c r="K2098" t="str">
        <f>VLOOKUP(D2098,Group[],3,FALSE)</f>
        <v>Non Komoditi</v>
      </c>
      <c r="L2098">
        <f>VLOOKUP(D2098,Group[],5,FALSE)</f>
        <v>0</v>
      </c>
      <c r="M2098" t="str">
        <f>VLOOKUP(D2098,Group[],4,FALSE)</f>
        <v>Hortikultura</v>
      </c>
      <c r="N2098" t="str">
        <f>VLOOKUP(F2098,Kategori[],3,FALSE)</f>
        <v>Hortikultura</v>
      </c>
    </row>
    <row r="2099" spans="1:14">
      <c r="A2099" s="139" t="s">
        <v>6856</v>
      </c>
      <c r="B2099" s="27" t="s">
        <v>24</v>
      </c>
      <c r="C2099" s="27" t="s">
        <v>20</v>
      </c>
      <c r="D2099" s="27" t="s">
        <v>1072</v>
      </c>
      <c r="E2099" s="27" t="s">
        <v>27</v>
      </c>
      <c r="F2099" s="27" t="s">
        <v>907</v>
      </c>
      <c r="G2099" s="27" t="s">
        <v>908</v>
      </c>
      <c r="H2099" s="139" t="s">
        <v>5</v>
      </c>
      <c r="I2099" s="1">
        <v>41985620</v>
      </c>
      <c r="J2099" s="58">
        <v>382</v>
      </c>
      <c r="K2099" t="str">
        <f>VLOOKUP(D2099,Group[],3,FALSE)</f>
        <v>Non Komoditi</v>
      </c>
      <c r="L2099">
        <f>VLOOKUP(D2099,Group[],5,FALSE)</f>
        <v>0</v>
      </c>
      <c r="M2099" t="str">
        <f>VLOOKUP(D2099,Group[],4,FALSE)</f>
        <v>Hortikultura</v>
      </c>
      <c r="N2099" t="str">
        <f>VLOOKUP(F2099,Kategori[],3,FALSE)</f>
        <v>Hortikultura</v>
      </c>
    </row>
    <row r="2100" spans="1:14">
      <c r="A2100" s="139" t="s">
        <v>6856</v>
      </c>
      <c r="B2100" s="27" t="s">
        <v>24</v>
      </c>
      <c r="C2100" s="27" t="s">
        <v>20</v>
      </c>
      <c r="D2100" s="27" t="s">
        <v>1072</v>
      </c>
      <c r="E2100" s="27" t="s">
        <v>27</v>
      </c>
      <c r="F2100" s="27" t="s">
        <v>911</v>
      </c>
      <c r="G2100" s="27" t="s">
        <v>912</v>
      </c>
      <c r="H2100" s="139" t="s">
        <v>5</v>
      </c>
      <c r="I2100" s="1">
        <v>8370270</v>
      </c>
      <c r="J2100" s="58">
        <v>570</v>
      </c>
      <c r="K2100" t="str">
        <f>VLOOKUP(D2100,Group[],3,FALSE)</f>
        <v>Non Komoditi</v>
      </c>
      <c r="L2100">
        <f>VLOOKUP(D2100,Group[],5,FALSE)</f>
        <v>0</v>
      </c>
      <c r="M2100" t="str">
        <f>VLOOKUP(D2100,Group[],4,FALSE)</f>
        <v>Hortikultura</v>
      </c>
      <c r="N2100" t="str">
        <f>VLOOKUP(F2100,Kategori[],3,FALSE)</f>
        <v>Hortikultura</v>
      </c>
    </row>
    <row r="2101" spans="1:14">
      <c r="A2101" s="139" t="s">
        <v>6856</v>
      </c>
      <c r="B2101" s="27" t="s">
        <v>24</v>
      </c>
      <c r="C2101" s="27" t="s">
        <v>20</v>
      </c>
      <c r="D2101" s="27" t="s">
        <v>1072</v>
      </c>
      <c r="E2101" s="27" t="s">
        <v>27</v>
      </c>
      <c r="F2101" s="27" t="s">
        <v>913</v>
      </c>
      <c r="G2101" s="27" t="s">
        <v>914</v>
      </c>
      <c r="H2101" s="139" t="s">
        <v>5</v>
      </c>
      <c r="I2101" s="1">
        <v>586486</v>
      </c>
      <c r="J2101" s="58">
        <v>62</v>
      </c>
      <c r="K2101" t="str">
        <f>VLOOKUP(D2101,Group[],3,FALSE)</f>
        <v>Non Komoditi</v>
      </c>
      <c r="L2101">
        <f>VLOOKUP(D2101,Group[],5,FALSE)</f>
        <v>0</v>
      </c>
      <c r="M2101" t="str">
        <f>VLOOKUP(D2101,Group[],4,FALSE)</f>
        <v>Hortikultura</v>
      </c>
      <c r="N2101" t="str">
        <f>VLOOKUP(F2101,Kategori[],3,FALSE)</f>
        <v>Hortikultura</v>
      </c>
    </row>
    <row r="2102" spans="1:14">
      <c r="A2102" s="139" t="s">
        <v>6856</v>
      </c>
      <c r="B2102" s="27" t="s">
        <v>24</v>
      </c>
      <c r="C2102" s="27" t="s">
        <v>20</v>
      </c>
      <c r="D2102" s="27" t="s">
        <v>1072</v>
      </c>
      <c r="E2102" s="27" t="s">
        <v>27</v>
      </c>
      <c r="F2102" s="27" t="s">
        <v>915</v>
      </c>
      <c r="G2102" s="27" t="s">
        <v>916</v>
      </c>
      <c r="H2102" s="139" t="s">
        <v>5</v>
      </c>
      <c r="I2102" s="1">
        <v>182195065</v>
      </c>
      <c r="J2102" s="58">
        <v>11399</v>
      </c>
      <c r="K2102" t="str">
        <f>VLOOKUP(D2102,Group[],3,FALSE)</f>
        <v>Non Komoditi</v>
      </c>
      <c r="L2102">
        <f>VLOOKUP(D2102,Group[],5,FALSE)</f>
        <v>0</v>
      </c>
      <c r="M2102" t="str">
        <f>VLOOKUP(D2102,Group[],4,FALSE)</f>
        <v>Hortikultura</v>
      </c>
      <c r="N2102" t="str">
        <f>VLOOKUP(F2102,Kategori[],3,FALSE)</f>
        <v>Hortikultura</v>
      </c>
    </row>
    <row r="2103" spans="1:14">
      <c r="A2103" s="139" t="s">
        <v>6856</v>
      </c>
      <c r="B2103" s="27" t="s">
        <v>24</v>
      </c>
      <c r="C2103" s="27" t="s">
        <v>20</v>
      </c>
      <c r="D2103" s="27" t="s">
        <v>1072</v>
      </c>
      <c r="E2103" s="27" t="s">
        <v>27</v>
      </c>
      <c r="F2103" s="27" t="s">
        <v>917</v>
      </c>
      <c r="G2103" s="27" t="s">
        <v>918</v>
      </c>
      <c r="H2103" s="139" t="s">
        <v>5</v>
      </c>
      <c r="I2103" s="1">
        <v>233170797</v>
      </c>
      <c r="J2103" s="58">
        <v>15875</v>
      </c>
      <c r="K2103" t="str">
        <f>VLOOKUP(D2103,Group[],3,FALSE)</f>
        <v>Non Komoditi</v>
      </c>
      <c r="L2103">
        <f>VLOOKUP(D2103,Group[],5,FALSE)</f>
        <v>0</v>
      </c>
      <c r="M2103" t="str">
        <f>VLOOKUP(D2103,Group[],4,FALSE)</f>
        <v>Hortikultura</v>
      </c>
      <c r="N2103" t="str">
        <f>VLOOKUP(F2103,Kategori[],3,FALSE)</f>
        <v>Hortikultura</v>
      </c>
    </row>
    <row r="2104" spans="1:14">
      <c r="A2104" s="139" t="s">
        <v>6856</v>
      </c>
      <c r="B2104" s="27" t="s">
        <v>24</v>
      </c>
      <c r="C2104" s="27" t="s">
        <v>20</v>
      </c>
      <c r="D2104" s="27" t="s">
        <v>1072</v>
      </c>
      <c r="E2104" s="27" t="s">
        <v>27</v>
      </c>
      <c r="F2104" s="27" t="s">
        <v>925</v>
      </c>
      <c r="G2104" s="27" t="s">
        <v>926</v>
      </c>
      <c r="H2104" s="139" t="s">
        <v>5</v>
      </c>
      <c r="I2104" s="1">
        <v>19293244</v>
      </c>
      <c r="J2104" s="58">
        <v>83</v>
      </c>
      <c r="K2104" t="str">
        <f>VLOOKUP(D2104,Group[],3,FALSE)</f>
        <v>Non Komoditi</v>
      </c>
      <c r="L2104">
        <f>VLOOKUP(D2104,Group[],5,FALSE)</f>
        <v>0</v>
      </c>
      <c r="M2104" t="str">
        <f>VLOOKUP(D2104,Group[],4,FALSE)</f>
        <v>Hortikultura</v>
      </c>
      <c r="N2104" t="str">
        <f>VLOOKUP(F2104,Kategori[],3,FALSE)</f>
        <v>Hortikultura</v>
      </c>
    </row>
    <row r="2105" spans="1:14">
      <c r="A2105" s="139" t="s">
        <v>6856</v>
      </c>
      <c r="B2105" s="27" t="s">
        <v>24</v>
      </c>
      <c r="C2105" s="27" t="s">
        <v>20</v>
      </c>
      <c r="D2105" s="27" t="s">
        <v>1072</v>
      </c>
      <c r="E2105" s="27" t="s">
        <v>27</v>
      </c>
      <c r="F2105" s="27" t="s">
        <v>927</v>
      </c>
      <c r="G2105" s="27" t="s">
        <v>928</v>
      </c>
      <c r="H2105" s="139" t="s">
        <v>5</v>
      </c>
      <c r="I2105" s="1">
        <v>24270451</v>
      </c>
      <c r="J2105" s="58">
        <v>8277</v>
      </c>
      <c r="K2105" t="str">
        <f>VLOOKUP(D2105,Group[],3,FALSE)</f>
        <v>Non Komoditi</v>
      </c>
      <c r="L2105">
        <f>VLOOKUP(D2105,Group[],5,FALSE)</f>
        <v>0</v>
      </c>
      <c r="M2105" t="str">
        <f>VLOOKUP(D2105,Group[],4,FALSE)</f>
        <v>Hortikultura</v>
      </c>
      <c r="N2105" t="str">
        <f>VLOOKUP(F2105,Kategori[],3,FALSE)</f>
        <v>Hortikultura</v>
      </c>
    </row>
    <row r="2106" spans="1:14">
      <c r="A2106" s="139" t="s">
        <v>6856</v>
      </c>
      <c r="B2106" s="27" t="s">
        <v>24</v>
      </c>
      <c r="C2106" s="27" t="s">
        <v>20</v>
      </c>
      <c r="D2106" s="27" t="s">
        <v>1072</v>
      </c>
      <c r="E2106" s="27" t="s">
        <v>27</v>
      </c>
      <c r="F2106" s="27" t="s">
        <v>937</v>
      </c>
      <c r="G2106" s="27" t="s">
        <v>938</v>
      </c>
      <c r="H2106" s="139" t="s">
        <v>5</v>
      </c>
      <c r="I2106" s="1">
        <v>465405</v>
      </c>
      <c r="J2106" s="58">
        <v>16</v>
      </c>
      <c r="K2106" t="str">
        <f>VLOOKUP(D2106,Group[],3,FALSE)</f>
        <v>Non Komoditi</v>
      </c>
      <c r="L2106">
        <f>VLOOKUP(D2106,Group[],5,FALSE)</f>
        <v>0</v>
      </c>
      <c r="M2106" t="str">
        <f>VLOOKUP(D2106,Group[],4,FALSE)</f>
        <v>Hortikultura</v>
      </c>
      <c r="N2106" t="str">
        <f>VLOOKUP(F2106,Kategori[],3,FALSE)</f>
        <v>Kayu</v>
      </c>
    </row>
    <row r="2107" spans="1:14">
      <c r="A2107" s="139" t="s">
        <v>6856</v>
      </c>
      <c r="B2107" s="27" t="s">
        <v>24</v>
      </c>
      <c r="C2107" s="27" t="s">
        <v>20</v>
      </c>
      <c r="D2107" s="27" t="s">
        <v>1072</v>
      </c>
      <c r="E2107" s="27" t="s">
        <v>27</v>
      </c>
      <c r="F2107" s="27" t="s">
        <v>959</v>
      </c>
      <c r="G2107" s="27" t="s">
        <v>960</v>
      </c>
      <c r="H2107" s="139" t="s">
        <v>5</v>
      </c>
      <c r="I2107" s="1">
        <v>30244596</v>
      </c>
      <c r="J2107" s="58">
        <v>51418</v>
      </c>
      <c r="K2107" t="str">
        <f>VLOOKUP(D2107,Group[],3,FALSE)</f>
        <v>Non Komoditi</v>
      </c>
      <c r="L2107">
        <f>VLOOKUP(D2107,Group[],5,FALSE)</f>
        <v>0</v>
      </c>
      <c r="M2107" t="str">
        <f>VLOOKUP(D2107,Group[],4,FALSE)</f>
        <v>Hortikultura</v>
      </c>
      <c r="N2107" t="str">
        <f>VLOOKUP(F2107,Kategori[],3,FALSE)</f>
        <v>Hortikultura</v>
      </c>
    </row>
    <row r="2108" spans="1:14">
      <c r="A2108" s="139" t="s">
        <v>6856</v>
      </c>
      <c r="B2108" s="27" t="s">
        <v>24</v>
      </c>
      <c r="C2108" s="27" t="s">
        <v>20</v>
      </c>
      <c r="D2108" s="27" t="s">
        <v>1072</v>
      </c>
      <c r="E2108" s="27" t="s">
        <v>27</v>
      </c>
      <c r="F2108" s="27" t="s">
        <v>987</v>
      </c>
      <c r="G2108" s="27" t="s">
        <v>988</v>
      </c>
      <c r="H2108" s="139" t="s">
        <v>5</v>
      </c>
      <c r="I2108" s="1">
        <v>314189</v>
      </c>
      <c r="J2108" s="58">
        <v>47</v>
      </c>
      <c r="K2108" t="str">
        <f>VLOOKUP(D2108,Group[],3,FALSE)</f>
        <v>Non Komoditi</v>
      </c>
      <c r="L2108">
        <f>VLOOKUP(D2108,Group[],5,FALSE)</f>
        <v>0</v>
      </c>
      <c r="M2108" t="str">
        <f>VLOOKUP(D2108,Group[],4,FALSE)</f>
        <v>Hortikultura</v>
      </c>
      <c r="N2108" t="str">
        <f>VLOOKUP(F2108,Kategori[],3,FALSE)</f>
        <v>Hortikultura</v>
      </c>
    </row>
    <row r="2109" spans="1:14">
      <c r="A2109" s="139" t="s">
        <v>6856</v>
      </c>
      <c r="B2109" s="27" t="s">
        <v>24</v>
      </c>
      <c r="C2109" s="27" t="s">
        <v>20</v>
      </c>
      <c r="D2109" s="27" t="s">
        <v>1072</v>
      </c>
      <c r="E2109" s="27" t="s">
        <v>27</v>
      </c>
      <c r="F2109" s="27" t="s">
        <v>1001</v>
      </c>
      <c r="G2109" s="27" t="s">
        <v>1002</v>
      </c>
      <c r="H2109" s="139" t="s">
        <v>5</v>
      </c>
      <c r="I2109" s="1">
        <v>452290950</v>
      </c>
      <c r="J2109" s="58">
        <v>2957</v>
      </c>
      <c r="K2109" t="str">
        <f>VLOOKUP(D2109,Group[],3,FALSE)</f>
        <v>Non Komoditi</v>
      </c>
      <c r="L2109">
        <f>VLOOKUP(D2109,Group[],5,FALSE)</f>
        <v>0</v>
      </c>
      <c r="M2109" t="str">
        <f>VLOOKUP(D2109,Group[],4,FALSE)</f>
        <v>Hortikultura</v>
      </c>
      <c r="N2109" t="str">
        <f>VLOOKUP(F2109,Kategori[],3,FALSE)</f>
        <v>Hortikultura</v>
      </c>
    </row>
    <row r="2110" spans="1:14">
      <c r="A2110" s="139" t="s">
        <v>6856</v>
      </c>
      <c r="B2110" s="27" t="s">
        <v>24</v>
      </c>
      <c r="C2110" s="27" t="s">
        <v>20</v>
      </c>
      <c r="D2110" s="27" t="s">
        <v>1072</v>
      </c>
      <c r="E2110" s="27" t="s">
        <v>27</v>
      </c>
      <c r="F2110" s="27" t="s">
        <v>1019</v>
      </c>
      <c r="G2110" s="27" t="s">
        <v>1020</v>
      </c>
      <c r="H2110" s="139" t="s">
        <v>5</v>
      </c>
      <c r="I2110" s="1">
        <v>11840000</v>
      </c>
      <c r="J2110" s="58">
        <v>148</v>
      </c>
      <c r="K2110" t="str">
        <f>VLOOKUP(D2110,Group[],3,FALSE)</f>
        <v>Non Komoditi</v>
      </c>
      <c r="L2110">
        <f>VLOOKUP(D2110,Group[],5,FALSE)</f>
        <v>0</v>
      </c>
      <c r="M2110" t="str">
        <f>VLOOKUP(D2110,Group[],4,FALSE)</f>
        <v>Hortikultura</v>
      </c>
      <c r="N2110" t="str">
        <f>VLOOKUP(F2110,Kategori[],3,FALSE)</f>
        <v>Arabika</v>
      </c>
    </row>
    <row r="2111" spans="1:14">
      <c r="A2111" s="139" t="s">
        <v>6856</v>
      </c>
      <c r="B2111" s="27" t="s">
        <v>24</v>
      </c>
      <c r="C2111" s="27" t="s">
        <v>20</v>
      </c>
      <c r="D2111" s="27" t="s">
        <v>1072</v>
      </c>
      <c r="E2111" s="27" t="s">
        <v>27</v>
      </c>
      <c r="F2111" s="27" t="s">
        <v>1029</v>
      </c>
      <c r="G2111" s="27" t="s">
        <v>1030</v>
      </c>
      <c r="H2111" s="139" t="s">
        <v>5</v>
      </c>
      <c r="I2111" s="1">
        <v>283800000</v>
      </c>
      <c r="J2111" s="58">
        <v>132000</v>
      </c>
      <c r="K2111" t="str">
        <f>VLOOKUP(D2111,Group[],3,FALSE)</f>
        <v>Non Komoditi</v>
      </c>
      <c r="L2111">
        <f>VLOOKUP(D2111,Group[],5,FALSE)</f>
        <v>0</v>
      </c>
      <c r="M2111" t="str">
        <f>VLOOKUP(D2111,Group[],4,FALSE)</f>
        <v>Hortikultura</v>
      </c>
      <c r="N2111" t="str">
        <f>VLOOKUP(F2111,Kategori[],3,FALSE)</f>
        <v>Hortikultura</v>
      </c>
    </row>
    <row r="2112" spans="1:14">
      <c r="A2112" s="139" t="s">
        <v>6856</v>
      </c>
      <c r="B2112" s="27" t="s">
        <v>24</v>
      </c>
      <c r="C2112" s="27" t="s">
        <v>20</v>
      </c>
      <c r="D2112" s="27" t="s">
        <v>1072</v>
      </c>
      <c r="E2112" s="27" t="s">
        <v>27</v>
      </c>
      <c r="F2112" s="27" t="s">
        <v>1031</v>
      </c>
      <c r="G2112" s="27" t="s">
        <v>1032</v>
      </c>
      <c r="H2112" s="139" t="s">
        <v>5</v>
      </c>
      <c r="I2112" s="1">
        <v>15693651</v>
      </c>
      <c r="J2112" s="58">
        <v>241</v>
      </c>
      <c r="K2112" t="str">
        <f>VLOOKUP(D2112,Group[],3,FALSE)</f>
        <v>Non Komoditi</v>
      </c>
      <c r="L2112">
        <f>VLOOKUP(D2112,Group[],5,FALSE)</f>
        <v>0</v>
      </c>
      <c r="M2112" t="str">
        <f>VLOOKUP(D2112,Group[],4,FALSE)</f>
        <v>Hortikultura</v>
      </c>
      <c r="N2112" t="str">
        <f>VLOOKUP(F2112,Kategori[],3,FALSE)</f>
        <v>Hortikultura</v>
      </c>
    </row>
    <row r="2113" spans="1:14">
      <c r="A2113" s="139" t="s">
        <v>6856</v>
      </c>
      <c r="B2113" s="27" t="s">
        <v>24</v>
      </c>
      <c r="C2113" s="27" t="s">
        <v>20</v>
      </c>
      <c r="D2113" s="27" t="s">
        <v>1079</v>
      </c>
      <c r="E2113" s="27" t="s">
        <v>39</v>
      </c>
      <c r="F2113" s="27" t="s">
        <v>807</v>
      </c>
      <c r="G2113" s="27" t="s">
        <v>808</v>
      </c>
      <c r="H2113" s="139" t="s">
        <v>5</v>
      </c>
      <c r="I2113" s="1">
        <v>133300200</v>
      </c>
      <c r="J2113" s="58">
        <v>392</v>
      </c>
      <c r="K2113" t="str">
        <f>VLOOKUP(D2113,Group[],3,FALSE)</f>
        <v>Non Komoditi</v>
      </c>
      <c r="L2113">
        <f>VLOOKUP(D2113,Group[],5,FALSE)</f>
        <v>0</v>
      </c>
      <c r="M2113" t="str">
        <f>VLOOKUP(D2113,Group[],4,FALSE)</f>
        <v>Kayu</v>
      </c>
      <c r="N2113" t="str">
        <f>VLOOKUP(F2113,Kategori[],3,FALSE)</f>
        <v>Kayu</v>
      </c>
    </row>
    <row r="2114" spans="1:14">
      <c r="A2114" s="139" t="s">
        <v>6856</v>
      </c>
      <c r="B2114" s="27" t="s">
        <v>24</v>
      </c>
      <c r="C2114" s="27" t="s">
        <v>20</v>
      </c>
      <c r="D2114" s="27" t="s">
        <v>1079</v>
      </c>
      <c r="E2114" s="27" t="s">
        <v>39</v>
      </c>
      <c r="F2114" s="27" t="s">
        <v>809</v>
      </c>
      <c r="G2114" s="27" t="s">
        <v>810</v>
      </c>
      <c r="H2114" s="139" t="s">
        <v>5</v>
      </c>
      <c r="I2114" s="1">
        <v>524809050</v>
      </c>
      <c r="J2114" s="58">
        <v>907</v>
      </c>
      <c r="K2114" t="str">
        <f>VLOOKUP(D2114,Group[],3,FALSE)</f>
        <v>Non Komoditi</v>
      </c>
      <c r="L2114">
        <f>VLOOKUP(D2114,Group[],5,FALSE)</f>
        <v>0</v>
      </c>
      <c r="M2114" t="str">
        <f>VLOOKUP(D2114,Group[],4,FALSE)</f>
        <v>Kayu</v>
      </c>
      <c r="N2114" t="str">
        <f>VLOOKUP(F2114,Kategori[],3,FALSE)</f>
        <v>Kayu</v>
      </c>
    </row>
    <row r="2115" spans="1:14">
      <c r="A2115" s="139" t="s">
        <v>6856</v>
      </c>
      <c r="B2115" s="27" t="s">
        <v>24</v>
      </c>
      <c r="C2115" s="27" t="s">
        <v>20</v>
      </c>
      <c r="D2115" s="27" t="s">
        <v>1079</v>
      </c>
      <c r="E2115" s="27" t="s">
        <v>39</v>
      </c>
      <c r="F2115" s="27" t="s">
        <v>811</v>
      </c>
      <c r="G2115" s="27" t="s">
        <v>812</v>
      </c>
      <c r="H2115" s="139" t="s">
        <v>5</v>
      </c>
      <c r="I2115" s="1">
        <v>845486600</v>
      </c>
      <c r="J2115" s="58">
        <v>1001</v>
      </c>
      <c r="K2115" t="str">
        <f>VLOOKUP(D2115,Group[],3,FALSE)</f>
        <v>Non Komoditi</v>
      </c>
      <c r="L2115">
        <f>VLOOKUP(D2115,Group[],5,FALSE)</f>
        <v>0</v>
      </c>
      <c r="M2115" t="str">
        <f>VLOOKUP(D2115,Group[],4,FALSE)</f>
        <v>Kayu</v>
      </c>
      <c r="N2115" t="str">
        <f>VLOOKUP(F2115,Kategori[],3,FALSE)</f>
        <v>Kayu</v>
      </c>
    </row>
    <row r="2116" spans="1:14">
      <c r="A2116" s="139" t="s">
        <v>6856</v>
      </c>
      <c r="B2116" s="27" t="s">
        <v>24</v>
      </c>
      <c r="C2116" s="27" t="s">
        <v>20</v>
      </c>
      <c r="D2116" s="27" t="s">
        <v>1079</v>
      </c>
      <c r="E2116" s="27" t="s">
        <v>39</v>
      </c>
      <c r="F2116" s="27" t="s">
        <v>813</v>
      </c>
      <c r="G2116" s="27" t="s">
        <v>814</v>
      </c>
      <c r="H2116" s="139" t="s">
        <v>5</v>
      </c>
      <c r="I2116" s="1">
        <v>616787900</v>
      </c>
      <c r="J2116" s="58">
        <v>685</v>
      </c>
      <c r="K2116" t="str">
        <f>VLOOKUP(D2116,Group[],3,FALSE)</f>
        <v>Non Komoditi</v>
      </c>
      <c r="L2116">
        <f>VLOOKUP(D2116,Group[],5,FALSE)</f>
        <v>0</v>
      </c>
      <c r="M2116" t="str">
        <f>VLOOKUP(D2116,Group[],4,FALSE)</f>
        <v>Kayu</v>
      </c>
      <c r="N2116" t="str">
        <f>VLOOKUP(F2116,Kategori[],3,FALSE)</f>
        <v>Kayu</v>
      </c>
    </row>
    <row r="2117" spans="1:14">
      <c r="A2117" s="139" t="s">
        <v>6856</v>
      </c>
      <c r="B2117" s="27" t="s">
        <v>24</v>
      </c>
      <c r="C2117" s="27" t="s">
        <v>20</v>
      </c>
      <c r="D2117" s="27" t="s">
        <v>1079</v>
      </c>
      <c r="E2117" s="27" t="s">
        <v>39</v>
      </c>
      <c r="F2117" s="27" t="s">
        <v>815</v>
      </c>
      <c r="G2117" s="27" t="s">
        <v>816</v>
      </c>
      <c r="H2117" s="139" t="s">
        <v>5</v>
      </c>
      <c r="I2117" s="1">
        <v>454678200</v>
      </c>
      <c r="J2117" s="58">
        <v>493</v>
      </c>
      <c r="K2117" t="str">
        <f>VLOOKUP(D2117,Group[],3,FALSE)</f>
        <v>Non Komoditi</v>
      </c>
      <c r="L2117">
        <f>VLOOKUP(D2117,Group[],5,FALSE)</f>
        <v>0</v>
      </c>
      <c r="M2117" t="str">
        <f>VLOOKUP(D2117,Group[],4,FALSE)</f>
        <v>Kayu</v>
      </c>
      <c r="N2117" t="str">
        <f>VLOOKUP(F2117,Kategori[],3,FALSE)</f>
        <v>Kayu</v>
      </c>
    </row>
    <row r="2118" spans="1:14">
      <c r="A2118" s="139" t="s">
        <v>6856</v>
      </c>
      <c r="B2118" s="27" t="s">
        <v>24</v>
      </c>
      <c r="C2118" s="27" t="s">
        <v>20</v>
      </c>
      <c r="D2118" s="27" t="s">
        <v>1079</v>
      </c>
      <c r="E2118" s="27" t="s">
        <v>39</v>
      </c>
      <c r="F2118" s="27" t="s">
        <v>817</v>
      </c>
      <c r="G2118" s="27" t="s">
        <v>818</v>
      </c>
      <c r="H2118" s="139" t="s">
        <v>5</v>
      </c>
      <c r="I2118" s="1">
        <v>94521900</v>
      </c>
      <c r="J2118" s="58">
        <v>110</v>
      </c>
      <c r="K2118" t="str">
        <f>VLOOKUP(D2118,Group[],3,FALSE)</f>
        <v>Non Komoditi</v>
      </c>
      <c r="L2118">
        <f>VLOOKUP(D2118,Group[],5,FALSE)</f>
        <v>0</v>
      </c>
      <c r="M2118" t="str">
        <f>VLOOKUP(D2118,Group[],4,FALSE)</f>
        <v>Kayu</v>
      </c>
      <c r="N2118" t="str">
        <f>VLOOKUP(F2118,Kategori[],3,FALSE)</f>
        <v>Kayu</v>
      </c>
    </row>
    <row r="2119" spans="1:14">
      <c r="A2119" s="139" t="s">
        <v>6856</v>
      </c>
      <c r="B2119" s="27" t="s">
        <v>24</v>
      </c>
      <c r="C2119" s="27" t="s">
        <v>20</v>
      </c>
      <c r="D2119" s="27" t="s">
        <v>1079</v>
      </c>
      <c r="E2119" s="27" t="s">
        <v>39</v>
      </c>
      <c r="F2119" s="27" t="s">
        <v>819</v>
      </c>
      <c r="G2119" s="27" t="s">
        <v>820</v>
      </c>
      <c r="H2119" s="139" t="s">
        <v>5</v>
      </c>
      <c r="I2119" s="1">
        <v>1459200</v>
      </c>
      <c r="J2119" s="58">
        <v>3</v>
      </c>
      <c r="K2119" t="str">
        <f>VLOOKUP(D2119,Group[],3,FALSE)</f>
        <v>Non Komoditi</v>
      </c>
      <c r="L2119">
        <f>VLOOKUP(D2119,Group[],5,FALSE)</f>
        <v>0</v>
      </c>
      <c r="M2119" t="str">
        <f>VLOOKUP(D2119,Group[],4,FALSE)</f>
        <v>Kayu</v>
      </c>
      <c r="N2119" t="str">
        <f>VLOOKUP(F2119,Kategori[],3,FALSE)</f>
        <v>Kayu</v>
      </c>
    </row>
    <row r="2120" spans="1:14">
      <c r="A2120" s="139" t="s">
        <v>6856</v>
      </c>
      <c r="B2120" s="27" t="s">
        <v>24</v>
      </c>
      <c r="C2120" s="27" t="s">
        <v>20</v>
      </c>
      <c r="D2120" s="27" t="s">
        <v>1079</v>
      </c>
      <c r="E2120" s="27" t="s">
        <v>39</v>
      </c>
      <c r="F2120" s="27" t="s">
        <v>821</v>
      </c>
      <c r="G2120" s="27" t="s">
        <v>822</v>
      </c>
      <c r="H2120" s="139" t="s">
        <v>5</v>
      </c>
      <c r="I2120" s="1">
        <v>351099590</v>
      </c>
      <c r="J2120" s="58">
        <v>1219</v>
      </c>
      <c r="K2120" t="str">
        <f>VLOOKUP(D2120,Group[],3,FALSE)</f>
        <v>Non Komoditi</v>
      </c>
      <c r="L2120">
        <f>VLOOKUP(D2120,Group[],5,FALSE)</f>
        <v>0</v>
      </c>
      <c r="M2120" t="str">
        <f>VLOOKUP(D2120,Group[],4,FALSE)</f>
        <v>Kayu</v>
      </c>
      <c r="N2120" t="str">
        <f>VLOOKUP(F2120,Kategori[],3,FALSE)</f>
        <v>Kayu</v>
      </c>
    </row>
    <row r="2121" spans="1:14">
      <c r="A2121" s="139" t="s">
        <v>6856</v>
      </c>
      <c r="B2121" s="27" t="s">
        <v>24</v>
      </c>
      <c r="C2121" s="27" t="s">
        <v>20</v>
      </c>
      <c r="D2121" s="27" t="s">
        <v>1079</v>
      </c>
      <c r="E2121" s="27" t="s">
        <v>39</v>
      </c>
      <c r="F2121" s="27" t="s">
        <v>823</v>
      </c>
      <c r="G2121" s="27" t="s">
        <v>824</v>
      </c>
      <c r="H2121" s="139" t="s">
        <v>5</v>
      </c>
      <c r="I2121" s="1">
        <v>35642200</v>
      </c>
      <c r="J2121" s="58">
        <v>77</v>
      </c>
      <c r="K2121" t="str">
        <f>VLOOKUP(D2121,Group[],3,FALSE)</f>
        <v>Non Komoditi</v>
      </c>
      <c r="L2121">
        <f>VLOOKUP(D2121,Group[],5,FALSE)</f>
        <v>0</v>
      </c>
      <c r="M2121" t="str">
        <f>VLOOKUP(D2121,Group[],4,FALSE)</f>
        <v>Kayu</v>
      </c>
      <c r="N2121" t="str">
        <f>VLOOKUP(F2121,Kategori[],3,FALSE)</f>
        <v>Kayu</v>
      </c>
    </row>
    <row r="2122" spans="1:14">
      <c r="A2122" s="139" t="s">
        <v>6856</v>
      </c>
      <c r="B2122" s="27" t="s">
        <v>24</v>
      </c>
      <c r="C2122" s="27" t="s">
        <v>20</v>
      </c>
      <c r="D2122" s="27" t="s">
        <v>1079</v>
      </c>
      <c r="E2122" s="27" t="s">
        <v>39</v>
      </c>
      <c r="F2122" s="27" t="s">
        <v>825</v>
      </c>
      <c r="G2122" s="27" t="s">
        <v>826</v>
      </c>
      <c r="H2122" s="139" t="s">
        <v>5</v>
      </c>
      <c r="I2122" s="1">
        <v>219723750</v>
      </c>
      <c r="J2122" s="58">
        <v>295</v>
      </c>
      <c r="K2122" t="str">
        <f>VLOOKUP(D2122,Group[],3,FALSE)</f>
        <v>Non Komoditi</v>
      </c>
      <c r="L2122">
        <f>VLOOKUP(D2122,Group[],5,FALSE)</f>
        <v>0</v>
      </c>
      <c r="M2122" t="str">
        <f>VLOOKUP(D2122,Group[],4,FALSE)</f>
        <v>Kayu</v>
      </c>
      <c r="N2122" t="str">
        <f>VLOOKUP(F2122,Kategori[],3,FALSE)</f>
        <v>Kayu</v>
      </c>
    </row>
    <row r="2123" spans="1:14">
      <c r="A2123" s="139" t="s">
        <v>6856</v>
      </c>
      <c r="B2123" s="27" t="s">
        <v>24</v>
      </c>
      <c r="C2123" s="27" t="s">
        <v>20</v>
      </c>
      <c r="D2123" s="27" t="s">
        <v>1079</v>
      </c>
      <c r="E2123" s="27" t="s">
        <v>39</v>
      </c>
      <c r="F2123" s="27" t="s">
        <v>827</v>
      </c>
      <c r="G2123" s="27" t="s">
        <v>828</v>
      </c>
      <c r="H2123" s="139" t="s">
        <v>5</v>
      </c>
      <c r="I2123" s="1">
        <v>346788900</v>
      </c>
      <c r="J2123" s="58">
        <v>382</v>
      </c>
      <c r="K2123" t="str">
        <f>VLOOKUP(D2123,Group[],3,FALSE)</f>
        <v>Non Komoditi</v>
      </c>
      <c r="L2123">
        <f>VLOOKUP(D2123,Group[],5,FALSE)</f>
        <v>0</v>
      </c>
      <c r="M2123" t="str">
        <f>VLOOKUP(D2123,Group[],4,FALSE)</f>
        <v>Kayu</v>
      </c>
      <c r="N2123" t="str">
        <f>VLOOKUP(F2123,Kategori[],3,FALSE)</f>
        <v>Kayu</v>
      </c>
    </row>
    <row r="2124" spans="1:14">
      <c r="A2124" s="139" t="s">
        <v>6856</v>
      </c>
      <c r="B2124" s="27" t="s">
        <v>24</v>
      </c>
      <c r="C2124" s="27" t="s">
        <v>20</v>
      </c>
      <c r="D2124" s="27" t="s">
        <v>1079</v>
      </c>
      <c r="E2124" s="27" t="s">
        <v>39</v>
      </c>
      <c r="F2124" s="27" t="s">
        <v>829</v>
      </c>
      <c r="G2124" s="27" t="s">
        <v>830</v>
      </c>
      <c r="H2124" s="139" t="s">
        <v>5</v>
      </c>
      <c r="I2124" s="1">
        <v>231267400</v>
      </c>
      <c r="J2124" s="58">
        <v>223</v>
      </c>
      <c r="K2124" t="str">
        <f>VLOOKUP(D2124,Group[],3,FALSE)</f>
        <v>Non Komoditi</v>
      </c>
      <c r="L2124">
        <f>VLOOKUP(D2124,Group[],5,FALSE)</f>
        <v>0</v>
      </c>
      <c r="M2124" t="str">
        <f>VLOOKUP(D2124,Group[],4,FALSE)</f>
        <v>Kayu</v>
      </c>
      <c r="N2124" t="str">
        <f>VLOOKUP(F2124,Kategori[],3,FALSE)</f>
        <v>Kayu</v>
      </c>
    </row>
    <row r="2125" spans="1:14">
      <c r="A2125" s="139" t="s">
        <v>6856</v>
      </c>
      <c r="B2125" s="27" t="s">
        <v>24</v>
      </c>
      <c r="C2125" s="27" t="s">
        <v>20</v>
      </c>
      <c r="D2125" s="27" t="s">
        <v>1079</v>
      </c>
      <c r="E2125" s="27" t="s">
        <v>39</v>
      </c>
      <c r="F2125" s="27" t="s">
        <v>831</v>
      </c>
      <c r="G2125" s="27" t="s">
        <v>832</v>
      </c>
      <c r="H2125" s="139" t="s">
        <v>5</v>
      </c>
      <c r="I2125" s="1">
        <v>112188200</v>
      </c>
      <c r="J2125" s="58">
        <v>112</v>
      </c>
      <c r="K2125" t="str">
        <f>VLOOKUP(D2125,Group[],3,FALSE)</f>
        <v>Non Komoditi</v>
      </c>
      <c r="L2125">
        <f>VLOOKUP(D2125,Group[],5,FALSE)</f>
        <v>0</v>
      </c>
      <c r="M2125" t="str">
        <f>VLOOKUP(D2125,Group[],4,FALSE)</f>
        <v>Kayu</v>
      </c>
      <c r="N2125" t="str">
        <f>VLOOKUP(F2125,Kategori[],3,FALSE)</f>
        <v>Kayu</v>
      </c>
    </row>
    <row r="2126" spans="1:14">
      <c r="A2126" s="139" t="s">
        <v>6856</v>
      </c>
      <c r="B2126" s="27" t="s">
        <v>24</v>
      </c>
      <c r="C2126" s="27" t="s">
        <v>20</v>
      </c>
      <c r="D2126" s="27" t="s">
        <v>1079</v>
      </c>
      <c r="E2126" s="27" t="s">
        <v>39</v>
      </c>
      <c r="F2126" s="27" t="s">
        <v>833</v>
      </c>
      <c r="G2126" s="27" t="s">
        <v>834</v>
      </c>
      <c r="H2126" s="139" t="s">
        <v>5</v>
      </c>
      <c r="I2126" s="1">
        <v>18138150</v>
      </c>
      <c r="J2126" s="58">
        <v>26</v>
      </c>
      <c r="K2126" t="str">
        <f>VLOOKUP(D2126,Group[],3,FALSE)</f>
        <v>Non Komoditi</v>
      </c>
      <c r="L2126">
        <f>VLOOKUP(D2126,Group[],5,FALSE)</f>
        <v>0</v>
      </c>
      <c r="M2126" t="str">
        <f>VLOOKUP(D2126,Group[],4,FALSE)</f>
        <v>Kayu</v>
      </c>
      <c r="N2126" t="str">
        <f>VLOOKUP(F2126,Kategori[],3,FALSE)</f>
        <v>Kayu</v>
      </c>
    </row>
    <row r="2127" spans="1:14">
      <c r="A2127" s="139" t="s">
        <v>6856</v>
      </c>
      <c r="B2127" s="27" t="s">
        <v>24</v>
      </c>
      <c r="C2127" s="27" t="s">
        <v>20</v>
      </c>
      <c r="D2127" s="27" t="s">
        <v>1079</v>
      </c>
      <c r="E2127" s="27" t="s">
        <v>39</v>
      </c>
      <c r="F2127" s="27" t="s">
        <v>837</v>
      </c>
      <c r="G2127" s="27" t="s">
        <v>838</v>
      </c>
      <c r="H2127" s="139" t="s">
        <v>5</v>
      </c>
      <c r="I2127" s="1">
        <v>36589819</v>
      </c>
      <c r="J2127" s="58">
        <v>134</v>
      </c>
      <c r="K2127" t="str">
        <f>VLOOKUP(D2127,Group[],3,FALSE)</f>
        <v>Non Komoditi</v>
      </c>
      <c r="L2127">
        <f>VLOOKUP(D2127,Group[],5,FALSE)</f>
        <v>0</v>
      </c>
      <c r="M2127" t="str">
        <f>VLOOKUP(D2127,Group[],4,FALSE)</f>
        <v>Kayu</v>
      </c>
      <c r="N2127" t="str">
        <f>VLOOKUP(F2127,Kategori[],3,FALSE)</f>
        <v>Kayu</v>
      </c>
    </row>
    <row r="2128" spans="1:14">
      <c r="A2128" s="139" t="s">
        <v>6856</v>
      </c>
      <c r="B2128" s="27" t="s">
        <v>24</v>
      </c>
      <c r="C2128" s="27" t="s">
        <v>20</v>
      </c>
      <c r="D2128" s="27" t="s">
        <v>1079</v>
      </c>
      <c r="E2128" s="27" t="s">
        <v>39</v>
      </c>
      <c r="F2128" s="27" t="s">
        <v>839</v>
      </c>
      <c r="G2128" s="27" t="s">
        <v>840</v>
      </c>
      <c r="H2128" s="139" t="s">
        <v>5</v>
      </c>
      <c r="I2128" s="1">
        <v>1163750</v>
      </c>
      <c r="J2128" s="58">
        <v>5</v>
      </c>
      <c r="K2128" t="str">
        <f>VLOOKUP(D2128,Group[],3,FALSE)</f>
        <v>Non Komoditi</v>
      </c>
      <c r="L2128">
        <f>VLOOKUP(D2128,Group[],5,FALSE)</f>
        <v>0</v>
      </c>
      <c r="M2128" t="str">
        <f>VLOOKUP(D2128,Group[],4,FALSE)</f>
        <v>Kayu</v>
      </c>
      <c r="N2128" t="str">
        <f>VLOOKUP(F2128,Kategori[],3,FALSE)</f>
        <v>Kayu</v>
      </c>
    </row>
    <row r="2129" spans="1:14">
      <c r="A2129" s="139" t="s">
        <v>6856</v>
      </c>
      <c r="B2129" s="27" t="s">
        <v>24</v>
      </c>
      <c r="C2129" s="27" t="s">
        <v>20</v>
      </c>
      <c r="D2129" s="27" t="s">
        <v>1079</v>
      </c>
      <c r="E2129" s="27" t="s">
        <v>39</v>
      </c>
      <c r="F2129" s="27" t="s">
        <v>841</v>
      </c>
      <c r="G2129" s="27" t="s">
        <v>842</v>
      </c>
      <c r="H2129" s="139" t="s">
        <v>5</v>
      </c>
      <c r="I2129" s="1">
        <v>7915050</v>
      </c>
      <c r="J2129" s="58">
        <v>16</v>
      </c>
      <c r="K2129" t="str">
        <f>VLOOKUP(D2129,Group[],3,FALSE)</f>
        <v>Non Komoditi</v>
      </c>
      <c r="L2129">
        <f>VLOOKUP(D2129,Group[],5,FALSE)</f>
        <v>0</v>
      </c>
      <c r="M2129" t="str">
        <f>VLOOKUP(D2129,Group[],4,FALSE)</f>
        <v>Kayu</v>
      </c>
      <c r="N2129" t="str">
        <f>VLOOKUP(F2129,Kategori[],3,FALSE)</f>
        <v>Kayu</v>
      </c>
    </row>
    <row r="2130" spans="1:14">
      <c r="A2130" s="139" t="s">
        <v>6856</v>
      </c>
      <c r="B2130" s="27" t="s">
        <v>24</v>
      </c>
      <c r="C2130" s="27" t="s">
        <v>20</v>
      </c>
      <c r="D2130" s="27" t="s">
        <v>1079</v>
      </c>
      <c r="E2130" s="27" t="s">
        <v>39</v>
      </c>
      <c r="F2130" s="27" t="s">
        <v>843</v>
      </c>
      <c r="G2130" s="27" t="s">
        <v>844</v>
      </c>
      <c r="H2130" s="139" t="s">
        <v>5</v>
      </c>
      <c r="I2130" s="1">
        <v>30686000</v>
      </c>
      <c r="J2130" s="58">
        <v>30</v>
      </c>
      <c r="K2130" t="str">
        <f>VLOOKUP(D2130,Group[],3,FALSE)</f>
        <v>Non Komoditi</v>
      </c>
      <c r="L2130">
        <f>VLOOKUP(D2130,Group[],5,FALSE)</f>
        <v>0</v>
      </c>
      <c r="M2130" t="str">
        <f>VLOOKUP(D2130,Group[],4,FALSE)</f>
        <v>Kayu</v>
      </c>
      <c r="N2130" t="str">
        <f>VLOOKUP(F2130,Kategori[],3,FALSE)</f>
        <v>Kayu</v>
      </c>
    </row>
    <row r="2131" spans="1:14">
      <c r="A2131" s="139" t="s">
        <v>6856</v>
      </c>
      <c r="B2131" s="27" t="s">
        <v>24</v>
      </c>
      <c r="C2131" s="27" t="s">
        <v>20</v>
      </c>
      <c r="D2131" s="27" t="s">
        <v>1079</v>
      </c>
      <c r="E2131" s="27" t="s">
        <v>39</v>
      </c>
      <c r="F2131" s="27" t="s">
        <v>845</v>
      </c>
      <c r="G2131" s="27" t="s">
        <v>846</v>
      </c>
      <c r="H2131" s="139" t="s">
        <v>5</v>
      </c>
      <c r="I2131" s="1">
        <v>28964100</v>
      </c>
      <c r="J2131" s="58">
        <v>27</v>
      </c>
      <c r="K2131" t="str">
        <f>VLOOKUP(D2131,Group[],3,FALSE)</f>
        <v>Non Komoditi</v>
      </c>
      <c r="L2131">
        <f>VLOOKUP(D2131,Group[],5,FALSE)</f>
        <v>0</v>
      </c>
      <c r="M2131" t="str">
        <f>VLOOKUP(D2131,Group[],4,FALSE)</f>
        <v>Kayu</v>
      </c>
      <c r="N2131" t="str">
        <f>VLOOKUP(F2131,Kategori[],3,FALSE)</f>
        <v>Kayu</v>
      </c>
    </row>
    <row r="2132" spans="1:14">
      <c r="A2132" s="139" t="s">
        <v>6856</v>
      </c>
      <c r="B2132" s="27" t="s">
        <v>24</v>
      </c>
      <c r="C2132" s="27" t="s">
        <v>20</v>
      </c>
      <c r="D2132" s="27" t="s">
        <v>1079</v>
      </c>
      <c r="E2132" s="27" t="s">
        <v>39</v>
      </c>
      <c r="F2132" s="27" t="s">
        <v>847</v>
      </c>
      <c r="G2132" s="27" t="s">
        <v>848</v>
      </c>
      <c r="H2132" s="139" t="s">
        <v>5</v>
      </c>
      <c r="I2132" s="1">
        <v>36329000</v>
      </c>
      <c r="J2132" s="58">
        <v>25</v>
      </c>
      <c r="K2132" t="str">
        <f>VLOOKUP(D2132,Group[],3,FALSE)</f>
        <v>Non Komoditi</v>
      </c>
      <c r="L2132">
        <f>VLOOKUP(D2132,Group[],5,FALSE)</f>
        <v>0</v>
      </c>
      <c r="M2132" t="str">
        <f>VLOOKUP(D2132,Group[],4,FALSE)</f>
        <v>Kayu</v>
      </c>
      <c r="N2132" t="str">
        <f>VLOOKUP(F2132,Kategori[],3,FALSE)</f>
        <v>Kayu</v>
      </c>
    </row>
    <row r="2133" spans="1:14">
      <c r="A2133" s="139" t="s">
        <v>6856</v>
      </c>
      <c r="B2133" s="27" t="s">
        <v>24</v>
      </c>
      <c r="C2133" s="27" t="s">
        <v>20</v>
      </c>
      <c r="D2133" s="27" t="s">
        <v>1079</v>
      </c>
      <c r="E2133" s="27" t="s">
        <v>39</v>
      </c>
      <c r="F2133" s="27" t="s">
        <v>851</v>
      </c>
      <c r="G2133" s="27" t="s">
        <v>852</v>
      </c>
      <c r="H2133" s="139" t="s">
        <v>5</v>
      </c>
      <c r="I2133" s="1">
        <v>2020270</v>
      </c>
      <c r="J2133" s="58">
        <v>4</v>
      </c>
      <c r="K2133" t="str">
        <f>VLOOKUP(D2133,Group[],3,FALSE)</f>
        <v>Non Komoditi</v>
      </c>
      <c r="L2133">
        <f>VLOOKUP(D2133,Group[],5,FALSE)</f>
        <v>0</v>
      </c>
      <c r="M2133" t="str">
        <f>VLOOKUP(D2133,Group[],4,FALSE)</f>
        <v>Kayu</v>
      </c>
      <c r="N2133" t="str">
        <f>VLOOKUP(F2133,Kategori[],3,FALSE)</f>
        <v>Kayu</v>
      </c>
    </row>
    <row r="2134" spans="1:14">
      <c r="A2134" s="139" t="s">
        <v>6856</v>
      </c>
      <c r="B2134" s="27" t="s">
        <v>24</v>
      </c>
      <c r="C2134" s="27" t="s">
        <v>20</v>
      </c>
      <c r="D2134" s="27" t="s">
        <v>1079</v>
      </c>
      <c r="E2134" s="27" t="s">
        <v>39</v>
      </c>
      <c r="F2134" s="27" t="s">
        <v>853</v>
      </c>
      <c r="G2134" s="27" t="s">
        <v>854</v>
      </c>
      <c r="H2134" s="139" t="s">
        <v>5</v>
      </c>
      <c r="I2134" s="1">
        <v>7730000</v>
      </c>
      <c r="J2134" s="58">
        <v>20</v>
      </c>
      <c r="K2134" t="str">
        <f>VLOOKUP(D2134,Group[],3,FALSE)</f>
        <v>Non Komoditi</v>
      </c>
      <c r="L2134">
        <f>VLOOKUP(D2134,Group[],5,FALSE)</f>
        <v>0</v>
      </c>
      <c r="M2134" t="str">
        <f>VLOOKUP(D2134,Group[],4,FALSE)</f>
        <v>Kayu</v>
      </c>
      <c r="N2134" t="str">
        <f>VLOOKUP(F2134,Kategori[],3,FALSE)</f>
        <v>Kayu</v>
      </c>
    </row>
    <row r="2135" spans="1:14">
      <c r="A2135" s="139" t="s">
        <v>6856</v>
      </c>
      <c r="B2135" s="27" t="s">
        <v>24</v>
      </c>
      <c r="C2135" s="27" t="s">
        <v>20</v>
      </c>
      <c r="D2135" s="27" t="s">
        <v>1079</v>
      </c>
      <c r="E2135" s="27" t="s">
        <v>39</v>
      </c>
      <c r="F2135" s="27" t="s">
        <v>855</v>
      </c>
      <c r="G2135" s="27" t="s">
        <v>856</v>
      </c>
      <c r="H2135" s="139" t="s">
        <v>5</v>
      </c>
      <c r="I2135" s="1">
        <v>38085000</v>
      </c>
      <c r="J2135" s="58">
        <v>55</v>
      </c>
      <c r="K2135" t="str">
        <f>VLOOKUP(D2135,Group[],3,FALSE)</f>
        <v>Non Komoditi</v>
      </c>
      <c r="L2135">
        <f>VLOOKUP(D2135,Group[],5,FALSE)</f>
        <v>0</v>
      </c>
      <c r="M2135" t="str">
        <f>VLOOKUP(D2135,Group[],4,FALSE)</f>
        <v>Kayu</v>
      </c>
      <c r="N2135" t="str">
        <f>VLOOKUP(F2135,Kategori[],3,FALSE)</f>
        <v>Kayu</v>
      </c>
    </row>
    <row r="2136" spans="1:14">
      <c r="A2136" s="139" t="s">
        <v>6856</v>
      </c>
      <c r="B2136" s="27" t="s">
        <v>24</v>
      </c>
      <c r="C2136" s="27" t="s">
        <v>20</v>
      </c>
      <c r="D2136" s="27" t="s">
        <v>1079</v>
      </c>
      <c r="E2136" s="27" t="s">
        <v>39</v>
      </c>
      <c r="F2136" s="27" t="s">
        <v>857</v>
      </c>
      <c r="G2136" s="27" t="s">
        <v>858</v>
      </c>
      <c r="H2136" s="139" t="s">
        <v>5</v>
      </c>
      <c r="I2136" s="1">
        <v>67473000</v>
      </c>
      <c r="J2136" s="58">
        <v>81</v>
      </c>
      <c r="K2136" t="str">
        <f>VLOOKUP(D2136,Group[],3,FALSE)</f>
        <v>Non Komoditi</v>
      </c>
      <c r="L2136">
        <f>VLOOKUP(D2136,Group[],5,FALSE)</f>
        <v>0</v>
      </c>
      <c r="M2136" t="str">
        <f>VLOOKUP(D2136,Group[],4,FALSE)</f>
        <v>Kayu</v>
      </c>
      <c r="N2136" t="str">
        <f>VLOOKUP(F2136,Kategori[],3,FALSE)</f>
        <v>Kayu</v>
      </c>
    </row>
    <row r="2137" spans="1:14">
      <c r="A2137" s="139" t="s">
        <v>6856</v>
      </c>
      <c r="B2137" s="27" t="s">
        <v>24</v>
      </c>
      <c r="C2137" s="27" t="s">
        <v>20</v>
      </c>
      <c r="D2137" s="27" t="s">
        <v>1079</v>
      </c>
      <c r="E2137" s="27" t="s">
        <v>39</v>
      </c>
      <c r="F2137" s="27" t="s">
        <v>859</v>
      </c>
      <c r="G2137" s="27" t="s">
        <v>860</v>
      </c>
      <c r="H2137" s="139" t="s">
        <v>5</v>
      </c>
      <c r="I2137" s="1">
        <v>54815000</v>
      </c>
      <c r="J2137" s="58">
        <v>63</v>
      </c>
      <c r="K2137" t="str">
        <f>VLOOKUP(D2137,Group[],3,FALSE)</f>
        <v>Non Komoditi</v>
      </c>
      <c r="L2137">
        <f>VLOOKUP(D2137,Group[],5,FALSE)</f>
        <v>0</v>
      </c>
      <c r="M2137" t="str">
        <f>VLOOKUP(D2137,Group[],4,FALSE)</f>
        <v>Kayu</v>
      </c>
      <c r="N2137" t="str">
        <f>VLOOKUP(F2137,Kategori[],3,FALSE)</f>
        <v>Kayu</v>
      </c>
    </row>
    <row r="2138" spans="1:14">
      <c r="A2138" s="139" t="s">
        <v>6856</v>
      </c>
      <c r="B2138" s="27" t="s">
        <v>24</v>
      </c>
      <c r="C2138" s="27" t="s">
        <v>20</v>
      </c>
      <c r="D2138" s="27" t="s">
        <v>1079</v>
      </c>
      <c r="E2138" s="27" t="s">
        <v>39</v>
      </c>
      <c r="F2138" s="27" t="s">
        <v>861</v>
      </c>
      <c r="G2138" s="27" t="s">
        <v>862</v>
      </c>
      <c r="H2138" s="139" t="s">
        <v>5</v>
      </c>
      <c r="I2138" s="1">
        <v>38306250</v>
      </c>
      <c r="J2138" s="58">
        <v>39</v>
      </c>
      <c r="K2138" t="str">
        <f>VLOOKUP(D2138,Group[],3,FALSE)</f>
        <v>Non Komoditi</v>
      </c>
      <c r="L2138">
        <f>VLOOKUP(D2138,Group[],5,FALSE)</f>
        <v>0</v>
      </c>
      <c r="M2138" t="str">
        <f>VLOOKUP(D2138,Group[],4,FALSE)</f>
        <v>Kayu</v>
      </c>
      <c r="N2138" t="str">
        <f>VLOOKUP(F2138,Kategori[],3,FALSE)</f>
        <v>Kayu</v>
      </c>
    </row>
    <row r="2139" spans="1:14">
      <c r="A2139" s="139" t="s">
        <v>6856</v>
      </c>
      <c r="B2139" s="27" t="s">
        <v>24</v>
      </c>
      <c r="C2139" s="27" t="s">
        <v>20</v>
      </c>
      <c r="D2139" s="27" t="s">
        <v>1079</v>
      </c>
      <c r="E2139" s="27" t="s">
        <v>39</v>
      </c>
      <c r="F2139" s="27" t="s">
        <v>863</v>
      </c>
      <c r="G2139" s="27" t="s">
        <v>864</v>
      </c>
      <c r="H2139" s="139" t="s">
        <v>5</v>
      </c>
      <c r="I2139" s="1">
        <v>419400</v>
      </c>
      <c r="J2139" s="58">
        <v>1</v>
      </c>
      <c r="K2139" t="str">
        <f>VLOOKUP(D2139,Group[],3,FALSE)</f>
        <v>Non Komoditi</v>
      </c>
      <c r="L2139">
        <f>VLOOKUP(D2139,Group[],5,FALSE)</f>
        <v>0</v>
      </c>
      <c r="M2139" t="str">
        <f>VLOOKUP(D2139,Group[],4,FALSE)</f>
        <v>Kayu</v>
      </c>
      <c r="N2139" t="str">
        <f>VLOOKUP(F2139,Kategori[],3,FALSE)</f>
        <v>Kayu</v>
      </c>
    </row>
    <row r="2140" spans="1:14">
      <c r="A2140" s="139" t="s">
        <v>6856</v>
      </c>
      <c r="B2140" s="27" t="s">
        <v>24</v>
      </c>
      <c r="C2140" s="27" t="s">
        <v>20</v>
      </c>
      <c r="D2140" s="27" t="s">
        <v>1079</v>
      </c>
      <c r="E2140" s="27" t="s">
        <v>39</v>
      </c>
      <c r="F2140" s="27" t="s">
        <v>877</v>
      </c>
      <c r="G2140" s="27" t="s">
        <v>878</v>
      </c>
      <c r="H2140" s="139" t="s">
        <v>5</v>
      </c>
      <c r="I2140" s="1">
        <v>1919000</v>
      </c>
      <c r="J2140" s="58">
        <v>5</v>
      </c>
      <c r="K2140" t="str">
        <f>VLOOKUP(D2140,Group[],3,FALSE)</f>
        <v>Non Komoditi</v>
      </c>
      <c r="L2140">
        <f>VLOOKUP(D2140,Group[],5,FALSE)</f>
        <v>0</v>
      </c>
      <c r="M2140" t="str">
        <f>VLOOKUP(D2140,Group[],4,FALSE)</f>
        <v>Kayu</v>
      </c>
      <c r="N2140" t="str">
        <f>VLOOKUP(F2140,Kategori[],3,FALSE)</f>
        <v>Kayu</v>
      </c>
    </row>
    <row r="2141" spans="1:14">
      <c r="A2141" s="139" t="s">
        <v>6856</v>
      </c>
      <c r="B2141" s="27" t="s">
        <v>24</v>
      </c>
      <c r="C2141" s="27" t="s">
        <v>20</v>
      </c>
      <c r="D2141" s="27" t="s">
        <v>1079</v>
      </c>
      <c r="E2141" s="27" t="s">
        <v>39</v>
      </c>
      <c r="F2141" s="27" t="s">
        <v>879</v>
      </c>
      <c r="G2141" s="27" t="s">
        <v>880</v>
      </c>
      <c r="H2141" s="139" t="s">
        <v>5</v>
      </c>
      <c r="I2141" s="1">
        <v>2345000</v>
      </c>
      <c r="J2141" s="58">
        <v>4</v>
      </c>
      <c r="K2141" t="str">
        <f>VLOOKUP(D2141,Group[],3,FALSE)</f>
        <v>Non Komoditi</v>
      </c>
      <c r="L2141">
        <f>VLOOKUP(D2141,Group[],5,FALSE)</f>
        <v>0</v>
      </c>
      <c r="M2141" t="str">
        <f>VLOOKUP(D2141,Group[],4,FALSE)</f>
        <v>Kayu</v>
      </c>
      <c r="N2141" t="str">
        <f>VLOOKUP(F2141,Kategori[],3,FALSE)</f>
        <v>Kayu</v>
      </c>
    </row>
    <row r="2142" spans="1:14">
      <c r="A2142" s="139" t="s">
        <v>6856</v>
      </c>
      <c r="B2142" s="27" t="s">
        <v>24</v>
      </c>
      <c r="C2142" s="27" t="s">
        <v>20</v>
      </c>
      <c r="D2142" s="27" t="s">
        <v>1079</v>
      </c>
      <c r="E2142" s="27" t="s">
        <v>39</v>
      </c>
      <c r="F2142" s="27" t="s">
        <v>881</v>
      </c>
      <c r="G2142" s="27" t="s">
        <v>882</v>
      </c>
      <c r="H2142" s="139" t="s">
        <v>5</v>
      </c>
      <c r="I2142" s="1">
        <v>2416700</v>
      </c>
      <c r="J2142" s="58">
        <v>3</v>
      </c>
      <c r="K2142" t="str">
        <f>VLOOKUP(D2142,Group[],3,FALSE)</f>
        <v>Non Komoditi</v>
      </c>
      <c r="L2142">
        <f>VLOOKUP(D2142,Group[],5,FALSE)</f>
        <v>0</v>
      </c>
      <c r="M2142" t="str">
        <f>VLOOKUP(D2142,Group[],4,FALSE)</f>
        <v>Kayu</v>
      </c>
      <c r="N2142" t="str">
        <f>VLOOKUP(F2142,Kategori[],3,FALSE)</f>
        <v>Kayu</v>
      </c>
    </row>
    <row r="2143" spans="1:14">
      <c r="A2143" s="139" t="s">
        <v>6856</v>
      </c>
      <c r="B2143" s="27" t="s">
        <v>24</v>
      </c>
      <c r="C2143" s="27" t="s">
        <v>20</v>
      </c>
      <c r="D2143" s="27" t="s">
        <v>1079</v>
      </c>
      <c r="E2143" s="27" t="s">
        <v>39</v>
      </c>
      <c r="F2143" s="27" t="s">
        <v>883</v>
      </c>
      <c r="G2143" s="27" t="s">
        <v>884</v>
      </c>
      <c r="H2143" s="139" t="s">
        <v>5</v>
      </c>
      <c r="I2143" s="1">
        <v>1535500</v>
      </c>
      <c r="J2143" s="58">
        <v>2</v>
      </c>
      <c r="K2143" t="str">
        <f>VLOOKUP(D2143,Group[],3,FALSE)</f>
        <v>Non Komoditi</v>
      </c>
      <c r="L2143">
        <f>VLOOKUP(D2143,Group[],5,FALSE)</f>
        <v>0</v>
      </c>
      <c r="M2143" t="str">
        <f>VLOOKUP(D2143,Group[],4,FALSE)</f>
        <v>Kayu</v>
      </c>
      <c r="N2143" t="str">
        <f>VLOOKUP(F2143,Kategori[],3,FALSE)</f>
        <v>Kayu</v>
      </c>
    </row>
    <row r="2144" spans="1:14">
      <c r="A2144" s="139" t="s">
        <v>6856</v>
      </c>
      <c r="B2144" s="27" t="s">
        <v>24</v>
      </c>
      <c r="C2144" s="27" t="s">
        <v>20</v>
      </c>
      <c r="D2144" s="27" t="s">
        <v>1079</v>
      </c>
      <c r="E2144" s="27" t="s">
        <v>39</v>
      </c>
      <c r="F2144" s="27" t="s">
        <v>885</v>
      </c>
      <c r="G2144" s="27" t="s">
        <v>886</v>
      </c>
      <c r="H2144" s="139" t="s">
        <v>5</v>
      </c>
      <c r="I2144" s="1">
        <v>1665000</v>
      </c>
      <c r="J2144" s="58">
        <v>2</v>
      </c>
      <c r="K2144" t="str">
        <f>VLOOKUP(D2144,Group[],3,FALSE)</f>
        <v>Non Komoditi</v>
      </c>
      <c r="L2144">
        <f>VLOOKUP(D2144,Group[],5,FALSE)</f>
        <v>0</v>
      </c>
      <c r="M2144" t="str">
        <f>VLOOKUP(D2144,Group[],4,FALSE)</f>
        <v>Kayu</v>
      </c>
      <c r="N2144" t="str">
        <f>VLOOKUP(F2144,Kategori[],3,FALSE)</f>
        <v>Kayu</v>
      </c>
    </row>
    <row r="2145" spans="1:14">
      <c r="A2145" s="139" t="s">
        <v>6856</v>
      </c>
      <c r="B2145" s="27" t="s">
        <v>24</v>
      </c>
      <c r="C2145" s="27" t="s">
        <v>20</v>
      </c>
      <c r="D2145" s="27" t="s">
        <v>1079</v>
      </c>
      <c r="E2145" s="27" t="s">
        <v>39</v>
      </c>
      <c r="F2145" s="27" t="s">
        <v>887</v>
      </c>
      <c r="G2145" s="27" t="s">
        <v>888</v>
      </c>
      <c r="H2145" s="139" t="s">
        <v>5</v>
      </c>
      <c r="I2145" s="1">
        <v>772200</v>
      </c>
      <c r="J2145" s="58">
        <v>1</v>
      </c>
      <c r="K2145" t="str">
        <f>VLOOKUP(D2145,Group[],3,FALSE)</f>
        <v>Non Komoditi</v>
      </c>
      <c r="L2145">
        <f>VLOOKUP(D2145,Group[],5,FALSE)</f>
        <v>0</v>
      </c>
      <c r="M2145" t="str">
        <f>VLOOKUP(D2145,Group[],4,FALSE)</f>
        <v>Kayu</v>
      </c>
      <c r="N2145" t="str">
        <f>VLOOKUP(F2145,Kategori[],3,FALSE)</f>
        <v>Kayu</v>
      </c>
    </row>
    <row r="2146" spans="1:14">
      <c r="A2146" s="139" t="s">
        <v>6856</v>
      </c>
      <c r="B2146" s="27" t="s">
        <v>24</v>
      </c>
      <c r="C2146" s="27" t="s">
        <v>20</v>
      </c>
      <c r="D2146" s="27" t="s">
        <v>1079</v>
      </c>
      <c r="E2146" s="27" t="s">
        <v>39</v>
      </c>
      <c r="F2146" s="27" t="s">
        <v>943</v>
      </c>
      <c r="G2146" s="27" t="s">
        <v>944</v>
      </c>
      <c r="H2146" s="139" t="s">
        <v>5</v>
      </c>
      <c r="I2146" s="1">
        <v>4324324</v>
      </c>
      <c r="J2146" s="58">
        <v>30</v>
      </c>
      <c r="K2146" t="str">
        <f>VLOOKUP(D2146,Group[],3,FALSE)</f>
        <v>Non Komoditi</v>
      </c>
      <c r="L2146">
        <f>VLOOKUP(D2146,Group[],5,FALSE)</f>
        <v>0</v>
      </c>
      <c r="M2146" t="str">
        <f>VLOOKUP(D2146,Group[],4,FALSE)</f>
        <v>Kayu</v>
      </c>
      <c r="N2146" t="str">
        <f>VLOOKUP(F2146,Kategori[],3,FALSE)</f>
        <v>Kayu</v>
      </c>
    </row>
    <row r="2147" spans="1:14">
      <c r="A2147" s="139" t="s">
        <v>6856</v>
      </c>
      <c r="B2147" s="27" t="s">
        <v>24</v>
      </c>
      <c r="C2147" s="27" t="s">
        <v>20</v>
      </c>
      <c r="D2147" s="27" t="s">
        <v>1079</v>
      </c>
      <c r="E2147" s="27" t="s">
        <v>39</v>
      </c>
      <c r="F2147" s="27" t="s">
        <v>949</v>
      </c>
      <c r="G2147" s="27" t="s">
        <v>950</v>
      </c>
      <c r="H2147" s="139" t="s">
        <v>5</v>
      </c>
      <c r="I2147" s="1">
        <v>652050</v>
      </c>
      <c r="J2147" s="58">
        <v>3</v>
      </c>
      <c r="K2147" t="str">
        <f>VLOOKUP(D2147,Group[],3,FALSE)</f>
        <v>Non Komoditi</v>
      </c>
      <c r="L2147">
        <f>VLOOKUP(D2147,Group[],5,FALSE)</f>
        <v>0</v>
      </c>
      <c r="M2147" t="str">
        <f>VLOOKUP(D2147,Group[],4,FALSE)</f>
        <v>Kayu</v>
      </c>
      <c r="N2147" t="str">
        <f>VLOOKUP(F2147,Kategori[],3,FALSE)</f>
        <v>Kayu</v>
      </c>
    </row>
    <row r="2148" spans="1:14">
      <c r="A2148" s="139" t="s">
        <v>6856</v>
      </c>
      <c r="B2148" s="27" t="s">
        <v>24</v>
      </c>
      <c r="C2148" s="27" t="s">
        <v>20</v>
      </c>
      <c r="D2148" s="27" t="s">
        <v>1079</v>
      </c>
      <c r="E2148" s="27" t="s">
        <v>39</v>
      </c>
      <c r="F2148" s="27" t="s">
        <v>951</v>
      </c>
      <c r="G2148" s="27" t="s">
        <v>952</v>
      </c>
      <c r="H2148" s="139" t="s">
        <v>5</v>
      </c>
      <c r="I2148" s="1">
        <v>2675200</v>
      </c>
      <c r="J2148" s="58">
        <v>3</v>
      </c>
      <c r="K2148" t="str">
        <f>VLOOKUP(D2148,Group[],3,FALSE)</f>
        <v>Non Komoditi</v>
      </c>
      <c r="L2148">
        <f>VLOOKUP(D2148,Group[],5,FALSE)</f>
        <v>0</v>
      </c>
      <c r="M2148" t="str">
        <f>VLOOKUP(D2148,Group[],4,FALSE)</f>
        <v>Kayu</v>
      </c>
      <c r="N2148" t="str">
        <f>VLOOKUP(F2148,Kategori[],3,FALSE)</f>
        <v>Kayu</v>
      </c>
    </row>
    <row r="2149" spans="1:14">
      <c r="A2149" s="139" t="s">
        <v>6856</v>
      </c>
      <c r="B2149" s="27" t="s">
        <v>24</v>
      </c>
      <c r="C2149" s="27" t="s">
        <v>20</v>
      </c>
      <c r="D2149" s="27" t="s">
        <v>1079</v>
      </c>
      <c r="E2149" s="27" t="s">
        <v>39</v>
      </c>
      <c r="F2149" s="27" t="s">
        <v>953</v>
      </c>
      <c r="G2149" s="27" t="s">
        <v>954</v>
      </c>
      <c r="H2149" s="139" t="s">
        <v>5</v>
      </c>
      <c r="I2149" s="1">
        <v>4772200</v>
      </c>
      <c r="J2149" s="58">
        <v>6</v>
      </c>
      <c r="K2149" t="str">
        <f>VLOOKUP(D2149,Group[],3,FALSE)</f>
        <v>Non Komoditi</v>
      </c>
      <c r="L2149">
        <f>VLOOKUP(D2149,Group[],5,FALSE)</f>
        <v>0</v>
      </c>
      <c r="M2149" t="str">
        <f>VLOOKUP(D2149,Group[],4,FALSE)</f>
        <v>Kayu</v>
      </c>
      <c r="N2149" t="str">
        <f>VLOOKUP(F2149,Kategori[],3,FALSE)</f>
        <v>Kayu</v>
      </c>
    </row>
    <row r="2150" spans="1:14">
      <c r="A2150" s="139" t="s">
        <v>6856</v>
      </c>
      <c r="B2150" s="27" t="s">
        <v>24</v>
      </c>
      <c r="C2150" s="27" t="s">
        <v>20</v>
      </c>
      <c r="D2150" s="27" t="s">
        <v>1079</v>
      </c>
      <c r="E2150" s="27" t="s">
        <v>39</v>
      </c>
      <c r="F2150" s="27" t="s">
        <v>955</v>
      </c>
      <c r="G2150" s="27" t="s">
        <v>956</v>
      </c>
      <c r="H2150" s="139" t="s">
        <v>5</v>
      </c>
      <c r="I2150" s="1">
        <v>677500</v>
      </c>
      <c r="J2150" s="58">
        <v>3</v>
      </c>
      <c r="K2150" t="str">
        <f>VLOOKUP(D2150,Group[],3,FALSE)</f>
        <v>Non Komoditi</v>
      </c>
      <c r="L2150">
        <f>VLOOKUP(D2150,Group[],5,FALSE)</f>
        <v>0</v>
      </c>
      <c r="M2150" t="str">
        <f>VLOOKUP(D2150,Group[],4,FALSE)</f>
        <v>Kayu</v>
      </c>
      <c r="N2150" t="str">
        <f>VLOOKUP(F2150,Kategori[],3,FALSE)</f>
        <v>Kayu</v>
      </c>
    </row>
    <row r="2151" spans="1:14">
      <c r="A2151" s="139" t="s">
        <v>6856</v>
      </c>
      <c r="B2151" s="27" t="s">
        <v>24</v>
      </c>
      <c r="C2151" s="27" t="s">
        <v>20</v>
      </c>
      <c r="D2151" s="27" t="s">
        <v>1073</v>
      </c>
      <c r="E2151" s="27" t="s">
        <v>26</v>
      </c>
      <c r="F2151" s="27" t="s">
        <v>6</v>
      </c>
      <c r="G2151" s="27" t="s">
        <v>6</v>
      </c>
      <c r="H2151" s="139" t="s">
        <v>5</v>
      </c>
      <c r="I2151" s="1">
        <v>1686895782</v>
      </c>
      <c r="J2151" s="58">
        <v>0</v>
      </c>
      <c r="K2151" t="str">
        <f>VLOOKUP(D2151,Group[],3,FALSE)</f>
        <v>Non Komoditi</v>
      </c>
      <c r="L2151">
        <f>VLOOKUP(D2151,Group[],5,FALSE)</f>
        <v>0</v>
      </c>
      <c r="M2151" t="str">
        <f>VLOOKUP(D2151,Group[],4,FALSE)</f>
        <v>Agrowisata</v>
      </c>
      <c r="N2151" t="str">
        <f>VLOOKUP(F2151,Kategori[],3,FALSE)</f>
        <v>Lainnya</v>
      </c>
    </row>
    <row r="2152" spans="1:14">
      <c r="A2152" s="139" t="s">
        <v>6856</v>
      </c>
      <c r="B2152" s="27" t="s">
        <v>24</v>
      </c>
      <c r="C2152" s="27" t="s">
        <v>21</v>
      </c>
      <c r="D2152" s="27" t="s">
        <v>1061</v>
      </c>
      <c r="E2152" s="27" t="s">
        <v>35</v>
      </c>
      <c r="F2152" s="27" t="s">
        <v>50</v>
      </c>
      <c r="G2152" s="27" t="s">
        <v>8</v>
      </c>
      <c r="H2152" s="139" t="s">
        <v>5</v>
      </c>
      <c r="I2152" s="1">
        <v>9465106440</v>
      </c>
      <c r="J2152" s="58">
        <v>728960</v>
      </c>
      <c r="K2152" t="str">
        <f>VLOOKUP(D2152,Group[],3,FALSE)</f>
        <v>Komoditi</v>
      </c>
      <c r="L2152" t="str">
        <f>VLOOKUP(D2152,Group[],5,FALSE)</f>
        <v>Kelapa Sawit</v>
      </c>
      <c r="M2152" t="str">
        <f>VLOOKUP(D2152,Group[],4,FALSE)</f>
        <v>Kelapa Sawit</v>
      </c>
      <c r="N2152" t="str">
        <f>VLOOKUP(F2152,Kategori[],3,FALSE)</f>
        <v>Minyak Sawit</v>
      </c>
    </row>
    <row r="2153" spans="1:14">
      <c r="A2153" s="139" t="s">
        <v>6856</v>
      </c>
      <c r="B2153" s="27" t="s">
        <v>24</v>
      </c>
      <c r="C2153" s="27" t="s">
        <v>21</v>
      </c>
      <c r="D2153" s="27" t="s">
        <v>1061</v>
      </c>
      <c r="E2153" s="27" t="s">
        <v>35</v>
      </c>
      <c r="F2153" s="27" t="s">
        <v>51</v>
      </c>
      <c r="G2153" s="27" t="s">
        <v>9</v>
      </c>
      <c r="H2153" s="139" t="s">
        <v>5</v>
      </c>
      <c r="I2153" s="1">
        <v>5319194202</v>
      </c>
      <c r="J2153" s="58">
        <v>758677</v>
      </c>
      <c r="K2153" t="str">
        <f>VLOOKUP(D2153,Group[],3,FALSE)</f>
        <v>Komoditi</v>
      </c>
      <c r="L2153" t="str">
        <f>VLOOKUP(D2153,Group[],5,FALSE)</f>
        <v>Kelapa Sawit</v>
      </c>
      <c r="M2153" t="str">
        <f>VLOOKUP(D2153,Group[],4,FALSE)</f>
        <v>Kelapa Sawit</v>
      </c>
      <c r="N2153" t="str">
        <f>VLOOKUP(F2153,Kategori[],3,FALSE)</f>
        <v>Kernel</v>
      </c>
    </row>
    <row r="2154" spans="1:14">
      <c r="A2154" s="139" t="s">
        <v>6856</v>
      </c>
      <c r="B2154" s="27" t="s">
        <v>24</v>
      </c>
      <c r="C2154" s="27" t="s">
        <v>21</v>
      </c>
      <c r="D2154" s="27" t="s">
        <v>1062</v>
      </c>
      <c r="E2154" s="27" t="s">
        <v>45</v>
      </c>
      <c r="F2154" s="27" t="s">
        <v>50</v>
      </c>
      <c r="G2154" s="27" t="s">
        <v>8</v>
      </c>
      <c r="H2154" s="139" t="s">
        <v>5</v>
      </c>
      <c r="I2154" s="1">
        <v>14720300</v>
      </c>
      <c r="J2154" s="58">
        <v>0</v>
      </c>
      <c r="K2154" t="str">
        <f>VLOOKUP(D2154,Group[],3,FALSE)</f>
        <v>Komoditi</v>
      </c>
      <c r="L2154" t="str">
        <f>VLOOKUP(D2154,Group[],5,FALSE)</f>
        <v>Kelapa Sawit</v>
      </c>
      <c r="M2154" t="str">
        <f>VLOOKUP(D2154,Group[],4,FALSE)</f>
        <v>Kelapa Sawit</v>
      </c>
      <c r="N2154" t="str">
        <f>VLOOKUP(F2154,Kategori[],3,FALSE)</f>
        <v>Minyak Sawit</v>
      </c>
    </row>
    <row r="2155" spans="1:14">
      <c r="A2155" s="139" t="s">
        <v>6856</v>
      </c>
      <c r="B2155" s="27" t="s">
        <v>24</v>
      </c>
      <c r="C2155" s="27" t="s">
        <v>21</v>
      </c>
      <c r="D2155" s="27" t="s">
        <v>1060</v>
      </c>
      <c r="E2155" s="27" t="s">
        <v>31</v>
      </c>
      <c r="F2155" s="27" t="s">
        <v>6</v>
      </c>
      <c r="G2155" s="27" t="s">
        <v>6</v>
      </c>
      <c r="H2155" s="139" t="s">
        <v>5</v>
      </c>
      <c r="I2155" s="1">
        <v>28734312417</v>
      </c>
      <c r="J2155" s="58">
        <v>0</v>
      </c>
      <c r="K2155" t="str">
        <f>VLOOKUP(D2155,Group[],3,FALSE)</f>
        <v>Non Komoditi</v>
      </c>
      <c r="L2155">
        <f>VLOOKUP(D2155,Group[],5,FALSE)</f>
        <v>0</v>
      </c>
      <c r="M2155" t="str">
        <f>VLOOKUP(D2155,Group[],4,FALSE)</f>
        <v>KSO</v>
      </c>
      <c r="N2155" t="str">
        <f>VLOOKUP(F2155,Kategori[],3,FALSE)</f>
        <v>Lainnya</v>
      </c>
    </row>
    <row r="2156" spans="1:14">
      <c r="A2156" s="139" t="s">
        <v>6856</v>
      </c>
      <c r="B2156" s="27" t="s">
        <v>24</v>
      </c>
      <c r="C2156" s="27" t="s">
        <v>22</v>
      </c>
      <c r="D2156" s="27" t="s">
        <v>1061</v>
      </c>
      <c r="E2156" s="27" t="s">
        <v>35</v>
      </c>
      <c r="F2156" s="27" t="s">
        <v>50</v>
      </c>
      <c r="G2156" s="27" t="s">
        <v>8</v>
      </c>
      <c r="H2156" s="139" t="s">
        <v>5</v>
      </c>
      <c r="I2156" s="1">
        <v>66288169555</v>
      </c>
      <c r="J2156" s="58">
        <v>5584770</v>
      </c>
      <c r="K2156" t="str">
        <f>VLOOKUP(D2156,Group[],3,FALSE)</f>
        <v>Komoditi</v>
      </c>
      <c r="L2156" t="str">
        <f>VLOOKUP(D2156,Group[],5,FALSE)</f>
        <v>Kelapa Sawit</v>
      </c>
      <c r="M2156" t="str">
        <f>VLOOKUP(D2156,Group[],4,FALSE)</f>
        <v>Kelapa Sawit</v>
      </c>
      <c r="N2156" t="str">
        <f>VLOOKUP(F2156,Kategori[],3,FALSE)</f>
        <v>Minyak Sawit</v>
      </c>
    </row>
    <row r="2157" spans="1:14">
      <c r="A2157" s="139" t="s">
        <v>6856</v>
      </c>
      <c r="B2157" s="27" t="s">
        <v>24</v>
      </c>
      <c r="C2157" s="27" t="s">
        <v>22</v>
      </c>
      <c r="D2157" s="27" t="s">
        <v>1061</v>
      </c>
      <c r="E2157" s="27" t="s">
        <v>35</v>
      </c>
      <c r="F2157" s="27" t="s">
        <v>1033</v>
      </c>
      <c r="G2157" s="27" t="s">
        <v>1034</v>
      </c>
      <c r="H2157" s="139" t="s">
        <v>5</v>
      </c>
      <c r="I2157" s="1">
        <v>8472130000</v>
      </c>
      <c r="J2157" s="58">
        <v>604830</v>
      </c>
      <c r="K2157" t="str">
        <f>VLOOKUP(D2157,Group[],3,FALSE)</f>
        <v>Komoditi</v>
      </c>
      <c r="L2157" t="str">
        <f>VLOOKUP(D2157,Group[],5,FALSE)</f>
        <v>Kelapa Sawit</v>
      </c>
      <c r="M2157" t="str">
        <f>VLOOKUP(D2157,Group[],4,FALSE)</f>
        <v>Kelapa Sawit</v>
      </c>
      <c r="N2157" t="str">
        <f>VLOOKUP(F2157,Kategori[],3,FALSE)</f>
        <v>PKO</v>
      </c>
    </row>
    <row r="2158" spans="1:14">
      <c r="A2158" s="139" t="s">
        <v>6856</v>
      </c>
      <c r="B2158" s="27" t="s">
        <v>24</v>
      </c>
      <c r="C2158" s="27" t="s">
        <v>22</v>
      </c>
      <c r="D2158" s="27" t="s">
        <v>1061</v>
      </c>
      <c r="E2158" s="27" t="s">
        <v>35</v>
      </c>
      <c r="F2158" s="27" t="s">
        <v>1035</v>
      </c>
      <c r="G2158" s="27" t="s">
        <v>1036</v>
      </c>
      <c r="H2158" s="139" t="s">
        <v>5</v>
      </c>
      <c r="I2158" s="1">
        <v>939420687</v>
      </c>
      <c r="J2158" s="58">
        <v>564649</v>
      </c>
      <c r="K2158" t="str">
        <f>VLOOKUP(D2158,Group[],3,FALSE)</f>
        <v>Komoditi</v>
      </c>
      <c r="L2158" t="str">
        <f>VLOOKUP(D2158,Group[],5,FALSE)</f>
        <v>Kelapa Sawit</v>
      </c>
      <c r="M2158" t="str">
        <f>VLOOKUP(D2158,Group[],4,FALSE)</f>
        <v>Kelapa Sawit</v>
      </c>
      <c r="N2158" t="str">
        <f>VLOOKUP(F2158,Kategori[],3,FALSE)</f>
        <v>PKM</v>
      </c>
    </row>
    <row r="2159" spans="1:14">
      <c r="A2159" s="139" t="s">
        <v>6856</v>
      </c>
      <c r="B2159" s="27" t="s">
        <v>24</v>
      </c>
      <c r="C2159" s="27" t="s">
        <v>22</v>
      </c>
      <c r="D2159" s="27" t="s">
        <v>1066</v>
      </c>
      <c r="E2159" s="27" t="s">
        <v>28</v>
      </c>
      <c r="F2159" s="27" t="s">
        <v>351</v>
      </c>
      <c r="G2159" s="27" t="s">
        <v>352</v>
      </c>
      <c r="H2159" s="139" t="s">
        <v>4</v>
      </c>
      <c r="I2159" s="1">
        <v>5248566144</v>
      </c>
      <c r="J2159" s="58">
        <v>153600</v>
      </c>
      <c r="K2159" t="str">
        <f>VLOOKUP(D2159,Group[],3,FALSE)</f>
        <v>Komoditi</v>
      </c>
      <c r="L2159" t="str">
        <f>VLOOKUP(D2159,Group[],5,FALSE)</f>
        <v>Karet</v>
      </c>
      <c r="M2159" t="str">
        <f>VLOOKUP(D2159,Group[],4,FALSE)</f>
        <v>Karet</v>
      </c>
      <c r="N2159" t="str">
        <f>VLOOKUP(F2159,Kategori[],3,FALSE)</f>
        <v>RSS-I</v>
      </c>
    </row>
    <row r="2160" spans="1:14">
      <c r="A2160" s="139" t="s">
        <v>6856</v>
      </c>
      <c r="B2160" s="27" t="s">
        <v>24</v>
      </c>
      <c r="C2160" s="27" t="s">
        <v>22</v>
      </c>
      <c r="D2160" s="27" t="s">
        <v>1066</v>
      </c>
      <c r="E2160" s="27" t="s">
        <v>28</v>
      </c>
      <c r="F2160" s="27" t="s">
        <v>353</v>
      </c>
      <c r="G2160" s="27" t="s">
        <v>354</v>
      </c>
      <c r="H2160" s="139" t="s">
        <v>4</v>
      </c>
      <c r="I2160" s="1">
        <v>8176894792</v>
      </c>
      <c r="J2160" s="58">
        <v>226800</v>
      </c>
      <c r="K2160" t="str">
        <f>VLOOKUP(D2160,Group[],3,FALSE)</f>
        <v>Komoditi</v>
      </c>
      <c r="L2160" t="str">
        <f>VLOOKUP(D2160,Group[],5,FALSE)</f>
        <v>Karet</v>
      </c>
      <c r="M2160" t="str">
        <f>VLOOKUP(D2160,Group[],4,FALSE)</f>
        <v>Karet</v>
      </c>
      <c r="N2160" t="str">
        <f>VLOOKUP(F2160,Kategori[],3,FALSE)</f>
        <v>Karet Lainnya</v>
      </c>
    </row>
    <row r="2161" spans="1:14">
      <c r="A2161" s="139" t="s">
        <v>6856</v>
      </c>
      <c r="B2161" s="27" t="s">
        <v>24</v>
      </c>
      <c r="C2161" s="27" t="s">
        <v>22</v>
      </c>
      <c r="D2161" s="27" t="s">
        <v>1066</v>
      </c>
      <c r="E2161" s="27" t="s">
        <v>28</v>
      </c>
      <c r="F2161" s="27" t="s">
        <v>355</v>
      </c>
      <c r="G2161" s="27" t="s">
        <v>356</v>
      </c>
      <c r="H2161" s="139" t="s">
        <v>5</v>
      </c>
      <c r="I2161" s="1">
        <v>57025471860</v>
      </c>
      <c r="J2161" s="58">
        <v>2212560</v>
      </c>
      <c r="K2161" t="str">
        <f>VLOOKUP(D2161,Group[],3,FALSE)</f>
        <v>Komoditi</v>
      </c>
      <c r="L2161" t="str">
        <f>VLOOKUP(D2161,Group[],5,FALSE)</f>
        <v>Karet</v>
      </c>
      <c r="M2161" t="str">
        <f>VLOOKUP(D2161,Group[],4,FALSE)</f>
        <v>Karet</v>
      </c>
      <c r="N2161" t="str">
        <f>VLOOKUP(F2161,Kategori[],3,FALSE)</f>
        <v>SIR 20</v>
      </c>
    </row>
    <row r="2162" spans="1:14">
      <c r="A2162" s="139" t="s">
        <v>6856</v>
      </c>
      <c r="B2162" s="27" t="s">
        <v>24</v>
      </c>
      <c r="C2162" s="27" t="s">
        <v>22</v>
      </c>
      <c r="D2162" s="27" t="s">
        <v>1066</v>
      </c>
      <c r="E2162" s="27" t="s">
        <v>28</v>
      </c>
      <c r="F2162" s="27" t="s">
        <v>98</v>
      </c>
      <c r="G2162" s="27" t="s">
        <v>99</v>
      </c>
      <c r="H2162" s="139" t="s">
        <v>4</v>
      </c>
      <c r="I2162" s="1">
        <v>13810736902</v>
      </c>
      <c r="J2162" s="58">
        <v>421038</v>
      </c>
      <c r="K2162" t="str">
        <f>VLOOKUP(D2162,Group[],3,FALSE)</f>
        <v>Komoditi</v>
      </c>
      <c r="L2162" t="str">
        <f>VLOOKUP(D2162,Group[],5,FALSE)</f>
        <v>Karet</v>
      </c>
      <c r="M2162" t="str">
        <f>VLOOKUP(D2162,Group[],4,FALSE)</f>
        <v>Karet</v>
      </c>
      <c r="N2162" t="str">
        <f>VLOOKUP(F2162,Kategori[],3,FALSE)</f>
        <v>RSS-I</v>
      </c>
    </row>
    <row r="2163" spans="1:14">
      <c r="A2163" s="139" t="s">
        <v>6856</v>
      </c>
      <c r="B2163" s="27" t="s">
        <v>24</v>
      </c>
      <c r="C2163" s="27" t="s">
        <v>22</v>
      </c>
      <c r="D2163" s="27" t="s">
        <v>1066</v>
      </c>
      <c r="E2163" s="27" t="s">
        <v>28</v>
      </c>
      <c r="F2163" s="27" t="s">
        <v>98</v>
      </c>
      <c r="G2163" s="27" t="s">
        <v>99</v>
      </c>
      <c r="H2163" s="139" t="s">
        <v>5</v>
      </c>
      <c r="I2163" s="1">
        <v>1177240554</v>
      </c>
      <c r="J2163" s="58">
        <v>36612</v>
      </c>
      <c r="K2163" t="str">
        <f>VLOOKUP(D2163,Group[],3,FALSE)</f>
        <v>Komoditi</v>
      </c>
      <c r="L2163" t="str">
        <f>VLOOKUP(D2163,Group[],5,FALSE)</f>
        <v>Karet</v>
      </c>
      <c r="M2163" t="str">
        <f>VLOOKUP(D2163,Group[],4,FALSE)</f>
        <v>Karet</v>
      </c>
      <c r="N2163" t="str">
        <f>VLOOKUP(F2163,Kategori[],3,FALSE)</f>
        <v>RSS-I</v>
      </c>
    </row>
    <row r="2164" spans="1:14">
      <c r="A2164" s="139" t="s">
        <v>6856</v>
      </c>
      <c r="B2164" s="27" t="s">
        <v>24</v>
      </c>
      <c r="C2164" s="27" t="s">
        <v>22</v>
      </c>
      <c r="D2164" s="27" t="s">
        <v>1067</v>
      </c>
      <c r="E2164" s="27" t="s">
        <v>36</v>
      </c>
      <c r="F2164" s="27" t="s">
        <v>698</v>
      </c>
      <c r="G2164" s="27" t="s">
        <v>14</v>
      </c>
      <c r="H2164" s="139" t="s">
        <v>5</v>
      </c>
      <c r="I2164" s="1">
        <v>1457690000</v>
      </c>
      <c r="J2164" s="58">
        <v>70900</v>
      </c>
      <c r="K2164" t="str">
        <f>VLOOKUP(D2164,Group[],3,FALSE)</f>
        <v>Komoditi</v>
      </c>
      <c r="L2164" t="str">
        <f>VLOOKUP(D2164,Group[],5,FALSE)</f>
        <v>Teh</v>
      </c>
      <c r="M2164" t="str">
        <f>VLOOKUP(D2164,Group[],4,FALSE)</f>
        <v>Teh</v>
      </c>
      <c r="N2164" t="str">
        <f>VLOOKUP(F2164,Kategori[],3,FALSE)</f>
        <v>Teh Lainnya</v>
      </c>
    </row>
    <row r="2165" spans="1:14">
      <c r="A2165" s="139" t="s">
        <v>6856</v>
      </c>
      <c r="B2165" s="27" t="s">
        <v>24</v>
      </c>
      <c r="C2165" s="27" t="s">
        <v>22</v>
      </c>
      <c r="D2165" s="27" t="s">
        <v>1067</v>
      </c>
      <c r="E2165" s="27" t="s">
        <v>36</v>
      </c>
      <c r="F2165" s="27" t="s">
        <v>357</v>
      </c>
      <c r="G2165" s="27" t="s">
        <v>358</v>
      </c>
      <c r="H2165" s="139" t="s">
        <v>5</v>
      </c>
      <c r="I2165" s="1">
        <v>87420320</v>
      </c>
      <c r="J2165" s="58">
        <v>4160</v>
      </c>
      <c r="K2165" t="str">
        <f>VLOOKUP(D2165,Group[],3,FALSE)</f>
        <v>Komoditi</v>
      </c>
      <c r="L2165" t="str">
        <f>VLOOKUP(D2165,Group[],5,FALSE)</f>
        <v>Teh</v>
      </c>
      <c r="M2165" t="str">
        <f>VLOOKUP(D2165,Group[],4,FALSE)</f>
        <v>Teh</v>
      </c>
      <c r="N2165" t="str">
        <f>VLOOKUP(F2165,Kategori[],3,FALSE)</f>
        <v>CTC</v>
      </c>
    </row>
    <row r="2166" spans="1:14">
      <c r="A2166" s="139" t="s">
        <v>6856</v>
      </c>
      <c r="B2166" s="27" t="s">
        <v>24</v>
      </c>
      <c r="C2166" s="27" t="s">
        <v>22</v>
      </c>
      <c r="D2166" s="27" t="s">
        <v>1067</v>
      </c>
      <c r="E2166" s="27" t="s">
        <v>36</v>
      </c>
      <c r="F2166" s="27" t="s">
        <v>80</v>
      </c>
      <c r="G2166" s="27" t="s">
        <v>81</v>
      </c>
      <c r="H2166" s="139" t="s">
        <v>5</v>
      </c>
      <c r="I2166" s="1">
        <v>58581960</v>
      </c>
      <c r="J2166" s="58">
        <v>2400</v>
      </c>
      <c r="K2166" t="str">
        <f>VLOOKUP(D2166,Group[],3,FALSE)</f>
        <v>Komoditi</v>
      </c>
      <c r="L2166" t="str">
        <f>VLOOKUP(D2166,Group[],5,FALSE)</f>
        <v>Teh</v>
      </c>
      <c r="M2166" t="str">
        <f>VLOOKUP(D2166,Group[],4,FALSE)</f>
        <v>Teh</v>
      </c>
      <c r="N2166" t="str">
        <f>VLOOKUP(F2166,Kategori[],3,FALSE)</f>
        <v>CTC</v>
      </c>
    </row>
    <row r="2167" spans="1:14">
      <c r="A2167" s="139" t="s">
        <v>6856</v>
      </c>
      <c r="B2167" s="27" t="s">
        <v>24</v>
      </c>
      <c r="C2167" s="27" t="s">
        <v>22</v>
      </c>
      <c r="D2167" s="27" t="s">
        <v>1067</v>
      </c>
      <c r="E2167" s="27" t="s">
        <v>36</v>
      </c>
      <c r="F2167" s="27" t="s">
        <v>82</v>
      </c>
      <c r="G2167" s="27" t="s">
        <v>83</v>
      </c>
      <c r="H2167" s="139" t="s">
        <v>4</v>
      </c>
      <c r="I2167" s="1">
        <v>238401072</v>
      </c>
      <c r="J2167" s="58">
        <v>9100</v>
      </c>
      <c r="K2167" t="str">
        <f>VLOOKUP(D2167,Group[],3,FALSE)</f>
        <v>Komoditi</v>
      </c>
      <c r="L2167" t="str">
        <f>VLOOKUP(D2167,Group[],5,FALSE)</f>
        <v>Teh</v>
      </c>
      <c r="M2167" t="str">
        <f>VLOOKUP(D2167,Group[],4,FALSE)</f>
        <v>Teh</v>
      </c>
      <c r="N2167" t="str">
        <f>VLOOKUP(F2167,Kategori[],3,FALSE)</f>
        <v>CTC</v>
      </c>
    </row>
    <row r="2168" spans="1:14">
      <c r="A2168" s="139" t="s">
        <v>6856</v>
      </c>
      <c r="B2168" s="27" t="s">
        <v>24</v>
      </c>
      <c r="C2168" s="27" t="s">
        <v>22</v>
      </c>
      <c r="D2168" s="27" t="s">
        <v>1067</v>
      </c>
      <c r="E2168" s="27" t="s">
        <v>36</v>
      </c>
      <c r="F2168" s="27" t="s">
        <v>82</v>
      </c>
      <c r="G2168" s="27" t="s">
        <v>83</v>
      </c>
      <c r="H2168" s="139" t="s">
        <v>5</v>
      </c>
      <c r="I2168" s="1">
        <v>71239155</v>
      </c>
      <c r="J2168" s="58">
        <v>2600</v>
      </c>
      <c r="K2168" t="str">
        <f>VLOOKUP(D2168,Group[],3,FALSE)</f>
        <v>Komoditi</v>
      </c>
      <c r="L2168" t="str">
        <f>VLOOKUP(D2168,Group[],5,FALSE)</f>
        <v>Teh</v>
      </c>
      <c r="M2168" t="str">
        <f>VLOOKUP(D2168,Group[],4,FALSE)</f>
        <v>Teh</v>
      </c>
      <c r="N2168" t="str">
        <f>VLOOKUP(F2168,Kategori[],3,FALSE)</f>
        <v>CTC</v>
      </c>
    </row>
    <row r="2169" spans="1:14">
      <c r="A2169" s="139" t="s">
        <v>6856</v>
      </c>
      <c r="B2169" s="27" t="s">
        <v>24</v>
      </c>
      <c r="C2169" s="27" t="s">
        <v>22</v>
      </c>
      <c r="D2169" s="27" t="s">
        <v>1065</v>
      </c>
      <c r="E2169" s="27" t="s">
        <v>34</v>
      </c>
      <c r="F2169" s="27" t="s">
        <v>6</v>
      </c>
      <c r="G2169" s="27" t="s">
        <v>6</v>
      </c>
      <c r="H2169" s="139" t="s">
        <v>5</v>
      </c>
      <c r="I2169" s="1">
        <v>532621467</v>
      </c>
      <c r="J2169" s="58">
        <v>0</v>
      </c>
      <c r="K2169" t="str">
        <f>VLOOKUP(D2169,Group[],3,FALSE)</f>
        <v>Non Komoditi</v>
      </c>
      <c r="L2169">
        <f>VLOOKUP(D2169,Group[],5,FALSE)</f>
        <v>0</v>
      </c>
      <c r="M2169" t="str">
        <f>VLOOKUP(D2169,Group[],4,FALSE)</f>
        <v>Optimalisasi Aset</v>
      </c>
      <c r="N2169" t="str">
        <f>VLOOKUP(F2169,Kategori[],3,FALSE)</f>
        <v>Lainnya</v>
      </c>
    </row>
    <row r="2170" spans="1:14">
      <c r="A2170" s="139" t="s">
        <v>6856</v>
      </c>
      <c r="B2170" s="27" t="s">
        <v>24</v>
      </c>
      <c r="C2170" s="27" t="s">
        <v>22</v>
      </c>
      <c r="D2170" s="27" t="s">
        <v>1062</v>
      </c>
      <c r="E2170" s="27" t="s">
        <v>45</v>
      </c>
      <c r="F2170" s="27" t="s">
        <v>50</v>
      </c>
      <c r="G2170" s="27" t="s">
        <v>8</v>
      </c>
      <c r="H2170" s="139" t="s">
        <v>5</v>
      </c>
      <c r="I2170" s="1">
        <v>28571890</v>
      </c>
      <c r="J2170" s="58">
        <v>0</v>
      </c>
      <c r="K2170" t="str">
        <f>VLOOKUP(D2170,Group[],3,FALSE)</f>
        <v>Komoditi</v>
      </c>
      <c r="L2170" t="str">
        <f>VLOOKUP(D2170,Group[],5,FALSE)</f>
        <v>Kelapa Sawit</v>
      </c>
      <c r="M2170" t="str">
        <f>VLOOKUP(D2170,Group[],4,FALSE)</f>
        <v>Kelapa Sawit</v>
      </c>
      <c r="N2170" t="str">
        <f>VLOOKUP(F2170,Kategori[],3,FALSE)</f>
        <v>Minyak Sawit</v>
      </c>
    </row>
    <row r="2171" spans="1:14">
      <c r="A2171" s="139" t="s">
        <v>6856</v>
      </c>
      <c r="B2171" s="27" t="s">
        <v>24</v>
      </c>
      <c r="C2171" s="27" t="s">
        <v>22</v>
      </c>
      <c r="D2171" s="27" t="s">
        <v>1060</v>
      </c>
      <c r="E2171" s="27" t="s">
        <v>31</v>
      </c>
      <c r="F2171" s="27" t="s">
        <v>6</v>
      </c>
      <c r="G2171" s="27" t="s">
        <v>6</v>
      </c>
      <c r="H2171" s="139" t="s">
        <v>5</v>
      </c>
      <c r="I2171" s="1">
        <v>33534622248</v>
      </c>
      <c r="J2171" s="58">
        <v>0</v>
      </c>
      <c r="K2171" t="str">
        <f>VLOOKUP(D2171,Group[],3,FALSE)</f>
        <v>Non Komoditi</v>
      </c>
      <c r="L2171">
        <f>VLOOKUP(D2171,Group[],5,FALSE)</f>
        <v>0</v>
      </c>
      <c r="M2171" t="str">
        <f>VLOOKUP(D2171,Group[],4,FALSE)</f>
        <v>KSO</v>
      </c>
      <c r="N2171" t="str">
        <f>VLOOKUP(F2171,Kategori[],3,FALSE)</f>
        <v>Lainnya</v>
      </c>
    </row>
    <row r="2172" spans="1:14">
      <c r="A2172" s="139" t="s">
        <v>6856</v>
      </c>
      <c r="B2172" s="27" t="s">
        <v>24</v>
      </c>
      <c r="C2172" s="27" t="s">
        <v>23</v>
      </c>
      <c r="D2172" s="27" t="s">
        <v>1064</v>
      </c>
      <c r="E2172" s="27" t="s">
        <v>33</v>
      </c>
      <c r="F2172" s="27" t="s">
        <v>642</v>
      </c>
      <c r="G2172" s="27" t="s">
        <v>643</v>
      </c>
      <c r="H2172" s="139" t="s">
        <v>5</v>
      </c>
      <c r="I2172" s="1">
        <v>3715925000</v>
      </c>
      <c r="J2172" s="58">
        <v>242000</v>
      </c>
      <c r="K2172" t="str">
        <f>VLOOKUP(D2172,Group[],3,FALSE)</f>
        <v>Komoditi</v>
      </c>
      <c r="L2172" t="str">
        <f>VLOOKUP(D2172,Group[],5,FALSE)</f>
        <v>Tebu</v>
      </c>
      <c r="M2172" t="str">
        <f>VLOOKUP(D2172,Group[],4,FALSE)</f>
        <v>Tebu</v>
      </c>
      <c r="N2172" t="str">
        <f>VLOOKUP(F2172,Kategori[],3,FALSE)</f>
        <v>Gula</v>
      </c>
    </row>
    <row r="2173" spans="1:14">
      <c r="A2173" s="139" t="s">
        <v>6856</v>
      </c>
      <c r="B2173" s="27" t="s">
        <v>24</v>
      </c>
      <c r="C2173" s="27" t="s">
        <v>23</v>
      </c>
      <c r="D2173" s="27" t="s">
        <v>1060</v>
      </c>
      <c r="E2173" s="27" t="s">
        <v>31</v>
      </c>
      <c r="F2173" s="27" t="s">
        <v>6</v>
      </c>
      <c r="G2173" s="27" t="s">
        <v>6</v>
      </c>
      <c r="H2173" s="139" t="s">
        <v>5</v>
      </c>
      <c r="I2173" s="1">
        <v>10710428720</v>
      </c>
      <c r="J2173" s="58">
        <v>0</v>
      </c>
      <c r="K2173" t="str">
        <f>VLOOKUP(D2173,Group[],3,FALSE)</f>
        <v>Non Komoditi</v>
      </c>
      <c r="L2173">
        <f>VLOOKUP(D2173,Group[],5,FALSE)</f>
        <v>0</v>
      </c>
      <c r="M2173" t="str">
        <f>VLOOKUP(D2173,Group[],4,FALSE)</f>
        <v>KSO</v>
      </c>
      <c r="N2173" t="str">
        <f>VLOOKUP(F2173,Kategori[],3,FALSE)</f>
        <v>Lainnya</v>
      </c>
    </row>
    <row r="2174" spans="1:14">
      <c r="A2174" s="139" t="s">
        <v>6856</v>
      </c>
      <c r="B2174" s="27" t="s">
        <v>20</v>
      </c>
      <c r="C2174" s="27" t="s">
        <v>17</v>
      </c>
      <c r="D2174" s="27" t="s">
        <v>1061</v>
      </c>
      <c r="E2174" s="27" t="s">
        <v>35</v>
      </c>
      <c r="F2174" s="27" t="s">
        <v>51</v>
      </c>
      <c r="G2174" s="27" t="s">
        <v>9</v>
      </c>
      <c r="H2174" s="139" t="s">
        <v>5</v>
      </c>
      <c r="I2174" s="1">
        <v>1396268400</v>
      </c>
      <c r="J2174" s="58">
        <v>208700</v>
      </c>
      <c r="K2174" t="str">
        <f>VLOOKUP(D2174,Group[],3,FALSE)</f>
        <v>Komoditi</v>
      </c>
      <c r="L2174" t="str">
        <f>VLOOKUP(D2174,Group[],5,FALSE)</f>
        <v>Kelapa Sawit</v>
      </c>
      <c r="M2174" t="str">
        <f>VLOOKUP(D2174,Group[],4,FALSE)</f>
        <v>Kelapa Sawit</v>
      </c>
      <c r="N2174" t="str">
        <f>VLOOKUP(F2174,Kategori[],3,FALSE)</f>
        <v>Kernel</v>
      </c>
    </row>
    <row r="2175" spans="1:14">
      <c r="A2175" s="139" t="s">
        <v>6856</v>
      </c>
      <c r="B2175" s="27" t="s">
        <v>20</v>
      </c>
      <c r="C2175" s="27" t="s">
        <v>17</v>
      </c>
      <c r="D2175" s="27" t="s">
        <v>1064</v>
      </c>
      <c r="E2175" s="27" t="s">
        <v>33</v>
      </c>
      <c r="F2175" s="27" t="s">
        <v>363</v>
      </c>
      <c r="G2175" s="27" t="s">
        <v>364</v>
      </c>
      <c r="H2175" s="139" t="s">
        <v>5</v>
      </c>
      <c r="I2175" s="1">
        <v>13149270000</v>
      </c>
      <c r="J2175" s="58">
        <v>837000</v>
      </c>
      <c r="K2175" t="str">
        <f>VLOOKUP(D2175,Group[],3,FALSE)</f>
        <v>Komoditi</v>
      </c>
      <c r="L2175" t="str">
        <f>VLOOKUP(D2175,Group[],5,FALSE)</f>
        <v>Tebu</v>
      </c>
      <c r="M2175" t="str">
        <f>VLOOKUP(D2175,Group[],4,FALSE)</f>
        <v>Tebu</v>
      </c>
      <c r="N2175" t="str">
        <f>VLOOKUP(F2175,Kategori[],3,FALSE)</f>
        <v>Gula</v>
      </c>
    </row>
    <row r="2176" spans="1:14">
      <c r="A2176" s="139" t="s">
        <v>6856</v>
      </c>
      <c r="B2176" s="27" t="s">
        <v>20</v>
      </c>
      <c r="C2176" s="27" t="s">
        <v>17</v>
      </c>
      <c r="D2176" s="27" t="s">
        <v>1064</v>
      </c>
      <c r="E2176" s="27" t="s">
        <v>33</v>
      </c>
      <c r="F2176" s="27" t="s">
        <v>365</v>
      </c>
      <c r="G2176" s="27" t="s">
        <v>366</v>
      </c>
      <c r="H2176" s="139" t="s">
        <v>5</v>
      </c>
      <c r="I2176" s="1">
        <v>1384952500</v>
      </c>
      <c r="J2176" s="58">
        <v>547950</v>
      </c>
      <c r="K2176" t="str">
        <f>VLOOKUP(D2176,Group[],3,FALSE)</f>
        <v>Komoditi</v>
      </c>
      <c r="L2176" t="str">
        <f>VLOOKUP(D2176,Group[],5,FALSE)</f>
        <v>Tebu</v>
      </c>
      <c r="M2176" t="str">
        <f>VLOOKUP(D2176,Group[],4,FALSE)</f>
        <v>Tebu</v>
      </c>
      <c r="N2176" t="str">
        <f>VLOOKUP(F2176,Kategori[],3,FALSE)</f>
        <v>Tetes</v>
      </c>
    </row>
    <row r="2177" spans="1:14">
      <c r="A2177" s="139" t="s">
        <v>6856</v>
      </c>
      <c r="B2177" s="27" t="s">
        <v>20</v>
      </c>
      <c r="C2177" s="27" t="s">
        <v>17</v>
      </c>
      <c r="D2177" s="27" t="s">
        <v>1064</v>
      </c>
      <c r="E2177" s="27" t="s">
        <v>33</v>
      </c>
      <c r="F2177" s="27" t="s">
        <v>367</v>
      </c>
      <c r="G2177" s="27" t="s">
        <v>368</v>
      </c>
      <c r="H2177" s="139" t="s">
        <v>5</v>
      </c>
      <c r="I2177" s="1">
        <v>1969371044</v>
      </c>
      <c r="J2177" s="58">
        <v>414970</v>
      </c>
      <c r="K2177" t="str">
        <f>VLOOKUP(D2177,Group[],3,FALSE)</f>
        <v>Komoditi</v>
      </c>
      <c r="L2177" t="str">
        <f>VLOOKUP(D2177,Group[],5,FALSE)</f>
        <v>Tebu</v>
      </c>
      <c r="M2177" t="str">
        <f>VLOOKUP(D2177,Group[],4,FALSE)</f>
        <v>Tebu</v>
      </c>
      <c r="N2177" t="str">
        <f>VLOOKUP(F2177,Kategori[],3,FALSE)</f>
        <v>Gula</v>
      </c>
    </row>
    <row r="2178" spans="1:14">
      <c r="A2178" s="139" t="s">
        <v>6856</v>
      </c>
      <c r="B2178" s="27" t="s">
        <v>20</v>
      </c>
      <c r="C2178" s="27" t="s">
        <v>17</v>
      </c>
      <c r="D2178" s="27" t="s">
        <v>1060</v>
      </c>
      <c r="E2178" s="27" t="s">
        <v>31</v>
      </c>
      <c r="F2178" s="27" t="s">
        <v>6</v>
      </c>
      <c r="G2178" s="27" t="s">
        <v>6</v>
      </c>
      <c r="H2178" s="139" t="s">
        <v>5</v>
      </c>
      <c r="I2178" s="1">
        <v>44264674968</v>
      </c>
      <c r="J2178" s="58">
        <v>0</v>
      </c>
      <c r="K2178" t="str">
        <f>VLOOKUP(D2178,Group[],3,FALSE)</f>
        <v>Non Komoditi</v>
      </c>
      <c r="L2178">
        <f>VLOOKUP(D2178,Group[],5,FALSE)</f>
        <v>0</v>
      </c>
      <c r="M2178" t="str">
        <f>VLOOKUP(D2178,Group[],4,FALSE)</f>
        <v>KSO</v>
      </c>
      <c r="N2178" t="str">
        <f>VLOOKUP(F2178,Kategori[],3,FALSE)</f>
        <v>Lainnya</v>
      </c>
    </row>
    <row r="2179" spans="1:14">
      <c r="A2179" s="139" t="s">
        <v>6856</v>
      </c>
      <c r="B2179" s="27" t="s">
        <v>20</v>
      </c>
      <c r="C2179" s="27" t="s">
        <v>18</v>
      </c>
      <c r="D2179" s="27" t="s">
        <v>1066</v>
      </c>
      <c r="E2179" s="27" t="s">
        <v>28</v>
      </c>
      <c r="F2179" s="27" t="s">
        <v>369</v>
      </c>
      <c r="G2179" s="27" t="s">
        <v>370</v>
      </c>
      <c r="H2179" s="139" t="s">
        <v>5</v>
      </c>
      <c r="I2179" s="1">
        <v>1123380001</v>
      </c>
      <c r="J2179" s="58">
        <v>29280</v>
      </c>
      <c r="K2179" t="str">
        <f>VLOOKUP(D2179,Group[],3,FALSE)</f>
        <v>Komoditi</v>
      </c>
      <c r="L2179" t="str">
        <f>VLOOKUP(D2179,Group[],5,FALSE)</f>
        <v>Karet</v>
      </c>
      <c r="M2179" t="str">
        <f>VLOOKUP(D2179,Group[],4,FALSE)</f>
        <v>Karet</v>
      </c>
      <c r="N2179" t="str">
        <f>VLOOKUP(F2179,Kategori[],3,FALSE)</f>
        <v>Karet Lainnya</v>
      </c>
    </row>
    <row r="2180" spans="1:14">
      <c r="A2180" s="139" t="s">
        <v>6856</v>
      </c>
      <c r="B2180" s="27" t="s">
        <v>20</v>
      </c>
      <c r="C2180" s="27" t="s">
        <v>18</v>
      </c>
      <c r="D2180" s="27" t="s">
        <v>1066</v>
      </c>
      <c r="E2180" s="27" t="s">
        <v>28</v>
      </c>
      <c r="F2180" s="27" t="s">
        <v>54</v>
      </c>
      <c r="G2180" s="27" t="s">
        <v>55</v>
      </c>
      <c r="H2180" s="139" t="s">
        <v>4</v>
      </c>
      <c r="I2180" s="1">
        <v>1461095424</v>
      </c>
      <c r="J2180" s="58">
        <v>38400</v>
      </c>
      <c r="K2180" t="str">
        <f>VLOOKUP(D2180,Group[],3,FALSE)</f>
        <v>Komoditi</v>
      </c>
      <c r="L2180" t="str">
        <f>VLOOKUP(D2180,Group[],5,FALSE)</f>
        <v>Karet</v>
      </c>
      <c r="M2180" t="str">
        <f>VLOOKUP(D2180,Group[],4,FALSE)</f>
        <v>Karet</v>
      </c>
      <c r="N2180" t="str">
        <f>VLOOKUP(F2180,Kategori[],3,FALSE)</f>
        <v>Karet Lainnya</v>
      </c>
    </row>
    <row r="2181" spans="1:14">
      <c r="A2181" s="139" t="s">
        <v>6856</v>
      </c>
      <c r="B2181" s="27" t="s">
        <v>20</v>
      </c>
      <c r="C2181" s="27" t="s">
        <v>18</v>
      </c>
      <c r="D2181" s="27" t="s">
        <v>1066</v>
      </c>
      <c r="E2181" s="27" t="s">
        <v>28</v>
      </c>
      <c r="F2181" s="27" t="s">
        <v>54</v>
      </c>
      <c r="G2181" s="27" t="s">
        <v>55</v>
      </c>
      <c r="H2181" s="139" t="s">
        <v>5</v>
      </c>
      <c r="I2181" s="1">
        <v>664857600</v>
      </c>
      <c r="J2181" s="58">
        <v>19200</v>
      </c>
      <c r="K2181" t="str">
        <f>VLOOKUP(D2181,Group[],3,FALSE)</f>
        <v>Komoditi</v>
      </c>
      <c r="L2181" t="str">
        <f>VLOOKUP(D2181,Group[],5,FALSE)</f>
        <v>Karet</v>
      </c>
      <c r="M2181" t="str">
        <f>VLOOKUP(D2181,Group[],4,FALSE)</f>
        <v>Karet</v>
      </c>
      <c r="N2181" t="str">
        <f>VLOOKUP(F2181,Kategori[],3,FALSE)</f>
        <v>Karet Lainnya</v>
      </c>
    </row>
    <row r="2182" spans="1:14">
      <c r="A2182" s="139" t="s">
        <v>6856</v>
      </c>
      <c r="B2182" s="27" t="s">
        <v>20</v>
      </c>
      <c r="C2182" s="27" t="s">
        <v>18</v>
      </c>
      <c r="D2182" s="27" t="s">
        <v>1066</v>
      </c>
      <c r="E2182" s="27" t="s">
        <v>28</v>
      </c>
      <c r="F2182" s="27" t="s">
        <v>378</v>
      </c>
      <c r="G2182" s="27" t="s">
        <v>379</v>
      </c>
      <c r="H2182" s="139" t="s">
        <v>5</v>
      </c>
      <c r="I2182" s="1">
        <v>10466104320</v>
      </c>
      <c r="J2182" s="58">
        <v>403200</v>
      </c>
      <c r="K2182" t="str">
        <f>VLOOKUP(D2182,Group[],3,FALSE)</f>
        <v>Komoditi</v>
      </c>
      <c r="L2182" t="str">
        <f>VLOOKUP(D2182,Group[],5,FALSE)</f>
        <v>Karet</v>
      </c>
      <c r="M2182" t="str">
        <f>VLOOKUP(D2182,Group[],4,FALSE)</f>
        <v>Karet</v>
      </c>
      <c r="N2182" t="str">
        <f>VLOOKUP(F2182,Kategori[],3,FALSE)</f>
        <v>SIR 10</v>
      </c>
    </row>
    <row r="2183" spans="1:14">
      <c r="A2183" s="139" t="s">
        <v>6856</v>
      </c>
      <c r="B2183" s="27" t="s">
        <v>20</v>
      </c>
      <c r="C2183" s="27" t="s">
        <v>18</v>
      </c>
      <c r="D2183" s="27" t="s">
        <v>1066</v>
      </c>
      <c r="E2183" s="27" t="s">
        <v>28</v>
      </c>
      <c r="F2183" s="27" t="s">
        <v>98</v>
      </c>
      <c r="G2183" s="27" t="s">
        <v>99</v>
      </c>
      <c r="H2183" s="139" t="s">
        <v>4</v>
      </c>
      <c r="I2183" s="1">
        <v>10971651308</v>
      </c>
      <c r="J2183" s="58">
        <v>329508</v>
      </c>
      <c r="K2183" t="str">
        <f>VLOOKUP(D2183,Group[],3,FALSE)</f>
        <v>Komoditi</v>
      </c>
      <c r="L2183" t="str">
        <f>VLOOKUP(D2183,Group[],5,FALSE)</f>
        <v>Karet</v>
      </c>
      <c r="M2183" t="str">
        <f>VLOOKUP(D2183,Group[],4,FALSE)</f>
        <v>Karet</v>
      </c>
      <c r="N2183" t="str">
        <f>VLOOKUP(F2183,Kategori[],3,FALSE)</f>
        <v>RSS-I</v>
      </c>
    </row>
    <row r="2184" spans="1:14">
      <c r="A2184" s="139" t="s">
        <v>6856</v>
      </c>
      <c r="B2184" s="27" t="s">
        <v>20</v>
      </c>
      <c r="C2184" s="27" t="s">
        <v>18</v>
      </c>
      <c r="D2184" s="27" t="s">
        <v>1066</v>
      </c>
      <c r="E2184" s="27" t="s">
        <v>28</v>
      </c>
      <c r="F2184" s="27" t="s">
        <v>98</v>
      </c>
      <c r="G2184" s="27" t="s">
        <v>99</v>
      </c>
      <c r="H2184" s="139" t="s">
        <v>5</v>
      </c>
      <c r="I2184" s="1">
        <v>7849027008</v>
      </c>
      <c r="J2184" s="58">
        <v>256284</v>
      </c>
      <c r="K2184" t="str">
        <f>VLOOKUP(D2184,Group[],3,FALSE)</f>
        <v>Komoditi</v>
      </c>
      <c r="L2184" t="str">
        <f>VLOOKUP(D2184,Group[],5,FALSE)</f>
        <v>Karet</v>
      </c>
      <c r="M2184" t="str">
        <f>VLOOKUP(D2184,Group[],4,FALSE)</f>
        <v>Karet</v>
      </c>
      <c r="N2184" t="str">
        <f>VLOOKUP(F2184,Kategori[],3,FALSE)</f>
        <v>RSS-I</v>
      </c>
    </row>
    <row r="2185" spans="1:14">
      <c r="A2185" s="139" t="s">
        <v>6856</v>
      </c>
      <c r="B2185" s="27" t="s">
        <v>20</v>
      </c>
      <c r="C2185" s="27" t="s">
        <v>18</v>
      </c>
      <c r="D2185" s="27" t="s">
        <v>1066</v>
      </c>
      <c r="E2185" s="27" t="s">
        <v>28</v>
      </c>
      <c r="F2185" s="27" t="s">
        <v>640</v>
      </c>
      <c r="G2185" s="27" t="s">
        <v>641</v>
      </c>
      <c r="H2185" s="139" t="s">
        <v>5</v>
      </c>
      <c r="I2185" s="1">
        <v>5128885200</v>
      </c>
      <c r="J2185" s="58">
        <v>198794</v>
      </c>
      <c r="K2185" t="str">
        <f>VLOOKUP(D2185,Group[],3,FALSE)</f>
        <v>Komoditi</v>
      </c>
      <c r="L2185" t="str">
        <f>VLOOKUP(D2185,Group[],5,FALSE)</f>
        <v>Karet</v>
      </c>
      <c r="M2185" t="str">
        <f>VLOOKUP(D2185,Group[],4,FALSE)</f>
        <v>Karet</v>
      </c>
      <c r="N2185" t="str">
        <f>VLOOKUP(F2185,Kategori[],3,FALSE)</f>
        <v>Karet Lainnya</v>
      </c>
    </row>
    <row r="2186" spans="1:14">
      <c r="A2186" s="139" t="s">
        <v>6856</v>
      </c>
      <c r="B2186" s="27" t="s">
        <v>20</v>
      </c>
      <c r="C2186" s="27" t="s">
        <v>18</v>
      </c>
      <c r="D2186" s="27" t="s">
        <v>1067</v>
      </c>
      <c r="E2186" s="27" t="s">
        <v>36</v>
      </c>
      <c r="F2186" s="27" t="s">
        <v>56</v>
      </c>
      <c r="G2186" s="27" t="s">
        <v>57</v>
      </c>
      <c r="H2186" s="139" t="s">
        <v>4</v>
      </c>
      <c r="I2186" s="1">
        <v>2717098560</v>
      </c>
      <c r="J2186" s="58">
        <v>88000</v>
      </c>
      <c r="K2186" t="str">
        <f>VLOOKUP(D2186,Group[],3,FALSE)</f>
        <v>Komoditi</v>
      </c>
      <c r="L2186" t="str">
        <f>VLOOKUP(D2186,Group[],5,FALSE)</f>
        <v>Teh</v>
      </c>
      <c r="M2186" t="str">
        <f>VLOOKUP(D2186,Group[],4,FALSE)</f>
        <v>Teh</v>
      </c>
      <c r="N2186" t="str">
        <f>VLOOKUP(F2186,Kategori[],3,FALSE)</f>
        <v>Ortodhoks</v>
      </c>
    </row>
    <row r="2187" spans="1:14">
      <c r="A2187" s="139" t="s">
        <v>6856</v>
      </c>
      <c r="B2187" s="27" t="s">
        <v>20</v>
      </c>
      <c r="C2187" s="27" t="s">
        <v>18</v>
      </c>
      <c r="D2187" s="27" t="s">
        <v>1067</v>
      </c>
      <c r="E2187" s="27" t="s">
        <v>36</v>
      </c>
      <c r="F2187" s="27" t="s">
        <v>380</v>
      </c>
      <c r="G2187" s="27" t="s">
        <v>381</v>
      </c>
      <c r="H2187" s="139" t="s">
        <v>5</v>
      </c>
      <c r="I2187" s="1">
        <v>91840000</v>
      </c>
      <c r="J2187" s="58">
        <v>11200</v>
      </c>
      <c r="K2187" t="str">
        <f>VLOOKUP(D2187,Group[],3,FALSE)</f>
        <v>Komoditi</v>
      </c>
      <c r="L2187" t="str">
        <f>VLOOKUP(D2187,Group[],5,FALSE)</f>
        <v>Teh</v>
      </c>
      <c r="M2187" t="str">
        <f>VLOOKUP(D2187,Group[],4,FALSE)</f>
        <v>Teh</v>
      </c>
      <c r="N2187" t="str">
        <f>VLOOKUP(F2187,Kategori[],3,FALSE)</f>
        <v>Ortodhoks</v>
      </c>
    </row>
    <row r="2188" spans="1:14">
      <c r="A2188" s="139" t="s">
        <v>6856</v>
      </c>
      <c r="B2188" s="27" t="s">
        <v>20</v>
      </c>
      <c r="C2188" s="27" t="s">
        <v>18</v>
      </c>
      <c r="D2188" s="27" t="s">
        <v>1067</v>
      </c>
      <c r="E2188" s="27" t="s">
        <v>36</v>
      </c>
      <c r="F2188" s="27" t="s">
        <v>382</v>
      </c>
      <c r="G2188" s="27" t="s">
        <v>383</v>
      </c>
      <c r="H2188" s="139" t="s">
        <v>5</v>
      </c>
      <c r="I2188" s="1">
        <v>4911600000</v>
      </c>
      <c r="J2188" s="58">
        <v>342000</v>
      </c>
      <c r="K2188" t="str">
        <f>VLOOKUP(D2188,Group[],3,FALSE)</f>
        <v>Komoditi</v>
      </c>
      <c r="L2188" t="str">
        <f>VLOOKUP(D2188,Group[],5,FALSE)</f>
        <v>Teh</v>
      </c>
      <c r="M2188" t="str">
        <f>VLOOKUP(D2188,Group[],4,FALSE)</f>
        <v>Teh</v>
      </c>
      <c r="N2188" t="str">
        <f>VLOOKUP(F2188,Kategori[],3,FALSE)</f>
        <v>Ortodhoks</v>
      </c>
    </row>
    <row r="2189" spans="1:14">
      <c r="A2189" s="139" t="s">
        <v>6856</v>
      </c>
      <c r="B2189" s="27" t="s">
        <v>20</v>
      </c>
      <c r="C2189" s="27" t="s">
        <v>18</v>
      </c>
      <c r="D2189" s="27" t="s">
        <v>1067</v>
      </c>
      <c r="E2189" s="27" t="s">
        <v>36</v>
      </c>
      <c r="F2189" s="27" t="s">
        <v>388</v>
      </c>
      <c r="G2189" s="27" t="s">
        <v>389</v>
      </c>
      <c r="H2189" s="139" t="s">
        <v>5</v>
      </c>
      <c r="I2189" s="1">
        <v>3250000</v>
      </c>
      <c r="J2189" s="58">
        <v>50</v>
      </c>
      <c r="K2189" t="str">
        <f>VLOOKUP(D2189,Group[],3,FALSE)</f>
        <v>Komoditi</v>
      </c>
      <c r="L2189" t="str">
        <f>VLOOKUP(D2189,Group[],5,FALSE)</f>
        <v>Teh</v>
      </c>
      <c r="M2189" t="str">
        <f>VLOOKUP(D2189,Group[],4,FALSE)</f>
        <v>Teh</v>
      </c>
      <c r="N2189" t="str">
        <f>VLOOKUP(F2189,Kategori[],3,FALSE)</f>
        <v>Ortodhoks</v>
      </c>
    </row>
    <row r="2190" spans="1:14">
      <c r="A2190" s="139" t="s">
        <v>6856</v>
      </c>
      <c r="B2190" s="27" t="s">
        <v>20</v>
      </c>
      <c r="C2190" s="27" t="s">
        <v>18</v>
      </c>
      <c r="D2190" s="27" t="s">
        <v>1067</v>
      </c>
      <c r="E2190" s="27" t="s">
        <v>36</v>
      </c>
      <c r="F2190" s="27" t="s">
        <v>60</v>
      </c>
      <c r="G2190" s="27" t="s">
        <v>61</v>
      </c>
      <c r="H2190" s="139" t="s">
        <v>5</v>
      </c>
      <c r="I2190" s="1">
        <v>26769065</v>
      </c>
      <c r="J2190" s="58">
        <v>670</v>
      </c>
      <c r="K2190" t="str">
        <f>VLOOKUP(D2190,Group[],3,FALSE)</f>
        <v>Komoditi</v>
      </c>
      <c r="L2190" t="str">
        <f>VLOOKUP(D2190,Group[],5,FALSE)</f>
        <v>Teh</v>
      </c>
      <c r="M2190" t="str">
        <f>VLOOKUP(D2190,Group[],4,FALSE)</f>
        <v>Teh</v>
      </c>
      <c r="N2190" t="str">
        <f>VLOOKUP(F2190,Kategori[],3,FALSE)</f>
        <v>Ortodhoks</v>
      </c>
    </row>
    <row r="2191" spans="1:14">
      <c r="A2191" s="139" t="s">
        <v>6856</v>
      </c>
      <c r="B2191" s="27" t="s">
        <v>20</v>
      </c>
      <c r="C2191" s="27" t="s">
        <v>18</v>
      </c>
      <c r="D2191" s="27" t="s">
        <v>1067</v>
      </c>
      <c r="E2191" s="27" t="s">
        <v>36</v>
      </c>
      <c r="F2191" s="27" t="s">
        <v>62</v>
      </c>
      <c r="G2191" s="27" t="s">
        <v>63</v>
      </c>
      <c r="H2191" s="139" t="s">
        <v>5</v>
      </c>
      <c r="I2191" s="1">
        <v>55763720</v>
      </c>
      <c r="J2191" s="58">
        <v>2025</v>
      </c>
      <c r="K2191" t="str">
        <f>VLOOKUP(D2191,Group[],3,FALSE)</f>
        <v>Komoditi</v>
      </c>
      <c r="L2191" t="str">
        <f>VLOOKUP(D2191,Group[],5,FALSE)</f>
        <v>Teh</v>
      </c>
      <c r="M2191" t="str">
        <f>VLOOKUP(D2191,Group[],4,FALSE)</f>
        <v>Teh</v>
      </c>
      <c r="N2191" t="str">
        <f>VLOOKUP(F2191,Kategori[],3,FALSE)</f>
        <v>Ortodhoks</v>
      </c>
    </row>
    <row r="2192" spans="1:14">
      <c r="A2192" s="139" t="s">
        <v>6856</v>
      </c>
      <c r="B2192" s="27" t="s">
        <v>20</v>
      </c>
      <c r="C2192" s="27" t="s">
        <v>18</v>
      </c>
      <c r="D2192" s="27" t="s">
        <v>1067</v>
      </c>
      <c r="E2192" s="27" t="s">
        <v>36</v>
      </c>
      <c r="F2192" s="27" t="s">
        <v>390</v>
      </c>
      <c r="G2192" s="27" t="s">
        <v>391</v>
      </c>
      <c r="H2192" s="139" t="s">
        <v>5</v>
      </c>
      <c r="I2192" s="1">
        <v>18953399</v>
      </c>
      <c r="J2192" s="58">
        <v>344</v>
      </c>
      <c r="K2192" t="str">
        <f>VLOOKUP(D2192,Group[],3,FALSE)</f>
        <v>Komoditi</v>
      </c>
      <c r="L2192" t="str">
        <f>VLOOKUP(D2192,Group[],5,FALSE)</f>
        <v>Teh</v>
      </c>
      <c r="M2192" t="str">
        <f>VLOOKUP(D2192,Group[],4,FALSE)</f>
        <v>Teh</v>
      </c>
      <c r="N2192" t="str">
        <f>VLOOKUP(F2192,Kategori[],3,FALSE)</f>
        <v>Ortodhoks</v>
      </c>
    </row>
    <row r="2193" spans="1:14">
      <c r="A2193" s="139" t="s">
        <v>6856</v>
      </c>
      <c r="B2193" s="27" t="s">
        <v>20</v>
      </c>
      <c r="C2193" s="27" t="s">
        <v>18</v>
      </c>
      <c r="D2193" s="27" t="s">
        <v>1067</v>
      </c>
      <c r="E2193" s="27" t="s">
        <v>36</v>
      </c>
      <c r="F2193" s="27" t="s">
        <v>64</v>
      </c>
      <c r="G2193" s="27" t="s">
        <v>65</v>
      </c>
      <c r="H2193" s="139" t="s">
        <v>4</v>
      </c>
      <c r="I2193" s="1">
        <v>524894040</v>
      </c>
      <c r="J2193" s="58">
        <v>20400</v>
      </c>
      <c r="K2193" t="str">
        <f>VLOOKUP(D2193,Group[],3,FALSE)</f>
        <v>Komoditi</v>
      </c>
      <c r="L2193" t="str">
        <f>VLOOKUP(D2193,Group[],5,FALSE)</f>
        <v>Teh</v>
      </c>
      <c r="M2193" t="str">
        <f>VLOOKUP(D2193,Group[],4,FALSE)</f>
        <v>Teh</v>
      </c>
      <c r="N2193" t="str">
        <f>VLOOKUP(F2193,Kategori[],3,FALSE)</f>
        <v>Ortodhoks</v>
      </c>
    </row>
    <row r="2194" spans="1:14">
      <c r="A2194" s="139" t="s">
        <v>6856</v>
      </c>
      <c r="B2194" s="27" t="s">
        <v>20</v>
      </c>
      <c r="C2194" s="27" t="s">
        <v>18</v>
      </c>
      <c r="D2194" s="27" t="s">
        <v>1067</v>
      </c>
      <c r="E2194" s="27" t="s">
        <v>36</v>
      </c>
      <c r="F2194" s="27" t="s">
        <v>64</v>
      </c>
      <c r="G2194" s="27" t="s">
        <v>65</v>
      </c>
      <c r="H2194" s="139" t="s">
        <v>5</v>
      </c>
      <c r="I2194" s="1">
        <v>769366212</v>
      </c>
      <c r="J2194" s="58">
        <v>30600</v>
      </c>
      <c r="K2194" t="str">
        <f>VLOOKUP(D2194,Group[],3,FALSE)</f>
        <v>Komoditi</v>
      </c>
      <c r="L2194" t="str">
        <f>VLOOKUP(D2194,Group[],5,FALSE)</f>
        <v>Teh</v>
      </c>
      <c r="M2194" t="str">
        <f>VLOOKUP(D2194,Group[],4,FALSE)</f>
        <v>Teh</v>
      </c>
      <c r="N2194" t="str">
        <f>VLOOKUP(F2194,Kategori[],3,FALSE)</f>
        <v>Ortodhoks</v>
      </c>
    </row>
    <row r="2195" spans="1:14">
      <c r="A2195" s="139" t="s">
        <v>6856</v>
      </c>
      <c r="B2195" s="27" t="s">
        <v>20</v>
      </c>
      <c r="C2195" s="27" t="s">
        <v>18</v>
      </c>
      <c r="D2195" s="27" t="s">
        <v>1067</v>
      </c>
      <c r="E2195" s="27" t="s">
        <v>36</v>
      </c>
      <c r="F2195" s="27" t="s">
        <v>66</v>
      </c>
      <c r="G2195" s="27" t="s">
        <v>67</v>
      </c>
      <c r="H2195" s="139" t="s">
        <v>4</v>
      </c>
      <c r="I2195" s="1">
        <v>386621796</v>
      </c>
      <c r="J2195" s="58">
        <v>17820</v>
      </c>
      <c r="K2195" t="str">
        <f>VLOOKUP(D2195,Group[],3,FALSE)</f>
        <v>Komoditi</v>
      </c>
      <c r="L2195" t="str">
        <f>VLOOKUP(D2195,Group[],5,FALSE)</f>
        <v>Teh</v>
      </c>
      <c r="M2195" t="str">
        <f>VLOOKUP(D2195,Group[],4,FALSE)</f>
        <v>Teh</v>
      </c>
      <c r="N2195" t="str">
        <f>VLOOKUP(F2195,Kategori[],3,FALSE)</f>
        <v>Ortodhoks</v>
      </c>
    </row>
    <row r="2196" spans="1:14">
      <c r="A2196" s="139" t="s">
        <v>6856</v>
      </c>
      <c r="B2196" s="27" t="s">
        <v>20</v>
      </c>
      <c r="C2196" s="27" t="s">
        <v>18</v>
      </c>
      <c r="D2196" s="27" t="s">
        <v>1067</v>
      </c>
      <c r="E2196" s="27" t="s">
        <v>36</v>
      </c>
      <c r="F2196" s="27" t="s">
        <v>66</v>
      </c>
      <c r="G2196" s="27" t="s">
        <v>67</v>
      </c>
      <c r="H2196" s="139" t="s">
        <v>5</v>
      </c>
      <c r="I2196" s="1">
        <v>5027050292</v>
      </c>
      <c r="J2196" s="58">
        <v>226600</v>
      </c>
      <c r="K2196" t="str">
        <f>VLOOKUP(D2196,Group[],3,FALSE)</f>
        <v>Komoditi</v>
      </c>
      <c r="L2196" t="str">
        <f>VLOOKUP(D2196,Group[],5,FALSE)</f>
        <v>Teh</v>
      </c>
      <c r="M2196" t="str">
        <f>VLOOKUP(D2196,Group[],4,FALSE)</f>
        <v>Teh</v>
      </c>
      <c r="N2196" t="str">
        <f>VLOOKUP(F2196,Kategori[],3,FALSE)</f>
        <v>Ortodhoks</v>
      </c>
    </row>
    <row r="2197" spans="1:14">
      <c r="A2197" s="139" t="s">
        <v>6856</v>
      </c>
      <c r="B2197" s="27" t="s">
        <v>20</v>
      </c>
      <c r="C2197" s="27" t="s">
        <v>18</v>
      </c>
      <c r="D2197" s="27" t="s">
        <v>1067</v>
      </c>
      <c r="E2197" s="27" t="s">
        <v>36</v>
      </c>
      <c r="F2197" s="27" t="s">
        <v>68</v>
      </c>
      <c r="G2197" s="27" t="s">
        <v>69</v>
      </c>
      <c r="H2197" s="139" t="s">
        <v>4</v>
      </c>
      <c r="I2197" s="1">
        <v>290048400</v>
      </c>
      <c r="J2197" s="58">
        <v>12400</v>
      </c>
      <c r="K2197" t="str">
        <f>VLOOKUP(D2197,Group[],3,FALSE)</f>
        <v>Komoditi</v>
      </c>
      <c r="L2197" t="str">
        <f>VLOOKUP(D2197,Group[],5,FALSE)</f>
        <v>Teh</v>
      </c>
      <c r="M2197" t="str">
        <f>VLOOKUP(D2197,Group[],4,FALSE)</f>
        <v>Teh</v>
      </c>
      <c r="N2197" t="str">
        <f>VLOOKUP(F2197,Kategori[],3,FALSE)</f>
        <v>Ortodhoks</v>
      </c>
    </row>
    <row r="2198" spans="1:14">
      <c r="A2198" s="139" t="s">
        <v>6856</v>
      </c>
      <c r="B2198" s="27" t="s">
        <v>20</v>
      </c>
      <c r="C2198" s="27" t="s">
        <v>18</v>
      </c>
      <c r="D2198" s="27" t="s">
        <v>1067</v>
      </c>
      <c r="E2198" s="27" t="s">
        <v>36</v>
      </c>
      <c r="F2198" s="27" t="s">
        <v>68</v>
      </c>
      <c r="G2198" s="27" t="s">
        <v>69</v>
      </c>
      <c r="H2198" s="139" t="s">
        <v>5</v>
      </c>
      <c r="I2198" s="1">
        <v>1723109521</v>
      </c>
      <c r="J2198" s="58">
        <v>73760</v>
      </c>
      <c r="K2198" t="str">
        <f>VLOOKUP(D2198,Group[],3,FALSE)</f>
        <v>Komoditi</v>
      </c>
      <c r="L2198" t="str">
        <f>VLOOKUP(D2198,Group[],5,FALSE)</f>
        <v>Teh</v>
      </c>
      <c r="M2198" t="str">
        <f>VLOOKUP(D2198,Group[],4,FALSE)</f>
        <v>Teh</v>
      </c>
      <c r="N2198" t="str">
        <f>VLOOKUP(F2198,Kategori[],3,FALSE)</f>
        <v>Ortodhoks</v>
      </c>
    </row>
    <row r="2199" spans="1:14">
      <c r="A2199" s="139" t="s">
        <v>6856</v>
      </c>
      <c r="B2199" s="27" t="s">
        <v>20</v>
      </c>
      <c r="C2199" s="27" t="s">
        <v>18</v>
      </c>
      <c r="D2199" s="27" t="s">
        <v>1067</v>
      </c>
      <c r="E2199" s="27" t="s">
        <v>36</v>
      </c>
      <c r="F2199" s="27" t="s">
        <v>70</v>
      </c>
      <c r="G2199" s="27" t="s">
        <v>71</v>
      </c>
      <c r="H2199" s="139" t="s">
        <v>4</v>
      </c>
      <c r="I2199" s="1">
        <v>987287328</v>
      </c>
      <c r="J2199" s="58">
        <v>46400</v>
      </c>
      <c r="K2199" t="str">
        <f>VLOOKUP(D2199,Group[],3,FALSE)</f>
        <v>Komoditi</v>
      </c>
      <c r="L2199" t="str">
        <f>VLOOKUP(D2199,Group[],5,FALSE)</f>
        <v>Teh</v>
      </c>
      <c r="M2199" t="str">
        <f>VLOOKUP(D2199,Group[],4,FALSE)</f>
        <v>Teh</v>
      </c>
      <c r="N2199" t="str">
        <f>VLOOKUP(F2199,Kategori[],3,FALSE)</f>
        <v>Ortodhoks</v>
      </c>
    </row>
    <row r="2200" spans="1:14">
      <c r="A2200" s="139" t="s">
        <v>6856</v>
      </c>
      <c r="B2200" s="27" t="s">
        <v>20</v>
      </c>
      <c r="C2200" s="27" t="s">
        <v>18</v>
      </c>
      <c r="D2200" s="27" t="s">
        <v>1067</v>
      </c>
      <c r="E2200" s="27" t="s">
        <v>36</v>
      </c>
      <c r="F2200" s="27" t="s">
        <v>70</v>
      </c>
      <c r="G2200" s="27" t="s">
        <v>71</v>
      </c>
      <c r="H2200" s="139" t="s">
        <v>5</v>
      </c>
      <c r="I2200" s="1">
        <v>2163377358</v>
      </c>
      <c r="J2200" s="58">
        <v>105655</v>
      </c>
      <c r="K2200" t="str">
        <f>VLOOKUP(D2200,Group[],3,FALSE)</f>
        <v>Komoditi</v>
      </c>
      <c r="L2200" t="str">
        <f>VLOOKUP(D2200,Group[],5,FALSE)</f>
        <v>Teh</v>
      </c>
      <c r="M2200" t="str">
        <f>VLOOKUP(D2200,Group[],4,FALSE)</f>
        <v>Teh</v>
      </c>
      <c r="N2200" t="str">
        <f>VLOOKUP(F2200,Kategori[],3,FALSE)</f>
        <v>Ortodhoks</v>
      </c>
    </row>
    <row r="2201" spans="1:14">
      <c r="A2201" s="139" t="s">
        <v>6856</v>
      </c>
      <c r="B2201" s="27" t="s">
        <v>20</v>
      </c>
      <c r="C2201" s="27" t="s">
        <v>18</v>
      </c>
      <c r="D2201" s="27" t="s">
        <v>1067</v>
      </c>
      <c r="E2201" s="27" t="s">
        <v>36</v>
      </c>
      <c r="F2201" s="27" t="s">
        <v>72</v>
      </c>
      <c r="G2201" s="27" t="s">
        <v>73</v>
      </c>
      <c r="H2201" s="139" t="s">
        <v>4</v>
      </c>
      <c r="I2201" s="1">
        <v>55998054</v>
      </c>
      <c r="J2201" s="58">
        <v>1260</v>
      </c>
      <c r="K2201" t="str">
        <f>VLOOKUP(D2201,Group[],3,FALSE)</f>
        <v>Komoditi</v>
      </c>
      <c r="L2201" t="str">
        <f>VLOOKUP(D2201,Group[],5,FALSE)</f>
        <v>Teh</v>
      </c>
      <c r="M2201" t="str">
        <f>VLOOKUP(D2201,Group[],4,FALSE)</f>
        <v>Teh</v>
      </c>
      <c r="N2201" t="str">
        <f>VLOOKUP(F2201,Kategori[],3,FALSE)</f>
        <v>Ortodhoks</v>
      </c>
    </row>
    <row r="2202" spans="1:14">
      <c r="A2202" s="139" t="s">
        <v>6856</v>
      </c>
      <c r="B2202" s="27" t="s">
        <v>20</v>
      </c>
      <c r="C2202" s="27" t="s">
        <v>18</v>
      </c>
      <c r="D2202" s="27" t="s">
        <v>1067</v>
      </c>
      <c r="E2202" s="27" t="s">
        <v>36</v>
      </c>
      <c r="F2202" s="27" t="s">
        <v>72</v>
      </c>
      <c r="G2202" s="27" t="s">
        <v>73</v>
      </c>
      <c r="H2202" s="139" t="s">
        <v>5</v>
      </c>
      <c r="I2202" s="1">
        <v>1219712067</v>
      </c>
      <c r="J2202" s="58">
        <v>26460</v>
      </c>
      <c r="K2202" t="str">
        <f>VLOOKUP(D2202,Group[],3,FALSE)</f>
        <v>Komoditi</v>
      </c>
      <c r="L2202" t="str">
        <f>VLOOKUP(D2202,Group[],5,FALSE)</f>
        <v>Teh</v>
      </c>
      <c r="M2202" t="str">
        <f>VLOOKUP(D2202,Group[],4,FALSE)</f>
        <v>Teh</v>
      </c>
      <c r="N2202" t="str">
        <f>VLOOKUP(F2202,Kategori[],3,FALSE)</f>
        <v>Ortodhoks</v>
      </c>
    </row>
    <row r="2203" spans="1:14">
      <c r="A2203" s="139" t="s">
        <v>6856</v>
      </c>
      <c r="B2203" s="27" t="s">
        <v>20</v>
      </c>
      <c r="C2203" s="27" t="s">
        <v>18</v>
      </c>
      <c r="D2203" s="27" t="s">
        <v>1067</v>
      </c>
      <c r="E2203" s="27" t="s">
        <v>36</v>
      </c>
      <c r="F2203" s="27" t="s">
        <v>114</v>
      </c>
      <c r="G2203" s="27" t="s">
        <v>115</v>
      </c>
      <c r="H2203" s="139" t="s">
        <v>5</v>
      </c>
      <c r="I2203" s="1">
        <v>81536000</v>
      </c>
      <c r="J2203" s="58">
        <v>4480</v>
      </c>
      <c r="K2203" t="str">
        <f>VLOOKUP(D2203,Group[],3,FALSE)</f>
        <v>Komoditi</v>
      </c>
      <c r="L2203" t="str">
        <f>VLOOKUP(D2203,Group[],5,FALSE)</f>
        <v>Teh</v>
      </c>
      <c r="M2203" t="str">
        <f>VLOOKUP(D2203,Group[],4,FALSE)</f>
        <v>Teh</v>
      </c>
      <c r="N2203" t="str">
        <f>VLOOKUP(F2203,Kategori[],3,FALSE)</f>
        <v>Ortodhoks</v>
      </c>
    </row>
    <row r="2204" spans="1:14">
      <c r="A2204" s="139" t="s">
        <v>6856</v>
      </c>
      <c r="B2204" s="27" t="s">
        <v>20</v>
      </c>
      <c r="C2204" s="27" t="s">
        <v>18</v>
      </c>
      <c r="D2204" s="27" t="s">
        <v>1067</v>
      </c>
      <c r="E2204" s="27" t="s">
        <v>36</v>
      </c>
      <c r="F2204" s="27" t="s">
        <v>74</v>
      </c>
      <c r="G2204" s="27" t="s">
        <v>75</v>
      </c>
      <c r="H2204" s="139" t="s">
        <v>4</v>
      </c>
      <c r="I2204" s="1">
        <v>332588832</v>
      </c>
      <c r="J2204" s="58">
        <v>14880</v>
      </c>
      <c r="K2204" t="str">
        <f>VLOOKUP(D2204,Group[],3,FALSE)</f>
        <v>Komoditi</v>
      </c>
      <c r="L2204" t="str">
        <f>VLOOKUP(D2204,Group[],5,FALSE)</f>
        <v>Teh</v>
      </c>
      <c r="M2204" t="str">
        <f>VLOOKUP(D2204,Group[],4,FALSE)</f>
        <v>Teh</v>
      </c>
      <c r="N2204" t="str">
        <f>VLOOKUP(F2204,Kategori[],3,FALSE)</f>
        <v>Ortodhoks</v>
      </c>
    </row>
    <row r="2205" spans="1:14">
      <c r="A2205" s="139" t="s">
        <v>6856</v>
      </c>
      <c r="B2205" s="27" t="s">
        <v>20</v>
      </c>
      <c r="C2205" s="27" t="s">
        <v>18</v>
      </c>
      <c r="D2205" s="27" t="s">
        <v>1067</v>
      </c>
      <c r="E2205" s="27" t="s">
        <v>36</v>
      </c>
      <c r="F2205" s="27" t="s">
        <v>74</v>
      </c>
      <c r="G2205" s="27" t="s">
        <v>75</v>
      </c>
      <c r="H2205" s="139" t="s">
        <v>5</v>
      </c>
      <c r="I2205" s="1">
        <v>103664000</v>
      </c>
      <c r="J2205" s="58">
        <v>4960</v>
      </c>
      <c r="K2205" t="str">
        <f>VLOOKUP(D2205,Group[],3,FALSE)</f>
        <v>Komoditi</v>
      </c>
      <c r="L2205" t="str">
        <f>VLOOKUP(D2205,Group[],5,FALSE)</f>
        <v>Teh</v>
      </c>
      <c r="M2205" t="str">
        <f>VLOOKUP(D2205,Group[],4,FALSE)</f>
        <v>Teh</v>
      </c>
      <c r="N2205" t="str">
        <f>VLOOKUP(F2205,Kategori[],3,FALSE)</f>
        <v>Ortodhoks</v>
      </c>
    </row>
    <row r="2206" spans="1:14">
      <c r="A2206" s="139" t="s">
        <v>6856</v>
      </c>
      <c r="B2206" s="27" t="s">
        <v>20</v>
      </c>
      <c r="C2206" s="27" t="s">
        <v>18</v>
      </c>
      <c r="D2206" s="27" t="s">
        <v>1067</v>
      </c>
      <c r="E2206" s="27" t="s">
        <v>36</v>
      </c>
      <c r="F2206" s="27" t="s">
        <v>76</v>
      </c>
      <c r="G2206" s="27" t="s">
        <v>77</v>
      </c>
      <c r="H2206" s="139" t="s">
        <v>4</v>
      </c>
      <c r="I2206" s="1">
        <v>751318920</v>
      </c>
      <c r="J2206" s="58">
        <v>48400</v>
      </c>
      <c r="K2206" t="str">
        <f>VLOOKUP(D2206,Group[],3,FALSE)</f>
        <v>Komoditi</v>
      </c>
      <c r="L2206" t="str">
        <f>VLOOKUP(D2206,Group[],5,FALSE)</f>
        <v>Teh</v>
      </c>
      <c r="M2206" t="str">
        <f>VLOOKUP(D2206,Group[],4,FALSE)</f>
        <v>Teh</v>
      </c>
      <c r="N2206" t="str">
        <f>VLOOKUP(F2206,Kategori[],3,FALSE)</f>
        <v>Ortodhoks</v>
      </c>
    </row>
    <row r="2207" spans="1:14">
      <c r="A2207" s="139" t="s">
        <v>6856</v>
      </c>
      <c r="B2207" s="27" t="s">
        <v>20</v>
      </c>
      <c r="C2207" s="27" t="s">
        <v>18</v>
      </c>
      <c r="D2207" s="27" t="s">
        <v>1067</v>
      </c>
      <c r="E2207" s="27" t="s">
        <v>36</v>
      </c>
      <c r="F2207" s="27" t="s">
        <v>76</v>
      </c>
      <c r="G2207" s="27" t="s">
        <v>77</v>
      </c>
      <c r="H2207" s="139" t="s">
        <v>5</v>
      </c>
      <c r="I2207" s="1">
        <v>4514399910</v>
      </c>
      <c r="J2207" s="58">
        <v>276600</v>
      </c>
      <c r="K2207" t="str">
        <f>VLOOKUP(D2207,Group[],3,FALSE)</f>
        <v>Komoditi</v>
      </c>
      <c r="L2207" t="str">
        <f>VLOOKUP(D2207,Group[],5,FALSE)</f>
        <v>Teh</v>
      </c>
      <c r="M2207" t="str">
        <f>VLOOKUP(D2207,Group[],4,FALSE)</f>
        <v>Teh</v>
      </c>
      <c r="N2207" t="str">
        <f>VLOOKUP(F2207,Kategori[],3,FALSE)</f>
        <v>Ortodhoks</v>
      </c>
    </row>
    <row r="2208" spans="1:14">
      <c r="A2208" s="139" t="s">
        <v>6856</v>
      </c>
      <c r="B2208" s="27" t="s">
        <v>20</v>
      </c>
      <c r="C2208" s="27" t="s">
        <v>18</v>
      </c>
      <c r="D2208" s="27" t="s">
        <v>1067</v>
      </c>
      <c r="E2208" s="27" t="s">
        <v>36</v>
      </c>
      <c r="F2208" s="27" t="s">
        <v>78</v>
      </c>
      <c r="G2208" s="27" t="s">
        <v>79</v>
      </c>
      <c r="H2208" s="139" t="s">
        <v>4</v>
      </c>
      <c r="I2208" s="1">
        <v>379011205</v>
      </c>
      <c r="J2208" s="58">
        <v>18200</v>
      </c>
      <c r="K2208" t="str">
        <f>VLOOKUP(D2208,Group[],3,FALSE)</f>
        <v>Komoditi</v>
      </c>
      <c r="L2208" t="str">
        <f>VLOOKUP(D2208,Group[],5,FALSE)</f>
        <v>Teh</v>
      </c>
      <c r="M2208" t="str">
        <f>VLOOKUP(D2208,Group[],4,FALSE)</f>
        <v>Teh</v>
      </c>
      <c r="N2208" t="str">
        <f>VLOOKUP(F2208,Kategori[],3,FALSE)</f>
        <v>Ortodhoks</v>
      </c>
    </row>
    <row r="2209" spans="1:14">
      <c r="A2209" s="139" t="s">
        <v>6856</v>
      </c>
      <c r="B2209" s="27" t="s">
        <v>20</v>
      </c>
      <c r="C2209" s="27" t="s">
        <v>18</v>
      </c>
      <c r="D2209" s="27" t="s">
        <v>1067</v>
      </c>
      <c r="E2209" s="27" t="s">
        <v>36</v>
      </c>
      <c r="F2209" s="27" t="s">
        <v>78</v>
      </c>
      <c r="G2209" s="27" t="s">
        <v>79</v>
      </c>
      <c r="H2209" s="139" t="s">
        <v>5</v>
      </c>
      <c r="I2209" s="1">
        <v>35727120</v>
      </c>
      <c r="J2209" s="58">
        <v>2600</v>
      </c>
      <c r="K2209" t="str">
        <f>VLOOKUP(D2209,Group[],3,FALSE)</f>
        <v>Komoditi</v>
      </c>
      <c r="L2209" t="str">
        <f>VLOOKUP(D2209,Group[],5,FALSE)</f>
        <v>Teh</v>
      </c>
      <c r="M2209" t="str">
        <f>VLOOKUP(D2209,Group[],4,FALSE)</f>
        <v>Teh</v>
      </c>
      <c r="N2209" t="str">
        <f>VLOOKUP(F2209,Kategori[],3,FALSE)</f>
        <v>Ortodhoks</v>
      </c>
    </row>
    <row r="2210" spans="1:14">
      <c r="A2210" s="139" t="s">
        <v>6856</v>
      </c>
      <c r="B2210" s="27" t="s">
        <v>20</v>
      </c>
      <c r="C2210" s="27" t="s">
        <v>18</v>
      </c>
      <c r="D2210" s="27" t="s">
        <v>1067</v>
      </c>
      <c r="E2210" s="27" t="s">
        <v>36</v>
      </c>
      <c r="F2210" s="27" t="s">
        <v>357</v>
      </c>
      <c r="G2210" s="27" t="s">
        <v>358</v>
      </c>
      <c r="H2210" s="139" t="s">
        <v>5</v>
      </c>
      <c r="I2210" s="1">
        <v>5448303</v>
      </c>
      <c r="J2210" s="58">
        <v>135</v>
      </c>
      <c r="K2210" t="str">
        <f>VLOOKUP(D2210,Group[],3,FALSE)</f>
        <v>Komoditi</v>
      </c>
      <c r="L2210" t="str">
        <f>VLOOKUP(D2210,Group[],5,FALSE)</f>
        <v>Teh</v>
      </c>
      <c r="M2210" t="str">
        <f>VLOOKUP(D2210,Group[],4,FALSE)</f>
        <v>Teh</v>
      </c>
      <c r="N2210" t="str">
        <f>VLOOKUP(F2210,Kategori[],3,FALSE)</f>
        <v>CTC</v>
      </c>
    </row>
    <row r="2211" spans="1:14">
      <c r="A2211" s="139" t="s">
        <v>6856</v>
      </c>
      <c r="B2211" s="27" t="s">
        <v>20</v>
      </c>
      <c r="C2211" s="27" t="s">
        <v>18</v>
      </c>
      <c r="D2211" s="27" t="s">
        <v>1067</v>
      </c>
      <c r="E2211" s="27" t="s">
        <v>36</v>
      </c>
      <c r="F2211" s="27" t="s">
        <v>394</v>
      </c>
      <c r="G2211" s="27" t="s">
        <v>395</v>
      </c>
      <c r="H2211" s="139" t="s">
        <v>5</v>
      </c>
      <c r="I2211" s="1">
        <v>59721200</v>
      </c>
      <c r="J2211" s="58">
        <v>2200</v>
      </c>
      <c r="K2211" t="str">
        <f>VLOOKUP(D2211,Group[],3,FALSE)</f>
        <v>Komoditi</v>
      </c>
      <c r="L2211" t="str">
        <f>VLOOKUP(D2211,Group[],5,FALSE)</f>
        <v>Teh</v>
      </c>
      <c r="M2211" t="str">
        <f>VLOOKUP(D2211,Group[],4,FALSE)</f>
        <v>Teh</v>
      </c>
      <c r="N2211" t="str">
        <f>VLOOKUP(F2211,Kategori[],3,FALSE)</f>
        <v>CTC</v>
      </c>
    </row>
    <row r="2212" spans="1:14">
      <c r="A2212" s="139" t="s">
        <v>6856</v>
      </c>
      <c r="B2212" s="27" t="s">
        <v>20</v>
      </c>
      <c r="C2212" s="27" t="s">
        <v>18</v>
      </c>
      <c r="D2212" s="27" t="s">
        <v>1067</v>
      </c>
      <c r="E2212" s="27" t="s">
        <v>36</v>
      </c>
      <c r="F2212" s="27" t="s">
        <v>80</v>
      </c>
      <c r="G2212" s="27" t="s">
        <v>81</v>
      </c>
      <c r="H2212" s="139" t="s">
        <v>4</v>
      </c>
      <c r="I2212" s="1">
        <v>145024200</v>
      </c>
      <c r="J2212" s="58">
        <v>6000</v>
      </c>
      <c r="K2212" t="str">
        <f>VLOOKUP(D2212,Group[],3,FALSE)</f>
        <v>Komoditi</v>
      </c>
      <c r="L2212" t="str">
        <f>VLOOKUP(D2212,Group[],5,FALSE)</f>
        <v>Teh</v>
      </c>
      <c r="M2212" t="str">
        <f>VLOOKUP(D2212,Group[],4,FALSE)</f>
        <v>Teh</v>
      </c>
      <c r="N2212" t="str">
        <f>VLOOKUP(F2212,Kategori[],3,FALSE)</f>
        <v>CTC</v>
      </c>
    </row>
    <row r="2213" spans="1:14">
      <c r="A2213" s="139" t="s">
        <v>6856</v>
      </c>
      <c r="B2213" s="27" t="s">
        <v>20</v>
      </c>
      <c r="C2213" s="27" t="s">
        <v>18</v>
      </c>
      <c r="D2213" s="27" t="s">
        <v>1067</v>
      </c>
      <c r="E2213" s="27" t="s">
        <v>36</v>
      </c>
      <c r="F2213" s="27" t="s">
        <v>80</v>
      </c>
      <c r="G2213" s="27" t="s">
        <v>81</v>
      </c>
      <c r="H2213" s="139" t="s">
        <v>5</v>
      </c>
      <c r="I2213" s="1">
        <v>37200000</v>
      </c>
      <c r="J2213" s="58">
        <v>1200</v>
      </c>
      <c r="K2213" t="str">
        <f>VLOOKUP(D2213,Group[],3,FALSE)</f>
        <v>Komoditi</v>
      </c>
      <c r="L2213" t="str">
        <f>VLOOKUP(D2213,Group[],5,FALSE)</f>
        <v>Teh</v>
      </c>
      <c r="M2213" t="str">
        <f>VLOOKUP(D2213,Group[],4,FALSE)</f>
        <v>Teh</v>
      </c>
      <c r="N2213" t="str">
        <f>VLOOKUP(F2213,Kategori[],3,FALSE)</f>
        <v>CTC</v>
      </c>
    </row>
    <row r="2214" spans="1:14">
      <c r="A2214" s="139" t="s">
        <v>6856</v>
      </c>
      <c r="B2214" s="27" t="s">
        <v>20</v>
      </c>
      <c r="C2214" s="27" t="s">
        <v>18</v>
      </c>
      <c r="D2214" s="27" t="s">
        <v>1067</v>
      </c>
      <c r="E2214" s="27" t="s">
        <v>36</v>
      </c>
      <c r="F2214" s="27" t="s">
        <v>82</v>
      </c>
      <c r="G2214" s="27" t="s">
        <v>83</v>
      </c>
      <c r="H2214" s="139" t="s">
        <v>4</v>
      </c>
      <c r="I2214" s="1">
        <v>45914440</v>
      </c>
      <c r="J2214" s="58">
        <v>1300</v>
      </c>
      <c r="K2214" t="str">
        <f>VLOOKUP(D2214,Group[],3,FALSE)</f>
        <v>Komoditi</v>
      </c>
      <c r="L2214" t="str">
        <f>VLOOKUP(D2214,Group[],5,FALSE)</f>
        <v>Teh</v>
      </c>
      <c r="M2214" t="str">
        <f>VLOOKUP(D2214,Group[],4,FALSE)</f>
        <v>Teh</v>
      </c>
      <c r="N2214" t="str">
        <f>VLOOKUP(F2214,Kategori[],3,FALSE)</f>
        <v>CTC</v>
      </c>
    </row>
    <row r="2215" spans="1:14">
      <c r="A2215" s="139" t="s">
        <v>6856</v>
      </c>
      <c r="B2215" s="27" t="s">
        <v>20</v>
      </c>
      <c r="C2215" s="27" t="s">
        <v>18</v>
      </c>
      <c r="D2215" s="27" t="s">
        <v>1067</v>
      </c>
      <c r="E2215" s="27" t="s">
        <v>36</v>
      </c>
      <c r="F2215" s="27" t="s">
        <v>82</v>
      </c>
      <c r="G2215" s="27" t="s">
        <v>83</v>
      </c>
      <c r="H2215" s="139" t="s">
        <v>5</v>
      </c>
      <c r="I2215" s="1">
        <v>5413070</v>
      </c>
      <c r="J2215" s="58">
        <v>130</v>
      </c>
      <c r="K2215" t="str">
        <f>VLOOKUP(D2215,Group[],3,FALSE)</f>
        <v>Komoditi</v>
      </c>
      <c r="L2215" t="str">
        <f>VLOOKUP(D2215,Group[],5,FALSE)</f>
        <v>Teh</v>
      </c>
      <c r="M2215" t="str">
        <f>VLOOKUP(D2215,Group[],4,FALSE)</f>
        <v>Teh</v>
      </c>
      <c r="N2215" t="str">
        <f>VLOOKUP(F2215,Kategori[],3,FALSE)</f>
        <v>CTC</v>
      </c>
    </row>
    <row r="2216" spans="1:14">
      <c r="A2216" s="139" t="s">
        <v>6856</v>
      </c>
      <c r="B2216" s="27" t="s">
        <v>20</v>
      </c>
      <c r="C2216" s="27" t="s">
        <v>18</v>
      </c>
      <c r="D2216" s="27" t="s">
        <v>1067</v>
      </c>
      <c r="E2216" s="27" t="s">
        <v>36</v>
      </c>
      <c r="F2216" s="27" t="s">
        <v>84</v>
      </c>
      <c r="G2216" s="27" t="s">
        <v>85</v>
      </c>
      <c r="H2216" s="139" t="s">
        <v>4</v>
      </c>
      <c r="I2216" s="1">
        <v>217347212</v>
      </c>
      <c r="J2216" s="58">
        <v>10600</v>
      </c>
      <c r="K2216" t="str">
        <f>VLOOKUP(D2216,Group[],3,FALSE)</f>
        <v>Komoditi</v>
      </c>
      <c r="L2216" t="str">
        <f>VLOOKUP(D2216,Group[],5,FALSE)</f>
        <v>Teh</v>
      </c>
      <c r="M2216" t="str">
        <f>VLOOKUP(D2216,Group[],4,FALSE)</f>
        <v>Teh</v>
      </c>
      <c r="N2216" t="str">
        <f>VLOOKUP(F2216,Kategori[],3,FALSE)</f>
        <v>CTC</v>
      </c>
    </row>
    <row r="2217" spans="1:14">
      <c r="A2217" s="139" t="s">
        <v>6856</v>
      </c>
      <c r="B2217" s="27" t="s">
        <v>20</v>
      </c>
      <c r="C2217" s="27" t="s">
        <v>18</v>
      </c>
      <c r="D2217" s="27" t="s">
        <v>1067</v>
      </c>
      <c r="E2217" s="27" t="s">
        <v>36</v>
      </c>
      <c r="F2217" s="27" t="s">
        <v>84</v>
      </c>
      <c r="G2217" s="27" t="s">
        <v>85</v>
      </c>
      <c r="H2217" s="139" t="s">
        <v>5</v>
      </c>
      <c r="I2217" s="1">
        <v>291091942</v>
      </c>
      <c r="J2217" s="58">
        <v>13780</v>
      </c>
      <c r="K2217" t="str">
        <f>VLOOKUP(D2217,Group[],3,FALSE)</f>
        <v>Komoditi</v>
      </c>
      <c r="L2217" t="str">
        <f>VLOOKUP(D2217,Group[],5,FALSE)</f>
        <v>Teh</v>
      </c>
      <c r="M2217" t="str">
        <f>VLOOKUP(D2217,Group[],4,FALSE)</f>
        <v>Teh</v>
      </c>
      <c r="N2217" t="str">
        <f>VLOOKUP(F2217,Kategori[],3,FALSE)</f>
        <v>CTC</v>
      </c>
    </row>
    <row r="2218" spans="1:14">
      <c r="A2218" s="139" t="s">
        <v>6856</v>
      </c>
      <c r="B2218" s="27" t="s">
        <v>20</v>
      </c>
      <c r="C2218" s="27" t="s">
        <v>18</v>
      </c>
      <c r="D2218" s="27" t="s">
        <v>1067</v>
      </c>
      <c r="E2218" s="27" t="s">
        <v>36</v>
      </c>
      <c r="F2218" s="27" t="s">
        <v>86</v>
      </c>
      <c r="G2218" s="27" t="s">
        <v>87</v>
      </c>
      <c r="H2218" s="139" t="s">
        <v>4</v>
      </c>
      <c r="I2218" s="1">
        <v>238141540</v>
      </c>
      <c r="J2218" s="58">
        <v>9100</v>
      </c>
      <c r="K2218" t="str">
        <f>VLOOKUP(D2218,Group[],3,FALSE)</f>
        <v>Komoditi</v>
      </c>
      <c r="L2218" t="str">
        <f>VLOOKUP(D2218,Group[],5,FALSE)</f>
        <v>Teh</v>
      </c>
      <c r="M2218" t="str">
        <f>VLOOKUP(D2218,Group[],4,FALSE)</f>
        <v>Teh</v>
      </c>
      <c r="N2218" t="str">
        <f>VLOOKUP(F2218,Kategori[],3,FALSE)</f>
        <v>CTC</v>
      </c>
    </row>
    <row r="2219" spans="1:14">
      <c r="A2219" s="139" t="s">
        <v>6856</v>
      </c>
      <c r="B2219" s="27" t="s">
        <v>20</v>
      </c>
      <c r="C2219" s="27" t="s">
        <v>18</v>
      </c>
      <c r="D2219" s="27" t="s">
        <v>1067</v>
      </c>
      <c r="E2219" s="27" t="s">
        <v>36</v>
      </c>
      <c r="F2219" s="27" t="s">
        <v>88</v>
      </c>
      <c r="G2219" s="27" t="s">
        <v>89</v>
      </c>
      <c r="H2219" s="139" t="s">
        <v>4</v>
      </c>
      <c r="I2219" s="1">
        <v>33122760</v>
      </c>
      <c r="J2219" s="58">
        <v>2200</v>
      </c>
      <c r="K2219" t="str">
        <f>VLOOKUP(D2219,Group[],3,FALSE)</f>
        <v>Komoditi</v>
      </c>
      <c r="L2219" t="str">
        <f>VLOOKUP(D2219,Group[],5,FALSE)</f>
        <v>Teh</v>
      </c>
      <c r="M2219" t="str">
        <f>VLOOKUP(D2219,Group[],4,FALSE)</f>
        <v>Teh</v>
      </c>
      <c r="N2219" t="str">
        <f>VLOOKUP(F2219,Kategori[],3,FALSE)</f>
        <v>CTC</v>
      </c>
    </row>
    <row r="2220" spans="1:14">
      <c r="A2220" s="139" t="s">
        <v>6856</v>
      </c>
      <c r="B2220" s="27" t="s">
        <v>20</v>
      </c>
      <c r="C2220" s="27" t="s">
        <v>18</v>
      </c>
      <c r="D2220" s="27" t="s">
        <v>1067</v>
      </c>
      <c r="E2220" s="27" t="s">
        <v>36</v>
      </c>
      <c r="F2220" s="27" t="s">
        <v>88</v>
      </c>
      <c r="G2220" s="27" t="s">
        <v>89</v>
      </c>
      <c r="H2220" s="139" t="s">
        <v>5</v>
      </c>
      <c r="I2220" s="1">
        <v>344953840</v>
      </c>
      <c r="J2220" s="58">
        <v>20900</v>
      </c>
      <c r="K2220" t="str">
        <f>VLOOKUP(D2220,Group[],3,FALSE)</f>
        <v>Komoditi</v>
      </c>
      <c r="L2220" t="str">
        <f>VLOOKUP(D2220,Group[],5,FALSE)</f>
        <v>Teh</v>
      </c>
      <c r="M2220" t="str">
        <f>VLOOKUP(D2220,Group[],4,FALSE)</f>
        <v>Teh</v>
      </c>
      <c r="N2220" t="str">
        <f>VLOOKUP(F2220,Kategori[],3,FALSE)</f>
        <v>CTC</v>
      </c>
    </row>
    <row r="2221" spans="1:14">
      <c r="A2221" s="139" t="s">
        <v>6856</v>
      </c>
      <c r="B2221" s="27" t="s">
        <v>20</v>
      </c>
      <c r="C2221" s="27" t="s">
        <v>18</v>
      </c>
      <c r="D2221" s="27" t="s">
        <v>1067</v>
      </c>
      <c r="E2221" s="27" t="s">
        <v>36</v>
      </c>
      <c r="F2221" s="27" t="s">
        <v>92</v>
      </c>
      <c r="G2221" s="27" t="s">
        <v>93</v>
      </c>
      <c r="H2221" s="139" t="s">
        <v>5</v>
      </c>
      <c r="I2221" s="1">
        <v>786730000</v>
      </c>
      <c r="J2221" s="58">
        <v>61500</v>
      </c>
      <c r="K2221" t="str">
        <f>VLOOKUP(D2221,Group[],3,FALSE)</f>
        <v>Komoditi</v>
      </c>
      <c r="L2221" t="str">
        <f>VLOOKUP(D2221,Group[],5,FALSE)</f>
        <v>Teh</v>
      </c>
      <c r="M2221" t="str">
        <f>VLOOKUP(D2221,Group[],4,FALSE)</f>
        <v>Teh</v>
      </c>
      <c r="N2221" t="str">
        <f>VLOOKUP(F2221,Kategori[],3,FALSE)</f>
        <v>Ortodhoks</v>
      </c>
    </row>
    <row r="2222" spans="1:14">
      <c r="A2222" s="139" t="s">
        <v>6856</v>
      </c>
      <c r="B2222" s="27" t="s">
        <v>20</v>
      </c>
      <c r="C2222" s="27" t="s">
        <v>18</v>
      </c>
      <c r="D2222" s="27" t="s">
        <v>1067</v>
      </c>
      <c r="E2222" s="27" t="s">
        <v>36</v>
      </c>
      <c r="F2222" s="27" t="s">
        <v>104</v>
      </c>
      <c r="G2222" s="27" t="s">
        <v>105</v>
      </c>
      <c r="H2222" s="139" t="s">
        <v>4</v>
      </c>
      <c r="I2222" s="1">
        <v>1056649440</v>
      </c>
      <c r="J2222" s="58">
        <v>48400</v>
      </c>
      <c r="K2222" t="str">
        <f>VLOOKUP(D2222,Group[],3,FALSE)</f>
        <v>Komoditi</v>
      </c>
      <c r="L2222" t="str">
        <f>VLOOKUP(D2222,Group[],5,FALSE)</f>
        <v>Teh</v>
      </c>
      <c r="M2222" t="str">
        <f>VLOOKUP(D2222,Group[],4,FALSE)</f>
        <v>Teh</v>
      </c>
      <c r="N2222" t="str">
        <f>VLOOKUP(F2222,Kategori[],3,FALSE)</f>
        <v>Ortodhoks</v>
      </c>
    </row>
    <row r="2223" spans="1:14">
      <c r="A2223" s="139" t="s">
        <v>6856</v>
      </c>
      <c r="B2223" s="27" t="s">
        <v>20</v>
      </c>
      <c r="C2223" s="27" t="s">
        <v>18</v>
      </c>
      <c r="D2223" s="27" t="s">
        <v>1067</v>
      </c>
      <c r="E2223" s="27" t="s">
        <v>36</v>
      </c>
      <c r="F2223" s="27" t="s">
        <v>638</v>
      </c>
      <c r="G2223" s="27" t="s">
        <v>639</v>
      </c>
      <c r="H2223" s="139" t="s">
        <v>5</v>
      </c>
      <c r="I2223" s="1">
        <v>376665169</v>
      </c>
      <c r="J2223" s="58">
        <v>130950</v>
      </c>
      <c r="K2223" t="str">
        <f>VLOOKUP(D2223,Group[],3,FALSE)</f>
        <v>Komoditi</v>
      </c>
      <c r="L2223" t="str">
        <f>VLOOKUP(D2223,Group[],5,FALSE)</f>
        <v>Teh</v>
      </c>
      <c r="M2223" t="str">
        <f>VLOOKUP(D2223,Group[],4,FALSE)</f>
        <v>Teh</v>
      </c>
      <c r="N2223" t="str">
        <f>VLOOKUP(F2223,Kategori[],3,FALSE)</f>
        <v>Teh Lainnya</v>
      </c>
    </row>
    <row r="2224" spans="1:14">
      <c r="A2224" s="139" t="s">
        <v>6856</v>
      </c>
      <c r="B2224" s="27" t="s">
        <v>20</v>
      </c>
      <c r="C2224" s="27" t="s">
        <v>18</v>
      </c>
      <c r="D2224" s="27" t="s">
        <v>1069</v>
      </c>
      <c r="E2224" s="27" t="s">
        <v>40</v>
      </c>
      <c r="F2224" s="27" t="s">
        <v>440</v>
      </c>
      <c r="G2224" s="27" t="s">
        <v>441</v>
      </c>
      <c r="H2224" s="139" t="s">
        <v>5</v>
      </c>
      <c r="I2224" s="1">
        <v>9473874</v>
      </c>
      <c r="J2224" s="58">
        <v>1912</v>
      </c>
      <c r="K2224" t="str">
        <f>VLOOKUP(D2224,Group[],3,FALSE)</f>
        <v>Non Komoditi</v>
      </c>
      <c r="L2224">
        <f>VLOOKUP(D2224,Group[],5,FALSE)</f>
        <v>0</v>
      </c>
      <c r="M2224" t="str">
        <f>VLOOKUP(D2224,Group[],4,FALSE)</f>
        <v>Hilir Lainnya</v>
      </c>
      <c r="N2224" t="str">
        <f>VLOOKUP(F2224,Kategori[],3,FALSE)</f>
        <v>Hilir Lainya</v>
      </c>
    </row>
    <row r="2225" spans="1:14">
      <c r="A2225" s="139" t="s">
        <v>6856</v>
      </c>
      <c r="B2225" s="27" t="s">
        <v>20</v>
      </c>
      <c r="C2225" s="27" t="s">
        <v>18</v>
      </c>
      <c r="D2225" s="27" t="s">
        <v>1069</v>
      </c>
      <c r="E2225" s="27" t="s">
        <v>40</v>
      </c>
      <c r="F2225" s="27" t="s">
        <v>442</v>
      </c>
      <c r="G2225" s="27" t="s">
        <v>443</v>
      </c>
      <c r="H2225" s="139" t="s">
        <v>5</v>
      </c>
      <c r="I2225" s="1">
        <v>61250000</v>
      </c>
      <c r="J2225" s="58">
        <v>3750</v>
      </c>
      <c r="K2225" t="str">
        <f>VLOOKUP(D2225,Group[],3,FALSE)</f>
        <v>Non Komoditi</v>
      </c>
      <c r="L2225">
        <f>VLOOKUP(D2225,Group[],5,FALSE)</f>
        <v>0</v>
      </c>
      <c r="M2225" t="str">
        <f>VLOOKUP(D2225,Group[],4,FALSE)</f>
        <v>Hilir Lainnya</v>
      </c>
      <c r="N2225" t="str">
        <f>VLOOKUP(F2225,Kategori[],3,FALSE)</f>
        <v>Hilir Lainya</v>
      </c>
    </row>
    <row r="2226" spans="1:14">
      <c r="A2226" s="139" t="s">
        <v>6856</v>
      </c>
      <c r="B2226" s="27" t="s">
        <v>20</v>
      </c>
      <c r="C2226" s="27" t="s">
        <v>18</v>
      </c>
      <c r="D2226" s="27" t="s">
        <v>1069</v>
      </c>
      <c r="E2226" s="27" t="s">
        <v>40</v>
      </c>
      <c r="F2226" s="27" t="s">
        <v>484</v>
      </c>
      <c r="G2226" s="27" t="s">
        <v>485</v>
      </c>
      <c r="H2226" s="139" t="s">
        <v>5</v>
      </c>
      <c r="I2226" s="1">
        <v>2459459</v>
      </c>
      <c r="J2226" s="58">
        <v>608</v>
      </c>
      <c r="K2226" t="str">
        <f>VLOOKUP(D2226,Group[],3,FALSE)</f>
        <v>Non Komoditi</v>
      </c>
      <c r="L2226">
        <f>VLOOKUP(D2226,Group[],5,FALSE)</f>
        <v>0</v>
      </c>
      <c r="M2226" t="str">
        <f>VLOOKUP(D2226,Group[],4,FALSE)</f>
        <v>Hilir Lainnya</v>
      </c>
      <c r="N2226" t="str">
        <f>VLOOKUP(F2226,Kategori[],3,FALSE)</f>
        <v>Hilir Lainya</v>
      </c>
    </row>
    <row r="2227" spans="1:14">
      <c r="A2227" s="139" t="s">
        <v>6856</v>
      </c>
      <c r="B2227" s="27" t="s">
        <v>20</v>
      </c>
      <c r="C2227" s="27" t="s">
        <v>18</v>
      </c>
      <c r="D2227" s="27" t="s">
        <v>1069</v>
      </c>
      <c r="E2227" s="27" t="s">
        <v>40</v>
      </c>
      <c r="F2227" s="27" t="s">
        <v>524</v>
      </c>
      <c r="G2227" s="27" t="s">
        <v>525</v>
      </c>
      <c r="H2227" s="139" t="s">
        <v>5</v>
      </c>
      <c r="I2227" s="1">
        <v>1962500</v>
      </c>
      <c r="J2227" s="58">
        <v>5</v>
      </c>
      <c r="K2227" t="str">
        <f>VLOOKUP(D2227,Group[],3,FALSE)</f>
        <v>Non Komoditi</v>
      </c>
      <c r="L2227">
        <f>VLOOKUP(D2227,Group[],5,FALSE)</f>
        <v>0</v>
      </c>
      <c r="M2227" t="str">
        <f>VLOOKUP(D2227,Group[],4,FALSE)</f>
        <v>Hilir Lainnya</v>
      </c>
      <c r="N2227" t="str">
        <f>VLOOKUP(F2227,Kategori[],3,FALSE)</f>
        <v>Hilir Lainya</v>
      </c>
    </row>
    <row r="2228" spans="1:14">
      <c r="A2228" s="139" t="s">
        <v>6856</v>
      </c>
      <c r="B2228" s="27" t="s">
        <v>20</v>
      </c>
      <c r="C2228" s="27" t="s">
        <v>18</v>
      </c>
      <c r="D2228" s="27" t="s">
        <v>1069</v>
      </c>
      <c r="E2228" s="27" t="s">
        <v>40</v>
      </c>
      <c r="F2228" s="27" t="s">
        <v>584</v>
      </c>
      <c r="G2228" s="27" t="s">
        <v>585</v>
      </c>
      <c r="H2228" s="139" t="s">
        <v>5</v>
      </c>
      <c r="I2228" s="1">
        <v>1405711</v>
      </c>
      <c r="J2228" s="58">
        <v>825</v>
      </c>
      <c r="K2228" t="str">
        <f>VLOOKUP(D2228,Group[],3,FALSE)</f>
        <v>Non Komoditi</v>
      </c>
      <c r="L2228">
        <f>VLOOKUP(D2228,Group[],5,FALSE)</f>
        <v>0</v>
      </c>
      <c r="M2228" t="str">
        <f>VLOOKUP(D2228,Group[],4,FALSE)</f>
        <v>Hilir Lainnya</v>
      </c>
      <c r="N2228" t="str">
        <f>VLOOKUP(F2228,Kategori[],3,FALSE)</f>
        <v>Hilir Lainya</v>
      </c>
    </row>
    <row r="2229" spans="1:14">
      <c r="A2229" s="139" t="s">
        <v>6856</v>
      </c>
      <c r="B2229" s="27" t="s">
        <v>20</v>
      </c>
      <c r="C2229" s="27" t="s">
        <v>18</v>
      </c>
      <c r="D2229" s="27" t="s">
        <v>1068</v>
      </c>
      <c r="E2229" s="27" t="s">
        <v>37</v>
      </c>
      <c r="F2229" s="27" t="s">
        <v>384</v>
      </c>
      <c r="G2229" s="27" t="s">
        <v>385</v>
      </c>
      <c r="H2229" s="139" t="s">
        <v>5</v>
      </c>
      <c r="I2229" s="1">
        <v>96381001</v>
      </c>
      <c r="J2229" s="58">
        <v>25079</v>
      </c>
      <c r="K2229" t="str">
        <f>VLOOKUP(D2229,Group[],3,FALSE)</f>
        <v>Non Komoditi</v>
      </c>
      <c r="L2229">
        <f>VLOOKUP(D2229,Group[],5,FALSE)</f>
        <v>0</v>
      </c>
      <c r="M2229" t="str">
        <f>VLOOKUP(D2229,Group[],4,FALSE)</f>
        <v>Hilir Lainnya</v>
      </c>
      <c r="N2229" t="str">
        <f>VLOOKUP(F2229,Kategori[],3,FALSE)</f>
        <v>Hilir Lainya</v>
      </c>
    </row>
    <row r="2230" spans="1:14">
      <c r="A2230" s="139" t="s">
        <v>6856</v>
      </c>
      <c r="B2230" s="27" t="s">
        <v>20</v>
      </c>
      <c r="C2230" s="27" t="s">
        <v>18</v>
      </c>
      <c r="D2230" s="27" t="s">
        <v>1068</v>
      </c>
      <c r="E2230" s="27" t="s">
        <v>37</v>
      </c>
      <c r="F2230" s="27" t="s">
        <v>386</v>
      </c>
      <c r="G2230" s="27" t="s">
        <v>387</v>
      </c>
      <c r="H2230" s="139" t="s">
        <v>5</v>
      </c>
      <c r="I2230" s="1">
        <v>6980263</v>
      </c>
      <c r="J2230" s="58">
        <v>459</v>
      </c>
      <c r="K2230" t="str">
        <f>VLOOKUP(D2230,Group[],3,FALSE)</f>
        <v>Non Komoditi</v>
      </c>
      <c r="L2230">
        <f>VLOOKUP(D2230,Group[],5,FALSE)</f>
        <v>0</v>
      </c>
      <c r="M2230" t="str">
        <f>VLOOKUP(D2230,Group[],4,FALSE)</f>
        <v>Hilir Lainnya</v>
      </c>
      <c r="N2230" t="str">
        <f>VLOOKUP(F2230,Kategori[],3,FALSE)</f>
        <v>Hilir Lainya</v>
      </c>
    </row>
    <row r="2231" spans="1:14">
      <c r="A2231" s="139" t="s">
        <v>6856</v>
      </c>
      <c r="B2231" s="27" t="s">
        <v>20</v>
      </c>
      <c r="C2231" s="27" t="s">
        <v>18</v>
      </c>
      <c r="D2231" s="27" t="s">
        <v>1068</v>
      </c>
      <c r="E2231" s="27" t="s">
        <v>37</v>
      </c>
      <c r="F2231" s="27" t="s">
        <v>396</v>
      </c>
      <c r="G2231" s="27" t="s">
        <v>397</v>
      </c>
      <c r="H2231" s="139" t="s">
        <v>5</v>
      </c>
      <c r="I2231" s="1">
        <v>56189602</v>
      </c>
      <c r="J2231" s="58">
        <v>5805</v>
      </c>
      <c r="K2231" t="str">
        <f>VLOOKUP(D2231,Group[],3,FALSE)</f>
        <v>Non Komoditi</v>
      </c>
      <c r="L2231">
        <f>VLOOKUP(D2231,Group[],5,FALSE)</f>
        <v>0</v>
      </c>
      <c r="M2231" t="str">
        <f>VLOOKUP(D2231,Group[],4,FALSE)</f>
        <v>Hilir Lainnya</v>
      </c>
      <c r="N2231" t="str">
        <f>VLOOKUP(F2231,Kategori[],3,FALSE)</f>
        <v>Hilir Lainya</v>
      </c>
    </row>
    <row r="2232" spans="1:14">
      <c r="A2232" s="139" t="s">
        <v>6856</v>
      </c>
      <c r="B2232" s="27" t="s">
        <v>20</v>
      </c>
      <c r="C2232" s="27" t="s">
        <v>18</v>
      </c>
      <c r="D2232" s="27" t="s">
        <v>1068</v>
      </c>
      <c r="E2232" s="27" t="s">
        <v>37</v>
      </c>
      <c r="F2232" s="27" t="s">
        <v>404</v>
      </c>
      <c r="G2232" s="27" t="s">
        <v>405</v>
      </c>
      <c r="H2232" s="139" t="s">
        <v>5</v>
      </c>
      <c r="I2232" s="1">
        <v>192973</v>
      </c>
      <c r="J2232" s="58">
        <v>20</v>
      </c>
      <c r="K2232" t="str">
        <f>VLOOKUP(D2232,Group[],3,FALSE)</f>
        <v>Non Komoditi</v>
      </c>
      <c r="L2232">
        <f>VLOOKUP(D2232,Group[],5,FALSE)</f>
        <v>0</v>
      </c>
      <c r="M2232" t="str">
        <f>VLOOKUP(D2232,Group[],4,FALSE)</f>
        <v>Hilir Lainnya</v>
      </c>
      <c r="N2232" t="str">
        <f>VLOOKUP(F2232,Kategori[],3,FALSE)</f>
        <v>Hilir Lainya</v>
      </c>
    </row>
    <row r="2233" spans="1:14">
      <c r="A2233" s="139" t="s">
        <v>6856</v>
      </c>
      <c r="B2233" s="27" t="s">
        <v>20</v>
      </c>
      <c r="C2233" s="27" t="s">
        <v>18</v>
      </c>
      <c r="D2233" s="27" t="s">
        <v>1068</v>
      </c>
      <c r="E2233" s="27" t="s">
        <v>37</v>
      </c>
      <c r="F2233" s="27" t="s">
        <v>406</v>
      </c>
      <c r="G2233" s="27" t="s">
        <v>407</v>
      </c>
      <c r="H2233" s="139" t="s">
        <v>5</v>
      </c>
      <c r="I2233" s="1">
        <v>713149</v>
      </c>
      <c r="J2233" s="58">
        <v>87</v>
      </c>
      <c r="K2233" t="str">
        <f>VLOOKUP(D2233,Group[],3,FALSE)</f>
        <v>Non Komoditi</v>
      </c>
      <c r="L2233">
        <f>VLOOKUP(D2233,Group[],5,FALSE)</f>
        <v>0</v>
      </c>
      <c r="M2233" t="str">
        <f>VLOOKUP(D2233,Group[],4,FALSE)</f>
        <v>Hilir Lainnya</v>
      </c>
      <c r="N2233" t="str">
        <f>VLOOKUP(F2233,Kategori[],3,FALSE)</f>
        <v>Hilir Lainya</v>
      </c>
    </row>
    <row r="2234" spans="1:14">
      <c r="A2234" s="139" t="s">
        <v>6856</v>
      </c>
      <c r="B2234" s="27" t="s">
        <v>20</v>
      </c>
      <c r="C2234" s="27" t="s">
        <v>18</v>
      </c>
      <c r="D2234" s="27" t="s">
        <v>1068</v>
      </c>
      <c r="E2234" s="27" t="s">
        <v>37</v>
      </c>
      <c r="F2234" s="27" t="s">
        <v>408</v>
      </c>
      <c r="G2234" s="27" t="s">
        <v>409</v>
      </c>
      <c r="H2234" s="139" t="s">
        <v>5</v>
      </c>
      <c r="I2234" s="1">
        <v>79840</v>
      </c>
      <c r="J2234" s="58">
        <v>9</v>
      </c>
      <c r="K2234" t="str">
        <f>VLOOKUP(D2234,Group[],3,FALSE)</f>
        <v>Non Komoditi</v>
      </c>
      <c r="L2234">
        <f>VLOOKUP(D2234,Group[],5,FALSE)</f>
        <v>0</v>
      </c>
      <c r="M2234" t="str">
        <f>VLOOKUP(D2234,Group[],4,FALSE)</f>
        <v>Hilir Lainnya</v>
      </c>
      <c r="N2234" t="str">
        <f>VLOOKUP(F2234,Kategori[],3,FALSE)</f>
        <v>Hilir Lainya</v>
      </c>
    </row>
    <row r="2235" spans="1:14">
      <c r="A2235" s="139" t="s">
        <v>6856</v>
      </c>
      <c r="B2235" s="27" t="s">
        <v>20</v>
      </c>
      <c r="C2235" s="27" t="s">
        <v>18</v>
      </c>
      <c r="D2235" s="27" t="s">
        <v>1068</v>
      </c>
      <c r="E2235" s="27" t="s">
        <v>37</v>
      </c>
      <c r="F2235" s="27" t="s">
        <v>412</v>
      </c>
      <c r="G2235" s="27" t="s">
        <v>413</v>
      </c>
      <c r="H2235" s="139" t="s">
        <v>5</v>
      </c>
      <c r="I2235" s="1">
        <v>2086962</v>
      </c>
      <c r="J2235" s="58">
        <v>51840</v>
      </c>
      <c r="K2235" t="str">
        <f>VLOOKUP(D2235,Group[],3,FALSE)</f>
        <v>Non Komoditi</v>
      </c>
      <c r="L2235">
        <f>VLOOKUP(D2235,Group[],5,FALSE)</f>
        <v>0</v>
      </c>
      <c r="M2235" t="str">
        <f>VLOOKUP(D2235,Group[],4,FALSE)</f>
        <v>Hilir Lainnya</v>
      </c>
      <c r="N2235" t="str">
        <f>VLOOKUP(F2235,Kategori[],3,FALSE)</f>
        <v>Hilir Lainya</v>
      </c>
    </row>
    <row r="2236" spans="1:14">
      <c r="A2236" s="139" t="s">
        <v>6856</v>
      </c>
      <c r="B2236" s="27" t="s">
        <v>20</v>
      </c>
      <c r="C2236" s="27" t="s">
        <v>18</v>
      </c>
      <c r="D2236" s="27" t="s">
        <v>1068</v>
      </c>
      <c r="E2236" s="27" t="s">
        <v>37</v>
      </c>
      <c r="F2236" s="27" t="s">
        <v>414</v>
      </c>
      <c r="G2236" s="27" t="s">
        <v>415</v>
      </c>
      <c r="H2236" s="139" t="s">
        <v>5</v>
      </c>
      <c r="I2236" s="1">
        <v>1773696</v>
      </c>
      <c r="J2236" s="58">
        <v>203</v>
      </c>
      <c r="K2236" t="str">
        <f>VLOOKUP(D2236,Group[],3,FALSE)</f>
        <v>Non Komoditi</v>
      </c>
      <c r="L2236">
        <f>VLOOKUP(D2236,Group[],5,FALSE)</f>
        <v>0</v>
      </c>
      <c r="M2236" t="str">
        <f>VLOOKUP(D2236,Group[],4,FALSE)</f>
        <v>Hilir Lainnya</v>
      </c>
      <c r="N2236" t="str">
        <f>VLOOKUP(F2236,Kategori[],3,FALSE)</f>
        <v>Hilir Lainya</v>
      </c>
    </row>
    <row r="2237" spans="1:14">
      <c r="A2237" s="139" t="s">
        <v>6856</v>
      </c>
      <c r="B2237" s="27" t="s">
        <v>20</v>
      </c>
      <c r="C2237" s="27" t="s">
        <v>18</v>
      </c>
      <c r="D2237" s="27" t="s">
        <v>1068</v>
      </c>
      <c r="E2237" s="27" t="s">
        <v>37</v>
      </c>
      <c r="F2237" s="27" t="s">
        <v>416</v>
      </c>
      <c r="G2237" s="27" t="s">
        <v>417</v>
      </c>
      <c r="H2237" s="139" t="s">
        <v>5</v>
      </c>
      <c r="I2237" s="1">
        <v>1017993</v>
      </c>
      <c r="J2237" s="58">
        <v>133</v>
      </c>
      <c r="K2237" t="str">
        <f>VLOOKUP(D2237,Group[],3,FALSE)</f>
        <v>Non Komoditi</v>
      </c>
      <c r="L2237">
        <f>VLOOKUP(D2237,Group[],5,FALSE)</f>
        <v>0</v>
      </c>
      <c r="M2237" t="str">
        <f>VLOOKUP(D2237,Group[],4,FALSE)</f>
        <v>Hilir Lainnya</v>
      </c>
      <c r="N2237" t="str">
        <f>VLOOKUP(F2237,Kategori[],3,FALSE)</f>
        <v>Hilir Lainya</v>
      </c>
    </row>
    <row r="2238" spans="1:14">
      <c r="A2238" s="139" t="s">
        <v>6856</v>
      </c>
      <c r="B2238" s="27" t="s">
        <v>20</v>
      </c>
      <c r="C2238" s="27" t="s">
        <v>18</v>
      </c>
      <c r="D2238" s="27" t="s">
        <v>1068</v>
      </c>
      <c r="E2238" s="27" t="s">
        <v>37</v>
      </c>
      <c r="F2238" s="27" t="s">
        <v>424</v>
      </c>
      <c r="G2238" s="27" t="s">
        <v>425</v>
      </c>
      <c r="H2238" s="139" t="s">
        <v>5</v>
      </c>
      <c r="I2238" s="1">
        <v>2700000</v>
      </c>
      <c r="J2238" s="58">
        <v>54</v>
      </c>
      <c r="K2238" t="str">
        <f>VLOOKUP(D2238,Group[],3,FALSE)</f>
        <v>Non Komoditi</v>
      </c>
      <c r="L2238">
        <f>VLOOKUP(D2238,Group[],5,FALSE)</f>
        <v>0</v>
      </c>
      <c r="M2238" t="str">
        <f>VLOOKUP(D2238,Group[],4,FALSE)</f>
        <v>Hilir Lainnya</v>
      </c>
      <c r="N2238" t="str">
        <f>VLOOKUP(F2238,Kategori[],3,FALSE)</f>
        <v>Hilir Lainya</v>
      </c>
    </row>
    <row r="2239" spans="1:14">
      <c r="A2239" s="139" t="s">
        <v>6856</v>
      </c>
      <c r="B2239" s="27" t="s">
        <v>20</v>
      </c>
      <c r="C2239" s="27" t="s">
        <v>18</v>
      </c>
      <c r="D2239" s="27" t="s">
        <v>1068</v>
      </c>
      <c r="E2239" s="27" t="s">
        <v>37</v>
      </c>
      <c r="F2239" s="27" t="s">
        <v>430</v>
      </c>
      <c r="G2239" s="27" t="s">
        <v>431</v>
      </c>
      <c r="H2239" s="139" t="s">
        <v>5</v>
      </c>
      <c r="I2239" s="1">
        <v>700900</v>
      </c>
      <c r="J2239" s="58">
        <v>20</v>
      </c>
      <c r="K2239" t="str">
        <f>VLOOKUP(D2239,Group[],3,FALSE)</f>
        <v>Non Komoditi</v>
      </c>
      <c r="L2239">
        <f>VLOOKUP(D2239,Group[],5,FALSE)</f>
        <v>0</v>
      </c>
      <c r="M2239" t="str">
        <f>VLOOKUP(D2239,Group[],4,FALSE)</f>
        <v>Hilir Lainnya</v>
      </c>
      <c r="N2239" t="str">
        <f>VLOOKUP(F2239,Kategori[],3,FALSE)</f>
        <v>Hilir Lainya</v>
      </c>
    </row>
    <row r="2240" spans="1:14">
      <c r="A2240" s="139" t="s">
        <v>6856</v>
      </c>
      <c r="B2240" s="27" t="s">
        <v>20</v>
      </c>
      <c r="C2240" s="27" t="s">
        <v>18</v>
      </c>
      <c r="D2240" s="27" t="s">
        <v>1068</v>
      </c>
      <c r="E2240" s="27" t="s">
        <v>37</v>
      </c>
      <c r="F2240" s="27" t="s">
        <v>436</v>
      </c>
      <c r="G2240" s="27" t="s">
        <v>437</v>
      </c>
      <c r="H2240" s="139" t="s">
        <v>5</v>
      </c>
      <c r="I2240" s="1">
        <v>4104505</v>
      </c>
      <c r="J2240" s="58">
        <v>1360</v>
      </c>
      <c r="K2240" t="str">
        <f>VLOOKUP(D2240,Group[],3,FALSE)</f>
        <v>Non Komoditi</v>
      </c>
      <c r="L2240">
        <f>VLOOKUP(D2240,Group[],5,FALSE)</f>
        <v>0</v>
      </c>
      <c r="M2240" t="str">
        <f>VLOOKUP(D2240,Group[],4,FALSE)</f>
        <v>Hilir Lainnya</v>
      </c>
      <c r="N2240" t="str">
        <f>VLOOKUP(F2240,Kategori[],3,FALSE)</f>
        <v>Hilir Lainya</v>
      </c>
    </row>
    <row r="2241" spans="1:14">
      <c r="A2241" s="139" t="s">
        <v>6856</v>
      </c>
      <c r="B2241" s="27" t="s">
        <v>20</v>
      </c>
      <c r="C2241" s="27" t="s">
        <v>18</v>
      </c>
      <c r="D2241" s="27" t="s">
        <v>1068</v>
      </c>
      <c r="E2241" s="27" t="s">
        <v>37</v>
      </c>
      <c r="F2241" s="27" t="s">
        <v>480</v>
      </c>
      <c r="G2241" s="27" t="s">
        <v>481</v>
      </c>
      <c r="H2241" s="139" t="s">
        <v>5</v>
      </c>
      <c r="I2241" s="1">
        <v>294293</v>
      </c>
      <c r="J2241" s="58">
        <v>101</v>
      </c>
      <c r="K2241" t="str">
        <f>VLOOKUP(D2241,Group[],3,FALSE)</f>
        <v>Non Komoditi</v>
      </c>
      <c r="L2241">
        <f>VLOOKUP(D2241,Group[],5,FALSE)</f>
        <v>0</v>
      </c>
      <c r="M2241" t="str">
        <f>VLOOKUP(D2241,Group[],4,FALSE)</f>
        <v>Hilir Lainnya</v>
      </c>
      <c r="N2241" t="str">
        <f>VLOOKUP(F2241,Kategori[],3,FALSE)</f>
        <v>Hilir Lainya</v>
      </c>
    </row>
    <row r="2242" spans="1:14">
      <c r="A2242" s="139" t="s">
        <v>6856</v>
      </c>
      <c r="B2242" s="27" t="s">
        <v>20</v>
      </c>
      <c r="C2242" s="27" t="s">
        <v>18</v>
      </c>
      <c r="D2242" s="27" t="s">
        <v>1068</v>
      </c>
      <c r="E2242" s="27" t="s">
        <v>37</v>
      </c>
      <c r="F2242" s="27" t="s">
        <v>482</v>
      </c>
      <c r="G2242" s="27" t="s">
        <v>483</v>
      </c>
      <c r="H2242" s="139" t="s">
        <v>5</v>
      </c>
      <c r="I2242" s="1">
        <v>6777143</v>
      </c>
      <c r="J2242" s="58">
        <v>2704</v>
      </c>
      <c r="K2242" t="str">
        <f>VLOOKUP(D2242,Group[],3,FALSE)</f>
        <v>Non Komoditi</v>
      </c>
      <c r="L2242">
        <f>VLOOKUP(D2242,Group[],5,FALSE)</f>
        <v>0</v>
      </c>
      <c r="M2242" t="str">
        <f>VLOOKUP(D2242,Group[],4,FALSE)</f>
        <v>Hilir Lainnya</v>
      </c>
      <c r="N2242" t="str">
        <f>VLOOKUP(F2242,Kategori[],3,FALSE)</f>
        <v>Hilir Lainya</v>
      </c>
    </row>
    <row r="2243" spans="1:14">
      <c r="A2243" s="139" t="s">
        <v>6856</v>
      </c>
      <c r="B2243" s="27" t="s">
        <v>20</v>
      </c>
      <c r="C2243" s="27" t="s">
        <v>18</v>
      </c>
      <c r="D2243" s="27" t="s">
        <v>1068</v>
      </c>
      <c r="E2243" s="27" t="s">
        <v>37</v>
      </c>
      <c r="F2243" s="27" t="s">
        <v>494</v>
      </c>
      <c r="G2243" s="27" t="s">
        <v>495</v>
      </c>
      <c r="H2243" s="139" t="s">
        <v>5</v>
      </c>
      <c r="I2243" s="1">
        <v>20516942</v>
      </c>
      <c r="J2243" s="58">
        <v>7318</v>
      </c>
      <c r="K2243" t="str">
        <f>VLOOKUP(D2243,Group[],3,FALSE)</f>
        <v>Non Komoditi</v>
      </c>
      <c r="L2243">
        <f>VLOOKUP(D2243,Group[],5,FALSE)</f>
        <v>0</v>
      </c>
      <c r="M2243" t="str">
        <f>VLOOKUP(D2243,Group[],4,FALSE)</f>
        <v>Hilir Lainnya</v>
      </c>
      <c r="N2243" t="str">
        <f>VLOOKUP(F2243,Kategori[],3,FALSE)</f>
        <v>Hilir Lainya</v>
      </c>
    </row>
    <row r="2244" spans="1:14">
      <c r="A2244" s="139" t="s">
        <v>6856</v>
      </c>
      <c r="B2244" s="27" t="s">
        <v>20</v>
      </c>
      <c r="C2244" s="27" t="s">
        <v>18</v>
      </c>
      <c r="D2244" s="27" t="s">
        <v>1068</v>
      </c>
      <c r="E2244" s="27" t="s">
        <v>37</v>
      </c>
      <c r="F2244" s="27" t="s">
        <v>496</v>
      </c>
      <c r="G2244" s="27" t="s">
        <v>497</v>
      </c>
      <c r="H2244" s="139" t="s">
        <v>5</v>
      </c>
      <c r="I2244" s="1">
        <v>5600000</v>
      </c>
      <c r="J2244" s="58">
        <v>160</v>
      </c>
      <c r="K2244" t="str">
        <f>VLOOKUP(D2244,Group[],3,FALSE)</f>
        <v>Non Komoditi</v>
      </c>
      <c r="L2244">
        <f>VLOOKUP(D2244,Group[],5,FALSE)</f>
        <v>0</v>
      </c>
      <c r="M2244" t="str">
        <f>VLOOKUP(D2244,Group[],4,FALSE)</f>
        <v>Hilir Lainnya</v>
      </c>
      <c r="N2244" t="str">
        <f>VLOOKUP(F2244,Kategori[],3,FALSE)</f>
        <v>Hilir Lainya</v>
      </c>
    </row>
    <row r="2245" spans="1:14">
      <c r="A2245" s="139" t="s">
        <v>6856</v>
      </c>
      <c r="B2245" s="27" t="s">
        <v>20</v>
      </c>
      <c r="C2245" s="27" t="s">
        <v>18</v>
      </c>
      <c r="D2245" s="27" t="s">
        <v>1068</v>
      </c>
      <c r="E2245" s="27" t="s">
        <v>37</v>
      </c>
      <c r="F2245" s="27" t="s">
        <v>502</v>
      </c>
      <c r="G2245" s="27" t="s">
        <v>503</v>
      </c>
      <c r="H2245" s="139" t="s">
        <v>5</v>
      </c>
      <c r="I2245" s="1">
        <v>7050000</v>
      </c>
      <c r="J2245" s="58">
        <v>150</v>
      </c>
      <c r="K2245" t="str">
        <f>VLOOKUP(D2245,Group[],3,FALSE)</f>
        <v>Non Komoditi</v>
      </c>
      <c r="L2245">
        <f>VLOOKUP(D2245,Group[],5,FALSE)</f>
        <v>0</v>
      </c>
      <c r="M2245" t="str">
        <f>VLOOKUP(D2245,Group[],4,FALSE)</f>
        <v>Hilir Lainnya</v>
      </c>
      <c r="N2245" t="str">
        <f>VLOOKUP(F2245,Kategori[],3,FALSE)</f>
        <v>Hilir Lainya</v>
      </c>
    </row>
    <row r="2246" spans="1:14">
      <c r="A2246" s="139" t="s">
        <v>6856</v>
      </c>
      <c r="B2246" s="27" t="s">
        <v>20</v>
      </c>
      <c r="C2246" s="27" t="s">
        <v>18</v>
      </c>
      <c r="D2246" s="27" t="s">
        <v>1068</v>
      </c>
      <c r="E2246" s="27" t="s">
        <v>37</v>
      </c>
      <c r="F2246" s="27" t="s">
        <v>526</v>
      </c>
      <c r="G2246" s="27" t="s">
        <v>527</v>
      </c>
      <c r="H2246" s="139" t="s">
        <v>5</v>
      </c>
      <c r="I2246" s="1">
        <v>92972973</v>
      </c>
      <c r="J2246" s="58">
        <v>19200</v>
      </c>
      <c r="K2246" t="str">
        <f>VLOOKUP(D2246,Group[],3,FALSE)</f>
        <v>Non Komoditi</v>
      </c>
      <c r="L2246">
        <f>VLOOKUP(D2246,Group[],5,FALSE)</f>
        <v>0</v>
      </c>
      <c r="M2246" t="str">
        <f>VLOOKUP(D2246,Group[],4,FALSE)</f>
        <v>Hilir Lainnya</v>
      </c>
      <c r="N2246" t="str">
        <f>VLOOKUP(F2246,Kategori[],3,FALSE)</f>
        <v>Hilir Lainya</v>
      </c>
    </row>
    <row r="2247" spans="1:14">
      <c r="A2247" s="139" t="s">
        <v>6856</v>
      </c>
      <c r="B2247" s="27" t="s">
        <v>20</v>
      </c>
      <c r="C2247" s="27" t="s">
        <v>18</v>
      </c>
      <c r="D2247" s="27" t="s">
        <v>1068</v>
      </c>
      <c r="E2247" s="27" t="s">
        <v>37</v>
      </c>
      <c r="F2247" s="27" t="s">
        <v>530</v>
      </c>
      <c r="G2247" s="27" t="s">
        <v>531</v>
      </c>
      <c r="H2247" s="139" t="s">
        <v>5</v>
      </c>
      <c r="I2247" s="1">
        <v>16997788</v>
      </c>
      <c r="J2247" s="58">
        <v>1445</v>
      </c>
      <c r="K2247" t="str">
        <f>VLOOKUP(D2247,Group[],3,FALSE)</f>
        <v>Non Komoditi</v>
      </c>
      <c r="L2247">
        <f>VLOOKUP(D2247,Group[],5,FALSE)</f>
        <v>0</v>
      </c>
      <c r="M2247" t="str">
        <f>VLOOKUP(D2247,Group[],4,FALSE)</f>
        <v>Hilir Lainnya</v>
      </c>
      <c r="N2247" t="str">
        <f>VLOOKUP(F2247,Kategori[],3,FALSE)</f>
        <v>Hilir Lainya</v>
      </c>
    </row>
    <row r="2248" spans="1:14">
      <c r="A2248" s="139" t="s">
        <v>6856</v>
      </c>
      <c r="B2248" s="27" t="s">
        <v>20</v>
      </c>
      <c r="C2248" s="27" t="s">
        <v>18</v>
      </c>
      <c r="D2248" s="27" t="s">
        <v>1068</v>
      </c>
      <c r="E2248" s="27" t="s">
        <v>37</v>
      </c>
      <c r="F2248" s="27" t="s">
        <v>532</v>
      </c>
      <c r="G2248" s="27" t="s">
        <v>533</v>
      </c>
      <c r="H2248" s="139" t="s">
        <v>5</v>
      </c>
      <c r="I2248" s="1">
        <v>5377776</v>
      </c>
      <c r="J2248" s="58">
        <v>305</v>
      </c>
      <c r="K2248" t="str">
        <f>VLOOKUP(D2248,Group[],3,FALSE)</f>
        <v>Non Komoditi</v>
      </c>
      <c r="L2248">
        <f>VLOOKUP(D2248,Group[],5,FALSE)</f>
        <v>0</v>
      </c>
      <c r="M2248" t="str">
        <f>VLOOKUP(D2248,Group[],4,FALSE)</f>
        <v>Hilir Lainnya</v>
      </c>
      <c r="N2248" t="str">
        <f>VLOOKUP(F2248,Kategori[],3,FALSE)</f>
        <v>Hilir Lainya</v>
      </c>
    </row>
    <row r="2249" spans="1:14">
      <c r="A2249" s="139" t="s">
        <v>6856</v>
      </c>
      <c r="B2249" s="27" t="s">
        <v>20</v>
      </c>
      <c r="C2249" s="27" t="s">
        <v>18</v>
      </c>
      <c r="D2249" s="27" t="s">
        <v>1068</v>
      </c>
      <c r="E2249" s="27" t="s">
        <v>37</v>
      </c>
      <c r="F2249" s="27" t="s">
        <v>534</v>
      </c>
      <c r="G2249" s="27" t="s">
        <v>535</v>
      </c>
      <c r="H2249" s="139" t="s">
        <v>5</v>
      </c>
      <c r="I2249" s="1">
        <v>195223558</v>
      </c>
      <c r="J2249" s="58">
        <v>47494</v>
      </c>
      <c r="K2249" t="str">
        <f>VLOOKUP(D2249,Group[],3,FALSE)</f>
        <v>Non Komoditi</v>
      </c>
      <c r="L2249">
        <f>VLOOKUP(D2249,Group[],5,FALSE)</f>
        <v>0</v>
      </c>
      <c r="M2249" t="str">
        <f>VLOOKUP(D2249,Group[],4,FALSE)</f>
        <v>Hilir Lainnya</v>
      </c>
      <c r="N2249" t="str">
        <f>VLOOKUP(F2249,Kategori[],3,FALSE)</f>
        <v>Hilir Lainya</v>
      </c>
    </row>
    <row r="2250" spans="1:14">
      <c r="A2250" s="139" t="s">
        <v>6856</v>
      </c>
      <c r="B2250" s="27" t="s">
        <v>20</v>
      </c>
      <c r="C2250" s="27" t="s">
        <v>18</v>
      </c>
      <c r="D2250" s="27" t="s">
        <v>1068</v>
      </c>
      <c r="E2250" s="27" t="s">
        <v>37</v>
      </c>
      <c r="F2250" s="27" t="s">
        <v>536</v>
      </c>
      <c r="G2250" s="27" t="s">
        <v>537</v>
      </c>
      <c r="H2250" s="139" t="s">
        <v>5</v>
      </c>
      <c r="I2250" s="1">
        <v>12702062</v>
      </c>
      <c r="J2250" s="58">
        <v>16438</v>
      </c>
      <c r="K2250" t="str">
        <f>VLOOKUP(D2250,Group[],3,FALSE)</f>
        <v>Non Komoditi</v>
      </c>
      <c r="L2250">
        <f>VLOOKUP(D2250,Group[],5,FALSE)</f>
        <v>0</v>
      </c>
      <c r="M2250" t="str">
        <f>VLOOKUP(D2250,Group[],4,FALSE)</f>
        <v>Hilir Lainnya</v>
      </c>
      <c r="N2250" t="str">
        <f>VLOOKUP(F2250,Kategori[],3,FALSE)</f>
        <v>Hilir Lainya</v>
      </c>
    </row>
    <row r="2251" spans="1:14">
      <c r="A2251" s="139" t="s">
        <v>6856</v>
      </c>
      <c r="B2251" s="27" t="s">
        <v>20</v>
      </c>
      <c r="C2251" s="27" t="s">
        <v>18</v>
      </c>
      <c r="D2251" s="27" t="s">
        <v>1068</v>
      </c>
      <c r="E2251" s="27" t="s">
        <v>37</v>
      </c>
      <c r="F2251" s="27" t="s">
        <v>538</v>
      </c>
      <c r="G2251" s="27" t="s">
        <v>539</v>
      </c>
      <c r="H2251" s="139" t="s">
        <v>5</v>
      </c>
      <c r="I2251" s="1">
        <v>6778378</v>
      </c>
      <c r="J2251" s="58">
        <v>2400</v>
      </c>
      <c r="K2251" t="str">
        <f>VLOOKUP(D2251,Group[],3,FALSE)</f>
        <v>Non Komoditi</v>
      </c>
      <c r="L2251">
        <f>VLOOKUP(D2251,Group[],5,FALSE)</f>
        <v>0</v>
      </c>
      <c r="M2251" t="str">
        <f>VLOOKUP(D2251,Group[],4,FALSE)</f>
        <v>Hilir Lainnya</v>
      </c>
      <c r="N2251" t="str">
        <f>VLOOKUP(F2251,Kategori[],3,FALSE)</f>
        <v>Hilir Lainya</v>
      </c>
    </row>
    <row r="2252" spans="1:14">
      <c r="A2252" s="139" t="s">
        <v>6856</v>
      </c>
      <c r="B2252" s="27" t="s">
        <v>20</v>
      </c>
      <c r="C2252" s="27" t="s">
        <v>18</v>
      </c>
      <c r="D2252" s="27" t="s">
        <v>1068</v>
      </c>
      <c r="E2252" s="27" t="s">
        <v>37</v>
      </c>
      <c r="F2252" s="27" t="s">
        <v>540</v>
      </c>
      <c r="G2252" s="27" t="s">
        <v>541</v>
      </c>
      <c r="H2252" s="139" t="s">
        <v>5</v>
      </c>
      <c r="I2252" s="1">
        <v>11583564</v>
      </c>
      <c r="J2252" s="58">
        <v>847</v>
      </c>
      <c r="K2252" t="str">
        <f>VLOOKUP(D2252,Group[],3,FALSE)</f>
        <v>Non Komoditi</v>
      </c>
      <c r="L2252">
        <f>VLOOKUP(D2252,Group[],5,FALSE)</f>
        <v>0</v>
      </c>
      <c r="M2252" t="str">
        <f>VLOOKUP(D2252,Group[],4,FALSE)</f>
        <v>Hilir Lainnya</v>
      </c>
      <c r="N2252" t="str">
        <f>VLOOKUP(F2252,Kategori[],3,FALSE)</f>
        <v>Hilir Lainya</v>
      </c>
    </row>
    <row r="2253" spans="1:14">
      <c r="A2253" s="139" t="s">
        <v>6856</v>
      </c>
      <c r="B2253" s="27" t="s">
        <v>20</v>
      </c>
      <c r="C2253" s="27" t="s">
        <v>18</v>
      </c>
      <c r="D2253" s="27" t="s">
        <v>1068</v>
      </c>
      <c r="E2253" s="27" t="s">
        <v>37</v>
      </c>
      <c r="F2253" s="27" t="s">
        <v>544</v>
      </c>
      <c r="G2253" s="27" t="s">
        <v>545</v>
      </c>
      <c r="H2253" s="139" t="s">
        <v>5</v>
      </c>
      <c r="I2253" s="1">
        <v>9729730</v>
      </c>
      <c r="J2253" s="58">
        <v>2400</v>
      </c>
      <c r="K2253" t="str">
        <f>VLOOKUP(D2253,Group[],3,FALSE)</f>
        <v>Non Komoditi</v>
      </c>
      <c r="L2253">
        <f>VLOOKUP(D2253,Group[],5,FALSE)</f>
        <v>0</v>
      </c>
      <c r="M2253" t="str">
        <f>VLOOKUP(D2253,Group[],4,FALSE)</f>
        <v>Hilir Lainnya</v>
      </c>
      <c r="N2253" t="str">
        <f>VLOOKUP(F2253,Kategori[],3,FALSE)</f>
        <v>Hilir Lainya</v>
      </c>
    </row>
    <row r="2254" spans="1:14">
      <c r="A2254" s="139" t="s">
        <v>6856</v>
      </c>
      <c r="B2254" s="27" t="s">
        <v>20</v>
      </c>
      <c r="C2254" s="27" t="s">
        <v>18</v>
      </c>
      <c r="D2254" s="27" t="s">
        <v>1068</v>
      </c>
      <c r="E2254" s="27" t="s">
        <v>37</v>
      </c>
      <c r="F2254" s="27" t="s">
        <v>546</v>
      </c>
      <c r="G2254" s="27" t="s">
        <v>547</v>
      </c>
      <c r="H2254" s="139" t="s">
        <v>5</v>
      </c>
      <c r="I2254" s="1">
        <v>64575187</v>
      </c>
      <c r="J2254" s="58">
        <v>7851</v>
      </c>
      <c r="K2254" t="str">
        <f>VLOOKUP(D2254,Group[],3,FALSE)</f>
        <v>Non Komoditi</v>
      </c>
      <c r="L2254">
        <f>VLOOKUP(D2254,Group[],5,FALSE)</f>
        <v>0</v>
      </c>
      <c r="M2254" t="str">
        <f>VLOOKUP(D2254,Group[],4,FALSE)</f>
        <v>Hilir Lainnya</v>
      </c>
      <c r="N2254" t="str">
        <f>VLOOKUP(F2254,Kategori[],3,FALSE)</f>
        <v>Hilir Lainya</v>
      </c>
    </row>
    <row r="2255" spans="1:14">
      <c r="A2255" s="139" t="s">
        <v>6856</v>
      </c>
      <c r="B2255" s="27" t="s">
        <v>20</v>
      </c>
      <c r="C2255" s="27" t="s">
        <v>18</v>
      </c>
      <c r="D2255" s="27" t="s">
        <v>1068</v>
      </c>
      <c r="E2255" s="27" t="s">
        <v>37</v>
      </c>
      <c r="F2255" s="27" t="s">
        <v>548</v>
      </c>
      <c r="G2255" s="27" t="s">
        <v>549</v>
      </c>
      <c r="H2255" s="139" t="s">
        <v>5</v>
      </c>
      <c r="I2255" s="1">
        <v>14745311</v>
      </c>
      <c r="J2255" s="58">
        <v>1077</v>
      </c>
      <c r="K2255" t="str">
        <f>VLOOKUP(D2255,Group[],3,FALSE)</f>
        <v>Non Komoditi</v>
      </c>
      <c r="L2255">
        <f>VLOOKUP(D2255,Group[],5,FALSE)</f>
        <v>0</v>
      </c>
      <c r="M2255" t="str">
        <f>VLOOKUP(D2255,Group[],4,FALSE)</f>
        <v>Hilir Lainnya</v>
      </c>
      <c r="N2255" t="str">
        <f>VLOOKUP(F2255,Kategori[],3,FALSE)</f>
        <v>Hilir Lainya</v>
      </c>
    </row>
    <row r="2256" spans="1:14">
      <c r="A2256" s="139" t="s">
        <v>6856</v>
      </c>
      <c r="B2256" s="27" t="s">
        <v>20</v>
      </c>
      <c r="C2256" s="27" t="s">
        <v>18</v>
      </c>
      <c r="D2256" s="27" t="s">
        <v>1068</v>
      </c>
      <c r="E2256" s="27" t="s">
        <v>37</v>
      </c>
      <c r="F2256" s="27" t="s">
        <v>550</v>
      </c>
      <c r="G2256" s="27" t="s">
        <v>551</v>
      </c>
      <c r="H2256" s="139" t="s">
        <v>5</v>
      </c>
      <c r="I2256" s="1">
        <v>80885931</v>
      </c>
      <c r="J2256" s="58">
        <v>8596</v>
      </c>
      <c r="K2256" t="str">
        <f>VLOOKUP(D2256,Group[],3,FALSE)</f>
        <v>Non Komoditi</v>
      </c>
      <c r="L2256">
        <f>VLOOKUP(D2256,Group[],5,FALSE)</f>
        <v>0</v>
      </c>
      <c r="M2256" t="str">
        <f>VLOOKUP(D2256,Group[],4,FALSE)</f>
        <v>Hilir Lainnya</v>
      </c>
      <c r="N2256" t="str">
        <f>VLOOKUP(F2256,Kategori[],3,FALSE)</f>
        <v>Hilir Lainya</v>
      </c>
    </row>
    <row r="2257" spans="1:14">
      <c r="A2257" s="139" t="s">
        <v>6856</v>
      </c>
      <c r="B2257" s="27" t="s">
        <v>20</v>
      </c>
      <c r="C2257" s="27" t="s">
        <v>18</v>
      </c>
      <c r="D2257" s="27" t="s">
        <v>1068</v>
      </c>
      <c r="E2257" s="27" t="s">
        <v>37</v>
      </c>
      <c r="F2257" s="27" t="s">
        <v>552</v>
      </c>
      <c r="G2257" s="27" t="s">
        <v>553</v>
      </c>
      <c r="H2257" s="139" t="s">
        <v>5</v>
      </c>
      <c r="I2257" s="1">
        <v>27367504</v>
      </c>
      <c r="J2257" s="58">
        <v>1823</v>
      </c>
      <c r="K2257" t="str">
        <f>VLOOKUP(D2257,Group[],3,FALSE)</f>
        <v>Non Komoditi</v>
      </c>
      <c r="L2257">
        <f>VLOOKUP(D2257,Group[],5,FALSE)</f>
        <v>0</v>
      </c>
      <c r="M2257" t="str">
        <f>VLOOKUP(D2257,Group[],4,FALSE)</f>
        <v>Hilir Lainnya</v>
      </c>
      <c r="N2257" t="str">
        <f>VLOOKUP(F2257,Kategori[],3,FALSE)</f>
        <v>Hilir Lainya</v>
      </c>
    </row>
    <row r="2258" spans="1:14">
      <c r="A2258" s="139" t="s">
        <v>6856</v>
      </c>
      <c r="B2258" s="27" t="s">
        <v>20</v>
      </c>
      <c r="C2258" s="27" t="s">
        <v>18</v>
      </c>
      <c r="D2258" s="27" t="s">
        <v>1068</v>
      </c>
      <c r="E2258" s="27" t="s">
        <v>37</v>
      </c>
      <c r="F2258" s="27" t="s">
        <v>554</v>
      </c>
      <c r="G2258" s="27" t="s">
        <v>555</v>
      </c>
      <c r="H2258" s="139" t="s">
        <v>5</v>
      </c>
      <c r="I2258" s="1">
        <v>42775797</v>
      </c>
      <c r="J2258" s="58">
        <v>4299</v>
      </c>
      <c r="K2258" t="str">
        <f>VLOOKUP(D2258,Group[],3,FALSE)</f>
        <v>Non Komoditi</v>
      </c>
      <c r="L2258">
        <f>VLOOKUP(D2258,Group[],5,FALSE)</f>
        <v>0</v>
      </c>
      <c r="M2258" t="str">
        <f>VLOOKUP(D2258,Group[],4,FALSE)</f>
        <v>Hilir Lainnya</v>
      </c>
      <c r="N2258" t="str">
        <f>VLOOKUP(F2258,Kategori[],3,FALSE)</f>
        <v>Hilir Lainya</v>
      </c>
    </row>
    <row r="2259" spans="1:14">
      <c r="A2259" s="139" t="s">
        <v>6856</v>
      </c>
      <c r="B2259" s="27" t="s">
        <v>20</v>
      </c>
      <c r="C2259" s="27" t="s">
        <v>18</v>
      </c>
      <c r="D2259" s="27" t="s">
        <v>1068</v>
      </c>
      <c r="E2259" s="27" t="s">
        <v>37</v>
      </c>
      <c r="F2259" s="27" t="s">
        <v>556</v>
      </c>
      <c r="G2259" s="27" t="s">
        <v>557</v>
      </c>
      <c r="H2259" s="139" t="s">
        <v>5</v>
      </c>
      <c r="I2259" s="1">
        <v>17634729</v>
      </c>
      <c r="J2259" s="58">
        <v>1137</v>
      </c>
      <c r="K2259" t="str">
        <f>VLOOKUP(D2259,Group[],3,FALSE)</f>
        <v>Non Komoditi</v>
      </c>
      <c r="L2259">
        <f>VLOOKUP(D2259,Group[],5,FALSE)</f>
        <v>0</v>
      </c>
      <c r="M2259" t="str">
        <f>VLOOKUP(D2259,Group[],4,FALSE)</f>
        <v>Hilir Lainnya</v>
      </c>
      <c r="N2259" t="str">
        <f>VLOOKUP(F2259,Kategori[],3,FALSE)</f>
        <v>Hilir Lainya</v>
      </c>
    </row>
    <row r="2260" spans="1:14">
      <c r="A2260" s="139" t="s">
        <v>6856</v>
      </c>
      <c r="B2260" s="27" t="s">
        <v>20</v>
      </c>
      <c r="C2260" s="27" t="s">
        <v>18</v>
      </c>
      <c r="D2260" s="27" t="s">
        <v>1068</v>
      </c>
      <c r="E2260" s="27" t="s">
        <v>37</v>
      </c>
      <c r="F2260" s="27" t="s">
        <v>560</v>
      </c>
      <c r="G2260" s="27" t="s">
        <v>561</v>
      </c>
      <c r="H2260" s="139" t="s">
        <v>5</v>
      </c>
      <c r="I2260" s="1">
        <v>49091</v>
      </c>
      <c r="J2260" s="58">
        <v>1</v>
      </c>
      <c r="K2260" t="str">
        <f>VLOOKUP(D2260,Group[],3,FALSE)</f>
        <v>Non Komoditi</v>
      </c>
      <c r="L2260">
        <f>VLOOKUP(D2260,Group[],5,FALSE)</f>
        <v>0</v>
      </c>
      <c r="M2260" t="str">
        <f>VLOOKUP(D2260,Group[],4,FALSE)</f>
        <v>Hilir Lainnya</v>
      </c>
      <c r="N2260" t="str">
        <f>VLOOKUP(F2260,Kategori[],3,FALSE)</f>
        <v>Hilir Lainya</v>
      </c>
    </row>
    <row r="2261" spans="1:14">
      <c r="A2261" s="139" t="s">
        <v>6856</v>
      </c>
      <c r="B2261" s="27" t="s">
        <v>20</v>
      </c>
      <c r="C2261" s="27" t="s">
        <v>18</v>
      </c>
      <c r="D2261" s="27" t="s">
        <v>1068</v>
      </c>
      <c r="E2261" s="27" t="s">
        <v>37</v>
      </c>
      <c r="F2261" s="27" t="s">
        <v>562</v>
      </c>
      <c r="G2261" s="27" t="s">
        <v>563</v>
      </c>
      <c r="H2261" s="139" t="s">
        <v>5</v>
      </c>
      <c r="I2261" s="1">
        <v>7565334</v>
      </c>
      <c r="J2261" s="58">
        <v>366</v>
      </c>
      <c r="K2261" t="str">
        <f>VLOOKUP(D2261,Group[],3,FALSE)</f>
        <v>Non Komoditi</v>
      </c>
      <c r="L2261">
        <f>VLOOKUP(D2261,Group[],5,FALSE)</f>
        <v>0</v>
      </c>
      <c r="M2261" t="str">
        <f>VLOOKUP(D2261,Group[],4,FALSE)</f>
        <v>Hilir Lainnya</v>
      </c>
      <c r="N2261" t="str">
        <f>VLOOKUP(F2261,Kategori[],3,FALSE)</f>
        <v>Hilir Lainya</v>
      </c>
    </row>
    <row r="2262" spans="1:14">
      <c r="A2262" s="139" t="s">
        <v>6856</v>
      </c>
      <c r="B2262" s="27" t="s">
        <v>20</v>
      </c>
      <c r="C2262" s="27" t="s">
        <v>18</v>
      </c>
      <c r="D2262" s="27" t="s">
        <v>1068</v>
      </c>
      <c r="E2262" s="27" t="s">
        <v>37</v>
      </c>
      <c r="F2262" s="27" t="s">
        <v>564</v>
      </c>
      <c r="G2262" s="27" t="s">
        <v>565</v>
      </c>
      <c r="H2262" s="139" t="s">
        <v>5</v>
      </c>
      <c r="I2262" s="1">
        <v>94355527</v>
      </c>
      <c r="J2262" s="58">
        <v>22679</v>
      </c>
      <c r="K2262" t="str">
        <f>VLOOKUP(D2262,Group[],3,FALSE)</f>
        <v>Non Komoditi</v>
      </c>
      <c r="L2262">
        <f>VLOOKUP(D2262,Group[],5,FALSE)</f>
        <v>0</v>
      </c>
      <c r="M2262" t="str">
        <f>VLOOKUP(D2262,Group[],4,FALSE)</f>
        <v>Hilir Lainnya</v>
      </c>
      <c r="N2262" t="str">
        <f>VLOOKUP(F2262,Kategori[],3,FALSE)</f>
        <v>Hilir Lainya</v>
      </c>
    </row>
    <row r="2263" spans="1:14">
      <c r="A2263" s="139" t="s">
        <v>6856</v>
      </c>
      <c r="B2263" s="27" t="s">
        <v>20</v>
      </c>
      <c r="C2263" s="27" t="s">
        <v>18</v>
      </c>
      <c r="D2263" s="27" t="s">
        <v>1068</v>
      </c>
      <c r="E2263" s="27" t="s">
        <v>37</v>
      </c>
      <c r="F2263" s="27" t="s">
        <v>566</v>
      </c>
      <c r="G2263" s="27" t="s">
        <v>567</v>
      </c>
      <c r="H2263" s="139" t="s">
        <v>5</v>
      </c>
      <c r="I2263" s="1">
        <v>790229380</v>
      </c>
      <c r="J2263" s="58">
        <v>81090</v>
      </c>
      <c r="K2263" t="str">
        <f>VLOOKUP(D2263,Group[],3,FALSE)</f>
        <v>Non Komoditi</v>
      </c>
      <c r="L2263">
        <f>VLOOKUP(D2263,Group[],5,FALSE)</f>
        <v>0</v>
      </c>
      <c r="M2263" t="str">
        <f>VLOOKUP(D2263,Group[],4,FALSE)</f>
        <v>Hilir Lainnya</v>
      </c>
      <c r="N2263" t="str">
        <f>VLOOKUP(F2263,Kategori[],3,FALSE)</f>
        <v>Hilir Lainya</v>
      </c>
    </row>
    <row r="2264" spans="1:14">
      <c r="A2264" s="139" t="s">
        <v>6856</v>
      </c>
      <c r="B2264" s="27" t="s">
        <v>20</v>
      </c>
      <c r="C2264" s="27" t="s">
        <v>18</v>
      </c>
      <c r="D2264" s="27" t="s">
        <v>1068</v>
      </c>
      <c r="E2264" s="27" t="s">
        <v>37</v>
      </c>
      <c r="F2264" s="27" t="s">
        <v>568</v>
      </c>
      <c r="G2264" s="27" t="s">
        <v>569</v>
      </c>
      <c r="H2264" s="139" t="s">
        <v>5</v>
      </c>
      <c r="I2264" s="1">
        <v>265349657</v>
      </c>
      <c r="J2264" s="58">
        <v>122820</v>
      </c>
      <c r="K2264" t="str">
        <f>VLOOKUP(D2264,Group[],3,FALSE)</f>
        <v>Non Komoditi</v>
      </c>
      <c r="L2264">
        <f>VLOOKUP(D2264,Group[],5,FALSE)</f>
        <v>0</v>
      </c>
      <c r="M2264" t="str">
        <f>VLOOKUP(D2264,Group[],4,FALSE)</f>
        <v>Hilir Lainnya</v>
      </c>
      <c r="N2264" t="str">
        <f>VLOOKUP(F2264,Kategori[],3,FALSE)</f>
        <v>Hilir Lainya</v>
      </c>
    </row>
    <row r="2265" spans="1:14">
      <c r="A2265" s="139" t="s">
        <v>6856</v>
      </c>
      <c r="B2265" s="27" t="s">
        <v>20</v>
      </c>
      <c r="C2265" s="27" t="s">
        <v>18</v>
      </c>
      <c r="D2265" s="27" t="s">
        <v>1068</v>
      </c>
      <c r="E2265" s="27" t="s">
        <v>37</v>
      </c>
      <c r="F2265" s="27" t="s">
        <v>570</v>
      </c>
      <c r="G2265" s="27" t="s">
        <v>571</v>
      </c>
      <c r="H2265" s="139" t="s">
        <v>5</v>
      </c>
      <c r="I2265" s="1">
        <v>120422378</v>
      </c>
      <c r="J2265" s="58">
        <v>12204</v>
      </c>
      <c r="K2265" t="str">
        <f>VLOOKUP(D2265,Group[],3,FALSE)</f>
        <v>Non Komoditi</v>
      </c>
      <c r="L2265">
        <f>VLOOKUP(D2265,Group[],5,FALSE)</f>
        <v>0</v>
      </c>
      <c r="M2265" t="str">
        <f>VLOOKUP(D2265,Group[],4,FALSE)</f>
        <v>Hilir Lainnya</v>
      </c>
      <c r="N2265" t="str">
        <f>VLOOKUP(F2265,Kategori[],3,FALSE)</f>
        <v>Hilir Lainya</v>
      </c>
    </row>
    <row r="2266" spans="1:14">
      <c r="A2266" s="139" t="s">
        <v>6856</v>
      </c>
      <c r="B2266" s="27" t="s">
        <v>20</v>
      </c>
      <c r="C2266" s="27" t="s">
        <v>18</v>
      </c>
      <c r="D2266" s="27" t="s">
        <v>1068</v>
      </c>
      <c r="E2266" s="27" t="s">
        <v>37</v>
      </c>
      <c r="F2266" s="27" t="s">
        <v>572</v>
      </c>
      <c r="G2266" s="27" t="s">
        <v>573</v>
      </c>
      <c r="H2266" s="139" t="s">
        <v>5</v>
      </c>
      <c r="I2266" s="1">
        <v>13415557</v>
      </c>
      <c r="J2266" s="58">
        <v>3186</v>
      </c>
      <c r="K2266" t="str">
        <f>VLOOKUP(D2266,Group[],3,FALSE)</f>
        <v>Non Komoditi</v>
      </c>
      <c r="L2266">
        <f>VLOOKUP(D2266,Group[],5,FALSE)</f>
        <v>0</v>
      </c>
      <c r="M2266" t="str">
        <f>VLOOKUP(D2266,Group[],4,FALSE)</f>
        <v>Hilir Lainnya</v>
      </c>
      <c r="N2266" t="str">
        <f>VLOOKUP(F2266,Kategori[],3,FALSE)</f>
        <v>Hilir Lainya</v>
      </c>
    </row>
    <row r="2267" spans="1:14">
      <c r="A2267" s="139" t="s">
        <v>6856</v>
      </c>
      <c r="B2267" s="27" t="s">
        <v>20</v>
      </c>
      <c r="C2267" s="27" t="s">
        <v>18</v>
      </c>
      <c r="D2267" s="27" t="s">
        <v>1068</v>
      </c>
      <c r="E2267" s="27" t="s">
        <v>37</v>
      </c>
      <c r="F2267" s="27" t="s">
        <v>574</v>
      </c>
      <c r="G2267" s="27" t="s">
        <v>575</v>
      </c>
      <c r="H2267" s="139" t="s">
        <v>5</v>
      </c>
      <c r="I2267" s="1">
        <v>12155887</v>
      </c>
      <c r="J2267" s="58">
        <v>5624</v>
      </c>
      <c r="K2267" t="str">
        <f>VLOOKUP(D2267,Group[],3,FALSE)</f>
        <v>Non Komoditi</v>
      </c>
      <c r="L2267">
        <f>VLOOKUP(D2267,Group[],5,FALSE)</f>
        <v>0</v>
      </c>
      <c r="M2267" t="str">
        <f>VLOOKUP(D2267,Group[],4,FALSE)</f>
        <v>Hilir Lainnya</v>
      </c>
      <c r="N2267" t="str">
        <f>VLOOKUP(F2267,Kategori[],3,FALSE)</f>
        <v>Hilir Lainya</v>
      </c>
    </row>
    <row r="2268" spans="1:14">
      <c r="A2268" s="139" t="s">
        <v>6856</v>
      </c>
      <c r="B2268" s="27" t="s">
        <v>20</v>
      </c>
      <c r="C2268" s="27" t="s">
        <v>18</v>
      </c>
      <c r="D2268" s="27" t="s">
        <v>1068</v>
      </c>
      <c r="E2268" s="27" t="s">
        <v>37</v>
      </c>
      <c r="F2268" s="27" t="s">
        <v>576</v>
      </c>
      <c r="G2268" s="27" t="s">
        <v>577</v>
      </c>
      <c r="H2268" s="139" t="s">
        <v>5</v>
      </c>
      <c r="I2268" s="1">
        <v>264546</v>
      </c>
      <c r="J2268" s="58">
        <v>3</v>
      </c>
      <c r="K2268" t="str">
        <f>VLOOKUP(D2268,Group[],3,FALSE)</f>
        <v>Non Komoditi</v>
      </c>
      <c r="L2268">
        <f>VLOOKUP(D2268,Group[],5,FALSE)</f>
        <v>0</v>
      </c>
      <c r="M2268" t="str">
        <f>VLOOKUP(D2268,Group[],4,FALSE)</f>
        <v>Hilir Lainnya</v>
      </c>
      <c r="N2268" t="str">
        <f>VLOOKUP(F2268,Kategori[],3,FALSE)</f>
        <v>Hilir Lainya</v>
      </c>
    </row>
    <row r="2269" spans="1:14">
      <c r="A2269" s="139" t="s">
        <v>6856</v>
      </c>
      <c r="B2269" s="27" t="s">
        <v>20</v>
      </c>
      <c r="C2269" s="27" t="s">
        <v>18</v>
      </c>
      <c r="D2269" s="27" t="s">
        <v>1068</v>
      </c>
      <c r="E2269" s="27" t="s">
        <v>37</v>
      </c>
      <c r="F2269" s="27" t="s">
        <v>578</v>
      </c>
      <c r="G2269" s="27" t="s">
        <v>579</v>
      </c>
      <c r="H2269" s="139" t="s">
        <v>5</v>
      </c>
      <c r="I2269" s="1">
        <v>107265024</v>
      </c>
      <c r="J2269" s="58">
        <v>16030</v>
      </c>
      <c r="K2269" t="str">
        <f>VLOOKUP(D2269,Group[],3,FALSE)</f>
        <v>Non Komoditi</v>
      </c>
      <c r="L2269">
        <f>VLOOKUP(D2269,Group[],5,FALSE)</f>
        <v>0</v>
      </c>
      <c r="M2269" t="str">
        <f>VLOOKUP(D2269,Group[],4,FALSE)</f>
        <v>Hilir Lainnya</v>
      </c>
      <c r="N2269" t="str">
        <f>VLOOKUP(F2269,Kategori[],3,FALSE)</f>
        <v>Hilir Lainya</v>
      </c>
    </row>
    <row r="2270" spans="1:14">
      <c r="A2270" s="139" t="s">
        <v>6856</v>
      </c>
      <c r="B2270" s="27" t="s">
        <v>20</v>
      </c>
      <c r="C2270" s="27" t="s">
        <v>18</v>
      </c>
      <c r="D2270" s="27" t="s">
        <v>1068</v>
      </c>
      <c r="E2270" s="27" t="s">
        <v>37</v>
      </c>
      <c r="F2270" s="27" t="s">
        <v>590</v>
      </c>
      <c r="G2270" s="27" t="s">
        <v>591</v>
      </c>
      <c r="H2270" s="139" t="s">
        <v>5</v>
      </c>
      <c r="I2270" s="1">
        <v>2359680</v>
      </c>
      <c r="J2270" s="58">
        <v>60</v>
      </c>
      <c r="K2270" t="str">
        <f>VLOOKUP(D2270,Group[],3,FALSE)</f>
        <v>Non Komoditi</v>
      </c>
      <c r="L2270">
        <f>VLOOKUP(D2270,Group[],5,FALSE)</f>
        <v>0</v>
      </c>
      <c r="M2270" t="str">
        <f>VLOOKUP(D2270,Group[],4,FALSE)</f>
        <v>Hilir Lainnya</v>
      </c>
      <c r="N2270" t="str">
        <f>VLOOKUP(F2270,Kategori[],3,FALSE)</f>
        <v>Hilir Lainya</v>
      </c>
    </row>
    <row r="2271" spans="1:14">
      <c r="A2271" s="139" t="s">
        <v>6856</v>
      </c>
      <c r="B2271" s="27" t="s">
        <v>20</v>
      </c>
      <c r="C2271" s="27" t="s">
        <v>18</v>
      </c>
      <c r="D2271" s="27" t="s">
        <v>1068</v>
      </c>
      <c r="E2271" s="27" t="s">
        <v>37</v>
      </c>
      <c r="F2271" s="27" t="s">
        <v>592</v>
      </c>
      <c r="G2271" s="27" t="s">
        <v>593</v>
      </c>
      <c r="H2271" s="139" t="s">
        <v>5</v>
      </c>
      <c r="I2271" s="1">
        <v>1136000</v>
      </c>
      <c r="J2271" s="58">
        <v>1776</v>
      </c>
      <c r="K2271" t="str">
        <f>VLOOKUP(D2271,Group[],3,FALSE)</f>
        <v>Non Komoditi</v>
      </c>
      <c r="L2271">
        <f>VLOOKUP(D2271,Group[],5,FALSE)</f>
        <v>0</v>
      </c>
      <c r="M2271" t="str">
        <f>VLOOKUP(D2271,Group[],4,FALSE)</f>
        <v>Hilir Lainnya</v>
      </c>
      <c r="N2271" t="str">
        <f>VLOOKUP(F2271,Kategori[],3,FALSE)</f>
        <v>Hilir Lainya</v>
      </c>
    </row>
    <row r="2272" spans="1:14">
      <c r="A2272" s="139" t="s">
        <v>6856</v>
      </c>
      <c r="B2272" s="27" t="s">
        <v>20</v>
      </c>
      <c r="C2272" s="27" t="s">
        <v>18</v>
      </c>
      <c r="D2272" s="27" t="s">
        <v>1068</v>
      </c>
      <c r="E2272" s="27" t="s">
        <v>37</v>
      </c>
      <c r="F2272" s="27" t="s">
        <v>606</v>
      </c>
      <c r="G2272" s="27" t="s">
        <v>607</v>
      </c>
      <c r="H2272" s="139" t="s">
        <v>5</v>
      </c>
      <c r="I2272" s="1">
        <v>857743</v>
      </c>
      <c r="J2272" s="58">
        <v>317</v>
      </c>
      <c r="K2272" t="str">
        <f>VLOOKUP(D2272,Group[],3,FALSE)</f>
        <v>Non Komoditi</v>
      </c>
      <c r="L2272">
        <f>VLOOKUP(D2272,Group[],5,FALSE)</f>
        <v>0</v>
      </c>
      <c r="M2272" t="str">
        <f>VLOOKUP(D2272,Group[],4,FALSE)</f>
        <v>Hilir Lainnya</v>
      </c>
      <c r="N2272" t="str">
        <f>VLOOKUP(F2272,Kategori[],3,FALSE)</f>
        <v>Hilir Lainya</v>
      </c>
    </row>
    <row r="2273" spans="1:14">
      <c r="A2273" s="139" t="s">
        <v>6856</v>
      </c>
      <c r="B2273" s="27" t="s">
        <v>20</v>
      </c>
      <c r="C2273" s="27" t="s">
        <v>18</v>
      </c>
      <c r="D2273" s="27" t="s">
        <v>1071</v>
      </c>
      <c r="E2273" s="27" t="s">
        <v>42</v>
      </c>
      <c r="F2273" s="27" t="s">
        <v>456</v>
      </c>
      <c r="G2273" s="27" t="s">
        <v>457</v>
      </c>
      <c r="H2273" s="139" t="s">
        <v>5</v>
      </c>
      <c r="I2273" s="1">
        <v>59360000</v>
      </c>
      <c r="J2273" s="58">
        <v>76</v>
      </c>
      <c r="K2273" t="str">
        <f>VLOOKUP(D2273,Group[],3,FALSE)</f>
        <v>Non Komoditi</v>
      </c>
      <c r="L2273">
        <f>VLOOKUP(D2273,Group[],5,FALSE)</f>
        <v>0</v>
      </c>
      <c r="M2273" t="str">
        <f>VLOOKUP(D2273,Group[],4,FALSE)</f>
        <v>Hilir Lainnya</v>
      </c>
      <c r="N2273" t="str">
        <f>VLOOKUP(F2273,Kategori[],3,FALSE)</f>
        <v>Hilir Lainya</v>
      </c>
    </row>
    <row r="2274" spans="1:14">
      <c r="A2274" s="139" t="s">
        <v>6856</v>
      </c>
      <c r="B2274" s="27" t="s">
        <v>20</v>
      </c>
      <c r="C2274" s="27" t="s">
        <v>18</v>
      </c>
      <c r="D2274" s="27" t="s">
        <v>1071</v>
      </c>
      <c r="E2274" s="27" t="s">
        <v>42</v>
      </c>
      <c r="F2274" s="27" t="s">
        <v>458</v>
      </c>
      <c r="G2274" s="27" t="s">
        <v>459</v>
      </c>
      <c r="H2274" s="139" t="s">
        <v>5</v>
      </c>
      <c r="I2274" s="1">
        <v>16000000</v>
      </c>
      <c r="J2274" s="58">
        <v>1000</v>
      </c>
      <c r="K2274" t="str">
        <f>VLOOKUP(D2274,Group[],3,FALSE)</f>
        <v>Non Komoditi</v>
      </c>
      <c r="L2274">
        <f>VLOOKUP(D2274,Group[],5,FALSE)</f>
        <v>0</v>
      </c>
      <c r="M2274" t="str">
        <f>VLOOKUP(D2274,Group[],4,FALSE)</f>
        <v>Hilir Lainnya</v>
      </c>
      <c r="N2274" t="str">
        <f>VLOOKUP(F2274,Kategori[],3,FALSE)</f>
        <v>Hilir Lainya</v>
      </c>
    </row>
    <row r="2275" spans="1:14">
      <c r="A2275" s="139" t="s">
        <v>6856</v>
      </c>
      <c r="B2275" s="27" t="s">
        <v>20</v>
      </c>
      <c r="C2275" s="27" t="s">
        <v>18</v>
      </c>
      <c r="D2275" s="27" t="s">
        <v>1070</v>
      </c>
      <c r="E2275" s="27" t="s">
        <v>44</v>
      </c>
      <c r="F2275" s="27" t="s">
        <v>450</v>
      </c>
      <c r="G2275" s="27" t="s">
        <v>451</v>
      </c>
      <c r="H2275" s="139" t="s">
        <v>5</v>
      </c>
      <c r="I2275" s="1">
        <v>41724099</v>
      </c>
      <c r="J2275" s="58">
        <v>2765</v>
      </c>
      <c r="K2275" t="str">
        <f>VLOOKUP(D2275,Group[],3,FALSE)</f>
        <v>Non Komoditi</v>
      </c>
      <c r="L2275">
        <f>VLOOKUP(D2275,Group[],5,FALSE)</f>
        <v>0</v>
      </c>
      <c r="M2275" t="str">
        <f>VLOOKUP(D2275,Group[],4,FALSE)</f>
        <v>Hilir Lainnya</v>
      </c>
      <c r="N2275" t="str">
        <f>VLOOKUP(F2275,Kategori[],3,FALSE)</f>
        <v>Hilir Lainya</v>
      </c>
    </row>
    <row r="2276" spans="1:14">
      <c r="A2276" s="139" t="s">
        <v>6856</v>
      </c>
      <c r="B2276" s="27" t="s">
        <v>20</v>
      </c>
      <c r="C2276" s="27" t="s">
        <v>18</v>
      </c>
      <c r="D2276" s="27" t="s">
        <v>1070</v>
      </c>
      <c r="E2276" s="27" t="s">
        <v>44</v>
      </c>
      <c r="F2276" s="27" t="s">
        <v>454</v>
      </c>
      <c r="G2276" s="27" t="s">
        <v>455</v>
      </c>
      <c r="H2276" s="139" t="s">
        <v>5</v>
      </c>
      <c r="I2276" s="1">
        <v>838114342</v>
      </c>
      <c r="J2276" s="58">
        <v>26259</v>
      </c>
      <c r="K2276" t="str">
        <f>VLOOKUP(D2276,Group[],3,FALSE)</f>
        <v>Non Komoditi</v>
      </c>
      <c r="L2276">
        <f>VLOOKUP(D2276,Group[],5,FALSE)</f>
        <v>0</v>
      </c>
      <c r="M2276" t="str">
        <f>VLOOKUP(D2276,Group[],4,FALSE)</f>
        <v>Hilir Lainnya</v>
      </c>
      <c r="N2276" t="str">
        <f>VLOOKUP(F2276,Kategori[],3,FALSE)</f>
        <v>Hilir Lainya</v>
      </c>
    </row>
    <row r="2277" spans="1:14">
      <c r="A2277" s="139" t="s">
        <v>6856</v>
      </c>
      <c r="B2277" s="27" t="s">
        <v>20</v>
      </c>
      <c r="C2277" s="27" t="s">
        <v>18</v>
      </c>
      <c r="D2277" s="27" t="s">
        <v>1070</v>
      </c>
      <c r="E2277" s="27" t="s">
        <v>44</v>
      </c>
      <c r="F2277" s="27" t="s">
        <v>588</v>
      </c>
      <c r="G2277" s="27" t="s">
        <v>589</v>
      </c>
      <c r="H2277" s="139" t="s">
        <v>5</v>
      </c>
      <c r="I2277" s="1">
        <v>101981980</v>
      </c>
      <c r="J2277" s="58">
        <v>400</v>
      </c>
      <c r="K2277" t="str">
        <f>VLOOKUP(D2277,Group[],3,FALSE)</f>
        <v>Non Komoditi</v>
      </c>
      <c r="L2277">
        <f>VLOOKUP(D2277,Group[],5,FALSE)</f>
        <v>0</v>
      </c>
      <c r="M2277" t="str">
        <f>VLOOKUP(D2277,Group[],4,FALSE)</f>
        <v>Hilir Lainnya</v>
      </c>
      <c r="N2277" t="str">
        <f>VLOOKUP(F2277,Kategori[],3,FALSE)</f>
        <v>Hilir Lainya</v>
      </c>
    </row>
    <row r="2278" spans="1:14">
      <c r="A2278" s="139" t="s">
        <v>6856</v>
      </c>
      <c r="B2278" s="27" t="s">
        <v>20</v>
      </c>
      <c r="C2278" s="27" t="s">
        <v>18</v>
      </c>
      <c r="D2278" s="27" t="s">
        <v>1070</v>
      </c>
      <c r="E2278" s="27" t="s">
        <v>44</v>
      </c>
      <c r="F2278" s="27" t="s">
        <v>596</v>
      </c>
      <c r="G2278" s="27" t="s">
        <v>597</v>
      </c>
      <c r="H2278" s="139" t="s">
        <v>5</v>
      </c>
      <c r="I2278" s="1">
        <v>1513514</v>
      </c>
      <c r="J2278" s="58">
        <v>120</v>
      </c>
      <c r="K2278" t="str">
        <f>VLOOKUP(D2278,Group[],3,FALSE)</f>
        <v>Non Komoditi</v>
      </c>
      <c r="L2278">
        <f>VLOOKUP(D2278,Group[],5,FALSE)</f>
        <v>0</v>
      </c>
      <c r="M2278" t="str">
        <f>VLOOKUP(D2278,Group[],4,FALSE)</f>
        <v>Hilir Lainnya</v>
      </c>
      <c r="N2278" t="str">
        <f>VLOOKUP(F2278,Kategori[],3,FALSE)</f>
        <v>Hilir Lainya</v>
      </c>
    </row>
    <row r="2279" spans="1:14">
      <c r="A2279" s="139" t="s">
        <v>6856</v>
      </c>
      <c r="B2279" s="27" t="s">
        <v>20</v>
      </c>
      <c r="C2279" s="27" t="s">
        <v>18</v>
      </c>
      <c r="D2279" s="27" t="s">
        <v>1065</v>
      </c>
      <c r="E2279" s="27" t="s">
        <v>34</v>
      </c>
      <c r="F2279" s="27" t="s">
        <v>6</v>
      </c>
      <c r="G2279" s="27" t="s">
        <v>6</v>
      </c>
      <c r="H2279" s="139" t="s">
        <v>5</v>
      </c>
      <c r="I2279" s="1">
        <v>23071607421</v>
      </c>
      <c r="J2279" s="58">
        <v>0</v>
      </c>
      <c r="K2279" t="str">
        <f>VLOOKUP(D2279,Group[],3,FALSE)</f>
        <v>Non Komoditi</v>
      </c>
      <c r="L2279">
        <f>VLOOKUP(D2279,Group[],5,FALSE)</f>
        <v>0</v>
      </c>
      <c r="M2279" t="str">
        <f>VLOOKUP(D2279,Group[],4,FALSE)</f>
        <v>Optimalisasi Aset</v>
      </c>
      <c r="N2279" t="str">
        <f>VLOOKUP(F2279,Kategori[],3,FALSE)</f>
        <v>Lainnya</v>
      </c>
    </row>
    <row r="2280" spans="1:14">
      <c r="A2280" s="139" t="s">
        <v>6856</v>
      </c>
      <c r="B2280" s="27" t="s">
        <v>20</v>
      </c>
      <c r="C2280" s="27" t="s">
        <v>18</v>
      </c>
      <c r="D2280" s="27" t="s">
        <v>1073</v>
      </c>
      <c r="E2280" s="27" t="s">
        <v>26</v>
      </c>
      <c r="F2280" s="27" t="s">
        <v>6</v>
      </c>
      <c r="G2280" s="27" t="s">
        <v>6</v>
      </c>
      <c r="H2280" s="139" t="s">
        <v>5</v>
      </c>
      <c r="I2280" s="1">
        <v>10166478394</v>
      </c>
      <c r="J2280" s="58">
        <v>0</v>
      </c>
      <c r="K2280" t="str">
        <f>VLOOKUP(D2280,Group[],3,FALSE)</f>
        <v>Non Komoditi</v>
      </c>
      <c r="L2280">
        <f>VLOOKUP(D2280,Group[],5,FALSE)</f>
        <v>0</v>
      </c>
      <c r="M2280" t="str">
        <f>VLOOKUP(D2280,Group[],4,FALSE)</f>
        <v>Agrowisata</v>
      </c>
      <c r="N2280" t="str">
        <f>VLOOKUP(F2280,Kategori[],3,FALSE)</f>
        <v>Lainnya</v>
      </c>
    </row>
    <row r="2281" spans="1:14">
      <c r="A2281" s="139" t="s">
        <v>6856</v>
      </c>
      <c r="B2281" s="27" t="s">
        <v>20</v>
      </c>
      <c r="C2281" s="27" t="s">
        <v>19</v>
      </c>
      <c r="D2281" s="27" t="s">
        <v>1066</v>
      </c>
      <c r="E2281" s="27" t="s">
        <v>28</v>
      </c>
      <c r="F2281" s="27" t="s">
        <v>369</v>
      </c>
      <c r="G2281" s="27" t="s">
        <v>370</v>
      </c>
      <c r="H2281" s="139" t="s">
        <v>5</v>
      </c>
      <c r="I2281" s="1">
        <v>630998350</v>
      </c>
      <c r="J2281" s="58">
        <v>28635</v>
      </c>
      <c r="K2281" t="str">
        <f>VLOOKUP(D2281,Group[],3,FALSE)</f>
        <v>Komoditi</v>
      </c>
      <c r="L2281" t="str">
        <f>VLOOKUP(D2281,Group[],5,FALSE)</f>
        <v>Karet</v>
      </c>
      <c r="M2281" t="str">
        <f>VLOOKUP(D2281,Group[],4,FALSE)</f>
        <v>Karet</v>
      </c>
      <c r="N2281" t="str">
        <f>VLOOKUP(F2281,Kategori[],3,FALSE)</f>
        <v>Karet Lainnya</v>
      </c>
    </row>
    <row r="2282" spans="1:14">
      <c r="A2282" s="139" t="s">
        <v>6856</v>
      </c>
      <c r="B2282" s="27" t="s">
        <v>20</v>
      </c>
      <c r="C2282" s="27" t="s">
        <v>19</v>
      </c>
      <c r="D2282" s="27" t="s">
        <v>1066</v>
      </c>
      <c r="E2282" s="27" t="s">
        <v>28</v>
      </c>
      <c r="F2282" s="27" t="s">
        <v>702</v>
      </c>
      <c r="G2282" s="27" t="s">
        <v>703</v>
      </c>
      <c r="H2282" s="139" t="s">
        <v>5</v>
      </c>
      <c r="I2282" s="1">
        <v>34171200</v>
      </c>
      <c r="J2282" s="58">
        <v>1017</v>
      </c>
      <c r="K2282" t="str">
        <f>VLOOKUP(D2282,Group[],3,FALSE)</f>
        <v>Komoditi</v>
      </c>
      <c r="L2282" t="str">
        <f>VLOOKUP(D2282,Group[],5,FALSE)</f>
        <v>Karet</v>
      </c>
      <c r="M2282" t="str">
        <f>VLOOKUP(D2282,Group[],4,FALSE)</f>
        <v>Karet</v>
      </c>
      <c r="N2282" t="str">
        <f>VLOOKUP(F2282,Kategori[],3,FALSE)</f>
        <v>Karet Lainnya</v>
      </c>
    </row>
    <row r="2283" spans="1:14">
      <c r="A2283" s="139" t="s">
        <v>6856</v>
      </c>
      <c r="B2283" s="27" t="s">
        <v>20</v>
      </c>
      <c r="C2283" s="27" t="s">
        <v>19</v>
      </c>
      <c r="D2283" s="27" t="s">
        <v>1066</v>
      </c>
      <c r="E2283" s="27" t="s">
        <v>28</v>
      </c>
      <c r="F2283" s="27" t="s">
        <v>98</v>
      </c>
      <c r="G2283" s="27" t="s">
        <v>99</v>
      </c>
      <c r="H2283" s="139" t="s">
        <v>4</v>
      </c>
      <c r="I2283" s="1">
        <v>21706339091</v>
      </c>
      <c r="J2283" s="58">
        <v>669186</v>
      </c>
      <c r="K2283" t="str">
        <f>VLOOKUP(D2283,Group[],3,FALSE)</f>
        <v>Komoditi</v>
      </c>
      <c r="L2283" t="str">
        <f>VLOOKUP(D2283,Group[],5,FALSE)</f>
        <v>Karet</v>
      </c>
      <c r="M2283" t="str">
        <f>VLOOKUP(D2283,Group[],4,FALSE)</f>
        <v>Karet</v>
      </c>
      <c r="N2283" t="str">
        <f>VLOOKUP(F2283,Kategori[],3,FALSE)</f>
        <v>RSS-I</v>
      </c>
    </row>
    <row r="2284" spans="1:14">
      <c r="A2284" s="139" t="s">
        <v>6856</v>
      </c>
      <c r="B2284" s="27" t="s">
        <v>20</v>
      </c>
      <c r="C2284" s="27" t="s">
        <v>19</v>
      </c>
      <c r="D2284" s="27" t="s">
        <v>1066</v>
      </c>
      <c r="E2284" s="27" t="s">
        <v>28</v>
      </c>
      <c r="F2284" s="27" t="s">
        <v>98</v>
      </c>
      <c r="G2284" s="27" t="s">
        <v>99</v>
      </c>
      <c r="H2284" s="139" t="s">
        <v>5</v>
      </c>
      <c r="I2284" s="1">
        <v>10778001246</v>
      </c>
      <c r="J2284" s="58">
        <v>321711</v>
      </c>
      <c r="K2284" t="str">
        <f>VLOOKUP(D2284,Group[],3,FALSE)</f>
        <v>Komoditi</v>
      </c>
      <c r="L2284" t="str">
        <f>VLOOKUP(D2284,Group[],5,FALSE)</f>
        <v>Karet</v>
      </c>
      <c r="M2284" t="str">
        <f>VLOOKUP(D2284,Group[],4,FALSE)</f>
        <v>Karet</v>
      </c>
      <c r="N2284" t="str">
        <f>VLOOKUP(F2284,Kategori[],3,FALSE)</f>
        <v>RSS-I</v>
      </c>
    </row>
    <row r="2285" spans="1:14">
      <c r="A2285" s="139" t="s">
        <v>6856</v>
      </c>
      <c r="B2285" s="27" t="s">
        <v>20</v>
      </c>
      <c r="C2285" s="27" t="s">
        <v>19</v>
      </c>
      <c r="D2285" s="27" t="s">
        <v>1066</v>
      </c>
      <c r="E2285" s="27" t="s">
        <v>28</v>
      </c>
      <c r="F2285" s="27" t="s">
        <v>746</v>
      </c>
      <c r="G2285" s="27" t="s">
        <v>747</v>
      </c>
      <c r="H2285" s="139" t="s">
        <v>5</v>
      </c>
      <c r="I2285" s="1">
        <v>580910400</v>
      </c>
      <c r="J2285" s="58">
        <v>17289</v>
      </c>
      <c r="K2285" t="str">
        <f>VLOOKUP(D2285,Group[],3,FALSE)</f>
        <v>Komoditi</v>
      </c>
      <c r="L2285" t="str">
        <f>VLOOKUP(D2285,Group[],5,FALSE)</f>
        <v>Karet</v>
      </c>
      <c r="M2285" t="str">
        <f>VLOOKUP(D2285,Group[],4,FALSE)</f>
        <v>Karet</v>
      </c>
      <c r="N2285" t="str">
        <f>VLOOKUP(F2285,Kategori[],3,FALSE)</f>
        <v>Karet Lainnya</v>
      </c>
    </row>
    <row r="2286" spans="1:14">
      <c r="A2286" s="139" t="s">
        <v>6856</v>
      </c>
      <c r="B2286" s="27" t="s">
        <v>20</v>
      </c>
      <c r="C2286" s="27" t="s">
        <v>19</v>
      </c>
      <c r="D2286" s="27" t="s">
        <v>1066</v>
      </c>
      <c r="E2286" s="27" t="s">
        <v>28</v>
      </c>
      <c r="F2286" s="27" t="s">
        <v>492</v>
      </c>
      <c r="G2286" s="27" t="s">
        <v>493</v>
      </c>
      <c r="H2286" s="139" t="s">
        <v>5</v>
      </c>
      <c r="I2286" s="1">
        <v>561994200</v>
      </c>
      <c r="J2286" s="58">
        <v>18306</v>
      </c>
      <c r="K2286" t="str">
        <f>VLOOKUP(D2286,Group[],3,FALSE)</f>
        <v>Komoditi</v>
      </c>
      <c r="L2286" t="str">
        <f>VLOOKUP(D2286,Group[],5,FALSE)</f>
        <v>Karet</v>
      </c>
      <c r="M2286" t="str">
        <f>VLOOKUP(D2286,Group[],4,FALSE)</f>
        <v>Karet</v>
      </c>
      <c r="N2286" t="str">
        <f>VLOOKUP(F2286,Kategori[],3,FALSE)</f>
        <v>Karet Lainnya</v>
      </c>
    </row>
    <row r="2287" spans="1:14">
      <c r="A2287" s="139" t="s">
        <v>6856</v>
      </c>
      <c r="B2287" s="27" t="s">
        <v>20</v>
      </c>
      <c r="C2287" s="27" t="s">
        <v>19</v>
      </c>
      <c r="D2287" s="27" t="s">
        <v>1066</v>
      </c>
      <c r="E2287" s="27" t="s">
        <v>28</v>
      </c>
      <c r="F2287" s="27" t="s">
        <v>640</v>
      </c>
      <c r="G2287" s="27" t="s">
        <v>641</v>
      </c>
      <c r="H2287" s="139" t="s">
        <v>5</v>
      </c>
      <c r="I2287" s="1">
        <v>1902250925</v>
      </c>
      <c r="J2287" s="58">
        <v>82084</v>
      </c>
      <c r="K2287" t="str">
        <f>VLOOKUP(D2287,Group[],3,FALSE)</f>
        <v>Komoditi</v>
      </c>
      <c r="L2287" t="str">
        <f>VLOOKUP(D2287,Group[],5,FALSE)</f>
        <v>Karet</v>
      </c>
      <c r="M2287" t="str">
        <f>VLOOKUP(D2287,Group[],4,FALSE)</f>
        <v>Karet</v>
      </c>
      <c r="N2287" t="str">
        <f>VLOOKUP(F2287,Kategori[],3,FALSE)</f>
        <v>Karet Lainnya</v>
      </c>
    </row>
    <row r="2288" spans="1:14">
      <c r="A2288" s="139" t="s">
        <v>6856</v>
      </c>
      <c r="B2288" s="27" t="s">
        <v>20</v>
      </c>
      <c r="C2288" s="27" t="s">
        <v>19</v>
      </c>
      <c r="D2288" s="27" t="s">
        <v>1067</v>
      </c>
      <c r="E2288" s="27" t="s">
        <v>36</v>
      </c>
      <c r="F2288" s="27" t="s">
        <v>382</v>
      </c>
      <c r="G2288" s="27" t="s">
        <v>383</v>
      </c>
      <c r="H2288" s="139" t="s">
        <v>5</v>
      </c>
      <c r="I2288" s="1">
        <v>312800000</v>
      </c>
      <c r="J2288" s="58">
        <v>22400</v>
      </c>
      <c r="K2288" t="str">
        <f>VLOOKUP(D2288,Group[],3,FALSE)</f>
        <v>Komoditi</v>
      </c>
      <c r="L2288" t="str">
        <f>VLOOKUP(D2288,Group[],5,FALSE)</f>
        <v>Teh</v>
      </c>
      <c r="M2288" t="str">
        <f>VLOOKUP(D2288,Group[],4,FALSE)</f>
        <v>Teh</v>
      </c>
      <c r="N2288" t="str">
        <f>VLOOKUP(F2288,Kategori[],3,FALSE)</f>
        <v>Ortodhoks</v>
      </c>
    </row>
    <row r="2289" spans="1:14">
      <c r="A2289" s="139" t="s">
        <v>6856</v>
      </c>
      <c r="B2289" s="27" t="s">
        <v>20</v>
      </c>
      <c r="C2289" s="27" t="s">
        <v>19</v>
      </c>
      <c r="D2289" s="27" t="s">
        <v>1067</v>
      </c>
      <c r="E2289" s="27" t="s">
        <v>36</v>
      </c>
      <c r="F2289" s="27" t="s">
        <v>62</v>
      </c>
      <c r="G2289" s="27" t="s">
        <v>63</v>
      </c>
      <c r="H2289" s="139" t="s">
        <v>5</v>
      </c>
      <c r="I2289" s="1">
        <v>23777250</v>
      </c>
      <c r="J2289" s="58">
        <v>1000</v>
      </c>
      <c r="K2289" t="str">
        <f>VLOOKUP(D2289,Group[],3,FALSE)</f>
        <v>Komoditi</v>
      </c>
      <c r="L2289" t="str">
        <f>VLOOKUP(D2289,Group[],5,FALSE)</f>
        <v>Teh</v>
      </c>
      <c r="M2289" t="str">
        <f>VLOOKUP(D2289,Group[],4,FALSE)</f>
        <v>Teh</v>
      </c>
      <c r="N2289" t="str">
        <f>VLOOKUP(F2289,Kategori[],3,FALSE)</f>
        <v>Ortodhoks</v>
      </c>
    </row>
    <row r="2290" spans="1:14">
      <c r="A2290" s="139" t="s">
        <v>6856</v>
      </c>
      <c r="B2290" s="27" t="s">
        <v>20</v>
      </c>
      <c r="C2290" s="27" t="s">
        <v>19</v>
      </c>
      <c r="D2290" s="27" t="s">
        <v>1067</v>
      </c>
      <c r="E2290" s="27" t="s">
        <v>36</v>
      </c>
      <c r="F2290" s="27" t="s">
        <v>64</v>
      </c>
      <c r="G2290" s="27" t="s">
        <v>65</v>
      </c>
      <c r="H2290" s="139" t="s">
        <v>4</v>
      </c>
      <c r="I2290" s="1">
        <v>170955835</v>
      </c>
      <c r="J2290" s="58">
        <v>9180</v>
      </c>
      <c r="K2290" t="str">
        <f>VLOOKUP(D2290,Group[],3,FALSE)</f>
        <v>Komoditi</v>
      </c>
      <c r="L2290" t="str">
        <f>VLOOKUP(D2290,Group[],5,FALSE)</f>
        <v>Teh</v>
      </c>
      <c r="M2290" t="str">
        <f>VLOOKUP(D2290,Group[],4,FALSE)</f>
        <v>Teh</v>
      </c>
      <c r="N2290" t="str">
        <f>VLOOKUP(F2290,Kategori[],3,FALSE)</f>
        <v>Ortodhoks</v>
      </c>
    </row>
    <row r="2291" spans="1:14">
      <c r="A2291" s="139" t="s">
        <v>6856</v>
      </c>
      <c r="B2291" s="27" t="s">
        <v>20</v>
      </c>
      <c r="C2291" s="27" t="s">
        <v>19</v>
      </c>
      <c r="D2291" s="27" t="s">
        <v>1067</v>
      </c>
      <c r="E2291" s="27" t="s">
        <v>36</v>
      </c>
      <c r="F2291" s="27" t="s">
        <v>64</v>
      </c>
      <c r="G2291" s="27" t="s">
        <v>65</v>
      </c>
      <c r="H2291" s="139" t="s">
        <v>5</v>
      </c>
      <c r="I2291" s="1">
        <v>548480021</v>
      </c>
      <c r="J2291" s="58">
        <v>26620</v>
      </c>
      <c r="K2291" t="str">
        <f>VLOOKUP(D2291,Group[],3,FALSE)</f>
        <v>Komoditi</v>
      </c>
      <c r="L2291" t="str">
        <f>VLOOKUP(D2291,Group[],5,FALSE)</f>
        <v>Teh</v>
      </c>
      <c r="M2291" t="str">
        <f>VLOOKUP(D2291,Group[],4,FALSE)</f>
        <v>Teh</v>
      </c>
      <c r="N2291" t="str">
        <f>VLOOKUP(F2291,Kategori[],3,FALSE)</f>
        <v>Ortodhoks</v>
      </c>
    </row>
    <row r="2292" spans="1:14">
      <c r="A2292" s="139" t="s">
        <v>6856</v>
      </c>
      <c r="B2292" s="27" t="s">
        <v>20</v>
      </c>
      <c r="C2292" s="27" t="s">
        <v>19</v>
      </c>
      <c r="D2292" s="27" t="s">
        <v>1067</v>
      </c>
      <c r="E2292" s="27" t="s">
        <v>36</v>
      </c>
      <c r="F2292" s="27" t="s">
        <v>66</v>
      </c>
      <c r="G2292" s="27" t="s">
        <v>67</v>
      </c>
      <c r="H2292" s="139" t="s">
        <v>5</v>
      </c>
      <c r="I2292" s="1">
        <v>930838469</v>
      </c>
      <c r="J2292" s="58">
        <v>46200</v>
      </c>
      <c r="K2292" t="str">
        <f>VLOOKUP(D2292,Group[],3,FALSE)</f>
        <v>Komoditi</v>
      </c>
      <c r="L2292" t="str">
        <f>VLOOKUP(D2292,Group[],5,FALSE)</f>
        <v>Teh</v>
      </c>
      <c r="M2292" t="str">
        <f>VLOOKUP(D2292,Group[],4,FALSE)</f>
        <v>Teh</v>
      </c>
      <c r="N2292" t="str">
        <f>VLOOKUP(F2292,Kategori[],3,FALSE)</f>
        <v>Ortodhoks</v>
      </c>
    </row>
    <row r="2293" spans="1:14">
      <c r="A2293" s="139" t="s">
        <v>6856</v>
      </c>
      <c r="B2293" s="27" t="s">
        <v>20</v>
      </c>
      <c r="C2293" s="27" t="s">
        <v>19</v>
      </c>
      <c r="D2293" s="27" t="s">
        <v>1067</v>
      </c>
      <c r="E2293" s="27" t="s">
        <v>36</v>
      </c>
      <c r="F2293" s="27" t="s">
        <v>68</v>
      </c>
      <c r="G2293" s="27" t="s">
        <v>69</v>
      </c>
      <c r="H2293" s="139" t="s">
        <v>4</v>
      </c>
      <c r="I2293" s="1">
        <v>990891986</v>
      </c>
      <c r="J2293" s="58">
        <v>45880</v>
      </c>
      <c r="K2293" t="str">
        <f>VLOOKUP(D2293,Group[],3,FALSE)</f>
        <v>Komoditi</v>
      </c>
      <c r="L2293" t="str">
        <f>VLOOKUP(D2293,Group[],5,FALSE)</f>
        <v>Teh</v>
      </c>
      <c r="M2293" t="str">
        <f>VLOOKUP(D2293,Group[],4,FALSE)</f>
        <v>Teh</v>
      </c>
      <c r="N2293" t="str">
        <f>VLOOKUP(F2293,Kategori[],3,FALSE)</f>
        <v>Ortodhoks</v>
      </c>
    </row>
    <row r="2294" spans="1:14">
      <c r="A2294" s="139" t="s">
        <v>6856</v>
      </c>
      <c r="B2294" s="27" t="s">
        <v>20</v>
      </c>
      <c r="C2294" s="27" t="s">
        <v>19</v>
      </c>
      <c r="D2294" s="27" t="s">
        <v>1067</v>
      </c>
      <c r="E2294" s="27" t="s">
        <v>36</v>
      </c>
      <c r="F2294" s="27" t="s">
        <v>68</v>
      </c>
      <c r="G2294" s="27" t="s">
        <v>69</v>
      </c>
      <c r="H2294" s="139" t="s">
        <v>5</v>
      </c>
      <c r="I2294" s="1">
        <v>105412958</v>
      </c>
      <c r="J2294" s="58">
        <v>4960</v>
      </c>
      <c r="K2294" t="str">
        <f>VLOOKUP(D2294,Group[],3,FALSE)</f>
        <v>Komoditi</v>
      </c>
      <c r="L2294" t="str">
        <f>VLOOKUP(D2294,Group[],5,FALSE)</f>
        <v>Teh</v>
      </c>
      <c r="M2294" t="str">
        <f>VLOOKUP(D2294,Group[],4,FALSE)</f>
        <v>Teh</v>
      </c>
      <c r="N2294" t="str">
        <f>VLOOKUP(F2294,Kategori[],3,FALSE)</f>
        <v>Ortodhoks</v>
      </c>
    </row>
    <row r="2295" spans="1:14">
      <c r="A2295" s="139" t="s">
        <v>6856</v>
      </c>
      <c r="B2295" s="27" t="s">
        <v>20</v>
      </c>
      <c r="C2295" s="27" t="s">
        <v>19</v>
      </c>
      <c r="D2295" s="27" t="s">
        <v>1067</v>
      </c>
      <c r="E2295" s="27" t="s">
        <v>36</v>
      </c>
      <c r="F2295" s="27" t="s">
        <v>70</v>
      </c>
      <c r="G2295" s="27" t="s">
        <v>71</v>
      </c>
      <c r="H2295" s="139" t="s">
        <v>4</v>
      </c>
      <c r="I2295" s="1">
        <v>158099792</v>
      </c>
      <c r="J2295" s="58">
        <v>8800</v>
      </c>
      <c r="K2295" t="str">
        <f>VLOOKUP(D2295,Group[],3,FALSE)</f>
        <v>Komoditi</v>
      </c>
      <c r="L2295" t="str">
        <f>VLOOKUP(D2295,Group[],5,FALSE)</f>
        <v>Teh</v>
      </c>
      <c r="M2295" t="str">
        <f>VLOOKUP(D2295,Group[],4,FALSE)</f>
        <v>Teh</v>
      </c>
      <c r="N2295" t="str">
        <f>VLOOKUP(F2295,Kategori[],3,FALSE)</f>
        <v>Ortodhoks</v>
      </c>
    </row>
    <row r="2296" spans="1:14">
      <c r="A2296" s="139" t="s">
        <v>6856</v>
      </c>
      <c r="B2296" s="27" t="s">
        <v>20</v>
      </c>
      <c r="C2296" s="27" t="s">
        <v>19</v>
      </c>
      <c r="D2296" s="27" t="s">
        <v>1067</v>
      </c>
      <c r="E2296" s="27" t="s">
        <v>36</v>
      </c>
      <c r="F2296" s="27" t="s">
        <v>70</v>
      </c>
      <c r="G2296" s="27" t="s">
        <v>71</v>
      </c>
      <c r="H2296" s="139" t="s">
        <v>5</v>
      </c>
      <c r="I2296" s="1">
        <v>825739552</v>
      </c>
      <c r="J2296" s="58">
        <v>42400</v>
      </c>
      <c r="K2296" t="str">
        <f>VLOOKUP(D2296,Group[],3,FALSE)</f>
        <v>Komoditi</v>
      </c>
      <c r="L2296" t="str">
        <f>VLOOKUP(D2296,Group[],5,FALSE)</f>
        <v>Teh</v>
      </c>
      <c r="M2296" t="str">
        <f>VLOOKUP(D2296,Group[],4,FALSE)</f>
        <v>Teh</v>
      </c>
      <c r="N2296" t="str">
        <f>VLOOKUP(F2296,Kategori[],3,FALSE)</f>
        <v>Ortodhoks</v>
      </c>
    </row>
    <row r="2297" spans="1:14">
      <c r="A2297" s="139" t="s">
        <v>6856</v>
      </c>
      <c r="B2297" s="27" t="s">
        <v>20</v>
      </c>
      <c r="C2297" s="27" t="s">
        <v>19</v>
      </c>
      <c r="D2297" s="27" t="s">
        <v>1067</v>
      </c>
      <c r="E2297" s="27" t="s">
        <v>36</v>
      </c>
      <c r="F2297" s="27" t="s">
        <v>72</v>
      </c>
      <c r="G2297" s="27" t="s">
        <v>73</v>
      </c>
      <c r="H2297" s="139" t="s">
        <v>5</v>
      </c>
      <c r="I2297" s="1">
        <v>109339398</v>
      </c>
      <c r="J2297" s="58">
        <v>2520</v>
      </c>
      <c r="K2297" t="str">
        <f>VLOOKUP(D2297,Group[],3,FALSE)</f>
        <v>Komoditi</v>
      </c>
      <c r="L2297" t="str">
        <f>VLOOKUP(D2297,Group[],5,FALSE)</f>
        <v>Teh</v>
      </c>
      <c r="M2297" t="str">
        <f>VLOOKUP(D2297,Group[],4,FALSE)</f>
        <v>Teh</v>
      </c>
      <c r="N2297" t="str">
        <f>VLOOKUP(F2297,Kategori[],3,FALSE)</f>
        <v>Ortodhoks</v>
      </c>
    </row>
    <row r="2298" spans="1:14">
      <c r="A2298" s="139" t="s">
        <v>6856</v>
      </c>
      <c r="B2298" s="27" t="s">
        <v>20</v>
      </c>
      <c r="C2298" s="27" t="s">
        <v>19</v>
      </c>
      <c r="D2298" s="27" t="s">
        <v>1067</v>
      </c>
      <c r="E2298" s="27" t="s">
        <v>36</v>
      </c>
      <c r="F2298" s="27" t="s">
        <v>114</v>
      </c>
      <c r="G2298" s="27" t="s">
        <v>115</v>
      </c>
      <c r="H2298" s="139" t="s">
        <v>5</v>
      </c>
      <c r="I2298" s="1">
        <v>73924592</v>
      </c>
      <c r="J2298" s="58">
        <v>4480</v>
      </c>
      <c r="K2298" t="str">
        <f>VLOOKUP(D2298,Group[],3,FALSE)</f>
        <v>Komoditi</v>
      </c>
      <c r="L2298" t="str">
        <f>VLOOKUP(D2298,Group[],5,FALSE)</f>
        <v>Teh</v>
      </c>
      <c r="M2298" t="str">
        <f>VLOOKUP(D2298,Group[],4,FALSE)</f>
        <v>Teh</v>
      </c>
      <c r="N2298" t="str">
        <f>VLOOKUP(F2298,Kategori[],3,FALSE)</f>
        <v>Ortodhoks</v>
      </c>
    </row>
    <row r="2299" spans="1:14">
      <c r="A2299" s="139" t="s">
        <v>6856</v>
      </c>
      <c r="B2299" s="27" t="s">
        <v>20</v>
      </c>
      <c r="C2299" s="27" t="s">
        <v>19</v>
      </c>
      <c r="D2299" s="27" t="s">
        <v>1067</v>
      </c>
      <c r="E2299" s="27" t="s">
        <v>36</v>
      </c>
      <c r="F2299" s="27" t="s">
        <v>74</v>
      </c>
      <c r="G2299" s="27" t="s">
        <v>75</v>
      </c>
      <c r="H2299" s="139" t="s">
        <v>4</v>
      </c>
      <c r="I2299" s="1">
        <v>352151940</v>
      </c>
      <c r="J2299" s="58">
        <v>18600</v>
      </c>
      <c r="K2299" t="str">
        <f>VLOOKUP(D2299,Group[],3,FALSE)</f>
        <v>Komoditi</v>
      </c>
      <c r="L2299" t="str">
        <f>VLOOKUP(D2299,Group[],5,FALSE)</f>
        <v>Teh</v>
      </c>
      <c r="M2299" t="str">
        <f>VLOOKUP(D2299,Group[],4,FALSE)</f>
        <v>Teh</v>
      </c>
      <c r="N2299" t="str">
        <f>VLOOKUP(F2299,Kategori[],3,FALSE)</f>
        <v>Ortodhoks</v>
      </c>
    </row>
    <row r="2300" spans="1:14">
      <c r="A2300" s="139" t="s">
        <v>6856</v>
      </c>
      <c r="B2300" s="27" t="s">
        <v>20</v>
      </c>
      <c r="C2300" s="27" t="s">
        <v>19</v>
      </c>
      <c r="D2300" s="27" t="s">
        <v>1067</v>
      </c>
      <c r="E2300" s="27" t="s">
        <v>36</v>
      </c>
      <c r="F2300" s="27" t="s">
        <v>76</v>
      </c>
      <c r="G2300" s="27" t="s">
        <v>77</v>
      </c>
      <c r="H2300" s="139" t="s">
        <v>5</v>
      </c>
      <c r="I2300" s="1">
        <v>124185273</v>
      </c>
      <c r="J2300" s="58">
        <v>7980</v>
      </c>
      <c r="K2300" t="str">
        <f>VLOOKUP(D2300,Group[],3,FALSE)</f>
        <v>Komoditi</v>
      </c>
      <c r="L2300" t="str">
        <f>VLOOKUP(D2300,Group[],5,FALSE)</f>
        <v>Teh</v>
      </c>
      <c r="M2300" t="str">
        <f>VLOOKUP(D2300,Group[],4,FALSE)</f>
        <v>Teh</v>
      </c>
      <c r="N2300" t="str">
        <f>VLOOKUP(F2300,Kategori[],3,FALSE)</f>
        <v>Ortodhoks</v>
      </c>
    </row>
    <row r="2301" spans="1:14">
      <c r="A2301" s="139" t="s">
        <v>6856</v>
      </c>
      <c r="B2301" s="27" t="s">
        <v>20</v>
      </c>
      <c r="C2301" s="27" t="s">
        <v>19</v>
      </c>
      <c r="D2301" s="27" t="s">
        <v>1067</v>
      </c>
      <c r="E2301" s="27" t="s">
        <v>36</v>
      </c>
      <c r="F2301" s="27" t="s">
        <v>78</v>
      </c>
      <c r="G2301" s="27" t="s">
        <v>79</v>
      </c>
      <c r="H2301" s="139" t="s">
        <v>4</v>
      </c>
      <c r="I2301" s="1">
        <v>192782850</v>
      </c>
      <c r="J2301" s="58">
        <v>10400</v>
      </c>
      <c r="K2301" t="str">
        <f>VLOOKUP(D2301,Group[],3,FALSE)</f>
        <v>Komoditi</v>
      </c>
      <c r="L2301" t="str">
        <f>VLOOKUP(D2301,Group[],5,FALSE)</f>
        <v>Teh</v>
      </c>
      <c r="M2301" t="str">
        <f>VLOOKUP(D2301,Group[],4,FALSE)</f>
        <v>Teh</v>
      </c>
      <c r="N2301" t="str">
        <f>VLOOKUP(F2301,Kategori[],3,FALSE)</f>
        <v>Ortodhoks</v>
      </c>
    </row>
    <row r="2302" spans="1:14">
      <c r="A2302" s="139" t="s">
        <v>6856</v>
      </c>
      <c r="B2302" s="27" t="s">
        <v>20</v>
      </c>
      <c r="C2302" s="27" t="s">
        <v>19</v>
      </c>
      <c r="D2302" s="27" t="s">
        <v>1067</v>
      </c>
      <c r="E2302" s="27" t="s">
        <v>36</v>
      </c>
      <c r="F2302" s="27" t="s">
        <v>78</v>
      </c>
      <c r="G2302" s="27" t="s">
        <v>79</v>
      </c>
      <c r="H2302" s="139" t="s">
        <v>5</v>
      </c>
      <c r="I2302" s="1">
        <v>22148893</v>
      </c>
      <c r="J2302" s="58">
        <v>1300</v>
      </c>
      <c r="K2302" t="str">
        <f>VLOOKUP(D2302,Group[],3,FALSE)</f>
        <v>Komoditi</v>
      </c>
      <c r="L2302" t="str">
        <f>VLOOKUP(D2302,Group[],5,FALSE)</f>
        <v>Teh</v>
      </c>
      <c r="M2302" t="str">
        <f>VLOOKUP(D2302,Group[],4,FALSE)</f>
        <v>Teh</v>
      </c>
      <c r="N2302" t="str">
        <f>VLOOKUP(F2302,Kategori[],3,FALSE)</f>
        <v>Ortodhoks</v>
      </c>
    </row>
    <row r="2303" spans="1:14">
      <c r="A2303" s="139" t="s">
        <v>6856</v>
      </c>
      <c r="B2303" s="27" t="s">
        <v>20</v>
      </c>
      <c r="C2303" s="27" t="s">
        <v>19</v>
      </c>
      <c r="D2303" s="27" t="s">
        <v>1075</v>
      </c>
      <c r="E2303" s="27" t="s">
        <v>30</v>
      </c>
      <c r="F2303" s="27" t="s">
        <v>704</v>
      </c>
      <c r="G2303" s="27" t="s">
        <v>705</v>
      </c>
      <c r="H2303" s="139" t="s">
        <v>5</v>
      </c>
      <c r="I2303" s="1">
        <v>78676000</v>
      </c>
      <c r="J2303" s="58">
        <v>712</v>
      </c>
      <c r="K2303" t="str">
        <f>VLOOKUP(D2303,Group[],3,FALSE)</f>
        <v>Komoditi</v>
      </c>
      <c r="L2303" t="str">
        <f>VLOOKUP(D2303,Group[],5,FALSE)</f>
        <v>Kopi</v>
      </c>
      <c r="M2303" t="str">
        <f>VLOOKUP(D2303,Group[],4,FALSE)</f>
        <v>Kopi</v>
      </c>
      <c r="N2303" t="str">
        <f>VLOOKUP(F2303,Kategori[],3,FALSE)</f>
        <v>Arabika</v>
      </c>
    </row>
    <row r="2304" spans="1:14">
      <c r="A2304" s="139" t="s">
        <v>6856</v>
      </c>
      <c r="B2304" s="27" t="s">
        <v>20</v>
      </c>
      <c r="C2304" s="27" t="s">
        <v>19</v>
      </c>
      <c r="D2304" s="27" t="s">
        <v>1075</v>
      </c>
      <c r="E2304" s="27" t="s">
        <v>30</v>
      </c>
      <c r="F2304" s="27" t="s">
        <v>706</v>
      </c>
      <c r="G2304" s="27" t="s">
        <v>707</v>
      </c>
      <c r="H2304" s="139" t="s">
        <v>5</v>
      </c>
      <c r="I2304" s="1">
        <v>17040000</v>
      </c>
      <c r="J2304" s="58">
        <v>284</v>
      </c>
      <c r="K2304" t="str">
        <f>VLOOKUP(D2304,Group[],3,FALSE)</f>
        <v>Komoditi</v>
      </c>
      <c r="L2304" t="str">
        <f>VLOOKUP(D2304,Group[],5,FALSE)</f>
        <v>Kopi</v>
      </c>
      <c r="M2304" t="str">
        <f>VLOOKUP(D2304,Group[],4,FALSE)</f>
        <v>Kopi</v>
      </c>
      <c r="N2304" t="str">
        <f>VLOOKUP(F2304,Kategori[],3,FALSE)</f>
        <v>Arabika</v>
      </c>
    </row>
    <row r="2305" spans="1:14">
      <c r="A2305" s="139" t="s">
        <v>6856</v>
      </c>
      <c r="B2305" s="27" t="s">
        <v>20</v>
      </c>
      <c r="C2305" s="27" t="s">
        <v>19</v>
      </c>
      <c r="D2305" s="27" t="s">
        <v>1075</v>
      </c>
      <c r="E2305" s="27" t="s">
        <v>30</v>
      </c>
      <c r="F2305" s="27" t="s">
        <v>708</v>
      </c>
      <c r="G2305" s="27" t="s">
        <v>709</v>
      </c>
      <c r="H2305" s="139" t="s">
        <v>5</v>
      </c>
      <c r="I2305" s="1">
        <v>4850188500</v>
      </c>
      <c r="J2305" s="58">
        <v>68797</v>
      </c>
      <c r="K2305" t="str">
        <f>VLOOKUP(D2305,Group[],3,FALSE)</f>
        <v>Komoditi</v>
      </c>
      <c r="L2305" t="str">
        <f>VLOOKUP(D2305,Group[],5,FALSE)</f>
        <v>Kopi</v>
      </c>
      <c r="M2305" t="str">
        <f>VLOOKUP(D2305,Group[],4,FALSE)</f>
        <v>Kopi</v>
      </c>
      <c r="N2305" t="str">
        <f>VLOOKUP(F2305,Kategori[],3,FALSE)</f>
        <v>Robusta</v>
      </c>
    </row>
    <row r="2306" spans="1:14">
      <c r="A2306" s="139" t="s">
        <v>6856</v>
      </c>
      <c r="B2306" s="27" t="s">
        <v>20</v>
      </c>
      <c r="C2306" s="27" t="s">
        <v>19</v>
      </c>
      <c r="D2306" s="27" t="s">
        <v>1075</v>
      </c>
      <c r="E2306" s="27" t="s">
        <v>30</v>
      </c>
      <c r="F2306" s="27" t="s">
        <v>730</v>
      </c>
      <c r="G2306" s="27" t="s">
        <v>731</v>
      </c>
      <c r="H2306" s="139" t="s">
        <v>5</v>
      </c>
      <c r="I2306" s="1">
        <v>2460000</v>
      </c>
      <c r="J2306" s="58">
        <v>30</v>
      </c>
      <c r="K2306" t="str">
        <f>VLOOKUP(D2306,Group[],3,FALSE)</f>
        <v>Komoditi</v>
      </c>
      <c r="L2306" t="str">
        <f>VLOOKUP(D2306,Group[],5,FALSE)</f>
        <v>Kopi</v>
      </c>
      <c r="M2306" t="str">
        <f>VLOOKUP(D2306,Group[],4,FALSE)</f>
        <v>Kopi</v>
      </c>
      <c r="N2306" t="str">
        <f>VLOOKUP(F2306,Kategori[],3,FALSE)</f>
        <v>Arabika</v>
      </c>
    </row>
    <row r="2307" spans="1:14">
      <c r="A2307" s="139" t="s">
        <v>6856</v>
      </c>
      <c r="B2307" s="27" t="s">
        <v>20</v>
      </c>
      <c r="C2307" s="27" t="s">
        <v>19</v>
      </c>
      <c r="D2307" s="27" t="s">
        <v>1075</v>
      </c>
      <c r="E2307" s="27" t="s">
        <v>30</v>
      </c>
      <c r="F2307" s="27" t="s">
        <v>732</v>
      </c>
      <c r="G2307" s="27" t="s">
        <v>733</v>
      </c>
      <c r="H2307" s="139" t="s">
        <v>5</v>
      </c>
      <c r="I2307" s="1">
        <v>564000</v>
      </c>
      <c r="J2307" s="58">
        <v>12</v>
      </c>
      <c r="K2307" t="str">
        <f>VLOOKUP(D2307,Group[],3,FALSE)</f>
        <v>Komoditi</v>
      </c>
      <c r="L2307" t="str">
        <f>VLOOKUP(D2307,Group[],5,FALSE)</f>
        <v>Kopi</v>
      </c>
      <c r="M2307" t="str">
        <f>VLOOKUP(D2307,Group[],4,FALSE)</f>
        <v>Kopi</v>
      </c>
      <c r="N2307" t="str">
        <f>VLOOKUP(F2307,Kategori[],3,FALSE)</f>
        <v>Arabika</v>
      </c>
    </row>
    <row r="2308" spans="1:14">
      <c r="A2308" s="139" t="s">
        <v>6856</v>
      </c>
      <c r="B2308" s="27" t="s">
        <v>20</v>
      </c>
      <c r="C2308" s="27" t="s">
        <v>19</v>
      </c>
      <c r="D2308" s="27" t="s">
        <v>1068</v>
      </c>
      <c r="E2308" s="27" t="s">
        <v>37</v>
      </c>
      <c r="F2308" s="27" t="s">
        <v>654</v>
      </c>
      <c r="G2308" s="27" t="s">
        <v>655</v>
      </c>
      <c r="H2308" s="139" t="s">
        <v>5</v>
      </c>
      <c r="I2308" s="1">
        <v>450445</v>
      </c>
      <c r="J2308" s="58">
        <v>1</v>
      </c>
      <c r="K2308" t="str">
        <f>VLOOKUP(D2308,Group[],3,FALSE)</f>
        <v>Non Komoditi</v>
      </c>
      <c r="L2308">
        <f>VLOOKUP(D2308,Group[],5,FALSE)</f>
        <v>0</v>
      </c>
      <c r="M2308" t="str">
        <f>VLOOKUP(D2308,Group[],4,FALSE)</f>
        <v>Hilir Lainnya</v>
      </c>
      <c r="N2308" t="str">
        <f>VLOOKUP(F2308,Kategori[],3,FALSE)</f>
        <v>Hilir Lainya</v>
      </c>
    </row>
    <row r="2309" spans="1:14">
      <c r="A2309" s="139" t="s">
        <v>6856</v>
      </c>
      <c r="B2309" s="27" t="s">
        <v>20</v>
      </c>
      <c r="C2309" s="27" t="s">
        <v>19</v>
      </c>
      <c r="D2309" s="27" t="s">
        <v>1068</v>
      </c>
      <c r="E2309" s="27" t="s">
        <v>37</v>
      </c>
      <c r="F2309" s="27" t="s">
        <v>656</v>
      </c>
      <c r="G2309" s="27" t="s">
        <v>657</v>
      </c>
      <c r="H2309" s="139" t="s">
        <v>5</v>
      </c>
      <c r="I2309" s="1">
        <v>24763515</v>
      </c>
      <c r="J2309" s="58">
        <v>227</v>
      </c>
      <c r="K2309" t="str">
        <f>VLOOKUP(D2309,Group[],3,FALSE)</f>
        <v>Non Komoditi</v>
      </c>
      <c r="L2309">
        <f>VLOOKUP(D2309,Group[],5,FALSE)</f>
        <v>0</v>
      </c>
      <c r="M2309" t="str">
        <f>VLOOKUP(D2309,Group[],4,FALSE)</f>
        <v>Hilir Lainnya</v>
      </c>
      <c r="N2309" t="str">
        <f>VLOOKUP(F2309,Kategori[],3,FALSE)</f>
        <v>Hilir Lainya</v>
      </c>
    </row>
    <row r="2310" spans="1:14">
      <c r="A2310" s="139" t="s">
        <v>6856</v>
      </c>
      <c r="B2310" s="27" t="s">
        <v>20</v>
      </c>
      <c r="C2310" s="27" t="s">
        <v>19</v>
      </c>
      <c r="D2310" s="27" t="s">
        <v>1068</v>
      </c>
      <c r="E2310" s="27" t="s">
        <v>37</v>
      </c>
      <c r="F2310" s="27" t="s">
        <v>658</v>
      </c>
      <c r="G2310" s="27" t="s">
        <v>659</v>
      </c>
      <c r="H2310" s="139" t="s">
        <v>5</v>
      </c>
      <c r="I2310" s="1">
        <v>9931527</v>
      </c>
      <c r="J2310" s="58">
        <v>166</v>
      </c>
      <c r="K2310" t="str">
        <f>VLOOKUP(D2310,Group[],3,FALSE)</f>
        <v>Non Komoditi</v>
      </c>
      <c r="L2310">
        <f>VLOOKUP(D2310,Group[],5,FALSE)</f>
        <v>0</v>
      </c>
      <c r="M2310" t="str">
        <f>VLOOKUP(D2310,Group[],4,FALSE)</f>
        <v>Hilir Lainnya</v>
      </c>
      <c r="N2310" t="str">
        <f>VLOOKUP(F2310,Kategori[],3,FALSE)</f>
        <v>Hilir Lainya</v>
      </c>
    </row>
    <row r="2311" spans="1:14">
      <c r="A2311" s="139" t="s">
        <v>6856</v>
      </c>
      <c r="B2311" s="27" t="s">
        <v>20</v>
      </c>
      <c r="C2311" s="27" t="s">
        <v>19</v>
      </c>
      <c r="D2311" s="27" t="s">
        <v>1068</v>
      </c>
      <c r="E2311" s="27" t="s">
        <v>37</v>
      </c>
      <c r="F2311" s="27" t="s">
        <v>686</v>
      </c>
      <c r="G2311" s="27" t="s">
        <v>687</v>
      </c>
      <c r="H2311" s="139" t="s">
        <v>5</v>
      </c>
      <c r="I2311" s="1">
        <v>1336937</v>
      </c>
      <c r="J2311" s="58">
        <v>21</v>
      </c>
      <c r="K2311" t="str">
        <f>VLOOKUP(D2311,Group[],3,FALSE)</f>
        <v>Non Komoditi</v>
      </c>
      <c r="L2311">
        <f>VLOOKUP(D2311,Group[],5,FALSE)</f>
        <v>0</v>
      </c>
      <c r="M2311" t="str">
        <f>VLOOKUP(D2311,Group[],4,FALSE)</f>
        <v>Hilir Lainnya</v>
      </c>
      <c r="N2311" t="str">
        <f>VLOOKUP(F2311,Kategori[],3,FALSE)</f>
        <v>Hilir Lainya</v>
      </c>
    </row>
    <row r="2312" spans="1:14">
      <c r="A2312" s="139" t="s">
        <v>6856</v>
      </c>
      <c r="B2312" s="27" t="s">
        <v>20</v>
      </c>
      <c r="C2312" s="27" t="s">
        <v>19</v>
      </c>
      <c r="D2312" s="27" t="s">
        <v>1068</v>
      </c>
      <c r="E2312" s="27" t="s">
        <v>37</v>
      </c>
      <c r="F2312" s="27" t="s">
        <v>692</v>
      </c>
      <c r="G2312" s="27" t="s">
        <v>693</v>
      </c>
      <c r="H2312" s="139" t="s">
        <v>5</v>
      </c>
      <c r="I2312" s="1">
        <v>1914409</v>
      </c>
      <c r="J2312" s="58">
        <v>2500</v>
      </c>
      <c r="K2312" t="str">
        <f>VLOOKUP(D2312,Group[],3,FALSE)</f>
        <v>Non Komoditi</v>
      </c>
      <c r="L2312">
        <f>VLOOKUP(D2312,Group[],5,FALSE)</f>
        <v>0</v>
      </c>
      <c r="M2312" t="str">
        <f>VLOOKUP(D2312,Group[],4,FALSE)</f>
        <v>Hilir Lainnya</v>
      </c>
      <c r="N2312" t="str">
        <f>VLOOKUP(F2312,Kategori[],3,FALSE)</f>
        <v>Hilir Lainya</v>
      </c>
    </row>
    <row r="2313" spans="1:14">
      <c r="A2313" s="139" t="s">
        <v>6856</v>
      </c>
      <c r="B2313" s="27" t="s">
        <v>20</v>
      </c>
      <c r="C2313" s="27" t="s">
        <v>19</v>
      </c>
      <c r="D2313" s="27" t="s">
        <v>1068</v>
      </c>
      <c r="E2313" s="27" t="s">
        <v>37</v>
      </c>
      <c r="F2313" s="27" t="s">
        <v>736</v>
      </c>
      <c r="G2313" s="27" t="s">
        <v>737</v>
      </c>
      <c r="H2313" s="139" t="s">
        <v>5</v>
      </c>
      <c r="I2313" s="1">
        <v>1675677</v>
      </c>
      <c r="J2313" s="58">
        <v>366</v>
      </c>
      <c r="K2313" t="str">
        <f>VLOOKUP(D2313,Group[],3,FALSE)</f>
        <v>Non Komoditi</v>
      </c>
      <c r="L2313">
        <f>VLOOKUP(D2313,Group[],5,FALSE)</f>
        <v>0</v>
      </c>
      <c r="M2313" t="str">
        <f>VLOOKUP(D2313,Group[],4,FALSE)</f>
        <v>Hilir Lainnya</v>
      </c>
      <c r="N2313" t="str">
        <f>VLOOKUP(F2313,Kategori[],3,FALSE)</f>
        <v>Hilir Lainya</v>
      </c>
    </row>
    <row r="2314" spans="1:14">
      <c r="A2314" s="139" t="s">
        <v>6856</v>
      </c>
      <c r="B2314" s="27" t="s">
        <v>20</v>
      </c>
      <c r="C2314" s="27" t="s">
        <v>19</v>
      </c>
      <c r="D2314" s="27" t="s">
        <v>1074</v>
      </c>
      <c r="E2314" s="27" t="s">
        <v>43</v>
      </c>
      <c r="F2314" s="27" t="s">
        <v>644</v>
      </c>
      <c r="G2314" s="27" t="s">
        <v>645</v>
      </c>
      <c r="H2314" s="139" t="s">
        <v>5</v>
      </c>
      <c r="I2314" s="1">
        <v>11741412</v>
      </c>
      <c r="J2314" s="58">
        <v>254</v>
      </c>
      <c r="K2314" t="str">
        <f>VLOOKUP(D2314,Group[],3,FALSE)</f>
        <v>Non Komoditi</v>
      </c>
      <c r="L2314">
        <f>VLOOKUP(D2314,Group[],5,FALSE)</f>
        <v>0</v>
      </c>
      <c r="M2314" t="str">
        <f>VLOOKUP(D2314,Group[],4,FALSE)</f>
        <v>Hilir Lainnya</v>
      </c>
      <c r="N2314" t="str">
        <f>VLOOKUP(F2314,Kategori[],3,FALSE)</f>
        <v>Hilir Lainya</v>
      </c>
    </row>
    <row r="2315" spans="1:14">
      <c r="A2315" s="139" t="s">
        <v>6856</v>
      </c>
      <c r="B2315" s="27" t="s">
        <v>20</v>
      </c>
      <c r="C2315" s="27" t="s">
        <v>19</v>
      </c>
      <c r="D2315" s="27" t="s">
        <v>1074</v>
      </c>
      <c r="E2315" s="27" t="s">
        <v>43</v>
      </c>
      <c r="F2315" s="27" t="s">
        <v>646</v>
      </c>
      <c r="G2315" s="27" t="s">
        <v>647</v>
      </c>
      <c r="H2315" s="139" t="s">
        <v>5</v>
      </c>
      <c r="I2315" s="1">
        <v>39272963</v>
      </c>
      <c r="J2315" s="58">
        <v>298</v>
      </c>
      <c r="K2315" t="str">
        <f>VLOOKUP(D2315,Group[],3,FALSE)</f>
        <v>Non Komoditi</v>
      </c>
      <c r="L2315">
        <f>VLOOKUP(D2315,Group[],5,FALSE)</f>
        <v>0</v>
      </c>
      <c r="M2315" t="str">
        <f>VLOOKUP(D2315,Group[],4,FALSE)</f>
        <v>Hilir Lainnya</v>
      </c>
      <c r="N2315" t="str">
        <f>VLOOKUP(F2315,Kategori[],3,FALSE)</f>
        <v>Hilir Lainya</v>
      </c>
    </row>
    <row r="2316" spans="1:14">
      <c r="A2316" s="139" t="s">
        <v>6856</v>
      </c>
      <c r="B2316" s="27" t="s">
        <v>20</v>
      </c>
      <c r="C2316" s="27" t="s">
        <v>19</v>
      </c>
      <c r="D2316" s="27" t="s">
        <v>1074</v>
      </c>
      <c r="E2316" s="27" t="s">
        <v>43</v>
      </c>
      <c r="F2316" s="27" t="s">
        <v>648</v>
      </c>
      <c r="G2316" s="27" t="s">
        <v>649</v>
      </c>
      <c r="H2316" s="139" t="s">
        <v>5</v>
      </c>
      <c r="I2316" s="1">
        <v>30962165</v>
      </c>
      <c r="J2316" s="58">
        <v>231</v>
      </c>
      <c r="K2316" t="str">
        <f>VLOOKUP(D2316,Group[],3,FALSE)</f>
        <v>Non Komoditi</v>
      </c>
      <c r="L2316">
        <f>VLOOKUP(D2316,Group[],5,FALSE)</f>
        <v>0</v>
      </c>
      <c r="M2316" t="str">
        <f>VLOOKUP(D2316,Group[],4,FALSE)</f>
        <v>Hilir Lainnya</v>
      </c>
      <c r="N2316" t="str">
        <f>VLOOKUP(F2316,Kategori[],3,FALSE)</f>
        <v>Hilir Lainya</v>
      </c>
    </row>
    <row r="2317" spans="1:14">
      <c r="A2317" s="139" t="s">
        <v>6856</v>
      </c>
      <c r="B2317" s="27" t="s">
        <v>20</v>
      </c>
      <c r="C2317" s="27" t="s">
        <v>19</v>
      </c>
      <c r="D2317" s="27" t="s">
        <v>1074</v>
      </c>
      <c r="E2317" s="27" t="s">
        <v>43</v>
      </c>
      <c r="F2317" s="27" t="s">
        <v>650</v>
      </c>
      <c r="G2317" s="27" t="s">
        <v>651</v>
      </c>
      <c r="H2317" s="139" t="s">
        <v>5</v>
      </c>
      <c r="I2317" s="1">
        <v>14205406</v>
      </c>
      <c r="J2317" s="58">
        <v>53</v>
      </c>
      <c r="K2317" t="str">
        <f>VLOOKUP(D2317,Group[],3,FALSE)</f>
        <v>Non Komoditi</v>
      </c>
      <c r="L2317">
        <f>VLOOKUP(D2317,Group[],5,FALSE)</f>
        <v>0</v>
      </c>
      <c r="M2317" t="str">
        <f>VLOOKUP(D2317,Group[],4,FALSE)</f>
        <v>Hilir Lainnya</v>
      </c>
      <c r="N2317" t="str">
        <f>VLOOKUP(F2317,Kategori[],3,FALSE)</f>
        <v>Hilir Lainya</v>
      </c>
    </row>
    <row r="2318" spans="1:14">
      <c r="A2318" s="139" t="s">
        <v>6856</v>
      </c>
      <c r="B2318" s="27" t="s">
        <v>20</v>
      </c>
      <c r="C2318" s="27" t="s">
        <v>19</v>
      </c>
      <c r="D2318" s="27" t="s">
        <v>1074</v>
      </c>
      <c r="E2318" s="27" t="s">
        <v>43</v>
      </c>
      <c r="F2318" s="27" t="s">
        <v>652</v>
      </c>
      <c r="G2318" s="27" t="s">
        <v>653</v>
      </c>
      <c r="H2318" s="139" t="s">
        <v>5</v>
      </c>
      <c r="I2318" s="1">
        <v>2929170</v>
      </c>
      <c r="J2318" s="58">
        <v>16</v>
      </c>
      <c r="K2318" t="str">
        <f>VLOOKUP(D2318,Group[],3,FALSE)</f>
        <v>Non Komoditi</v>
      </c>
      <c r="L2318">
        <f>VLOOKUP(D2318,Group[],5,FALSE)</f>
        <v>0</v>
      </c>
      <c r="M2318" t="str">
        <f>VLOOKUP(D2318,Group[],4,FALSE)</f>
        <v>Hilir Lainnya</v>
      </c>
      <c r="N2318" t="str">
        <f>VLOOKUP(F2318,Kategori[],3,FALSE)</f>
        <v>Hilir Lainya</v>
      </c>
    </row>
    <row r="2319" spans="1:14">
      <c r="A2319" s="139" t="s">
        <v>6856</v>
      </c>
      <c r="B2319" s="27" t="s">
        <v>20</v>
      </c>
      <c r="C2319" s="27" t="s">
        <v>19</v>
      </c>
      <c r="D2319" s="27" t="s">
        <v>1074</v>
      </c>
      <c r="E2319" s="27" t="s">
        <v>43</v>
      </c>
      <c r="F2319" s="27" t="s">
        <v>664</v>
      </c>
      <c r="G2319" s="27" t="s">
        <v>665</v>
      </c>
      <c r="H2319" s="139" t="s">
        <v>5</v>
      </c>
      <c r="I2319" s="1">
        <v>3409910</v>
      </c>
      <c r="J2319" s="58">
        <v>31</v>
      </c>
      <c r="K2319" t="str">
        <f>VLOOKUP(D2319,Group[],3,FALSE)</f>
        <v>Non Komoditi</v>
      </c>
      <c r="L2319">
        <f>VLOOKUP(D2319,Group[],5,FALSE)</f>
        <v>0</v>
      </c>
      <c r="M2319" t="str">
        <f>VLOOKUP(D2319,Group[],4,FALSE)</f>
        <v>Hilir Lainnya</v>
      </c>
      <c r="N2319" t="str">
        <f>VLOOKUP(F2319,Kategori[],3,FALSE)</f>
        <v>Hilir Lainya</v>
      </c>
    </row>
    <row r="2320" spans="1:14">
      <c r="A2320" s="139" t="s">
        <v>6856</v>
      </c>
      <c r="B2320" s="27" t="s">
        <v>20</v>
      </c>
      <c r="C2320" s="27" t="s">
        <v>19</v>
      </c>
      <c r="D2320" s="27" t="s">
        <v>1074</v>
      </c>
      <c r="E2320" s="27" t="s">
        <v>43</v>
      </c>
      <c r="F2320" s="27" t="s">
        <v>666</v>
      </c>
      <c r="G2320" s="27" t="s">
        <v>667</v>
      </c>
      <c r="H2320" s="139" t="s">
        <v>5</v>
      </c>
      <c r="I2320" s="1">
        <v>6176274</v>
      </c>
      <c r="J2320" s="58">
        <v>89</v>
      </c>
      <c r="K2320" t="str">
        <f>VLOOKUP(D2320,Group[],3,FALSE)</f>
        <v>Non Komoditi</v>
      </c>
      <c r="L2320">
        <f>VLOOKUP(D2320,Group[],5,FALSE)</f>
        <v>0</v>
      </c>
      <c r="M2320" t="str">
        <f>VLOOKUP(D2320,Group[],4,FALSE)</f>
        <v>Hilir Lainnya</v>
      </c>
      <c r="N2320" t="str">
        <f>VLOOKUP(F2320,Kategori[],3,FALSE)</f>
        <v>Hilir Lainya</v>
      </c>
    </row>
    <row r="2321" spans="1:14">
      <c r="A2321" s="139" t="s">
        <v>6856</v>
      </c>
      <c r="B2321" s="27" t="s">
        <v>20</v>
      </c>
      <c r="C2321" s="27" t="s">
        <v>19</v>
      </c>
      <c r="D2321" s="27" t="s">
        <v>1074</v>
      </c>
      <c r="E2321" s="27" t="s">
        <v>43</v>
      </c>
      <c r="F2321" s="27" t="s">
        <v>668</v>
      </c>
      <c r="G2321" s="27" t="s">
        <v>669</v>
      </c>
      <c r="H2321" s="139" t="s">
        <v>5</v>
      </c>
      <c r="I2321" s="1">
        <v>4702702</v>
      </c>
      <c r="J2321" s="58">
        <v>44</v>
      </c>
      <c r="K2321" t="str">
        <f>VLOOKUP(D2321,Group[],3,FALSE)</f>
        <v>Non Komoditi</v>
      </c>
      <c r="L2321">
        <f>VLOOKUP(D2321,Group[],5,FALSE)</f>
        <v>0</v>
      </c>
      <c r="M2321" t="str">
        <f>VLOOKUP(D2321,Group[],4,FALSE)</f>
        <v>Hilir Lainnya</v>
      </c>
      <c r="N2321" t="str">
        <f>VLOOKUP(F2321,Kategori[],3,FALSE)</f>
        <v>Hilir Lainya</v>
      </c>
    </row>
    <row r="2322" spans="1:14">
      <c r="A2322" s="139" t="s">
        <v>6856</v>
      </c>
      <c r="B2322" s="27" t="s">
        <v>20</v>
      </c>
      <c r="C2322" s="27" t="s">
        <v>19</v>
      </c>
      <c r="D2322" s="27" t="s">
        <v>1074</v>
      </c>
      <c r="E2322" s="27" t="s">
        <v>43</v>
      </c>
      <c r="F2322" s="27" t="s">
        <v>670</v>
      </c>
      <c r="G2322" s="27" t="s">
        <v>671</v>
      </c>
      <c r="H2322" s="139" t="s">
        <v>5</v>
      </c>
      <c r="I2322" s="1">
        <v>13453472</v>
      </c>
      <c r="J2322" s="58">
        <v>150</v>
      </c>
      <c r="K2322" t="str">
        <f>VLOOKUP(D2322,Group[],3,FALSE)</f>
        <v>Non Komoditi</v>
      </c>
      <c r="L2322">
        <f>VLOOKUP(D2322,Group[],5,FALSE)</f>
        <v>0</v>
      </c>
      <c r="M2322" t="str">
        <f>VLOOKUP(D2322,Group[],4,FALSE)</f>
        <v>Hilir Lainnya</v>
      </c>
      <c r="N2322" t="str">
        <f>VLOOKUP(F2322,Kategori[],3,FALSE)</f>
        <v>Hilir Lainya</v>
      </c>
    </row>
    <row r="2323" spans="1:14">
      <c r="A2323" s="139" t="s">
        <v>6856</v>
      </c>
      <c r="B2323" s="27" t="s">
        <v>20</v>
      </c>
      <c r="C2323" s="27" t="s">
        <v>19</v>
      </c>
      <c r="D2323" s="27" t="s">
        <v>1074</v>
      </c>
      <c r="E2323" s="27" t="s">
        <v>43</v>
      </c>
      <c r="F2323" s="27" t="s">
        <v>672</v>
      </c>
      <c r="G2323" s="27" t="s">
        <v>673</v>
      </c>
      <c r="H2323" s="139" t="s">
        <v>5</v>
      </c>
      <c r="I2323" s="1">
        <v>2117117</v>
      </c>
      <c r="J2323" s="58">
        <v>30</v>
      </c>
      <c r="K2323" t="str">
        <f>VLOOKUP(D2323,Group[],3,FALSE)</f>
        <v>Non Komoditi</v>
      </c>
      <c r="L2323">
        <f>VLOOKUP(D2323,Group[],5,FALSE)</f>
        <v>0</v>
      </c>
      <c r="M2323" t="str">
        <f>VLOOKUP(D2323,Group[],4,FALSE)</f>
        <v>Hilir Lainnya</v>
      </c>
      <c r="N2323" t="str">
        <f>VLOOKUP(F2323,Kategori[],3,FALSE)</f>
        <v>Hilir Lainya</v>
      </c>
    </row>
    <row r="2324" spans="1:14">
      <c r="A2324" s="139" t="s">
        <v>6856</v>
      </c>
      <c r="B2324" s="27" t="s">
        <v>20</v>
      </c>
      <c r="C2324" s="27" t="s">
        <v>19</v>
      </c>
      <c r="D2324" s="27" t="s">
        <v>1074</v>
      </c>
      <c r="E2324" s="27" t="s">
        <v>43</v>
      </c>
      <c r="F2324" s="27" t="s">
        <v>674</v>
      </c>
      <c r="G2324" s="27" t="s">
        <v>675</v>
      </c>
      <c r="H2324" s="139" t="s">
        <v>5</v>
      </c>
      <c r="I2324" s="1">
        <v>735136</v>
      </c>
      <c r="J2324" s="58">
        <v>12</v>
      </c>
      <c r="K2324" t="str">
        <f>VLOOKUP(D2324,Group[],3,FALSE)</f>
        <v>Non Komoditi</v>
      </c>
      <c r="L2324">
        <f>VLOOKUP(D2324,Group[],5,FALSE)</f>
        <v>0</v>
      </c>
      <c r="M2324" t="str">
        <f>VLOOKUP(D2324,Group[],4,FALSE)</f>
        <v>Hilir Lainnya</v>
      </c>
      <c r="N2324" t="str">
        <f>VLOOKUP(F2324,Kategori[],3,FALSE)</f>
        <v>Hilir Lainya</v>
      </c>
    </row>
    <row r="2325" spans="1:14">
      <c r="A2325" s="139" t="s">
        <v>6856</v>
      </c>
      <c r="B2325" s="27" t="s">
        <v>20</v>
      </c>
      <c r="C2325" s="27" t="s">
        <v>19</v>
      </c>
      <c r="D2325" s="27" t="s">
        <v>1074</v>
      </c>
      <c r="E2325" s="27" t="s">
        <v>43</v>
      </c>
      <c r="F2325" s="27" t="s">
        <v>676</v>
      </c>
      <c r="G2325" s="27" t="s">
        <v>677</v>
      </c>
      <c r="H2325" s="139" t="s">
        <v>5</v>
      </c>
      <c r="I2325" s="1">
        <v>2594594</v>
      </c>
      <c r="J2325" s="58">
        <v>60</v>
      </c>
      <c r="K2325" t="str">
        <f>VLOOKUP(D2325,Group[],3,FALSE)</f>
        <v>Non Komoditi</v>
      </c>
      <c r="L2325">
        <f>VLOOKUP(D2325,Group[],5,FALSE)</f>
        <v>0</v>
      </c>
      <c r="M2325" t="str">
        <f>VLOOKUP(D2325,Group[],4,FALSE)</f>
        <v>Hilir Lainnya</v>
      </c>
      <c r="N2325" t="str">
        <f>VLOOKUP(F2325,Kategori[],3,FALSE)</f>
        <v>Hilir Lainya</v>
      </c>
    </row>
    <row r="2326" spans="1:14">
      <c r="A2326" s="139" t="s">
        <v>6856</v>
      </c>
      <c r="B2326" s="27" t="s">
        <v>20</v>
      </c>
      <c r="C2326" s="27" t="s">
        <v>19</v>
      </c>
      <c r="D2326" s="27" t="s">
        <v>1074</v>
      </c>
      <c r="E2326" s="27" t="s">
        <v>43</v>
      </c>
      <c r="F2326" s="27" t="s">
        <v>678</v>
      </c>
      <c r="G2326" s="27" t="s">
        <v>679</v>
      </c>
      <c r="H2326" s="139" t="s">
        <v>5</v>
      </c>
      <c r="I2326" s="1">
        <v>5902987</v>
      </c>
      <c r="J2326" s="58">
        <v>51</v>
      </c>
      <c r="K2326" t="str">
        <f>VLOOKUP(D2326,Group[],3,FALSE)</f>
        <v>Non Komoditi</v>
      </c>
      <c r="L2326">
        <f>VLOOKUP(D2326,Group[],5,FALSE)</f>
        <v>0</v>
      </c>
      <c r="M2326" t="str">
        <f>VLOOKUP(D2326,Group[],4,FALSE)</f>
        <v>Hilir Lainnya</v>
      </c>
      <c r="N2326" t="str">
        <f>VLOOKUP(F2326,Kategori[],3,FALSE)</f>
        <v>Hilir Lainya</v>
      </c>
    </row>
    <row r="2327" spans="1:14">
      <c r="A2327" s="139" t="s">
        <v>6856</v>
      </c>
      <c r="B2327" s="27" t="s">
        <v>20</v>
      </c>
      <c r="C2327" s="27" t="s">
        <v>19</v>
      </c>
      <c r="D2327" s="27" t="s">
        <v>1074</v>
      </c>
      <c r="E2327" s="27" t="s">
        <v>43</v>
      </c>
      <c r="F2327" s="27" t="s">
        <v>680</v>
      </c>
      <c r="G2327" s="27" t="s">
        <v>681</v>
      </c>
      <c r="H2327" s="139" t="s">
        <v>5</v>
      </c>
      <c r="I2327" s="1">
        <v>9519821</v>
      </c>
      <c r="J2327" s="58">
        <v>150</v>
      </c>
      <c r="K2327" t="str">
        <f>VLOOKUP(D2327,Group[],3,FALSE)</f>
        <v>Non Komoditi</v>
      </c>
      <c r="L2327">
        <f>VLOOKUP(D2327,Group[],5,FALSE)</f>
        <v>0</v>
      </c>
      <c r="M2327" t="str">
        <f>VLOOKUP(D2327,Group[],4,FALSE)</f>
        <v>Hilir Lainnya</v>
      </c>
      <c r="N2327" t="str">
        <f>VLOOKUP(F2327,Kategori[],3,FALSE)</f>
        <v>Hilir Lainya</v>
      </c>
    </row>
    <row r="2328" spans="1:14">
      <c r="A2328" s="139" t="s">
        <v>6856</v>
      </c>
      <c r="B2328" s="27" t="s">
        <v>20</v>
      </c>
      <c r="C2328" s="27" t="s">
        <v>19</v>
      </c>
      <c r="D2328" s="27" t="s">
        <v>1074</v>
      </c>
      <c r="E2328" s="27" t="s">
        <v>43</v>
      </c>
      <c r="F2328" s="27" t="s">
        <v>682</v>
      </c>
      <c r="G2328" s="27" t="s">
        <v>683</v>
      </c>
      <c r="H2328" s="139" t="s">
        <v>5</v>
      </c>
      <c r="I2328" s="1">
        <v>840742</v>
      </c>
      <c r="J2328" s="58">
        <v>8</v>
      </c>
      <c r="K2328" t="str">
        <f>VLOOKUP(D2328,Group[],3,FALSE)</f>
        <v>Non Komoditi</v>
      </c>
      <c r="L2328">
        <f>VLOOKUP(D2328,Group[],5,FALSE)</f>
        <v>0</v>
      </c>
      <c r="M2328" t="str">
        <f>VLOOKUP(D2328,Group[],4,FALSE)</f>
        <v>Hilir Lainnya</v>
      </c>
      <c r="N2328" t="str">
        <f>VLOOKUP(F2328,Kategori[],3,FALSE)</f>
        <v>Hilir Lainya</v>
      </c>
    </row>
    <row r="2329" spans="1:14">
      <c r="A2329" s="139" t="s">
        <v>6856</v>
      </c>
      <c r="B2329" s="27" t="s">
        <v>20</v>
      </c>
      <c r="C2329" s="27" t="s">
        <v>19</v>
      </c>
      <c r="D2329" s="27" t="s">
        <v>1074</v>
      </c>
      <c r="E2329" s="27" t="s">
        <v>43</v>
      </c>
      <c r="F2329" s="27" t="s">
        <v>688</v>
      </c>
      <c r="G2329" s="27" t="s">
        <v>689</v>
      </c>
      <c r="H2329" s="139" t="s">
        <v>5</v>
      </c>
      <c r="I2329" s="1">
        <v>2342342</v>
      </c>
      <c r="J2329" s="58">
        <v>20</v>
      </c>
      <c r="K2329" t="str">
        <f>VLOOKUP(D2329,Group[],3,FALSE)</f>
        <v>Non Komoditi</v>
      </c>
      <c r="L2329">
        <f>VLOOKUP(D2329,Group[],5,FALSE)</f>
        <v>0</v>
      </c>
      <c r="M2329" t="str">
        <f>VLOOKUP(D2329,Group[],4,FALSE)</f>
        <v>Hilir Lainnya</v>
      </c>
      <c r="N2329" t="str">
        <f>VLOOKUP(F2329,Kategori[],3,FALSE)</f>
        <v>Hilir Lainya</v>
      </c>
    </row>
    <row r="2330" spans="1:14">
      <c r="A2330" s="139" t="s">
        <v>6856</v>
      </c>
      <c r="B2330" s="27" t="s">
        <v>20</v>
      </c>
      <c r="C2330" s="27" t="s">
        <v>19</v>
      </c>
      <c r="D2330" s="27" t="s">
        <v>1074</v>
      </c>
      <c r="E2330" s="27" t="s">
        <v>43</v>
      </c>
      <c r="F2330" s="27" t="s">
        <v>690</v>
      </c>
      <c r="G2330" s="27" t="s">
        <v>691</v>
      </c>
      <c r="H2330" s="139" t="s">
        <v>5</v>
      </c>
      <c r="I2330" s="1">
        <v>5450400</v>
      </c>
      <c r="J2330" s="58">
        <v>5500</v>
      </c>
      <c r="K2330" t="str">
        <f>VLOOKUP(D2330,Group[],3,FALSE)</f>
        <v>Non Komoditi</v>
      </c>
      <c r="L2330">
        <f>VLOOKUP(D2330,Group[],5,FALSE)</f>
        <v>0</v>
      </c>
      <c r="M2330" t="str">
        <f>VLOOKUP(D2330,Group[],4,FALSE)</f>
        <v>Hilir Lainnya</v>
      </c>
      <c r="N2330" t="str">
        <f>VLOOKUP(F2330,Kategori[],3,FALSE)</f>
        <v>Hilir Lainya</v>
      </c>
    </row>
    <row r="2331" spans="1:14">
      <c r="A2331" s="139" t="s">
        <v>6856</v>
      </c>
      <c r="B2331" s="27" t="s">
        <v>20</v>
      </c>
      <c r="C2331" s="27" t="s">
        <v>19</v>
      </c>
      <c r="D2331" s="27" t="s">
        <v>1074</v>
      </c>
      <c r="E2331" s="27" t="s">
        <v>43</v>
      </c>
      <c r="F2331" s="27" t="s">
        <v>696</v>
      </c>
      <c r="G2331" s="27" t="s">
        <v>697</v>
      </c>
      <c r="H2331" s="139" t="s">
        <v>5</v>
      </c>
      <c r="I2331" s="1">
        <v>3243242</v>
      </c>
      <c r="J2331" s="58">
        <v>20</v>
      </c>
      <c r="K2331" t="str">
        <f>VLOOKUP(D2331,Group[],3,FALSE)</f>
        <v>Non Komoditi</v>
      </c>
      <c r="L2331">
        <f>VLOOKUP(D2331,Group[],5,FALSE)</f>
        <v>0</v>
      </c>
      <c r="M2331" t="str">
        <f>VLOOKUP(D2331,Group[],4,FALSE)</f>
        <v>Hilir Lainnya</v>
      </c>
      <c r="N2331" t="str">
        <f>VLOOKUP(F2331,Kategori[],3,FALSE)</f>
        <v>Hilir Lainya</v>
      </c>
    </row>
    <row r="2332" spans="1:14">
      <c r="A2332" s="139" t="s">
        <v>6856</v>
      </c>
      <c r="B2332" s="27" t="s">
        <v>20</v>
      </c>
      <c r="C2332" s="27" t="s">
        <v>19</v>
      </c>
      <c r="D2332" s="27" t="s">
        <v>1074</v>
      </c>
      <c r="E2332" s="27" t="s">
        <v>43</v>
      </c>
      <c r="F2332" s="27" t="s">
        <v>734</v>
      </c>
      <c r="G2332" s="27" t="s">
        <v>735</v>
      </c>
      <c r="H2332" s="139" t="s">
        <v>5</v>
      </c>
      <c r="I2332" s="1">
        <v>6054055</v>
      </c>
      <c r="J2332" s="58">
        <v>80</v>
      </c>
      <c r="K2332" t="str">
        <f>VLOOKUP(D2332,Group[],3,FALSE)</f>
        <v>Non Komoditi</v>
      </c>
      <c r="L2332">
        <f>VLOOKUP(D2332,Group[],5,FALSE)</f>
        <v>0</v>
      </c>
      <c r="M2332" t="str">
        <f>VLOOKUP(D2332,Group[],4,FALSE)</f>
        <v>Hilir Lainnya</v>
      </c>
      <c r="N2332" t="str">
        <f>VLOOKUP(F2332,Kategori[],3,FALSE)</f>
        <v>Hilir Lainya</v>
      </c>
    </row>
    <row r="2333" spans="1:14">
      <c r="A2333" s="139" t="s">
        <v>6856</v>
      </c>
      <c r="B2333" s="27" t="s">
        <v>20</v>
      </c>
      <c r="C2333" s="27" t="s">
        <v>19</v>
      </c>
      <c r="D2333" s="27" t="s">
        <v>1074</v>
      </c>
      <c r="E2333" s="27" t="s">
        <v>43</v>
      </c>
      <c r="F2333" s="27" t="s">
        <v>740</v>
      </c>
      <c r="G2333" s="27" t="s">
        <v>741</v>
      </c>
      <c r="H2333" s="139" t="s">
        <v>5</v>
      </c>
      <c r="I2333" s="1">
        <v>4781983</v>
      </c>
      <c r="J2333" s="58">
        <v>76</v>
      </c>
      <c r="K2333" t="str">
        <f>VLOOKUP(D2333,Group[],3,FALSE)</f>
        <v>Non Komoditi</v>
      </c>
      <c r="L2333">
        <f>VLOOKUP(D2333,Group[],5,FALSE)</f>
        <v>0</v>
      </c>
      <c r="M2333" t="str">
        <f>VLOOKUP(D2333,Group[],4,FALSE)</f>
        <v>Hilir Lainnya</v>
      </c>
      <c r="N2333" t="str">
        <f>VLOOKUP(F2333,Kategori[],3,FALSE)</f>
        <v>Hilir Lainya</v>
      </c>
    </row>
    <row r="2334" spans="1:14">
      <c r="A2334" s="139" t="s">
        <v>6856</v>
      </c>
      <c r="B2334" s="27" t="s">
        <v>20</v>
      </c>
      <c r="C2334" s="27" t="s">
        <v>19</v>
      </c>
      <c r="D2334" s="27" t="s">
        <v>1074</v>
      </c>
      <c r="E2334" s="27" t="s">
        <v>43</v>
      </c>
      <c r="F2334" s="27" t="s">
        <v>742</v>
      </c>
      <c r="G2334" s="27" t="s">
        <v>743</v>
      </c>
      <c r="H2334" s="139" t="s">
        <v>5</v>
      </c>
      <c r="I2334" s="1">
        <v>2856186</v>
      </c>
      <c r="J2334" s="58">
        <v>58</v>
      </c>
      <c r="K2334" t="str">
        <f>VLOOKUP(D2334,Group[],3,FALSE)</f>
        <v>Non Komoditi</v>
      </c>
      <c r="L2334">
        <f>VLOOKUP(D2334,Group[],5,FALSE)</f>
        <v>0</v>
      </c>
      <c r="M2334" t="str">
        <f>VLOOKUP(D2334,Group[],4,FALSE)</f>
        <v>Hilir Lainnya</v>
      </c>
      <c r="N2334" t="str">
        <f>VLOOKUP(F2334,Kategori[],3,FALSE)</f>
        <v>Hilir Lainya</v>
      </c>
    </row>
    <row r="2335" spans="1:14">
      <c r="A2335" s="139" t="s">
        <v>6856</v>
      </c>
      <c r="B2335" s="27" t="s">
        <v>20</v>
      </c>
      <c r="C2335" s="27" t="s">
        <v>19</v>
      </c>
      <c r="D2335" s="27" t="s">
        <v>1071</v>
      </c>
      <c r="E2335" s="27" t="s">
        <v>42</v>
      </c>
      <c r="F2335" s="27" t="s">
        <v>662</v>
      </c>
      <c r="G2335" s="27" t="s">
        <v>663</v>
      </c>
      <c r="H2335" s="139" t="s">
        <v>5</v>
      </c>
      <c r="I2335" s="1">
        <v>437500</v>
      </c>
      <c r="J2335" s="58">
        <v>25</v>
      </c>
      <c r="K2335" t="str">
        <f>VLOOKUP(D2335,Group[],3,FALSE)</f>
        <v>Non Komoditi</v>
      </c>
      <c r="L2335">
        <f>VLOOKUP(D2335,Group[],5,FALSE)</f>
        <v>0</v>
      </c>
      <c r="M2335" t="str">
        <f>VLOOKUP(D2335,Group[],4,FALSE)</f>
        <v>Hilir Lainnya</v>
      </c>
      <c r="N2335" t="str">
        <f>VLOOKUP(F2335,Kategori[],3,FALSE)</f>
        <v>Hilir Lainya</v>
      </c>
    </row>
    <row r="2336" spans="1:14">
      <c r="A2336" s="139" t="s">
        <v>6856</v>
      </c>
      <c r="B2336" s="27" t="s">
        <v>20</v>
      </c>
      <c r="C2336" s="27" t="s">
        <v>19</v>
      </c>
      <c r="D2336" s="27" t="s">
        <v>1071</v>
      </c>
      <c r="E2336" s="27" t="s">
        <v>42</v>
      </c>
      <c r="F2336" s="27" t="s">
        <v>738</v>
      </c>
      <c r="G2336" s="27" t="s">
        <v>739</v>
      </c>
      <c r="H2336" s="139" t="s">
        <v>5</v>
      </c>
      <c r="I2336" s="1">
        <v>6350000</v>
      </c>
      <c r="J2336" s="58">
        <v>18000</v>
      </c>
      <c r="K2336" t="str">
        <f>VLOOKUP(D2336,Group[],3,FALSE)</f>
        <v>Non Komoditi</v>
      </c>
      <c r="L2336">
        <f>VLOOKUP(D2336,Group[],5,FALSE)</f>
        <v>0</v>
      </c>
      <c r="M2336" t="str">
        <f>VLOOKUP(D2336,Group[],4,FALSE)</f>
        <v>Hilir Lainnya</v>
      </c>
      <c r="N2336" t="str">
        <f>VLOOKUP(F2336,Kategori[],3,FALSE)</f>
        <v>Hilir Lainya</v>
      </c>
    </row>
    <row r="2337" spans="1:14">
      <c r="A2337" s="139" t="s">
        <v>6856</v>
      </c>
      <c r="B2337" s="27" t="s">
        <v>20</v>
      </c>
      <c r="C2337" s="27" t="s">
        <v>19</v>
      </c>
      <c r="D2337" s="27" t="s">
        <v>1076</v>
      </c>
      <c r="E2337" s="27" t="s">
        <v>32</v>
      </c>
      <c r="F2337" s="27" t="s">
        <v>6</v>
      </c>
      <c r="G2337" s="27" t="s">
        <v>6</v>
      </c>
      <c r="H2337" s="139" t="s">
        <v>5</v>
      </c>
      <c r="I2337" s="1">
        <v>5581950</v>
      </c>
      <c r="J2337" s="58">
        <v>0</v>
      </c>
      <c r="K2337" t="str">
        <f>VLOOKUP(D2337,Group[],3,FALSE)</f>
        <v>Non Komoditi</v>
      </c>
      <c r="L2337">
        <f>VLOOKUP(D2337,Group[],5,FALSE)</f>
        <v>0</v>
      </c>
      <c r="M2337" t="str">
        <f>VLOOKUP(D2337,Group[],4,FALSE)</f>
        <v>Hortikultura</v>
      </c>
      <c r="N2337" t="str">
        <f>VLOOKUP(F2337,Kategori[],3,FALSE)</f>
        <v>Lainnya</v>
      </c>
    </row>
    <row r="2338" spans="1:14">
      <c r="A2338" s="139" t="s">
        <v>6856</v>
      </c>
      <c r="B2338" s="27" t="s">
        <v>20</v>
      </c>
      <c r="C2338" s="27" t="s">
        <v>19</v>
      </c>
      <c r="D2338" s="27" t="s">
        <v>1065</v>
      </c>
      <c r="E2338" s="27" t="s">
        <v>34</v>
      </c>
      <c r="F2338" s="27" t="s">
        <v>6</v>
      </c>
      <c r="G2338" s="27" t="s">
        <v>6</v>
      </c>
      <c r="H2338" s="139" t="s">
        <v>5</v>
      </c>
      <c r="I2338" s="1">
        <v>690058724</v>
      </c>
      <c r="J2338" s="58">
        <v>0</v>
      </c>
      <c r="K2338" t="str">
        <f>VLOOKUP(D2338,Group[],3,FALSE)</f>
        <v>Non Komoditi</v>
      </c>
      <c r="L2338">
        <f>VLOOKUP(D2338,Group[],5,FALSE)</f>
        <v>0</v>
      </c>
      <c r="M2338" t="str">
        <f>VLOOKUP(D2338,Group[],4,FALSE)</f>
        <v>Optimalisasi Aset</v>
      </c>
      <c r="N2338" t="str">
        <f>VLOOKUP(F2338,Kategori[],3,FALSE)</f>
        <v>Lainnya</v>
      </c>
    </row>
    <row r="2339" spans="1:14">
      <c r="A2339" s="139" t="s">
        <v>6856</v>
      </c>
      <c r="B2339" s="27" t="s">
        <v>20</v>
      </c>
      <c r="C2339" s="27" t="s">
        <v>19</v>
      </c>
      <c r="D2339" s="27" t="s">
        <v>1073</v>
      </c>
      <c r="E2339" s="27" t="s">
        <v>26</v>
      </c>
      <c r="F2339" s="27" t="s">
        <v>6</v>
      </c>
      <c r="G2339" s="27" t="s">
        <v>6</v>
      </c>
      <c r="H2339" s="139" t="s">
        <v>5</v>
      </c>
      <c r="I2339" s="1">
        <v>3415444005</v>
      </c>
      <c r="J2339" s="58">
        <v>0</v>
      </c>
      <c r="K2339" t="str">
        <f>VLOOKUP(D2339,Group[],3,FALSE)</f>
        <v>Non Komoditi</v>
      </c>
      <c r="L2339">
        <f>VLOOKUP(D2339,Group[],5,FALSE)</f>
        <v>0</v>
      </c>
      <c r="M2339" t="str">
        <f>VLOOKUP(D2339,Group[],4,FALSE)</f>
        <v>Agrowisata</v>
      </c>
      <c r="N2339" t="str">
        <f>VLOOKUP(F2339,Kategori[],3,FALSE)</f>
        <v>Lainnya</v>
      </c>
    </row>
    <row r="2340" spans="1:14">
      <c r="A2340" s="139" t="s">
        <v>6856</v>
      </c>
      <c r="B2340" s="27" t="s">
        <v>20</v>
      </c>
      <c r="C2340" s="27" t="s">
        <v>24</v>
      </c>
      <c r="D2340" s="27" t="s">
        <v>1064</v>
      </c>
      <c r="E2340" s="27" t="s">
        <v>33</v>
      </c>
      <c r="F2340" s="27" t="s">
        <v>642</v>
      </c>
      <c r="G2340" s="27" t="s">
        <v>643</v>
      </c>
      <c r="H2340" s="139" t="s">
        <v>5</v>
      </c>
      <c r="I2340" s="1">
        <v>143437500</v>
      </c>
      <c r="J2340" s="58">
        <v>11475</v>
      </c>
      <c r="K2340" t="str">
        <f>VLOOKUP(D2340,Group[],3,FALSE)</f>
        <v>Komoditi</v>
      </c>
      <c r="L2340" t="str">
        <f>VLOOKUP(D2340,Group[],5,FALSE)</f>
        <v>Tebu</v>
      </c>
      <c r="M2340" t="str">
        <f>VLOOKUP(D2340,Group[],4,FALSE)</f>
        <v>Tebu</v>
      </c>
      <c r="N2340" t="str">
        <f>VLOOKUP(F2340,Kategori[],3,FALSE)</f>
        <v>Gula</v>
      </c>
    </row>
    <row r="2341" spans="1:14">
      <c r="A2341" s="139" t="s">
        <v>6856</v>
      </c>
      <c r="B2341" s="27" t="s">
        <v>20</v>
      </c>
      <c r="C2341" s="27" t="s">
        <v>24</v>
      </c>
      <c r="D2341" s="27" t="s">
        <v>1064</v>
      </c>
      <c r="E2341" s="27" t="s">
        <v>33</v>
      </c>
      <c r="F2341" s="27" t="s">
        <v>367</v>
      </c>
      <c r="G2341" s="27" t="s">
        <v>368</v>
      </c>
      <c r="H2341" s="139" t="s">
        <v>5</v>
      </c>
      <c r="I2341" s="1">
        <v>5534288100</v>
      </c>
      <c r="J2341" s="58">
        <v>2575758</v>
      </c>
      <c r="K2341" t="str">
        <f>VLOOKUP(D2341,Group[],3,FALSE)</f>
        <v>Komoditi</v>
      </c>
      <c r="L2341" t="str">
        <f>VLOOKUP(D2341,Group[],5,FALSE)</f>
        <v>Tebu</v>
      </c>
      <c r="M2341" t="str">
        <f>VLOOKUP(D2341,Group[],4,FALSE)</f>
        <v>Tebu</v>
      </c>
      <c r="N2341" t="str">
        <f>VLOOKUP(F2341,Kategori[],3,FALSE)</f>
        <v>Gula</v>
      </c>
    </row>
    <row r="2342" spans="1:14">
      <c r="A2342" s="139" t="s">
        <v>6856</v>
      </c>
      <c r="B2342" s="27" t="s">
        <v>20</v>
      </c>
      <c r="C2342" s="27" t="s">
        <v>24</v>
      </c>
      <c r="D2342" s="27" t="s">
        <v>1077</v>
      </c>
      <c r="E2342" s="27" t="s">
        <v>29</v>
      </c>
      <c r="F2342" s="27" t="s">
        <v>6</v>
      </c>
      <c r="G2342" s="27" t="s">
        <v>6</v>
      </c>
      <c r="H2342" s="139" t="s">
        <v>5</v>
      </c>
      <c r="I2342" s="1">
        <v>5075180803</v>
      </c>
      <c r="J2342" s="58">
        <v>0</v>
      </c>
      <c r="K2342" t="str">
        <f>VLOOKUP(D2342,Group[],3,FALSE)</f>
        <v>Non Komoditi</v>
      </c>
      <c r="L2342">
        <f>VLOOKUP(D2342,Group[],5,FALSE)</f>
        <v>0</v>
      </c>
      <c r="M2342" t="str">
        <f>VLOOKUP(D2342,Group[],4,FALSE)</f>
        <v>Kemasan</v>
      </c>
      <c r="N2342" t="str">
        <f>VLOOKUP(F2342,Kategori[],3,FALSE)</f>
        <v>Lainnya</v>
      </c>
    </row>
    <row r="2343" spans="1:14">
      <c r="A2343" s="139" t="s">
        <v>6856</v>
      </c>
      <c r="B2343" s="27" t="s">
        <v>20</v>
      </c>
      <c r="C2343" s="27" t="s">
        <v>24</v>
      </c>
      <c r="D2343" s="27" t="s">
        <v>1063</v>
      </c>
      <c r="E2343" s="27" t="s">
        <v>38</v>
      </c>
      <c r="F2343" s="27" t="s">
        <v>178</v>
      </c>
      <c r="G2343" s="27" t="s">
        <v>179</v>
      </c>
      <c r="H2343" s="139" t="s">
        <v>4</v>
      </c>
      <c r="I2343" s="1">
        <v>91435419</v>
      </c>
      <c r="J2343" s="58">
        <v>450</v>
      </c>
      <c r="K2343" t="str">
        <f>VLOOKUP(D2343,Group[],3,FALSE)</f>
        <v>Komoditi</v>
      </c>
      <c r="L2343" t="str">
        <f>VLOOKUP(D2343,Group[],5,FALSE)</f>
        <v>Tembakau</v>
      </c>
      <c r="M2343" t="str">
        <f>VLOOKUP(D2343,Group[],4,FALSE)</f>
        <v>Tembakau</v>
      </c>
      <c r="N2343" t="str">
        <f>VLOOKUP(F2343,Kategori[],3,FALSE)</f>
        <v>Tembakau</v>
      </c>
    </row>
    <row r="2344" spans="1:14">
      <c r="A2344" s="139" t="s">
        <v>6856</v>
      </c>
      <c r="B2344" s="27" t="s">
        <v>20</v>
      </c>
      <c r="C2344" s="27" t="s">
        <v>24</v>
      </c>
      <c r="D2344" s="27" t="s">
        <v>1063</v>
      </c>
      <c r="E2344" s="27" t="s">
        <v>38</v>
      </c>
      <c r="F2344" s="27" t="s">
        <v>186</v>
      </c>
      <c r="G2344" s="27" t="s">
        <v>187</v>
      </c>
      <c r="H2344" s="139" t="s">
        <v>4</v>
      </c>
      <c r="I2344" s="1">
        <v>162551856</v>
      </c>
      <c r="J2344" s="58">
        <v>800</v>
      </c>
      <c r="K2344" t="str">
        <f>VLOOKUP(D2344,Group[],3,FALSE)</f>
        <v>Komoditi</v>
      </c>
      <c r="L2344" t="str">
        <f>VLOOKUP(D2344,Group[],5,FALSE)</f>
        <v>Tembakau</v>
      </c>
      <c r="M2344" t="str">
        <f>VLOOKUP(D2344,Group[],4,FALSE)</f>
        <v>Tembakau</v>
      </c>
      <c r="N2344" t="str">
        <f>VLOOKUP(F2344,Kategori[],3,FALSE)</f>
        <v>Tembakau</v>
      </c>
    </row>
    <row r="2345" spans="1:14">
      <c r="A2345" s="139" t="s">
        <v>6856</v>
      </c>
      <c r="B2345" s="27" t="s">
        <v>20</v>
      </c>
      <c r="C2345" s="27" t="s">
        <v>24</v>
      </c>
      <c r="D2345" s="27" t="s">
        <v>1063</v>
      </c>
      <c r="E2345" s="27" t="s">
        <v>38</v>
      </c>
      <c r="F2345" s="27" t="s">
        <v>188</v>
      </c>
      <c r="G2345" s="27" t="s">
        <v>189</v>
      </c>
      <c r="H2345" s="139" t="s">
        <v>5</v>
      </c>
      <c r="I2345" s="1">
        <v>7900000</v>
      </c>
      <c r="J2345" s="58">
        <v>150</v>
      </c>
      <c r="K2345" t="str">
        <f>VLOOKUP(D2345,Group[],3,FALSE)</f>
        <v>Komoditi</v>
      </c>
      <c r="L2345" t="str">
        <f>VLOOKUP(D2345,Group[],5,FALSE)</f>
        <v>Tembakau</v>
      </c>
      <c r="M2345" t="str">
        <f>VLOOKUP(D2345,Group[],4,FALSE)</f>
        <v>Tembakau</v>
      </c>
      <c r="N2345" t="str">
        <f>VLOOKUP(F2345,Kategori[],3,FALSE)</f>
        <v>Tembakau</v>
      </c>
    </row>
    <row r="2346" spans="1:14">
      <c r="A2346" s="139" t="s">
        <v>6856</v>
      </c>
      <c r="B2346" s="27" t="s">
        <v>20</v>
      </c>
      <c r="C2346" s="27" t="s">
        <v>24</v>
      </c>
      <c r="D2346" s="27" t="s">
        <v>1063</v>
      </c>
      <c r="E2346" s="27" t="s">
        <v>38</v>
      </c>
      <c r="F2346" s="27" t="s">
        <v>268</v>
      </c>
      <c r="G2346" s="27" t="s">
        <v>269</v>
      </c>
      <c r="H2346" s="139" t="s">
        <v>4</v>
      </c>
      <c r="I2346" s="1">
        <v>172711347</v>
      </c>
      <c r="J2346" s="58">
        <v>850</v>
      </c>
      <c r="K2346" t="str">
        <f>VLOOKUP(D2346,Group[],3,FALSE)</f>
        <v>Komoditi</v>
      </c>
      <c r="L2346" t="str">
        <f>VLOOKUP(D2346,Group[],5,FALSE)</f>
        <v>Tembakau</v>
      </c>
      <c r="M2346" t="str">
        <f>VLOOKUP(D2346,Group[],4,FALSE)</f>
        <v>Tembakau</v>
      </c>
      <c r="N2346" t="str">
        <f>VLOOKUP(F2346,Kategori[],3,FALSE)</f>
        <v>Tembakau</v>
      </c>
    </row>
    <row r="2347" spans="1:14">
      <c r="A2347" s="139" t="s">
        <v>6856</v>
      </c>
      <c r="B2347" s="27" t="s">
        <v>20</v>
      </c>
      <c r="C2347" s="27" t="s">
        <v>24</v>
      </c>
      <c r="D2347" s="27" t="s">
        <v>1063</v>
      </c>
      <c r="E2347" s="27" t="s">
        <v>38</v>
      </c>
      <c r="F2347" s="27" t="s">
        <v>270</v>
      </c>
      <c r="G2347" s="27" t="s">
        <v>271</v>
      </c>
      <c r="H2347" s="139" t="s">
        <v>4</v>
      </c>
      <c r="I2347" s="1">
        <v>20318982</v>
      </c>
      <c r="J2347" s="58">
        <v>100</v>
      </c>
      <c r="K2347" t="str">
        <f>VLOOKUP(D2347,Group[],3,FALSE)</f>
        <v>Komoditi</v>
      </c>
      <c r="L2347" t="str">
        <f>VLOOKUP(D2347,Group[],5,FALSE)</f>
        <v>Tembakau</v>
      </c>
      <c r="M2347" t="str">
        <f>VLOOKUP(D2347,Group[],4,FALSE)</f>
        <v>Tembakau</v>
      </c>
      <c r="N2347" t="str">
        <f>VLOOKUP(F2347,Kategori[],3,FALSE)</f>
        <v>Tembakau</v>
      </c>
    </row>
    <row r="2348" spans="1:14">
      <c r="A2348" s="139" t="s">
        <v>6856</v>
      </c>
      <c r="B2348" s="27" t="s">
        <v>20</v>
      </c>
      <c r="C2348" s="27" t="s">
        <v>24</v>
      </c>
      <c r="D2348" s="27" t="s">
        <v>1063</v>
      </c>
      <c r="E2348" s="27" t="s">
        <v>38</v>
      </c>
      <c r="F2348" s="27" t="s">
        <v>272</v>
      </c>
      <c r="G2348" s="27" t="s">
        <v>273</v>
      </c>
      <c r="H2348" s="139" t="s">
        <v>4</v>
      </c>
      <c r="I2348" s="1">
        <v>243827784</v>
      </c>
      <c r="J2348" s="58">
        <v>1200</v>
      </c>
      <c r="K2348" t="str">
        <f>VLOOKUP(D2348,Group[],3,FALSE)</f>
        <v>Komoditi</v>
      </c>
      <c r="L2348" t="str">
        <f>VLOOKUP(D2348,Group[],5,FALSE)</f>
        <v>Tembakau</v>
      </c>
      <c r="M2348" t="str">
        <f>VLOOKUP(D2348,Group[],4,FALSE)</f>
        <v>Tembakau</v>
      </c>
      <c r="N2348" t="str">
        <f>VLOOKUP(F2348,Kategori[],3,FALSE)</f>
        <v>Tembakau</v>
      </c>
    </row>
    <row r="2349" spans="1:14">
      <c r="A2349" s="139" t="s">
        <v>6856</v>
      </c>
      <c r="B2349" s="27" t="s">
        <v>20</v>
      </c>
      <c r="C2349" s="27" t="s">
        <v>24</v>
      </c>
      <c r="D2349" s="27" t="s">
        <v>1063</v>
      </c>
      <c r="E2349" s="27" t="s">
        <v>38</v>
      </c>
      <c r="F2349" s="27" t="s">
        <v>282</v>
      </c>
      <c r="G2349" s="27" t="s">
        <v>283</v>
      </c>
      <c r="H2349" s="139" t="s">
        <v>4</v>
      </c>
      <c r="I2349" s="1">
        <v>213349311</v>
      </c>
      <c r="J2349" s="58">
        <v>1050</v>
      </c>
      <c r="K2349" t="str">
        <f>VLOOKUP(D2349,Group[],3,FALSE)</f>
        <v>Komoditi</v>
      </c>
      <c r="L2349" t="str">
        <f>VLOOKUP(D2349,Group[],5,FALSE)</f>
        <v>Tembakau</v>
      </c>
      <c r="M2349" t="str">
        <f>VLOOKUP(D2349,Group[],4,FALSE)</f>
        <v>Tembakau</v>
      </c>
      <c r="N2349" t="str">
        <f>VLOOKUP(F2349,Kategori[],3,FALSE)</f>
        <v>Tembakau</v>
      </c>
    </row>
    <row r="2350" spans="1:14">
      <c r="A2350" s="139" t="s">
        <v>6856</v>
      </c>
      <c r="B2350" s="27" t="s">
        <v>20</v>
      </c>
      <c r="C2350" s="27" t="s">
        <v>24</v>
      </c>
      <c r="D2350" s="27" t="s">
        <v>1063</v>
      </c>
      <c r="E2350" s="27" t="s">
        <v>38</v>
      </c>
      <c r="F2350" s="27" t="s">
        <v>284</v>
      </c>
      <c r="G2350" s="27" t="s">
        <v>285</v>
      </c>
      <c r="H2350" s="139" t="s">
        <v>5</v>
      </c>
      <c r="I2350" s="1">
        <v>15210620</v>
      </c>
      <c r="J2350" s="58">
        <v>53</v>
      </c>
      <c r="K2350" t="str">
        <f>VLOOKUP(D2350,Group[],3,FALSE)</f>
        <v>Komoditi</v>
      </c>
      <c r="L2350" t="str">
        <f>VLOOKUP(D2350,Group[],5,FALSE)</f>
        <v>Tembakau</v>
      </c>
      <c r="M2350" t="str">
        <f>VLOOKUP(D2350,Group[],4,FALSE)</f>
        <v>Tembakau</v>
      </c>
      <c r="N2350" t="str">
        <f>VLOOKUP(F2350,Kategori[],3,FALSE)</f>
        <v>Tembakau</v>
      </c>
    </row>
    <row r="2351" spans="1:14">
      <c r="A2351" s="139" t="s">
        <v>6856</v>
      </c>
      <c r="B2351" s="27" t="s">
        <v>20</v>
      </c>
      <c r="C2351" s="27" t="s">
        <v>24</v>
      </c>
      <c r="D2351" s="27" t="s">
        <v>1063</v>
      </c>
      <c r="E2351" s="27" t="s">
        <v>38</v>
      </c>
      <c r="F2351" s="27" t="s">
        <v>286</v>
      </c>
      <c r="G2351" s="27" t="s">
        <v>287</v>
      </c>
      <c r="H2351" s="139" t="s">
        <v>4</v>
      </c>
      <c r="I2351" s="1">
        <v>1005789609</v>
      </c>
      <c r="J2351" s="58">
        <v>4950</v>
      </c>
      <c r="K2351" t="str">
        <f>VLOOKUP(D2351,Group[],3,FALSE)</f>
        <v>Komoditi</v>
      </c>
      <c r="L2351" t="str">
        <f>VLOOKUP(D2351,Group[],5,FALSE)</f>
        <v>Tembakau</v>
      </c>
      <c r="M2351" t="str">
        <f>VLOOKUP(D2351,Group[],4,FALSE)</f>
        <v>Tembakau</v>
      </c>
      <c r="N2351" t="str">
        <f>VLOOKUP(F2351,Kategori[],3,FALSE)</f>
        <v>Tembakau</v>
      </c>
    </row>
    <row r="2352" spans="1:14">
      <c r="A2352" s="139" t="s">
        <v>6856</v>
      </c>
      <c r="B2352" s="27" t="s">
        <v>20</v>
      </c>
      <c r="C2352" s="27" t="s">
        <v>24</v>
      </c>
      <c r="D2352" s="27" t="s">
        <v>1063</v>
      </c>
      <c r="E2352" s="27" t="s">
        <v>38</v>
      </c>
      <c r="F2352" s="27" t="s">
        <v>286</v>
      </c>
      <c r="G2352" s="27" t="s">
        <v>287</v>
      </c>
      <c r="H2352" s="139" t="s">
        <v>5</v>
      </c>
      <c r="I2352" s="1">
        <v>463546535</v>
      </c>
      <c r="J2352" s="58">
        <v>1598</v>
      </c>
      <c r="K2352" t="str">
        <f>VLOOKUP(D2352,Group[],3,FALSE)</f>
        <v>Komoditi</v>
      </c>
      <c r="L2352" t="str">
        <f>VLOOKUP(D2352,Group[],5,FALSE)</f>
        <v>Tembakau</v>
      </c>
      <c r="M2352" t="str">
        <f>VLOOKUP(D2352,Group[],4,FALSE)</f>
        <v>Tembakau</v>
      </c>
      <c r="N2352" t="str">
        <f>VLOOKUP(F2352,Kategori[],3,FALSE)</f>
        <v>Tembakau</v>
      </c>
    </row>
    <row r="2353" spans="1:14">
      <c r="A2353" s="139" t="s">
        <v>6856</v>
      </c>
      <c r="B2353" s="27" t="s">
        <v>20</v>
      </c>
      <c r="C2353" s="27" t="s">
        <v>24</v>
      </c>
      <c r="D2353" s="27" t="s">
        <v>1063</v>
      </c>
      <c r="E2353" s="27" t="s">
        <v>38</v>
      </c>
      <c r="F2353" s="27" t="s">
        <v>288</v>
      </c>
      <c r="G2353" s="27" t="s">
        <v>289</v>
      </c>
      <c r="H2353" s="139" t="s">
        <v>4</v>
      </c>
      <c r="I2353" s="1">
        <v>121913892</v>
      </c>
      <c r="J2353" s="58">
        <v>600</v>
      </c>
      <c r="K2353" t="str">
        <f>VLOOKUP(D2353,Group[],3,FALSE)</f>
        <v>Komoditi</v>
      </c>
      <c r="L2353" t="str">
        <f>VLOOKUP(D2353,Group[],5,FALSE)</f>
        <v>Tembakau</v>
      </c>
      <c r="M2353" t="str">
        <f>VLOOKUP(D2353,Group[],4,FALSE)</f>
        <v>Tembakau</v>
      </c>
      <c r="N2353" t="str">
        <f>VLOOKUP(F2353,Kategori[],3,FALSE)</f>
        <v>Tembakau</v>
      </c>
    </row>
    <row r="2354" spans="1:14">
      <c r="A2354" s="139" t="s">
        <v>6856</v>
      </c>
      <c r="B2354" s="27" t="s">
        <v>20</v>
      </c>
      <c r="C2354" s="27" t="s">
        <v>24</v>
      </c>
      <c r="D2354" s="27" t="s">
        <v>1063</v>
      </c>
      <c r="E2354" s="27" t="s">
        <v>38</v>
      </c>
      <c r="F2354" s="27" t="s">
        <v>288</v>
      </c>
      <c r="G2354" s="27" t="s">
        <v>289</v>
      </c>
      <c r="H2354" s="139" t="s">
        <v>5</v>
      </c>
      <c r="I2354" s="1">
        <v>59884558</v>
      </c>
      <c r="J2354" s="58">
        <v>207</v>
      </c>
      <c r="K2354" t="str">
        <f>VLOOKUP(D2354,Group[],3,FALSE)</f>
        <v>Komoditi</v>
      </c>
      <c r="L2354" t="str">
        <f>VLOOKUP(D2354,Group[],5,FALSE)</f>
        <v>Tembakau</v>
      </c>
      <c r="M2354" t="str">
        <f>VLOOKUP(D2354,Group[],4,FALSE)</f>
        <v>Tembakau</v>
      </c>
      <c r="N2354" t="str">
        <f>VLOOKUP(F2354,Kategori[],3,FALSE)</f>
        <v>Tembakau</v>
      </c>
    </row>
    <row r="2355" spans="1:14">
      <c r="A2355" s="139" t="s">
        <v>6856</v>
      </c>
      <c r="B2355" s="27" t="s">
        <v>20</v>
      </c>
      <c r="C2355" s="27" t="s">
        <v>24</v>
      </c>
      <c r="D2355" s="27" t="s">
        <v>1063</v>
      </c>
      <c r="E2355" s="27" t="s">
        <v>38</v>
      </c>
      <c r="F2355" s="27" t="s">
        <v>290</v>
      </c>
      <c r="G2355" s="27" t="s">
        <v>291</v>
      </c>
      <c r="H2355" s="139" t="s">
        <v>5</v>
      </c>
      <c r="I2355" s="1">
        <v>779283003</v>
      </c>
      <c r="J2355" s="58">
        <v>2685</v>
      </c>
      <c r="K2355" t="str">
        <f>VLOOKUP(D2355,Group[],3,FALSE)</f>
        <v>Komoditi</v>
      </c>
      <c r="L2355" t="str">
        <f>VLOOKUP(D2355,Group[],5,FALSE)</f>
        <v>Tembakau</v>
      </c>
      <c r="M2355" t="str">
        <f>VLOOKUP(D2355,Group[],4,FALSE)</f>
        <v>Tembakau</v>
      </c>
      <c r="N2355" t="str">
        <f>VLOOKUP(F2355,Kategori[],3,FALSE)</f>
        <v>Tembakau</v>
      </c>
    </row>
    <row r="2356" spans="1:14">
      <c r="A2356" s="139" t="s">
        <v>6856</v>
      </c>
      <c r="B2356" s="27" t="s">
        <v>20</v>
      </c>
      <c r="C2356" s="27" t="s">
        <v>24</v>
      </c>
      <c r="D2356" s="27" t="s">
        <v>1063</v>
      </c>
      <c r="E2356" s="27" t="s">
        <v>38</v>
      </c>
      <c r="F2356" s="27" t="s">
        <v>294</v>
      </c>
      <c r="G2356" s="27" t="s">
        <v>295</v>
      </c>
      <c r="H2356" s="139" t="s">
        <v>4</v>
      </c>
      <c r="I2356" s="1">
        <v>10607654104</v>
      </c>
      <c r="J2356" s="58">
        <v>99402</v>
      </c>
      <c r="K2356" t="str">
        <f>VLOOKUP(D2356,Group[],3,FALSE)</f>
        <v>Komoditi</v>
      </c>
      <c r="L2356" t="str">
        <f>VLOOKUP(D2356,Group[],5,FALSE)</f>
        <v>Tembakau</v>
      </c>
      <c r="M2356" t="str">
        <f>VLOOKUP(D2356,Group[],4,FALSE)</f>
        <v>Tembakau</v>
      </c>
      <c r="N2356" t="str">
        <f>VLOOKUP(F2356,Kategori[],3,FALSE)</f>
        <v>Tembakau</v>
      </c>
    </row>
    <row r="2357" spans="1:14">
      <c r="A2357" s="139" t="s">
        <v>6856</v>
      </c>
      <c r="B2357" s="27" t="s">
        <v>20</v>
      </c>
      <c r="C2357" s="27" t="s">
        <v>24</v>
      </c>
      <c r="D2357" s="27" t="s">
        <v>1063</v>
      </c>
      <c r="E2357" s="27" t="s">
        <v>38</v>
      </c>
      <c r="F2357" s="27" t="s">
        <v>759</v>
      </c>
      <c r="G2357" s="27" t="s">
        <v>760</v>
      </c>
      <c r="H2357" s="139" t="s">
        <v>5</v>
      </c>
      <c r="I2357" s="1">
        <v>14580000</v>
      </c>
      <c r="J2357" s="58">
        <v>50</v>
      </c>
      <c r="K2357" t="str">
        <f>VLOOKUP(D2357,Group[],3,FALSE)</f>
        <v>Komoditi</v>
      </c>
      <c r="L2357" t="str">
        <f>VLOOKUP(D2357,Group[],5,FALSE)</f>
        <v>Tembakau</v>
      </c>
      <c r="M2357" t="str">
        <f>VLOOKUP(D2357,Group[],4,FALSE)</f>
        <v>Tembakau</v>
      </c>
      <c r="N2357" t="str">
        <f>VLOOKUP(F2357,Kategori[],3,FALSE)</f>
        <v>Tembakau</v>
      </c>
    </row>
    <row r="2358" spans="1:14">
      <c r="A2358" s="139" t="s">
        <v>6856</v>
      </c>
      <c r="B2358" s="27" t="s">
        <v>20</v>
      </c>
      <c r="C2358" s="27" t="s">
        <v>20</v>
      </c>
      <c r="D2358" s="27" t="s">
        <v>1066</v>
      </c>
      <c r="E2358" s="27" t="s">
        <v>28</v>
      </c>
      <c r="F2358" s="27" t="s">
        <v>772</v>
      </c>
      <c r="G2358" s="27" t="s">
        <v>773</v>
      </c>
      <c r="H2358" s="139" t="s">
        <v>5</v>
      </c>
      <c r="I2358" s="1">
        <v>2877200000</v>
      </c>
      <c r="J2358" s="58">
        <v>108000</v>
      </c>
      <c r="K2358" t="str">
        <f>VLOOKUP(D2358,Group[],3,FALSE)</f>
        <v>Komoditi</v>
      </c>
      <c r="L2358" t="str">
        <f>VLOOKUP(D2358,Group[],5,FALSE)</f>
        <v>Karet</v>
      </c>
      <c r="M2358" t="str">
        <f>VLOOKUP(D2358,Group[],4,FALSE)</f>
        <v>Karet</v>
      </c>
      <c r="N2358" t="str">
        <f>VLOOKUP(F2358,Kategori[],3,FALSE)</f>
        <v>Karet Lainnya</v>
      </c>
    </row>
    <row r="2359" spans="1:14">
      <c r="A2359" s="139" t="s">
        <v>6856</v>
      </c>
      <c r="B2359" s="27" t="s">
        <v>20</v>
      </c>
      <c r="C2359" s="27" t="s">
        <v>20</v>
      </c>
      <c r="D2359" s="27" t="s">
        <v>1066</v>
      </c>
      <c r="E2359" s="27" t="s">
        <v>28</v>
      </c>
      <c r="F2359" s="27" t="s">
        <v>322</v>
      </c>
      <c r="G2359" s="27" t="s">
        <v>323</v>
      </c>
      <c r="H2359" s="139" t="s">
        <v>4</v>
      </c>
      <c r="I2359" s="1">
        <v>22343375376</v>
      </c>
      <c r="J2359" s="58">
        <v>595200</v>
      </c>
      <c r="K2359" t="str">
        <f>VLOOKUP(D2359,Group[],3,FALSE)</f>
        <v>Komoditi</v>
      </c>
      <c r="L2359" t="str">
        <f>VLOOKUP(D2359,Group[],5,FALSE)</f>
        <v>Karet</v>
      </c>
      <c r="M2359" t="str">
        <f>VLOOKUP(D2359,Group[],4,FALSE)</f>
        <v>Karet</v>
      </c>
      <c r="N2359" t="str">
        <f>VLOOKUP(F2359,Kategori[],3,FALSE)</f>
        <v>RSS-I</v>
      </c>
    </row>
    <row r="2360" spans="1:14">
      <c r="A2360" s="139" t="s">
        <v>6856</v>
      </c>
      <c r="B2360" s="27" t="s">
        <v>20</v>
      </c>
      <c r="C2360" s="27" t="s">
        <v>20</v>
      </c>
      <c r="D2360" s="27" t="s">
        <v>1066</v>
      </c>
      <c r="E2360" s="27" t="s">
        <v>28</v>
      </c>
      <c r="F2360" s="27" t="s">
        <v>775</v>
      </c>
      <c r="G2360" s="27" t="s">
        <v>776</v>
      </c>
      <c r="H2360" s="139" t="s">
        <v>5</v>
      </c>
      <c r="I2360" s="1">
        <v>54400000</v>
      </c>
      <c r="J2360" s="58">
        <v>2720</v>
      </c>
      <c r="K2360" t="str">
        <f>VLOOKUP(D2360,Group[],3,FALSE)</f>
        <v>Komoditi</v>
      </c>
      <c r="L2360" t="str">
        <f>VLOOKUP(D2360,Group[],5,FALSE)</f>
        <v>Karet</v>
      </c>
      <c r="M2360" t="str">
        <f>VLOOKUP(D2360,Group[],4,FALSE)</f>
        <v>Karet</v>
      </c>
      <c r="N2360" t="str">
        <f>VLOOKUP(F2360,Kategori[],3,FALSE)</f>
        <v>Karet Lainnya</v>
      </c>
    </row>
    <row r="2361" spans="1:14">
      <c r="A2361" s="139" t="s">
        <v>6856</v>
      </c>
      <c r="B2361" s="27" t="s">
        <v>20</v>
      </c>
      <c r="C2361" s="27" t="s">
        <v>20</v>
      </c>
      <c r="D2361" s="27" t="s">
        <v>1066</v>
      </c>
      <c r="E2361" s="27" t="s">
        <v>28</v>
      </c>
      <c r="F2361" s="27" t="s">
        <v>777</v>
      </c>
      <c r="G2361" s="27" t="s">
        <v>778</v>
      </c>
      <c r="H2361" s="139" t="s">
        <v>5</v>
      </c>
      <c r="I2361" s="1">
        <v>2036480000</v>
      </c>
      <c r="J2361" s="58">
        <v>89600</v>
      </c>
      <c r="K2361" t="str">
        <f>VLOOKUP(D2361,Group[],3,FALSE)</f>
        <v>Komoditi</v>
      </c>
      <c r="L2361" t="str">
        <f>VLOOKUP(D2361,Group[],5,FALSE)</f>
        <v>Karet</v>
      </c>
      <c r="M2361" t="str">
        <f>VLOOKUP(D2361,Group[],4,FALSE)</f>
        <v>Karet</v>
      </c>
      <c r="N2361" t="str">
        <f>VLOOKUP(F2361,Kategori[],3,FALSE)</f>
        <v>Karet Lainnya</v>
      </c>
    </row>
    <row r="2362" spans="1:14">
      <c r="A2362" s="139" t="s">
        <v>6856</v>
      </c>
      <c r="B2362" s="27" t="s">
        <v>20</v>
      </c>
      <c r="C2362" s="27" t="s">
        <v>20</v>
      </c>
      <c r="D2362" s="27" t="s">
        <v>1066</v>
      </c>
      <c r="E2362" s="27" t="s">
        <v>28</v>
      </c>
      <c r="F2362" s="27" t="s">
        <v>779</v>
      </c>
      <c r="G2362" s="27" t="s">
        <v>780</v>
      </c>
      <c r="H2362" s="139" t="s">
        <v>5</v>
      </c>
      <c r="I2362" s="1">
        <v>1527792000</v>
      </c>
      <c r="J2362" s="58">
        <v>76560</v>
      </c>
      <c r="K2362" t="str">
        <f>VLOOKUP(D2362,Group[],3,FALSE)</f>
        <v>Komoditi</v>
      </c>
      <c r="L2362" t="str">
        <f>VLOOKUP(D2362,Group[],5,FALSE)</f>
        <v>Karet</v>
      </c>
      <c r="M2362" t="str">
        <f>VLOOKUP(D2362,Group[],4,FALSE)</f>
        <v>Karet</v>
      </c>
      <c r="N2362" t="str">
        <f>VLOOKUP(F2362,Kategori[],3,FALSE)</f>
        <v>Karet Lainnya</v>
      </c>
    </row>
    <row r="2363" spans="1:14">
      <c r="A2363" s="139" t="s">
        <v>6856</v>
      </c>
      <c r="B2363" s="27" t="s">
        <v>20</v>
      </c>
      <c r="C2363" s="27" t="s">
        <v>20</v>
      </c>
      <c r="D2363" s="27" t="s">
        <v>1066</v>
      </c>
      <c r="E2363" s="27" t="s">
        <v>28</v>
      </c>
      <c r="F2363" s="27" t="s">
        <v>98</v>
      </c>
      <c r="G2363" s="27" t="s">
        <v>99</v>
      </c>
      <c r="H2363" s="139" t="s">
        <v>4</v>
      </c>
      <c r="I2363" s="1">
        <v>1287758758</v>
      </c>
      <c r="J2363" s="58">
        <v>40680</v>
      </c>
      <c r="K2363" t="str">
        <f>VLOOKUP(D2363,Group[],3,FALSE)</f>
        <v>Komoditi</v>
      </c>
      <c r="L2363" t="str">
        <f>VLOOKUP(D2363,Group[],5,FALSE)</f>
        <v>Karet</v>
      </c>
      <c r="M2363" t="str">
        <f>VLOOKUP(D2363,Group[],4,FALSE)</f>
        <v>Karet</v>
      </c>
      <c r="N2363" t="str">
        <f>VLOOKUP(F2363,Kategori[],3,FALSE)</f>
        <v>RSS-I</v>
      </c>
    </row>
    <row r="2364" spans="1:14">
      <c r="A2364" s="139" t="s">
        <v>6856</v>
      </c>
      <c r="B2364" s="27" t="s">
        <v>20</v>
      </c>
      <c r="C2364" s="27" t="s">
        <v>20</v>
      </c>
      <c r="D2364" s="27" t="s">
        <v>1066</v>
      </c>
      <c r="E2364" s="27" t="s">
        <v>28</v>
      </c>
      <c r="F2364" s="27" t="s">
        <v>98</v>
      </c>
      <c r="G2364" s="27" t="s">
        <v>99</v>
      </c>
      <c r="H2364" s="139" t="s">
        <v>5</v>
      </c>
      <c r="I2364" s="1">
        <v>2727809604</v>
      </c>
      <c r="J2364" s="58">
        <v>95598</v>
      </c>
      <c r="K2364" t="str">
        <f>VLOOKUP(D2364,Group[],3,FALSE)</f>
        <v>Komoditi</v>
      </c>
      <c r="L2364" t="str">
        <f>VLOOKUP(D2364,Group[],5,FALSE)</f>
        <v>Karet</v>
      </c>
      <c r="M2364" t="str">
        <f>VLOOKUP(D2364,Group[],4,FALSE)</f>
        <v>Karet</v>
      </c>
      <c r="N2364" t="str">
        <f>VLOOKUP(F2364,Kategori[],3,FALSE)</f>
        <v>RSS-I</v>
      </c>
    </row>
    <row r="2365" spans="1:14">
      <c r="A2365" s="139" t="s">
        <v>6856</v>
      </c>
      <c r="B2365" s="27" t="s">
        <v>20</v>
      </c>
      <c r="C2365" s="27" t="s">
        <v>20</v>
      </c>
      <c r="D2365" s="27" t="s">
        <v>1066</v>
      </c>
      <c r="E2365" s="27" t="s">
        <v>28</v>
      </c>
      <c r="F2365" s="27" t="s">
        <v>744</v>
      </c>
      <c r="G2365" s="27" t="s">
        <v>745</v>
      </c>
      <c r="H2365" s="139" t="s">
        <v>5</v>
      </c>
      <c r="I2365" s="1">
        <v>210180000</v>
      </c>
      <c r="J2365" s="58">
        <v>7006</v>
      </c>
      <c r="K2365" t="str">
        <f>VLOOKUP(D2365,Group[],3,FALSE)</f>
        <v>Komoditi</v>
      </c>
      <c r="L2365" t="str">
        <f>VLOOKUP(D2365,Group[],5,FALSE)</f>
        <v>Karet</v>
      </c>
      <c r="M2365" t="str">
        <f>VLOOKUP(D2365,Group[],4,FALSE)</f>
        <v>Karet</v>
      </c>
      <c r="N2365" t="str">
        <f>VLOOKUP(F2365,Kategori[],3,FALSE)</f>
        <v>RSS-III</v>
      </c>
    </row>
    <row r="2366" spans="1:14">
      <c r="A2366" s="139" t="s">
        <v>6856</v>
      </c>
      <c r="B2366" s="27" t="s">
        <v>20</v>
      </c>
      <c r="C2366" s="27" t="s">
        <v>20</v>
      </c>
      <c r="D2366" s="27" t="s">
        <v>1066</v>
      </c>
      <c r="E2366" s="27" t="s">
        <v>28</v>
      </c>
      <c r="F2366" s="27" t="s">
        <v>492</v>
      </c>
      <c r="G2366" s="27" t="s">
        <v>493</v>
      </c>
      <c r="H2366" s="139" t="s">
        <v>5</v>
      </c>
      <c r="I2366" s="1">
        <v>331090000</v>
      </c>
      <c r="J2366" s="58">
        <v>11300</v>
      </c>
      <c r="K2366" t="str">
        <f>VLOOKUP(D2366,Group[],3,FALSE)</f>
        <v>Komoditi</v>
      </c>
      <c r="L2366" t="str">
        <f>VLOOKUP(D2366,Group[],5,FALSE)</f>
        <v>Karet</v>
      </c>
      <c r="M2366" t="str">
        <f>VLOOKUP(D2366,Group[],4,FALSE)</f>
        <v>Karet</v>
      </c>
      <c r="N2366" t="str">
        <f>VLOOKUP(F2366,Kategori[],3,FALSE)</f>
        <v>Karet Lainnya</v>
      </c>
    </row>
    <row r="2367" spans="1:14">
      <c r="A2367" s="139" t="s">
        <v>6856</v>
      </c>
      <c r="B2367" s="27" t="s">
        <v>20</v>
      </c>
      <c r="C2367" s="27" t="s">
        <v>20</v>
      </c>
      <c r="D2367" s="27" t="s">
        <v>1067</v>
      </c>
      <c r="E2367" s="27" t="s">
        <v>36</v>
      </c>
      <c r="F2367" s="27" t="s">
        <v>357</v>
      </c>
      <c r="G2367" s="27" t="s">
        <v>358</v>
      </c>
      <c r="H2367" s="139" t="s">
        <v>5</v>
      </c>
      <c r="I2367" s="1">
        <v>28200000</v>
      </c>
      <c r="J2367" s="58">
        <v>940</v>
      </c>
      <c r="K2367" t="str">
        <f>VLOOKUP(D2367,Group[],3,FALSE)</f>
        <v>Komoditi</v>
      </c>
      <c r="L2367" t="str">
        <f>VLOOKUP(D2367,Group[],5,FALSE)</f>
        <v>Teh</v>
      </c>
      <c r="M2367" t="str">
        <f>VLOOKUP(D2367,Group[],4,FALSE)</f>
        <v>Teh</v>
      </c>
      <c r="N2367" t="str">
        <f>VLOOKUP(F2367,Kategori[],3,FALSE)</f>
        <v>CTC</v>
      </c>
    </row>
    <row r="2368" spans="1:14">
      <c r="A2368" s="139" t="s">
        <v>6856</v>
      </c>
      <c r="B2368" s="27" t="s">
        <v>20</v>
      </c>
      <c r="C2368" s="27" t="s">
        <v>20</v>
      </c>
      <c r="D2368" s="27" t="s">
        <v>1067</v>
      </c>
      <c r="E2368" s="27" t="s">
        <v>36</v>
      </c>
      <c r="F2368" s="27" t="s">
        <v>394</v>
      </c>
      <c r="G2368" s="27" t="s">
        <v>395</v>
      </c>
      <c r="H2368" s="139" t="s">
        <v>5</v>
      </c>
      <c r="I2368" s="1">
        <v>284932032</v>
      </c>
      <c r="J2368" s="58">
        <v>14300</v>
      </c>
      <c r="K2368" t="str">
        <f>VLOOKUP(D2368,Group[],3,FALSE)</f>
        <v>Komoditi</v>
      </c>
      <c r="L2368" t="str">
        <f>VLOOKUP(D2368,Group[],5,FALSE)</f>
        <v>Teh</v>
      </c>
      <c r="M2368" t="str">
        <f>VLOOKUP(D2368,Group[],4,FALSE)</f>
        <v>Teh</v>
      </c>
      <c r="N2368" t="str">
        <f>VLOOKUP(F2368,Kategori[],3,FALSE)</f>
        <v>CTC</v>
      </c>
    </row>
    <row r="2369" spans="1:14">
      <c r="A2369" s="139" t="s">
        <v>6856</v>
      </c>
      <c r="B2369" s="27" t="s">
        <v>20</v>
      </c>
      <c r="C2369" s="27" t="s">
        <v>20</v>
      </c>
      <c r="D2369" s="27" t="s">
        <v>1067</v>
      </c>
      <c r="E2369" s="27" t="s">
        <v>36</v>
      </c>
      <c r="F2369" s="27" t="s">
        <v>80</v>
      </c>
      <c r="G2369" s="27" t="s">
        <v>81</v>
      </c>
      <c r="H2369" s="139" t="s">
        <v>5</v>
      </c>
      <c r="I2369" s="1">
        <v>158481660</v>
      </c>
      <c r="J2369" s="58">
        <v>6000</v>
      </c>
      <c r="K2369" t="str">
        <f>VLOOKUP(D2369,Group[],3,FALSE)</f>
        <v>Komoditi</v>
      </c>
      <c r="L2369" t="str">
        <f>VLOOKUP(D2369,Group[],5,FALSE)</f>
        <v>Teh</v>
      </c>
      <c r="M2369" t="str">
        <f>VLOOKUP(D2369,Group[],4,FALSE)</f>
        <v>Teh</v>
      </c>
      <c r="N2369" t="str">
        <f>VLOOKUP(F2369,Kategori[],3,FALSE)</f>
        <v>CTC</v>
      </c>
    </row>
    <row r="2370" spans="1:14">
      <c r="A2370" s="139" t="s">
        <v>6856</v>
      </c>
      <c r="B2370" s="27" t="s">
        <v>20</v>
      </c>
      <c r="C2370" s="27" t="s">
        <v>20</v>
      </c>
      <c r="D2370" s="27" t="s">
        <v>1067</v>
      </c>
      <c r="E2370" s="27" t="s">
        <v>36</v>
      </c>
      <c r="F2370" s="27" t="s">
        <v>84</v>
      </c>
      <c r="G2370" s="27" t="s">
        <v>85</v>
      </c>
      <c r="H2370" s="139" t="s">
        <v>4</v>
      </c>
      <c r="I2370" s="1">
        <v>147101202</v>
      </c>
      <c r="J2370" s="58">
        <v>7420</v>
      </c>
      <c r="K2370" t="str">
        <f>VLOOKUP(D2370,Group[],3,FALSE)</f>
        <v>Komoditi</v>
      </c>
      <c r="L2370" t="str">
        <f>VLOOKUP(D2370,Group[],5,FALSE)</f>
        <v>Teh</v>
      </c>
      <c r="M2370" t="str">
        <f>VLOOKUP(D2370,Group[],4,FALSE)</f>
        <v>Teh</v>
      </c>
      <c r="N2370" t="str">
        <f>VLOOKUP(F2370,Kategori[],3,FALSE)</f>
        <v>CTC</v>
      </c>
    </row>
    <row r="2371" spans="1:14">
      <c r="A2371" s="139" t="s">
        <v>6856</v>
      </c>
      <c r="B2371" s="27" t="s">
        <v>20</v>
      </c>
      <c r="C2371" s="27" t="s">
        <v>20</v>
      </c>
      <c r="D2371" s="27" t="s">
        <v>1067</v>
      </c>
      <c r="E2371" s="27" t="s">
        <v>36</v>
      </c>
      <c r="F2371" s="27" t="s">
        <v>84</v>
      </c>
      <c r="G2371" s="27" t="s">
        <v>85</v>
      </c>
      <c r="H2371" s="139" t="s">
        <v>5</v>
      </c>
      <c r="I2371" s="1">
        <v>1085618393</v>
      </c>
      <c r="J2371" s="58">
        <v>56120</v>
      </c>
      <c r="K2371" t="str">
        <f>VLOOKUP(D2371,Group[],3,FALSE)</f>
        <v>Komoditi</v>
      </c>
      <c r="L2371" t="str">
        <f>VLOOKUP(D2371,Group[],5,FALSE)</f>
        <v>Teh</v>
      </c>
      <c r="M2371" t="str">
        <f>VLOOKUP(D2371,Group[],4,FALSE)</f>
        <v>Teh</v>
      </c>
      <c r="N2371" t="str">
        <f>VLOOKUP(F2371,Kategori[],3,FALSE)</f>
        <v>CTC</v>
      </c>
    </row>
    <row r="2372" spans="1:14">
      <c r="A2372" s="139" t="s">
        <v>6856</v>
      </c>
      <c r="B2372" s="27" t="s">
        <v>20</v>
      </c>
      <c r="C2372" s="27" t="s">
        <v>20</v>
      </c>
      <c r="D2372" s="27" t="s">
        <v>1067</v>
      </c>
      <c r="E2372" s="27" t="s">
        <v>36</v>
      </c>
      <c r="F2372" s="27" t="s">
        <v>86</v>
      </c>
      <c r="G2372" s="27" t="s">
        <v>87</v>
      </c>
      <c r="H2372" s="139" t="s">
        <v>4</v>
      </c>
      <c r="I2372" s="1">
        <v>101373636</v>
      </c>
      <c r="J2372" s="58">
        <v>3900</v>
      </c>
      <c r="K2372" t="str">
        <f>VLOOKUP(D2372,Group[],3,FALSE)</f>
        <v>Komoditi</v>
      </c>
      <c r="L2372" t="str">
        <f>VLOOKUP(D2372,Group[],5,FALSE)</f>
        <v>Teh</v>
      </c>
      <c r="M2372" t="str">
        <f>VLOOKUP(D2372,Group[],4,FALSE)</f>
        <v>Teh</v>
      </c>
      <c r="N2372" t="str">
        <f>VLOOKUP(F2372,Kategori[],3,FALSE)</f>
        <v>CTC</v>
      </c>
    </row>
    <row r="2373" spans="1:14">
      <c r="A2373" s="139" t="s">
        <v>6856</v>
      </c>
      <c r="B2373" s="27" t="s">
        <v>20</v>
      </c>
      <c r="C2373" s="27" t="s">
        <v>20</v>
      </c>
      <c r="D2373" s="27" t="s">
        <v>1067</v>
      </c>
      <c r="E2373" s="27" t="s">
        <v>36</v>
      </c>
      <c r="F2373" s="27" t="s">
        <v>86</v>
      </c>
      <c r="G2373" s="27" t="s">
        <v>87</v>
      </c>
      <c r="H2373" s="139" t="s">
        <v>5</v>
      </c>
      <c r="I2373" s="1">
        <v>103018435</v>
      </c>
      <c r="J2373" s="58">
        <v>3900</v>
      </c>
      <c r="K2373" t="str">
        <f>VLOOKUP(D2373,Group[],3,FALSE)</f>
        <v>Komoditi</v>
      </c>
      <c r="L2373" t="str">
        <f>VLOOKUP(D2373,Group[],5,FALSE)</f>
        <v>Teh</v>
      </c>
      <c r="M2373" t="str">
        <f>VLOOKUP(D2373,Group[],4,FALSE)</f>
        <v>Teh</v>
      </c>
      <c r="N2373" t="str">
        <f>VLOOKUP(F2373,Kategori[],3,FALSE)</f>
        <v>CTC</v>
      </c>
    </row>
    <row r="2374" spans="1:14">
      <c r="A2374" s="139" t="s">
        <v>6856</v>
      </c>
      <c r="B2374" s="27" t="s">
        <v>20</v>
      </c>
      <c r="C2374" s="27" t="s">
        <v>20</v>
      </c>
      <c r="D2374" s="27" t="s">
        <v>1067</v>
      </c>
      <c r="E2374" s="27" t="s">
        <v>36</v>
      </c>
      <c r="F2374" s="27" t="s">
        <v>340</v>
      </c>
      <c r="G2374" s="27" t="s">
        <v>341</v>
      </c>
      <c r="H2374" s="139" t="s">
        <v>5</v>
      </c>
      <c r="I2374" s="1">
        <v>306000000</v>
      </c>
      <c r="J2374" s="58">
        <v>20400</v>
      </c>
      <c r="K2374" t="str">
        <f>VLOOKUP(D2374,Group[],3,FALSE)</f>
        <v>Komoditi</v>
      </c>
      <c r="L2374" t="str">
        <f>VLOOKUP(D2374,Group[],5,FALSE)</f>
        <v>Teh</v>
      </c>
      <c r="M2374" t="str">
        <f>VLOOKUP(D2374,Group[],4,FALSE)</f>
        <v>Teh</v>
      </c>
      <c r="N2374" t="str">
        <f>VLOOKUP(F2374,Kategori[],3,FALSE)</f>
        <v>CTC</v>
      </c>
    </row>
    <row r="2375" spans="1:14">
      <c r="A2375" s="139" t="s">
        <v>6856</v>
      </c>
      <c r="B2375" s="27" t="s">
        <v>20</v>
      </c>
      <c r="C2375" s="27" t="s">
        <v>20</v>
      </c>
      <c r="D2375" s="27" t="s">
        <v>1064</v>
      </c>
      <c r="E2375" s="27" t="s">
        <v>33</v>
      </c>
      <c r="F2375" s="27" t="s">
        <v>931</v>
      </c>
      <c r="G2375" s="27" t="s">
        <v>932</v>
      </c>
      <c r="H2375" s="139" t="s">
        <v>5</v>
      </c>
      <c r="I2375" s="1">
        <v>5393498199</v>
      </c>
      <c r="J2375" s="58">
        <v>377</v>
      </c>
      <c r="K2375" t="str">
        <f>VLOOKUP(D2375,Group[],3,FALSE)</f>
        <v>Komoditi</v>
      </c>
      <c r="L2375" t="str">
        <f>VLOOKUP(D2375,Group[],5,FALSE)</f>
        <v>Tebu</v>
      </c>
      <c r="M2375" t="str">
        <f>VLOOKUP(D2375,Group[],4,FALSE)</f>
        <v>Tebu</v>
      </c>
      <c r="N2375" t="str">
        <f>VLOOKUP(F2375,Kategori[],3,FALSE)</f>
        <v>Optimalisasi Aset</v>
      </c>
    </row>
    <row r="2376" spans="1:14">
      <c r="A2376" s="139" t="s">
        <v>6856</v>
      </c>
      <c r="B2376" s="27" t="s">
        <v>20</v>
      </c>
      <c r="C2376" s="27" t="s">
        <v>20</v>
      </c>
      <c r="D2376" s="27" t="s">
        <v>1072</v>
      </c>
      <c r="E2376" s="27" t="s">
        <v>27</v>
      </c>
      <c r="F2376" s="27" t="s">
        <v>774</v>
      </c>
      <c r="G2376" s="27" t="s">
        <v>11</v>
      </c>
      <c r="H2376" s="139" t="s">
        <v>5</v>
      </c>
      <c r="I2376" s="1">
        <v>273571171</v>
      </c>
      <c r="J2376" s="58">
        <v>64</v>
      </c>
      <c r="K2376" t="str">
        <f>VLOOKUP(D2376,Group[],3,FALSE)</f>
        <v>Non Komoditi</v>
      </c>
      <c r="L2376">
        <f>VLOOKUP(D2376,Group[],5,FALSE)</f>
        <v>0</v>
      </c>
      <c r="M2376" t="str">
        <f>VLOOKUP(D2376,Group[],4,FALSE)</f>
        <v>Hortikultura</v>
      </c>
      <c r="N2376" t="str">
        <f>VLOOKUP(F2376,Kategori[],3,FALSE)</f>
        <v>Optimalisasi Aset</v>
      </c>
    </row>
    <row r="2377" spans="1:14">
      <c r="A2377" s="139" t="s">
        <v>6856</v>
      </c>
      <c r="B2377" s="27" t="s">
        <v>20</v>
      </c>
      <c r="C2377" s="27" t="s">
        <v>20</v>
      </c>
      <c r="D2377" s="27" t="s">
        <v>1072</v>
      </c>
      <c r="E2377" s="27" t="s">
        <v>27</v>
      </c>
      <c r="F2377" s="27" t="s">
        <v>915</v>
      </c>
      <c r="G2377" s="27" t="s">
        <v>916</v>
      </c>
      <c r="H2377" s="139" t="s">
        <v>5</v>
      </c>
      <c r="I2377" s="1">
        <v>159880968</v>
      </c>
      <c r="J2377" s="58">
        <v>9522</v>
      </c>
      <c r="K2377" t="str">
        <f>VLOOKUP(D2377,Group[],3,FALSE)</f>
        <v>Non Komoditi</v>
      </c>
      <c r="L2377">
        <f>VLOOKUP(D2377,Group[],5,FALSE)</f>
        <v>0</v>
      </c>
      <c r="M2377" t="str">
        <f>VLOOKUP(D2377,Group[],4,FALSE)</f>
        <v>Hortikultura</v>
      </c>
      <c r="N2377" t="str">
        <f>VLOOKUP(F2377,Kategori[],3,FALSE)</f>
        <v>Hortikultura</v>
      </c>
    </row>
    <row r="2378" spans="1:14">
      <c r="A2378" s="139" t="s">
        <v>6856</v>
      </c>
      <c r="B2378" s="27" t="s">
        <v>20</v>
      </c>
      <c r="C2378" s="27" t="s">
        <v>20</v>
      </c>
      <c r="D2378" s="27" t="s">
        <v>1072</v>
      </c>
      <c r="E2378" s="27" t="s">
        <v>27</v>
      </c>
      <c r="F2378" s="27" t="s">
        <v>917</v>
      </c>
      <c r="G2378" s="27" t="s">
        <v>918</v>
      </c>
      <c r="H2378" s="139" t="s">
        <v>5</v>
      </c>
      <c r="I2378" s="1">
        <v>254942589</v>
      </c>
      <c r="J2378" s="58">
        <v>16270</v>
      </c>
      <c r="K2378" t="str">
        <f>VLOOKUP(D2378,Group[],3,FALSE)</f>
        <v>Non Komoditi</v>
      </c>
      <c r="L2378">
        <f>VLOOKUP(D2378,Group[],5,FALSE)</f>
        <v>0</v>
      </c>
      <c r="M2378" t="str">
        <f>VLOOKUP(D2378,Group[],4,FALSE)</f>
        <v>Hortikultura</v>
      </c>
      <c r="N2378" t="str">
        <f>VLOOKUP(F2378,Kategori[],3,FALSE)</f>
        <v>Hortikultura</v>
      </c>
    </row>
    <row r="2379" spans="1:14">
      <c r="A2379" s="139" t="s">
        <v>6856</v>
      </c>
      <c r="B2379" s="27" t="s">
        <v>20</v>
      </c>
      <c r="C2379" s="27" t="s">
        <v>20</v>
      </c>
      <c r="D2379" s="27" t="s">
        <v>1072</v>
      </c>
      <c r="E2379" s="27" t="s">
        <v>27</v>
      </c>
      <c r="F2379" s="27" t="s">
        <v>925</v>
      </c>
      <c r="G2379" s="27" t="s">
        <v>926</v>
      </c>
      <c r="H2379" s="139" t="s">
        <v>5</v>
      </c>
      <c r="I2379" s="1">
        <v>8623875</v>
      </c>
      <c r="J2379" s="58">
        <v>63</v>
      </c>
      <c r="K2379" t="str">
        <f>VLOOKUP(D2379,Group[],3,FALSE)</f>
        <v>Non Komoditi</v>
      </c>
      <c r="L2379">
        <f>VLOOKUP(D2379,Group[],5,FALSE)</f>
        <v>0</v>
      </c>
      <c r="M2379" t="str">
        <f>VLOOKUP(D2379,Group[],4,FALSE)</f>
        <v>Hortikultura</v>
      </c>
      <c r="N2379" t="str">
        <f>VLOOKUP(F2379,Kategori[],3,FALSE)</f>
        <v>Hortikultura</v>
      </c>
    </row>
    <row r="2380" spans="1:14">
      <c r="A2380" s="139" t="s">
        <v>6856</v>
      </c>
      <c r="B2380" s="27" t="s">
        <v>20</v>
      </c>
      <c r="C2380" s="27" t="s">
        <v>20</v>
      </c>
      <c r="D2380" s="27" t="s">
        <v>1072</v>
      </c>
      <c r="E2380" s="27" t="s">
        <v>27</v>
      </c>
      <c r="F2380" s="27" t="s">
        <v>927</v>
      </c>
      <c r="G2380" s="27" t="s">
        <v>928</v>
      </c>
      <c r="H2380" s="139" t="s">
        <v>5</v>
      </c>
      <c r="I2380" s="1">
        <v>21363015</v>
      </c>
      <c r="J2380" s="58">
        <v>6375</v>
      </c>
      <c r="K2380" t="str">
        <f>VLOOKUP(D2380,Group[],3,FALSE)</f>
        <v>Non Komoditi</v>
      </c>
      <c r="L2380">
        <f>VLOOKUP(D2380,Group[],5,FALSE)</f>
        <v>0</v>
      </c>
      <c r="M2380" t="str">
        <f>VLOOKUP(D2380,Group[],4,FALSE)</f>
        <v>Hortikultura</v>
      </c>
      <c r="N2380" t="str">
        <f>VLOOKUP(F2380,Kategori[],3,FALSE)</f>
        <v>Hortikultura</v>
      </c>
    </row>
    <row r="2381" spans="1:14">
      <c r="A2381" s="139" t="s">
        <v>6856</v>
      </c>
      <c r="B2381" s="27" t="s">
        <v>20</v>
      </c>
      <c r="C2381" s="27" t="s">
        <v>20</v>
      </c>
      <c r="D2381" s="27" t="s">
        <v>1072</v>
      </c>
      <c r="E2381" s="27" t="s">
        <v>27</v>
      </c>
      <c r="F2381" s="27" t="s">
        <v>939</v>
      </c>
      <c r="G2381" s="27" t="s">
        <v>940</v>
      </c>
      <c r="H2381" s="139" t="s">
        <v>5</v>
      </c>
      <c r="I2381" s="1">
        <v>1381081</v>
      </c>
      <c r="J2381" s="58">
        <v>13</v>
      </c>
      <c r="K2381" t="str">
        <f>VLOOKUP(D2381,Group[],3,FALSE)</f>
        <v>Non Komoditi</v>
      </c>
      <c r="L2381">
        <f>VLOOKUP(D2381,Group[],5,FALSE)</f>
        <v>0</v>
      </c>
      <c r="M2381" t="str">
        <f>VLOOKUP(D2381,Group[],4,FALSE)</f>
        <v>Hortikultura</v>
      </c>
      <c r="N2381" t="str">
        <f>VLOOKUP(F2381,Kategori[],3,FALSE)</f>
        <v>Kayu</v>
      </c>
    </row>
    <row r="2382" spans="1:14">
      <c r="A2382" s="139" t="s">
        <v>6856</v>
      </c>
      <c r="B2382" s="27" t="s">
        <v>20</v>
      </c>
      <c r="C2382" s="27" t="s">
        <v>20</v>
      </c>
      <c r="D2382" s="27" t="s">
        <v>1072</v>
      </c>
      <c r="E2382" s="27" t="s">
        <v>27</v>
      </c>
      <c r="F2382" s="27" t="s">
        <v>959</v>
      </c>
      <c r="G2382" s="27" t="s">
        <v>960</v>
      </c>
      <c r="H2382" s="139" t="s">
        <v>5</v>
      </c>
      <c r="I2382" s="1">
        <v>28132021</v>
      </c>
      <c r="J2382" s="58">
        <v>31255</v>
      </c>
      <c r="K2382" t="str">
        <f>VLOOKUP(D2382,Group[],3,FALSE)</f>
        <v>Non Komoditi</v>
      </c>
      <c r="L2382">
        <f>VLOOKUP(D2382,Group[],5,FALSE)</f>
        <v>0</v>
      </c>
      <c r="M2382" t="str">
        <f>VLOOKUP(D2382,Group[],4,FALSE)</f>
        <v>Hortikultura</v>
      </c>
      <c r="N2382" t="str">
        <f>VLOOKUP(F2382,Kategori[],3,FALSE)</f>
        <v>Hortikultura</v>
      </c>
    </row>
    <row r="2383" spans="1:14">
      <c r="A2383" s="139" t="s">
        <v>6856</v>
      </c>
      <c r="B2383" s="27" t="s">
        <v>20</v>
      </c>
      <c r="C2383" s="27" t="s">
        <v>20</v>
      </c>
      <c r="D2383" s="27" t="s">
        <v>1072</v>
      </c>
      <c r="E2383" s="27" t="s">
        <v>27</v>
      </c>
      <c r="F2383" s="27" t="s">
        <v>961</v>
      </c>
      <c r="G2383" s="27" t="s">
        <v>962</v>
      </c>
      <c r="H2383" s="139" t="s">
        <v>5</v>
      </c>
      <c r="I2383" s="1">
        <v>16371000</v>
      </c>
      <c r="J2383" s="58">
        <v>5457</v>
      </c>
      <c r="K2383" t="str">
        <f>VLOOKUP(D2383,Group[],3,FALSE)</f>
        <v>Non Komoditi</v>
      </c>
      <c r="L2383">
        <f>VLOOKUP(D2383,Group[],5,FALSE)</f>
        <v>0</v>
      </c>
      <c r="M2383" t="str">
        <f>VLOOKUP(D2383,Group[],4,FALSE)</f>
        <v>Hortikultura</v>
      </c>
      <c r="N2383" t="str">
        <f>VLOOKUP(F2383,Kategori[],3,FALSE)</f>
        <v>Hortikultura</v>
      </c>
    </row>
    <row r="2384" spans="1:14">
      <c r="A2384" s="139" t="s">
        <v>6856</v>
      </c>
      <c r="B2384" s="27" t="s">
        <v>20</v>
      </c>
      <c r="C2384" s="27" t="s">
        <v>20</v>
      </c>
      <c r="D2384" s="27" t="s">
        <v>1072</v>
      </c>
      <c r="E2384" s="27" t="s">
        <v>27</v>
      </c>
      <c r="F2384" s="27" t="s">
        <v>1029</v>
      </c>
      <c r="G2384" s="27" t="s">
        <v>1030</v>
      </c>
      <c r="H2384" s="139" t="s">
        <v>5</v>
      </c>
      <c r="I2384" s="1">
        <v>213796000</v>
      </c>
      <c r="J2384" s="58">
        <v>99440</v>
      </c>
      <c r="K2384" t="str">
        <f>VLOOKUP(D2384,Group[],3,FALSE)</f>
        <v>Non Komoditi</v>
      </c>
      <c r="L2384">
        <f>VLOOKUP(D2384,Group[],5,FALSE)</f>
        <v>0</v>
      </c>
      <c r="M2384" t="str">
        <f>VLOOKUP(D2384,Group[],4,FALSE)</f>
        <v>Hortikultura</v>
      </c>
      <c r="N2384" t="str">
        <f>VLOOKUP(F2384,Kategori[],3,FALSE)</f>
        <v>Hortikultura</v>
      </c>
    </row>
    <row r="2385" spans="1:14">
      <c r="A2385" s="139" t="s">
        <v>6856</v>
      </c>
      <c r="B2385" s="27" t="s">
        <v>20</v>
      </c>
      <c r="C2385" s="27" t="s">
        <v>20</v>
      </c>
      <c r="D2385" s="27" t="s">
        <v>1072</v>
      </c>
      <c r="E2385" s="27" t="s">
        <v>27</v>
      </c>
      <c r="F2385" s="27" t="s">
        <v>1031</v>
      </c>
      <c r="G2385" s="27" t="s">
        <v>1032</v>
      </c>
      <c r="H2385" s="139" t="s">
        <v>5</v>
      </c>
      <c r="I2385" s="1">
        <v>11712032</v>
      </c>
      <c r="J2385" s="58">
        <v>270</v>
      </c>
      <c r="K2385" t="str">
        <f>VLOOKUP(D2385,Group[],3,FALSE)</f>
        <v>Non Komoditi</v>
      </c>
      <c r="L2385">
        <f>VLOOKUP(D2385,Group[],5,FALSE)</f>
        <v>0</v>
      </c>
      <c r="M2385" t="str">
        <f>VLOOKUP(D2385,Group[],4,FALSE)</f>
        <v>Hortikultura</v>
      </c>
      <c r="N2385" t="str">
        <f>VLOOKUP(F2385,Kategori[],3,FALSE)</f>
        <v>Hortikultura</v>
      </c>
    </row>
    <row r="2386" spans="1:14">
      <c r="A2386" s="139" t="s">
        <v>6856</v>
      </c>
      <c r="B2386" s="27" t="s">
        <v>20</v>
      </c>
      <c r="C2386" s="27" t="s">
        <v>20</v>
      </c>
      <c r="D2386" s="27" t="s">
        <v>1079</v>
      </c>
      <c r="E2386" s="27" t="s">
        <v>39</v>
      </c>
      <c r="F2386" s="27" t="s">
        <v>807</v>
      </c>
      <c r="G2386" s="27" t="s">
        <v>808</v>
      </c>
      <c r="H2386" s="139" t="s">
        <v>5</v>
      </c>
      <c r="I2386" s="1">
        <v>275386000</v>
      </c>
      <c r="J2386" s="58">
        <v>832</v>
      </c>
      <c r="K2386" t="str">
        <f>VLOOKUP(D2386,Group[],3,FALSE)</f>
        <v>Non Komoditi</v>
      </c>
      <c r="L2386">
        <f>VLOOKUP(D2386,Group[],5,FALSE)</f>
        <v>0</v>
      </c>
      <c r="M2386" t="str">
        <f>VLOOKUP(D2386,Group[],4,FALSE)</f>
        <v>Kayu</v>
      </c>
      <c r="N2386" t="str">
        <f>VLOOKUP(F2386,Kategori[],3,FALSE)</f>
        <v>Kayu</v>
      </c>
    </row>
    <row r="2387" spans="1:14">
      <c r="A2387" s="139" t="s">
        <v>6856</v>
      </c>
      <c r="B2387" s="27" t="s">
        <v>20</v>
      </c>
      <c r="C2387" s="27" t="s">
        <v>20</v>
      </c>
      <c r="D2387" s="27" t="s">
        <v>1079</v>
      </c>
      <c r="E2387" s="27" t="s">
        <v>39</v>
      </c>
      <c r="F2387" s="27" t="s">
        <v>809</v>
      </c>
      <c r="G2387" s="27" t="s">
        <v>810</v>
      </c>
      <c r="H2387" s="139" t="s">
        <v>5</v>
      </c>
      <c r="I2387" s="1">
        <v>1009578000</v>
      </c>
      <c r="J2387" s="58">
        <v>1754</v>
      </c>
      <c r="K2387" t="str">
        <f>VLOOKUP(D2387,Group[],3,FALSE)</f>
        <v>Non Komoditi</v>
      </c>
      <c r="L2387">
        <f>VLOOKUP(D2387,Group[],5,FALSE)</f>
        <v>0</v>
      </c>
      <c r="M2387" t="str">
        <f>VLOOKUP(D2387,Group[],4,FALSE)</f>
        <v>Kayu</v>
      </c>
      <c r="N2387" t="str">
        <f>VLOOKUP(F2387,Kategori[],3,FALSE)</f>
        <v>Kayu</v>
      </c>
    </row>
    <row r="2388" spans="1:14">
      <c r="A2388" s="139" t="s">
        <v>6856</v>
      </c>
      <c r="B2388" s="27" t="s">
        <v>20</v>
      </c>
      <c r="C2388" s="27" t="s">
        <v>20</v>
      </c>
      <c r="D2388" s="27" t="s">
        <v>1079</v>
      </c>
      <c r="E2388" s="27" t="s">
        <v>39</v>
      </c>
      <c r="F2388" s="27" t="s">
        <v>811</v>
      </c>
      <c r="G2388" s="27" t="s">
        <v>812</v>
      </c>
      <c r="H2388" s="139" t="s">
        <v>5</v>
      </c>
      <c r="I2388" s="1">
        <v>1588921950</v>
      </c>
      <c r="J2388" s="58">
        <v>1910</v>
      </c>
      <c r="K2388" t="str">
        <f>VLOOKUP(D2388,Group[],3,FALSE)</f>
        <v>Non Komoditi</v>
      </c>
      <c r="L2388">
        <f>VLOOKUP(D2388,Group[],5,FALSE)</f>
        <v>0</v>
      </c>
      <c r="M2388" t="str">
        <f>VLOOKUP(D2388,Group[],4,FALSE)</f>
        <v>Kayu</v>
      </c>
      <c r="N2388" t="str">
        <f>VLOOKUP(F2388,Kategori[],3,FALSE)</f>
        <v>Kayu</v>
      </c>
    </row>
    <row r="2389" spans="1:14">
      <c r="A2389" s="139" t="s">
        <v>6856</v>
      </c>
      <c r="B2389" s="27" t="s">
        <v>20</v>
      </c>
      <c r="C2389" s="27" t="s">
        <v>20</v>
      </c>
      <c r="D2389" s="27" t="s">
        <v>1079</v>
      </c>
      <c r="E2389" s="27" t="s">
        <v>39</v>
      </c>
      <c r="F2389" s="27" t="s">
        <v>813</v>
      </c>
      <c r="G2389" s="27" t="s">
        <v>814</v>
      </c>
      <c r="H2389" s="139" t="s">
        <v>5</v>
      </c>
      <c r="I2389" s="1">
        <v>1064491050</v>
      </c>
      <c r="J2389" s="58">
        <v>1201</v>
      </c>
      <c r="K2389" t="str">
        <f>VLOOKUP(D2389,Group[],3,FALSE)</f>
        <v>Non Komoditi</v>
      </c>
      <c r="L2389">
        <f>VLOOKUP(D2389,Group[],5,FALSE)</f>
        <v>0</v>
      </c>
      <c r="M2389" t="str">
        <f>VLOOKUP(D2389,Group[],4,FALSE)</f>
        <v>Kayu</v>
      </c>
      <c r="N2389" t="str">
        <f>VLOOKUP(F2389,Kategori[],3,FALSE)</f>
        <v>Kayu</v>
      </c>
    </row>
    <row r="2390" spans="1:14">
      <c r="A2390" s="139" t="s">
        <v>6856</v>
      </c>
      <c r="B2390" s="27" t="s">
        <v>20</v>
      </c>
      <c r="C2390" s="27" t="s">
        <v>20</v>
      </c>
      <c r="D2390" s="27" t="s">
        <v>1079</v>
      </c>
      <c r="E2390" s="27" t="s">
        <v>39</v>
      </c>
      <c r="F2390" s="27" t="s">
        <v>815</v>
      </c>
      <c r="G2390" s="27" t="s">
        <v>816</v>
      </c>
      <c r="H2390" s="139" t="s">
        <v>5</v>
      </c>
      <c r="I2390" s="1">
        <v>778677300</v>
      </c>
      <c r="J2390" s="58">
        <v>858</v>
      </c>
      <c r="K2390" t="str">
        <f>VLOOKUP(D2390,Group[],3,FALSE)</f>
        <v>Non Komoditi</v>
      </c>
      <c r="L2390">
        <f>VLOOKUP(D2390,Group[],5,FALSE)</f>
        <v>0</v>
      </c>
      <c r="M2390" t="str">
        <f>VLOOKUP(D2390,Group[],4,FALSE)</f>
        <v>Kayu</v>
      </c>
      <c r="N2390" t="str">
        <f>VLOOKUP(F2390,Kategori[],3,FALSE)</f>
        <v>Kayu</v>
      </c>
    </row>
    <row r="2391" spans="1:14">
      <c r="A2391" s="139" t="s">
        <v>6856</v>
      </c>
      <c r="B2391" s="27" t="s">
        <v>20</v>
      </c>
      <c r="C2391" s="27" t="s">
        <v>20</v>
      </c>
      <c r="D2391" s="27" t="s">
        <v>1079</v>
      </c>
      <c r="E2391" s="27" t="s">
        <v>39</v>
      </c>
      <c r="F2391" s="27" t="s">
        <v>817</v>
      </c>
      <c r="G2391" s="27" t="s">
        <v>818</v>
      </c>
      <c r="H2391" s="139" t="s">
        <v>5</v>
      </c>
      <c r="I2391" s="1">
        <v>191890900</v>
      </c>
      <c r="J2391" s="58">
        <v>204</v>
      </c>
      <c r="K2391" t="str">
        <f>VLOOKUP(D2391,Group[],3,FALSE)</f>
        <v>Non Komoditi</v>
      </c>
      <c r="L2391">
        <f>VLOOKUP(D2391,Group[],5,FALSE)</f>
        <v>0</v>
      </c>
      <c r="M2391" t="str">
        <f>VLOOKUP(D2391,Group[],4,FALSE)</f>
        <v>Kayu</v>
      </c>
      <c r="N2391" t="str">
        <f>VLOOKUP(F2391,Kategori[],3,FALSE)</f>
        <v>Kayu</v>
      </c>
    </row>
    <row r="2392" spans="1:14">
      <c r="A2392" s="139" t="s">
        <v>6856</v>
      </c>
      <c r="B2392" s="27" t="s">
        <v>20</v>
      </c>
      <c r="C2392" s="27" t="s">
        <v>20</v>
      </c>
      <c r="D2392" s="27" t="s">
        <v>1079</v>
      </c>
      <c r="E2392" s="27" t="s">
        <v>39</v>
      </c>
      <c r="F2392" s="27" t="s">
        <v>821</v>
      </c>
      <c r="G2392" s="27" t="s">
        <v>822</v>
      </c>
      <c r="H2392" s="139" t="s">
        <v>5</v>
      </c>
      <c r="I2392" s="1">
        <v>251797596</v>
      </c>
      <c r="J2392" s="58">
        <v>840</v>
      </c>
      <c r="K2392" t="str">
        <f>VLOOKUP(D2392,Group[],3,FALSE)</f>
        <v>Non Komoditi</v>
      </c>
      <c r="L2392">
        <f>VLOOKUP(D2392,Group[],5,FALSE)</f>
        <v>0</v>
      </c>
      <c r="M2392" t="str">
        <f>VLOOKUP(D2392,Group[],4,FALSE)</f>
        <v>Kayu</v>
      </c>
      <c r="N2392" t="str">
        <f>VLOOKUP(F2392,Kategori[],3,FALSE)</f>
        <v>Kayu</v>
      </c>
    </row>
    <row r="2393" spans="1:14">
      <c r="A2393" s="139" t="s">
        <v>6856</v>
      </c>
      <c r="B2393" s="27" t="s">
        <v>20</v>
      </c>
      <c r="C2393" s="27" t="s">
        <v>20</v>
      </c>
      <c r="D2393" s="27" t="s">
        <v>1079</v>
      </c>
      <c r="E2393" s="27" t="s">
        <v>39</v>
      </c>
      <c r="F2393" s="27" t="s">
        <v>823</v>
      </c>
      <c r="G2393" s="27" t="s">
        <v>824</v>
      </c>
      <c r="H2393" s="139" t="s">
        <v>5</v>
      </c>
      <c r="I2393" s="1">
        <v>100224500</v>
      </c>
      <c r="J2393" s="58">
        <v>223</v>
      </c>
      <c r="K2393" t="str">
        <f>VLOOKUP(D2393,Group[],3,FALSE)</f>
        <v>Non Komoditi</v>
      </c>
      <c r="L2393">
        <f>VLOOKUP(D2393,Group[],5,FALSE)</f>
        <v>0</v>
      </c>
      <c r="M2393" t="str">
        <f>VLOOKUP(D2393,Group[],4,FALSE)</f>
        <v>Kayu</v>
      </c>
      <c r="N2393" t="str">
        <f>VLOOKUP(F2393,Kategori[],3,FALSE)</f>
        <v>Kayu</v>
      </c>
    </row>
    <row r="2394" spans="1:14">
      <c r="A2394" s="139" t="s">
        <v>6856</v>
      </c>
      <c r="B2394" s="27" t="s">
        <v>20</v>
      </c>
      <c r="C2394" s="27" t="s">
        <v>20</v>
      </c>
      <c r="D2394" s="27" t="s">
        <v>1079</v>
      </c>
      <c r="E2394" s="27" t="s">
        <v>39</v>
      </c>
      <c r="F2394" s="27" t="s">
        <v>825</v>
      </c>
      <c r="G2394" s="27" t="s">
        <v>826</v>
      </c>
      <c r="H2394" s="139" t="s">
        <v>5</v>
      </c>
      <c r="I2394" s="1">
        <v>522749750</v>
      </c>
      <c r="J2394" s="58">
        <v>695</v>
      </c>
      <c r="K2394" t="str">
        <f>VLOOKUP(D2394,Group[],3,FALSE)</f>
        <v>Non Komoditi</v>
      </c>
      <c r="L2394">
        <f>VLOOKUP(D2394,Group[],5,FALSE)</f>
        <v>0</v>
      </c>
      <c r="M2394" t="str">
        <f>VLOOKUP(D2394,Group[],4,FALSE)</f>
        <v>Kayu</v>
      </c>
      <c r="N2394" t="str">
        <f>VLOOKUP(F2394,Kategori[],3,FALSE)</f>
        <v>Kayu</v>
      </c>
    </row>
    <row r="2395" spans="1:14">
      <c r="A2395" s="139" t="s">
        <v>6856</v>
      </c>
      <c r="B2395" s="27" t="s">
        <v>20</v>
      </c>
      <c r="C2395" s="27" t="s">
        <v>20</v>
      </c>
      <c r="D2395" s="27" t="s">
        <v>1079</v>
      </c>
      <c r="E2395" s="27" t="s">
        <v>39</v>
      </c>
      <c r="F2395" s="27" t="s">
        <v>827</v>
      </c>
      <c r="G2395" s="27" t="s">
        <v>828</v>
      </c>
      <c r="H2395" s="139" t="s">
        <v>5</v>
      </c>
      <c r="I2395" s="1">
        <v>794117350</v>
      </c>
      <c r="J2395" s="58">
        <v>878</v>
      </c>
      <c r="K2395" t="str">
        <f>VLOOKUP(D2395,Group[],3,FALSE)</f>
        <v>Non Komoditi</v>
      </c>
      <c r="L2395">
        <f>VLOOKUP(D2395,Group[],5,FALSE)</f>
        <v>0</v>
      </c>
      <c r="M2395" t="str">
        <f>VLOOKUP(D2395,Group[],4,FALSE)</f>
        <v>Kayu</v>
      </c>
      <c r="N2395" t="str">
        <f>VLOOKUP(F2395,Kategori[],3,FALSE)</f>
        <v>Kayu</v>
      </c>
    </row>
    <row r="2396" spans="1:14">
      <c r="A2396" s="139" t="s">
        <v>6856</v>
      </c>
      <c r="B2396" s="27" t="s">
        <v>20</v>
      </c>
      <c r="C2396" s="27" t="s">
        <v>20</v>
      </c>
      <c r="D2396" s="27" t="s">
        <v>1079</v>
      </c>
      <c r="E2396" s="27" t="s">
        <v>39</v>
      </c>
      <c r="F2396" s="27" t="s">
        <v>829</v>
      </c>
      <c r="G2396" s="27" t="s">
        <v>830</v>
      </c>
      <c r="H2396" s="139" t="s">
        <v>5</v>
      </c>
      <c r="I2396" s="1">
        <v>586281550</v>
      </c>
      <c r="J2396" s="58">
        <v>553</v>
      </c>
      <c r="K2396" t="str">
        <f>VLOOKUP(D2396,Group[],3,FALSE)</f>
        <v>Non Komoditi</v>
      </c>
      <c r="L2396">
        <f>VLOOKUP(D2396,Group[],5,FALSE)</f>
        <v>0</v>
      </c>
      <c r="M2396" t="str">
        <f>VLOOKUP(D2396,Group[],4,FALSE)</f>
        <v>Kayu</v>
      </c>
      <c r="N2396" t="str">
        <f>VLOOKUP(F2396,Kategori[],3,FALSE)</f>
        <v>Kayu</v>
      </c>
    </row>
    <row r="2397" spans="1:14">
      <c r="A2397" s="139" t="s">
        <v>6856</v>
      </c>
      <c r="B2397" s="27" t="s">
        <v>20</v>
      </c>
      <c r="C2397" s="27" t="s">
        <v>20</v>
      </c>
      <c r="D2397" s="27" t="s">
        <v>1079</v>
      </c>
      <c r="E2397" s="27" t="s">
        <v>39</v>
      </c>
      <c r="F2397" s="27" t="s">
        <v>831</v>
      </c>
      <c r="G2397" s="27" t="s">
        <v>832</v>
      </c>
      <c r="H2397" s="139" t="s">
        <v>5</v>
      </c>
      <c r="I2397" s="1">
        <v>270814950</v>
      </c>
      <c r="J2397" s="58">
        <v>259</v>
      </c>
      <c r="K2397" t="str">
        <f>VLOOKUP(D2397,Group[],3,FALSE)</f>
        <v>Non Komoditi</v>
      </c>
      <c r="L2397">
        <f>VLOOKUP(D2397,Group[],5,FALSE)</f>
        <v>0</v>
      </c>
      <c r="M2397" t="str">
        <f>VLOOKUP(D2397,Group[],4,FALSE)</f>
        <v>Kayu</v>
      </c>
      <c r="N2397" t="str">
        <f>VLOOKUP(F2397,Kategori[],3,FALSE)</f>
        <v>Kayu</v>
      </c>
    </row>
    <row r="2398" spans="1:14">
      <c r="A2398" s="139" t="s">
        <v>6856</v>
      </c>
      <c r="B2398" s="27" t="s">
        <v>20</v>
      </c>
      <c r="C2398" s="27" t="s">
        <v>20</v>
      </c>
      <c r="D2398" s="27" t="s">
        <v>1079</v>
      </c>
      <c r="E2398" s="27" t="s">
        <v>39</v>
      </c>
      <c r="F2398" s="27" t="s">
        <v>833</v>
      </c>
      <c r="G2398" s="27" t="s">
        <v>834</v>
      </c>
      <c r="H2398" s="139" t="s">
        <v>5</v>
      </c>
      <c r="I2398" s="1">
        <v>18699050</v>
      </c>
      <c r="J2398" s="58">
        <v>24</v>
      </c>
      <c r="K2398" t="str">
        <f>VLOOKUP(D2398,Group[],3,FALSE)</f>
        <v>Non Komoditi</v>
      </c>
      <c r="L2398">
        <f>VLOOKUP(D2398,Group[],5,FALSE)</f>
        <v>0</v>
      </c>
      <c r="M2398" t="str">
        <f>VLOOKUP(D2398,Group[],4,FALSE)</f>
        <v>Kayu</v>
      </c>
      <c r="N2398" t="str">
        <f>VLOOKUP(F2398,Kategori[],3,FALSE)</f>
        <v>Kayu</v>
      </c>
    </row>
    <row r="2399" spans="1:14">
      <c r="A2399" s="139" t="s">
        <v>6856</v>
      </c>
      <c r="B2399" s="27" t="s">
        <v>20</v>
      </c>
      <c r="C2399" s="27" t="s">
        <v>20</v>
      </c>
      <c r="D2399" s="27" t="s">
        <v>1079</v>
      </c>
      <c r="E2399" s="27" t="s">
        <v>39</v>
      </c>
      <c r="F2399" s="27" t="s">
        <v>835</v>
      </c>
      <c r="G2399" s="27" t="s">
        <v>836</v>
      </c>
      <c r="H2399" s="139" t="s">
        <v>5</v>
      </c>
      <c r="I2399" s="1">
        <v>391500</v>
      </c>
      <c r="J2399" s="58">
        <v>1</v>
      </c>
      <c r="K2399" t="str">
        <f>VLOOKUP(D2399,Group[],3,FALSE)</f>
        <v>Non Komoditi</v>
      </c>
      <c r="L2399">
        <f>VLOOKUP(D2399,Group[],5,FALSE)</f>
        <v>0</v>
      </c>
      <c r="M2399" t="str">
        <f>VLOOKUP(D2399,Group[],4,FALSE)</f>
        <v>Kayu</v>
      </c>
      <c r="N2399" t="str">
        <f>VLOOKUP(F2399,Kategori[],3,FALSE)</f>
        <v>Kayu</v>
      </c>
    </row>
    <row r="2400" spans="1:14">
      <c r="A2400" s="139" t="s">
        <v>6856</v>
      </c>
      <c r="B2400" s="27" t="s">
        <v>20</v>
      </c>
      <c r="C2400" s="27" t="s">
        <v>20</v>
      </c>
      <c r="D2400" s="27" t="s">
        <v>1079</v>
      </c>
      <c r="E2400" s="27" t="s">
        <v>39</v>
      </c>
      <c r="F2400" s="27" t="s">
        <v>837</v>
      </c>
      <c r="G2400" s="27" t="s">
        <v>838</v>
      </c>
      <c r="H2400" s="139" t="s">
        <v>5</v>
      </c>
      <c r="I2400" s="1">
        <v>45071982</v>
      </c>
      <c r="J2400" s="58">
        <v>138</v>
      </c>
      <c r="K2400" t="str">
        <f>VLOOKUP(D2400,Group[],3,FALSE)</f>
        <v>Non Komoditi</v>
      </c>
      <c r="L2400">
        <f>VLOOKUP(D2400,Group[],5,FALSE)</f>
        <v>0</v>
      </c>
      <c r="M2400" t="str">
        <f>VLOOKUP(D2400,Group[],4,FALSE)</f>
        <v>Kayu</v>
      </c>
      <c r="N2400" t="str">
        <f>VLOOKUP(F2400,Kategori[],3,FALSE)</f>
        <v>Kayu</v>
      </c>
    </row>
    <row r="2401" spans="1:14">
      <c r="A2401" s="139" t="s">
        <v>6856</v>
      </c>
      <c r="B2401" s="27" t="s">
        <v>20</v>
      </c>
      <c r="C2401" s="27" t="s">
        <v>20</v>
      </c>
      <c r="D2401" s="27" t="s">
        <v>1079</v>
      </c>
      <c r="E2401" s="27" t="s">
        <v>39</v>
      </c>
      <c r="F2401" s="27" t="s">
        <v>839</v>
      </c>
      <c r="G2401" s="27" t="s">
        <v>840</v>
      </c>
      <c r="H2401" s="139" t="s">
        <v>5</v>
      </c>
      <c r="I2401" s="1">
        <v>2935500</v>
      </c>
      <c r="J2401" s="58">
        <v>13</v>
      </c>
      <c r="K2401" t="str">
        <f>VLOOKUP(D2401,Group[],3,FALSE)</f>
        <v>Non Komoditi</v>
      </c>
      <c r="L2401">
        <f>VLOOKUP(D2401,Group[],5,FALSE)</f>
        <v>0</v>
      </c>
      <c r="M2401" t="str">
        <f>VLOOKUP(D2401,Group[],4,FALSE)</f>
        <v>Kayu</v>
      </c>
      <c r="N2401" t="str">
        <f>VLOOKUP(F2401,Kategori[],3,FALSE)</f>
        <v>Kayu</v>
      </c>
    </row>
    <row r="2402" spans="1:14">
      <c r="A2402" s="139" t="s">
        <v>6856</v>
      </c>
      <c r="B2402" s="27" t="s">
        <v>20</v>
      </c>
      <c r="C2402" s="27" t="s">
        <v>20</v>
      </c>
      <c r="D2402" s="27" t="s">
        <v>1079</v>
      </c>
      <c r="E2402" s="27" t="s">
        <v>39</v>
      </c>
      <c r="F2402" s="27" t="s">
        <v>841</v>
      </c>
      <c r="G2402" s="27" t="s">
        <v>842</v>
      </c>
      <c r="H2402" s="139" t="s">
        <v>5</v>
      </c>
      <c r="I2402" s="1">
        <v>13117950</v>
      </c>
      <c r="J2402" s="58">
        <v>26</v>
      </c>
      <c r="K2402" t="str">
        <f>VLOOKUP(D2402,Group[],3,FALSE)</f>
        <v>Non Komoditi</v>
      </c>
      <c r="L2402">
        <f>VLOOKUP(D2402,Group[],5,FALSE)</f>
        <v>0</v>
      </c>
      <c r="M2402" t="str">
        <f>VLOOKUP(D2402,Group[],4,FALSE)</f>
        <v>Kayu</v>
      </c>
      <c r="N2402" t="str">
        <f>VLOOKUP(F2402,Kategori[],3,FALSE)</f>
        <v>Kayu</v>
      </c>
    </row>
    <row r="2403" spans="1:14">
      <c r="A2403" s="139" t="s">
        <v>6856</v>
      </c>
      <c r="B2403" s="27" t="s">
        <v>20</v>
      </c>
      <c r="C2403" s="27" t="s">
        <v>20</v>
      </c>
      <c r="D2403" s="27" t="s">
        <v>1079</v>
      </c>
      <c r="E2403" s="27" t="s">
        <v>39</v>
      </c>
      <c r="F2403" s="27" t="s">
        <v>843</v>
      </c>
      <c r="G2403" s="27" t="s">
        <v>844</v>
      </c>
      <c r="H2403" s="139" t="s">
        <v>5</v>
      </c>
      <c r="I2403" s="1">
        <v>37372800</v>
      </c>
      <c r="J2403" s="58">
        <v>37</v>
      </c>
      <c r="K2403" t="str">
        <f>VLOOKUP(D2403,Group[],3,FALSE)</f>
        <v>Non Komoditi</v>
      </c>
      <c r="L2403">
        <f>VLOOKUP(D2403,Group[],5,FALSE)</f>
        <v>0</v>
      </c>
      <c r="M2403" t="str">
        <f>VLOOKUP(D2403,Group[],4,FALSE)</f>
        <v>Kayu</v>
      </c>
      <c r="N2403" t="str">
        <f>VLOOKUP(F2403,Kategori[],3,FALSE)</f>
        <v>Kayu</v>
      </c>
    </row>
    <row r="2404" spans="1:14">
      <c r="A2404" s="139" t="s">
        <v>6856</v>
      </c>
      <c r="B2404" s="27" t="s">
        <v>20</v>
      </c>
      <c r="C2404" s="27" t="s">
        <v>20</v>
      </c>
      <c r="D2404" s="27" t="s">
        <v>1079</v>
      </c>
      <c r="E2404" s="27" t="s">
        <v>39</v>
      </c>
      <c r="F2404" s="27" t="s">
        <v>845</v>
      </c>
      <c r="G2404" s="27" t="s">
        <v>846</v>
      </c>
      <c r="H2404" s="139" t="s">
        <v>5</v>
      </c>
      <c r="I2404" s="1">
        <v>39784700</v>
      </c>
      <c r="J2404" s="58">
        <v>36</v>
      </c>
      <c r="K2404" t="str">
        <f>VLOOKUP(D2404,Group[],3,FALSE)</f>
        <v>Non Komoditi</v>
      </c>
      <c r="L2404">
        <f>VLOOKUP(D2404,Group[],5,FALSE)</f>
        <v>0</v>
      </c>
      <c r="M2404" t="str">
        <f>VLOOKUP(D2404,Group[],4,FALSE)</f>
        <v>Kayu</v>
      </c>
      <c r="N2404" t="str">
        <f>VLOOKUP(F2404,Kategori[],3,FALSE)</f>
        <v>Kayu</v>
      </c>
    </row>
    <row r="2405" spans="1:14">
      <c r="A2405" s="139" t="s">
        <v>6856</v>
      </c>
      <c r="B2405" s="27" t="s">
        <v>20</v>
      </c>
      <c r="C2405" s="27" t="s">
        <v>20</v>
      </c>
      <c r="D2405" s="27" t="s">
        <v>1079</v>
      </c>
      <c r="E2405" s="27" t="s">
        <v>39</v>
      </c>
      <c r="F2405" s="27" t="s">
        <v>847</v>
      </c>
      <c r="G2405" s="27" t="s">
        <v>848</v>
      </c>
      <c r="H2405" s="139" t="s">
        <v>5</v>
      </c>
      <c r="I2405" s="1">
        <v>60575380</v>
      </c>
      <c r="J2405" s="58">
        <v>41</v>
      </c>
      <c r="K2405" t="str">
        <f>VLOOKUP(D2405,Group[],3,FALSE)</f>
        <v>Non Komoditi</v>
      </c>
      <c r="L2405">
        <f>VLOOKUP(D2405,Group[],5,FALSE)</f>
        <v>0</v>
      </c>
      <c r="M2405" t="str">
        <f>VLOOKUP(D2405,Group[],4,FALSE)</f>
        <v>Kayu</v>
      </c>
      <c r="N2405" t="str">
        <f>VLOOKUP(F2405,Kategori[],3,FALSE)</f>
        <v>Kayu</v>
      </c>
    </row>
    <row r="2406" spans="1:14">
      <c r="A2406" s="139" t="s">
        <v>6856</v>
      </c>
      <c r="B2406" s="27" t="s">
        <v>20</v>
      </c>
      <c r="C2406" s="27" t="s">
        <v>20</v>
      </c>
      <c r="D2406" s="27" t="s">
        <v>1079</v>
      </c>
      <c r="E2406" s="27" t="s">
        <v>39</v>
      </c>
      <c r="F2406" s="27" t="s">
        <v>849</v>
      </c>
      <c r="G2406" s="27" t="s">
        <v>850</v>
      </c>
      <c r="H2406" s="139" t="s">
        <v>5</v>
      </c>
      <c r="I2406" s="1">
        <v>28606520</v>
      </c>
      <c r="J2406" s="58">
        <v>19</v>
      </c>
      <c r="K2406" t="str">
        <f>VLOOKUP(D2406,Group[],3,FALSE)</f>
        <v>Non Komoditi</v>
      </c>
      <c r="L2406">
        <f>VLOOKUP(D2406,Group[],5,FALSE)</f>
        <v>0</v>
      </c>
      <c r="M2406" t="str">
        <f>VLOOKUP(D2406,Group[],4,FALSE)</f>
        <v>Kayu</v>
      </c>
      <c r="N2406" t="str">
        <f>VLOOKUP(F2406,Kategori[],3,FALSE)</f>
        <v>Kayu</v>
      </c>
    </row>
    <row r="2407" spans="1:14">
      <c r="A2407" s="139" t="s">
        <v>6856</v>
      </c>
      <c r="B2407" s="27" t="s">
        <v>20</v>
      </c>
      <c r="C2407" s="27" t="s">
        <v>20</v>
      </c>
      <c r="D2407" s="27" t="s">
        <v>1079</v>
      </c>
      <c r="E2407" s="27" t="s">
        <v>39</v>
      </c>
      <c r="F2407" s="27" t="s">
        <v>853</v>
      </c>
      <c r="G2407" s="27" t="s">
        <v>854</v>
      </c>
      <c r="H2407" s="139" t="s">
        <v>5</v>
      </c>
      <c r="I2407" s="1">
        <v>26911000</v>
      </c>
      <c r="J2407" s="58">
        <v>75</v>
      </c>
      <c r="K2407" t="str">
        <f>VLOOKUP(D2407,Group[],3,FALSE)</f>
        <v>Non Komoditi</v>
      </c>
      <c r="L2407">
        <f>VLOOKUP(D2407,Group[],5,FALSE)</f>
        <v>0</v>
      </c>
      <c r="M2407" t="str">
        <f>VLOOKUP(D2407,Group[],4,FALSE)</f>
        <v>Kayu</v>
      </c>
      <c r="N2407" t="str">
        <f>VLOOKUP(F2407,Kategori[],3,FALSE)</f>
        <v>Kayu</v>
      </c>
    </row>
    <row r="2408" spans="1:14">
      <c r="A2408" s="139" t="s">
        <v>6856</v>
      </c>
      <c r="B2408" s="27" t="s">
        <v>20</v>
      </c>
      <c r="C2408" s="27" t="s">
        <v>20</v>
      </c>
      <c r="D2408" s="27" t="s">
        <v>1079</v>
      </c>
      <c r="E2408" s="27" t="s">
        <v>39</v>
      </c>
      <c r="F2408" s="27" t="s">
        <v>855</v>
      </c>
      <c r="G2408" s="27" t="s">
        <v>856</v>
      </c>
      <c r="H2408" s="139" t="s">
        <v>5</v>
      </c>
      <c r="I2408" s="1">
        <v>122511000</v>
      </c>
      <c r="J2408" s="58">
        <v>180</v>
      </c>
      <c r="K2408" t="str">
        <f>VLOOKUP(D2408,Group[],3,FALSE)</f>
        <v>Non Komoditi</v>
      </c>
      <c r="L2408">
        <f>VLOOKUP(D2408,Group[],5,FALSE)</f>
        <v>0</v>
      </c>
      <c r="M2408" t="str">
        <f>VLOOKUP(D2408,Group[],4,FALSE)</f>
        <v>Kayu</v>
      </c>
      <c r="N2408" t="str">
        <f>VLOOKUP(F2408,Kategori[],3,FALSE)</f>
        <v>Kayu</v>
      </c>
    </row>
    <row r="2409" spans="1:14">
      <c r="A2409" s="139" t="s">
        <v>6856</v>
      </c>
      <c r="B2409" s="27" t="s">
        <v>20</v>
      </c>
      <c r="C2409" s="27" t="s">
        <v>20</v>
      </c>
      <c r="D2409" s="27" t="s">
        <v>1079</v>
      </c>
      <c r="E2409" s="27" t="s">
        <v>39</v>
      </c>
      <c r="F2409" s="27" t="s">
        <v>857</v>
      </c>
      <c r="G2409" s="27" t="s">
        <v>858</v>
      </c>
      <c r="H2409" s="139" t="s">
        <v>5</v>
      </c>
      <c r="I2409" s="1">
        <v>239605000</v>
      </c>
      <c r="J2409" s="58">
        <v>284</v>
      </c>
      <c r="K2409" t="str">
        <f>VLOOKUP(D2409,Group[],3,FALSE)</f>
        <v>Non Komoditi</v>
      </c>
      <c r="L2409">
        <f>VLOOKUP(D2409,Group[],5,FALSE)</f>
        <v>0</v>
      </c>
      <c r="M2409" t="str">
        <f>VLOOKUP(D2409,Group[],4,FALSE)</f>
        <v>Kayu</v>
      </c>
      <c r="N2409" t="str">
        <f>VLOOKUP(F2409,Kategori[],3,FALSE)</f>
        <v>Kayu</v>
      </c>
    </row>
    <row r="2410" spans="1:14">
      <c r="A2410" s="139" t="s">
        <v>6856</v>
      </c>
      <c r="B2410" s="27" t="s">
        <v>20</v>
      </c>
      <c r="C2410" s="27" t="s">
        <v>20</v>
      </c>
      <c r="D2410" s="27" t="s">
        <v>1079</v>
      </c>
      <c r="E2410" s="27" t="s">
        <v>39</v>
      </c>
      <c r="F2410" s="27" t="s">
        <v>859</v>
      </c>
      <c r="G2410" s="27" t="s">
        <v>860</v>
      </c>
      <c r="H2410" s="139" t="s">
        <v>5</v>
      </c>
      <c r="I2410" s="1">
        <v>237176000</v>
      </c>
      <c r="J2410" s="58">
        <v>271</v>
      </c>
      <c r="K2410" t="str">
        <f>VLOOKUP(D2410,Group[],3,FALSE)</f>
        <v>Non Komoditi</v>
      </c>
      <c r="L2410">
        <f>VLOOKUP(D2410,Group[],5,FALSE)</f>
        <v>0</v>
      </c>
      <c r="M2410" t="str">
        <f>VLOOKUP(D2410,Group[],4,FALSE)</f>
        <v>Kayu</v>
      </c>
      <c r="N2410" t="str">
        <f>VLOOKUP(F2410,Kategori[],3,FALSE)</f>
        <v>Kayu</v>
      </c>
    </row>
    <row r="2411" spans="1:14">
      <c r="A2411" s="139" t="s">
        <v>6856</v>
      </c>
      <c r="B2411" s="27" t="s">
        <v>20</v>
      </c>
      <c r="C2411" s="27" t="s">
        <v>20</v>
      </c>
      <c r="D2411" s="27" t="s">
        <v>1079</v>
      </c>
      <c r="E2411" s="27" t="s">
        <v>39</v>
      </c>
      <c r="F2411" s="27" t="s">
        <v>861</v>
      </c>
      <c r="G2411" s="27" t="s">
        <v>862</v>
      </c>
      <c r="H2411" s="139" t="s">
        <v>5</v>
      </c>
      <c r="I2411" s="1">
        <v>169653750</v>
      </c>
      <c r="J2411" s="58">
        <v>173</v>
      </c>
      <c r="K2411" t="str">
        <f>VLOOKUP(D2411,Group[],3,FALSE)</f>
        <v>Non Komoditi</v>
      </c>
      <c r="L2411">
        <f>VLOOKUP(D2411,Group[],5,FALSE)</f>
        <v>0</v>
      </c>
      <c r="M2411" t="str">
        <f>VLOOKUP(D2411,Group[],4,FALSE)</f>
        <v>Kayu</v>
      </c>
      <c r="N2411" t="str">
        <f>VLOOKUP(F2411,Kategori[],3,FALSE)</f>
        <v>Kayu</v>
      </c>
    </row>
    <row r="2412" spans="1:14">
      <c r="A2412" s="139" t="s">
        <v>6856</v>
      </c>
      <c r="B2412" s="27" t="s">
        <v>20</v>
      </c>
      <c r="C2412" s="27" t="s">
        <v>20</v>
      </c>
      <c r="D2412" s="27" t="s">
        <v>1079</v>
      </c>
      <c r="E2412" s="27" t="s">
        <v>39</v>
      </c>
      <c r="F2412" s="27" t="s">
        <v>863</v>
      </c>
      <c r="G2412" s="27" t="s">
        <v>864</v>
      </c>
      <c r="H2412" s="139" t="s">
        <v>5</v>
      </c>
      <c r="I2412" s="1">
        <v>5325500</v>
      </c>
      <c r="J2412" s="58">
        <v>8</v>
      </c>
      <c r="K2412" t="str">
        <f>VLOOKUP(D2412,Group[],3,FALSE)</f>
        <v>Non Komoditi</v>
      </c>
      <c r="L2412">
        <f>VLOOKUP(D2412,Group[],5,FALSE)</f>
        <v>0</v>
      </c>
      <c r="M2412" t="str">
        <f>VLOOKUP(D2412,Group[],4,FALSE)</f>
        <v>Kayu</v>
      </c>
      <c r="N2412" t="str">
        <f>VLOOKUP(F2412,Kategori[],3,FALSE)</f>
        <v>Kayu</v>
      </c>
    </row>
    <row r="2413" spans="1:14">
      <c r="A2413" s="139" t="s">
        <v>6856</v>
      </c>
      <c r="B2413" s="27" t="s">
        <v>20</v>
      </c>
      <c r="C2413" s="27" t="s">
        <v>20</v>
      </c>
      <c r="D2413" s="27" t="s">
        <v>1079</v>
      </c>
      <c r="E2413" s="27" t="s">
        <v>39</v>
      </c>
      <c r="F2413" s="27" t="s">
        <v>865</v>
      </c>
      <c r="G2413" s="27" t="s">
        <v>866</v>
      </c>
      <c r="H2413" s="139" t="s">
        <v>5</v>
      </c>
      <c r="I2413" s="1">
        <v>5257973</v>
      </c>
      <c r="J2413" s="58">
        <v>16</v>
      </c>
      <c r="K2413" t="str">
        <f>VLOOKUP(D2413,Group[],3,FALSE)</f>
        <v>Non Komoditi</v>
      </c>
      <c r="L2413">
        <f>VLOOKUP(D2413,Group[],5,FALSE)</f>
        <v>0</v>
      </c>
      <c r="M2413" t="str">
        <f>VLOOKUP(D2413,Group[],4,FALSE)</f>
        <v>Kayu</v>
      </c>
      <c r="N2413" t="str">
        <f>VLOOKUP(F2413,Kategori[],3,FALSE)</f>
        <v>Kayu</v>
      </c>
    </row>
    <row r="2414" spans="1:14">
      <c r="A2414" s="139" t="s">
        <v>6856</v>
      </c>
      <c r="B2414" s="27" t="s">
        <v>20</v>
      </c>
      <c r="C2414" s="27" t="s">
        <v>20</v>
      </c>
      <c r="D2414" s="27" t="s">
        <v>1079</v>
      </c>
      <c r="E2414" s="27" t="s">
        <v>39</v>
      </c>
      <c r="F2414" s="27" t="s">
        <v>877</v>
      </c>
      <c r="G2414" s="27" t="s">
        <v>878</v>
      </c>
      <c r="H2414" s="139" t="s">
        <v>5</v>
      </c>
      <c r="I2414" s="1">
        <v>1193800</v>
      </c>
      <c r="J2414" s="58">
        <v>4</v>
      </c>
      <c r="K2414" t="str">
        <f>VLOOKUP(D2414,Group[],3,FALSE)</f>
        <v>Non Komoditi</v>
      </c>
      <c r="L2414">
        <f>VLOOKUP(D2414,Group[],5,FALSE)</f>
        <v>0</v>
      </c>
      <c r="M2414" t="str">
        <f>VLOOKUP(D2414,Group[],4,FALSE)</f>
        <v>Kayu</v>
      </c>
      <c r="N2414" t="str">
        <f>VLOOKUP(F2414,Kategori[],3,FALSE)</f>
        <v>Kayu</v>
      </c>
    </row>
    <row r="2415" spans="1:14">
      <c r="A2415" s="139" t="s">
        <v>6856</v>
      </c>
      <c r="B2415" s="27" t="s">
        <v>20</v>
      </c>
      <c r="C2415" s="27" t="s">
        <v>20</v>
      </c>
      <c r="D2415" s="27" t="s">
        <v>1079</v>
      </c>
      <c r="E2415" s="27" t="s">
        <v>39</v>
      </c>
      <c r="F2415" s="27" t="s">
        <v>879</v>
      </c>
      <c r="G2415" s="27" t="s">
        <v>880</v>
      </c>
      <c r="H2415" s="139" t="s">
        <v>5</v>
      </c>
      <c r="I2415" s="1">
        <v>6220450</v>
      </c>
      <c r="J2415" s="58">
        <v>10</v>
      </c>
      <c r="K2415" t="str">
        <f>VLOOKUP(D2415,Group[],3,FALSE)</f>
        <v>Non Komoditi</v>
      </c>
      <c r="L2415">
        <f>VLOOKUP(D2415,Group[],5,FALSE)</f>
        <v>0</v>
      </c>
      <c r="M2415" t="str">
        <f>VLOOKUP(D2415,Group[],4,FALSE)</f>
        <v>Kayu</v>
      </c>
      <c r="N2415" t="str">
        <f>VLOOKUP(F2415,Kategori[],3,FALSE)</f>
        <v>Kayu</v>
      </c>
    </row>
    <row r="2416" spans="1:14">
      <c r="A2416" s="139" t="s">
        <v>6856</v>
      </c>
      <c r="B2416" s="27" t="s">
        <v>20</v>
      </c>
      <c r="C2416" s="27" t="s">
        <v>20</v>
      </c>
      <c r="D2416" s="27" t="s">
        <v>1079</v>
      </c>
      <c r="E2416" s="27" t="s">
        <v>39</v>
      </c>
      <c r="F2416" s="27" t="s">
        <v>881</v>
      </c>
      <c r="G2416" s="27" t="s">
        <v>882</v>
      </c>
      <c r="H2416" s="139" t="s">
        <v>5</v>
      </c>
      <c r="I2416" s="1">
        <v>10110000</v>
      </c>
      <c r="J2416" s="58">
        <v>13</v>
      </c>
      <c r="K2416" t="str">
        <f>VLOOKUP(D2416,Group[],3,FALSE)</f>
        <v>Non Komoditi</v>
      </c>
      <c r="L2416">
        <f>VLOOKUP(D2416,Group[],5,FALSE)</f>
        <v>0</v>
      </c>
      <c r="M2416" t="str">
        <f>VLOOKUP(D2416,Group[],4,FALSE)</f>
        <v>Kayu</v>
      </c>
      <c r="N2416" t="str">
        <f>VLOOKUP(F2416,Kategori[],3,FALSE)</f>
        <v>Kayu</v>
      </c>
    </row>
    <row r="2417" spans="1:14">
      <c r="A2417" s="139" t="s">
        <v>6856</v>
      </c>
      <c r="B2417" s="27" t="s">
        <v>20</v>
      </c>
      <c r="C2417" s="27" t="s">
        <v>20</v>
      </c>
      <c r="D2417" s="27" t="s">
        <v>1079</v>
      </c>
      <c r="E2417" s="27" t="s">
        <v>39</v>
      </c>
      <c r="F2417" s="27" t="s">
        <v>883</v>
      </c>
      <c r="G2417" s="27" t="s">
        <v>884</v>
      </c>
      <c r="H2417" s="139" t="s">
        <v>5</v>
      </c>
      <c r="I2417" s="1">
        <v>5057850</v>
      </c>
      <c r="J2417" s="58">
        <v>7</v>
      </c>
      <c r="K2417" t="str">
        <f>VLOOKUP(D2417,Group[],3,FALSE)</f>
        <v>Non Komoditi</v>
      </c>
      <c r="L2417">
        <f>VLOOKUP(D2417,Group[],5,FALSE)</f>
        <v>0</v>
      </c>
      <c r="M2417" t="str">
        <f>VLOOKUP(D2417,Group[],4,FALSE)</f>
        <v>Kayu</v>
      </c>
      <c r="N2417" t="str">
        <f>VLOOKUP(F2417,Kategori[],3,FALSE)</f>
        <v>Kayu</v>
      </c>
    </row>
    <row r="2418" spans="1:14">
      <c r="A2418" s="139" t="s">
        <v>6856</v>
      </c>
      <c r="B2418" s="27" t="s">
        <v>20</v>
      </c>
      <c r="C2418" s="27" t="s">
        <v>20</v>
      </c>
      <c r="D2418" s="27" t="s">
        <v>1079</v>
      </c>
      <c r="E2418" s="27" t="s">
        <v>39</v>
      </c>
      <c r="F2418" s="27" t="s">
        <v>885</v>
      </c>
      <c r="G2418" s="27" t="s">
        <v>886</v>
      </c>
      <c r="H2418" s="139" t="s">
        <v>5</v>
      </c>
      <c r="I2418" s="1">
        <v>2204100</v>
      </c>
      <c r="J2418" s="58">
        <v>4</v>
      </c>
      <c r="K2418" t="str">
        <f>VLOOKUP(D2418,Group[],3,FALSE)</f>
        <v>Non Komoditi</v>
      </c>
      <c r="L2418">
        <f>VLOOKUP(D2418,Group[],5,FALSE)</f>
        <v>0</v>
      </c>
      <c r="M2418" t="str">
        <f>VLOOKUP(D2418,Group[],4,FALSE)</f>
        <v>Kayu</v>
      </c>
      <c r="N2418" t="str">
        <f>VLOOKUP(F2418,Kategori[],3,FALSE)</f>
        <v>Kayu</v>
      </c>
    </row>
    <row r="2419" spans="1:14">
      <c r="A2419" s="139" t="s">
        <v>6856</v>
      </c>
      <c r="B2419" s="27" t="s">
        <v>20</v>
      </c>
      <c r="C2419" s="27" t="s">
        <v>20</v>
      </c>
      <c r="D2419" s="27" t="s">
        <v>1079</v>
      </c>
      <c r="E2419" s="27" t="s">
        <v>39</v>
      </c>
      <c r="F2419" s="27" t="s">
        <v>889</v>
      </c>
      <c r="G2419" s="27" t="s">
        <v>890</v>
      </c>
      <c r="H2419" s="139" t="s">
        <v>5</v>
      </c>
      <c r="I2419" s="1">
        <v>2466667</v>
      </c>
      <c r="J2419" s="58">
        <v>9</v>
      </c>
      <c r="K2419" t="str">
        <f>VLOOKUP(D2419,Group[],3,FALSE)</f>
        <v>Non Komoditi</v>
      </c>
      <c r="L2419">
        <f>VLOOKUP(D2419,Group[],5,FALSE)</f>
        <v>0</v>
      </c>
      <c r="M2419" t="str">
        <f>VLOOKUP(D2419,Group[],4,FALSE)</f>
        <v>Kayu</v>
      </c>
      <c r="N2419" t="str">
        <f>VLOOKUP(F2419,Kategori[],3,FALSE)</f>
        <v>Kayu</v>
      </c>
    </row>
    <row r="2420" spans="1:14">
      <c r="A2420" s="139" t="s">
        <v>6856</v>
      </c>
      <c r="B2420" s="27" t="s">
        <v>20</v>
      </c>
      <c r="C2420" s="27" t="s">
        <v>20</v>
      </c>
      <c r="D2420" s="27" t="s">
        <v>1079</v>
      </c>
      <c r="E2420" s="27" t="s">
        <v>39</v>
      </c>
      <c r="F2420" s="27" t="s">
        <v>901</v>
      </c>
      <c r="G2420" s="27" t="s">
        <v>902</v>
      </c>
      <c r="H2420" s="139" t="s">
        <v>5</v>
      </c>
      <c r="I2420" s="1">
        <v>17091036</v>
      </c>
      <c r="J2420" s="58">
        <v>62</v>
      </c>
      <c r="K2420" t="str">
        <f>VLOOKUP(D2420,Group[],3,FALSE)</f>
        <v>Non Komoditi</v>
      </c>
      <c r="L2420">
        <f>VLOOKUP(D2420,Group[],5,FALSE)</f>
        <v>0</v>
      </c>
      <c r="M2420" t="str">
        <f>VLOOKUP(D2420,Group[],4,FALSE)</f>
        <v>Kayu</v>
      </c>
      <c r="N2420" t="str">
        <f>VLOOKUP(F2420,Kategori[],3,FALSE)</f>
        <v>Kayu</v>
      </c>
    </row>
    <row r="2421" spans="1:14">
      <c r="A2421" s="139" t="s">
        <v>6856</v>
      </c>
      <c r="B2421" s="27" t="s">
        <v>20</v>
      </c>
      <c r="C2421" s="27" t="s">
        <v>20</v>
      </c>
      <c r="D2421" s="27" t="s">
        <v>1079</v>
      </c>
      <c r="E2421" s="27" t="s">
        <v>39</v>
      </c>
      <c r="F2421" s="27" t="s">
        <v>943</v>
      </c>
      <c r="G2421" s="27" t="s">
        <v>944</v>
      </c>
      <c r="H2421" s="139" t="s">
        <v>5</v>
      </c>
      <c r="I2421" s="1">
        <v>22090091</v>
      </c>
      <c r="J2421" s="58">
        <v>158</v>
      </c>
      <c r="K2421" t="str">
        <f>VLOOKUP(D2421,Group[],3,FALSE)</f>
        <v>Non Komoditi</v>
      </c>
      <c r="L2421">
        <f>VLOOKUP(D2421,Group[],5,FALSE)</f>
        <v>0</v>
      </c>
      <c r="M2421" t="str">
        <f>VLOOKUP(D2421,Group[],4,FALSE)</f>
        <v>Kayu</v>
      </c>
      <c r="N2421" t="str">
        <f>VLOOKUP(F2421,Kategori[],3,FALSE)</f>
        <v>Kayu</v>
      </c>
    </row>
    <row r="2422" spans="1:14">
      <c r="A2422" s="139" t="s">
        <v>6856</v>
      </c>
      <c r="B2422" s="27" t="s">
        <v>20</v>
      </c>
      <c r="C2422" s="27" t="s">
        <v>20</v>
      </c>
      <c r="D2422" s="27" t="s">
        <v>1079</v>
      </c>
      <c r="E2422" s="27" t="s">
        <v>39</v>
      </c>
      <c r="F2422" s="27" t="s">
        <v>949</v>
      </c>
      <c r="G2422" s="27" t="s">
        <v>950</v>
      </c>
      <c r="H2422" s="139" t="s">
        <v>5</v>
      </c>
      <c r="I2422" s="1">
        <v>774900</v>
      </c>
      <c r="J2422" s="58">
        <v>2</v>
      </c>
      <c r="K2422" t="str">
        <f>VLOOKUP(D2422,Group[],3,FALSE)</f>
        <v>Non Komoditi</v>
      </c>
      <c r="L2422">
        <f>VLOOKUP(D2422,Group[],5,FALSE)</f>
        <v>0</v>
      </c>
      <c r="M2422" t="str">
        <f>VLOOKUP(D2422,Group[],4,FALSE)</f>
        <v>Kayu</v>
      </c>
      <c r="N2422" t="str">
        <f>VLOOKUP(F2422,Kategori[],3,FALSE)</f>
        <v>Kayu</v>
      </c>
    </row>
    <row r="2423" spans="1:14">
      <c r="A2423" s="139" t="s">
        <v>6856</v>
      </c>
      <c r="B2423" s="27" t="s">
        <v>20</v>
      </c>
      <c r="C2423" s="27" t="s">
        <v>20</v>
      </c>
      <c r="D2423" s="27" t="s">
        <v>1079</v>
      </c>
      <c r="E2423" s="27" t="s">
        <v>39</v>
      </c>
      <c r="F2423" s="27" t="s">
        <v>951</v>
      </c>
      <c r="G2423" s="27" t="s">
        <v>952</v>
      </c>
      <c r="H2423" s="139" t="s">
        <v>5</v>
      </c>
      <c r="I2423" s="1">
        <v>2152700</v>
      </c>
      <c r="J2423" s="58">
        <v>3</v>
      </c>
      <c r="K2423" t="str">
        <f>VLOOKUP(D2423,Group[],3,FALSE)</f>
        <v>Non Komoditi</v>
      </c>
      <c r="L2423">
        <f>VLOOKUP(D2423,Group[],5,FALSE)</f>
        <v>0</v>
      </c>
      <c r="M2423" t="str">
        <f>VLOOKUP(D2423,Group[],4,FALSE)</f>
        <v>Kayu</v>
      </c>
      <c r="N2423" t="str">
        <f>VLOOKUP(F2423,Kategori[],3,FALSE)</f>
        <v>Kayu</v>
      </c>
    </row>
    <row r="2424" spans="1:14">
      <c r="A2424" s="139" t="s">
        <v>6856</v>
      </c>
      <c r="B2424" s="27" t="s">
        <v>20</v>
      </c>
      <c r="C2424" s="27" t="s">
        <v>20</v>
      </c>
      <c r="D2424" s="27" t="s">
        <v>1079</v>
      </c>
      <c r="E2424" s="27" t="s">
        <v>39</v>
      </c>
      <c r="F2424" s="27" t="s">
        <v>953</v>
      </c>
      <c r="G2424" s="27" t="s">
        <v>954</v>
      </c>
      <c r="H2424" s="139" t="s">
        <v>5</v>
      </c>
      <c r="I2424" s="1">
        <v>2075800</v>
      </c>
      <c r="J2424" s="58">
        <v>3</v>
      </c>
      <c r="K2424" t="str">
        <f>VLOOKUP(D2424,Group[],3,FALSE)</f>
        <v>Non Komoditi</v>
      </c>
      <c r="L2424">
        <f>VLOOKUP(D2424,Group[],5,FALSE)</f>
        <v>0</v>
      </c>
      <c r="M2424" t="str">
        <f>VLOOKUP(D2424,Group[],4,FALSE)</f>
        <v>Kayu</v>
      </c>
      <c r="N2424" t="str">
        <f>VLOOKUP(F2424,Kategori[],3,FALSE)</f>
        <v>Kayu</v>
      </c>
    </row>
    <row r="2425" spans="1:14">
      <c r="A2425" s="139" t="s">
        <v>6856</v>
      </c>
      <c r="B2425" s="27" t="s">
        <v>20</v>
      </c>
      <c r="C2425" s="27" t="s">
        <v>20</v>
      </c>
      <c r="D2425" s="27" t="s">
        <v>1079</v>
      </c>
      <c r="E2425" s="27" t="s">
        <v>39</v>
      </c>
      <c r="F2425" s="27" t="s">
        <v>955</v>
      </c>
      <c r="G2425" s="27" t="s">
        <v>956</v>
      </c>
      <c r="H2425" s="139" t="s">
        <v>5</v>
      </c>
      <c r="I2425" s="1">
        <v>1991850</v>
      </c>
      <c r="J2425" s="58">
        <v>2</v>
      </c>
      <c r="K2425" t="str">
        <f>VLOOKUP(D2425,Group[],3,FALSE)</f>
        <v>Non Komoditi</v>
      </c>
      <c r="L2425">
        <f>VLOOKUP(D2425,Group[],5,FALSE)</f>
        <v>0</v>
      </c>
      <c r="M2425" t="str">
        <f>VLOOKUP(D2425,Group[],4,FALSE)</f>
        <v>Kayu</v>
      </c>
      <c r="N2425" t="str">
        <f>VLOOKUP(F2425,Kategori[],3,FALSE)</f>
        <v>Kayu</v>
      </c>
    </row>
    <row r="2426" spans="1:14">
      <c r="A2426" s="139" t="s">
        <v>6856</v>
      </c>
      <c r="B2426" s="27" t="s">
        <v>20</v>
      </c>
      <c r="C2426" s="27" t="s">
        <v>20</v>
      </c>
      <c r="D2426" s="27" t="s">
        <v>1079</v>
      </c>
      <c r="E2426" s="27" t="s">
        <v>39</v>
      </c>
      <c r="F2426" s="27" t="s">
        <v>963</v>
      </c>
      <c r="G2426" s="27" t="s">
        <v>964</v>
      </c>
      <c r="H2426" s="139" t="s">
        <v>5</v>
      </c>
      <c r="I2426" s="1">
        <v>664300</v>
      </c>
      <c r="J2426" s="58">
        <v>2</v>
      </c>
      <c r="K2426" t="str">
        <f>VLOOKUP(D2426,Group[],3,FALSE)</f>
        <v>Non Komoditi</v>
      </c>
      <c r="L2426">
        <f>VLOOKUP(D2426,Group[],5,FALSE)</f>
        <v>0</v>
      </c>
      <c r="M2426" t="str">
        <f>VLOOKUP(D2426,Group[],4,FALSE)</f>
        <v>Kayu</v>
      </c>
      <c r="N2426" t="str">
        <f>VLOOKUP(F2426,Kategori[],3,FALSE)</f>
        <v>Kayu</v>
      </c>
    </row>
    <row r="2427" spans="1:14">
      <c r="A2427" s="139" t="s">
        <v>6856</v>
      </c>
      <c r="B2427" s="27" t="s">
        <v>20</v>
      </c>
      <c r="C2427" s="27" t="s">
        <v>20</v>
      </c>
      <c r="D2427" s="27" t="s">
        <v>1079</v>
      </c>
      <c r="E2427" s="27" t="s">
        <v>39</v>
      </c>
      <c r="F2427" s="27" t="s">
        <v>965</v>
      </c>
      <c r="G2427" s="27" t="s">
        <v>966</v>
      </c>
      <c r="H2427" s="139" t="s">
        <v>5</v>
      </c>
      <c r="I2427" s="1">
        <v>488400</v>
      </c>
      <c r="J2427" s="58">
        <v>1</v>
      </c>
      <c r="K2427" t="str">
        <f>VLOOKUP(D2427,Group[],3,FALSE)</f>
        <v>Non Komoditi</v>
      </c>
      <c r="L2427">
        <f>VLOOKUP(D2427,Group[],5,FALSE)</f>
        <v>0</v>
      </c>
      <c r="M2427" t="str">
        <f>VLOOKUP(D2427,Group[],4,FALSE)</f>
        <v>Kayu</v>
      </c>
      <c r="N2427" t="str">
        <f>VLOOKUP(F2427,Kategori[],3,FALSE)</f>
        <v>Kayu</v>
      </c>
    </row>
    <row r="2428" spans="1:14">
      <c r="A2428" s="139" t="s">
        <v>6856</v>
      </c>
      <c r="B2428" s="27" t="s">
        <v>20</v>
      </c>
      <c r="C2428" s="27" t="s">
        <v>20</v>
      </c>
      <c r="D2428" s="27" t="s">
        <v>1079</v>
      </c>
      <c r="E2428" s="27" t="s">
        <v>39</v>
      </c>
      <c r="F2428" s="27" t="s">
        <v>967</v>
      </c>
      <c r="G2428" s="27" t="s">
        <v>968</v>
      </c>
      <c r="H2428" s="139" t="s">
        <v>5</v>
      </c>
      <c r="I2428" s="1">
        <v>664950</v>
      </c>
      <c r="J2428" s="58">
        <v>1</v>
      </c>
      <c r="K2428" t="str">
        <f>VLOOKUP(D2428,Group[],3,FALSE)</f>
        <v>Non Komoditi</v>
      </c>
      <c r="L2428">
        <f>VLOOKUP(D2428,Group[],5,FALSE)</f>
        <v>0</v>
      </c>
      <c r="M2428" t="str">
        <f>VLOOKUP(D2428,Group[],4,FALSE)</f>
        <v>Kayu</v>
      </c>
      <c r="N2428" t="str">
        <f>VLOOKUP(F2428,Kategori[],3,FALSE)</f>
        <v>Kayu</v>
      </c>
    </row>
    <row r="2429" spans="1:14">
      <c r="A2429" s="139" t="s">
        <v>6856</v>
      </c>
      <c r="B2429" s="27" t="s">
        <v>20</v>
      </c>
      <c r="C2429" s="27" t="s">
        <v>20</v>
      </c>
      <c r="D2429" s="27" t="s">
        <v>1079</v>
      </c>
      <c r="E2429" s="27" t="s">
        <v>39</v>
      </c>
      <c r="F2429" s="27" t="s">
        <v>969</v>
      </c>
      <c r="G2429" s="27" t="s">
        <v>970</v>
      </c>
      <c r="H2429" s="139" t="s">
        <v>5</v>
      </c>
      <c r="I2429" s="1">
        <v>468000</v>
      </c>
      <c r="J2429" s="58">
        <v>1</v>
      </c>
      <c r="K2429" t="str">
        <f>VLOOKUP(D2429,Group[],3,FALSE)</f>
        <v>Non Komoditi</v>
      </c>
      <c r="L2429">
        <f>VLOOKUP(D2429,Group[],5,FALSE)</f>
        <v>0</v>
      </c>
      <c r="M2429" t="str">
        <f>VLOOKUP(D2429,Group[],4,FALSE)</f>
        <v>Kayu</v>
      </c>
      <c r="N2429" t="str">
        <f>VLOOKUP(F2429,Kategori[],3,FALSE)</f>
        <v>Kayu</v>
      </c>
    </row>
    <row r="2430" spans="1:14">
      <c r="A2430" s="139" t="s">
        <v>6856</v>
      </c>
      <c r="B2430" s="27" t="s">
        <v>20</v>
      </c>
      <c r="C2430" s="27" t="s">
        <v>20</v>
      </c>
      <c r="D2430" s="27" t="s">
        <v>1079</v>
      </c>
      <c r="E2430" s="27" t="s">
        <v>39</v>
      </c>
      <c r="F2430" s="27" t="s">
        <v>971</v>
      </c>
      <c r="G2430" s="27" t="s">
        <v>972</v>
      </c>
      <c r="H2430" s="139" t="s">
        <v>5</v>
      </c>
      <c r="I2430" s="1">
        <v>422500</v>
      </c>
      <c r="J2430" s="58">
        <v>1</v>
      </c>
      <c r="K2430" t="str">
        <f>VLOOKUP(D2430,Group[],3,FALSE)</f>
        <v>Non Komoditi</v>
      </c>
      <c r="L2430">
        <f>VLOOKUP(D2430,Group[],5,FALSE)</f>
        <v>0</v>
      </c>
      <c r="M2430" t="str">
        <f>VLOOKUP(D2430,Group[],4,FALSE)</f>
        <v>Kayu</v>
      </c>
      <c r="N2430" t="str">
        <f>VLOOKUP(F2430,Kategori[],3,FALSE)</f>
        <v>Kayu</v>
      </c>
    </row>
    <row r="2431" spans="1:14">
      <c r="A2431" s="139" t="s">
        <v>6856</v>
      </c>
      <c r="B2431" s="27" t="s">
        <v>20</v>
      </c>
      <c r="C2431" s="27" t="s">
        <v>20</v>
      </c>
      <c r="D2431" s="27" t="s">
        <v>1073</v>
      </c>
      <c r="E2431" s="27" t="s">
        <v>26</v>
      </c>
      <c r="F2431" s="27" t="s">
        <v>6</v>
      </c>
      <c r="G2431" s="27" t="s">
        <v>6</v>
      </c>
      <c r="H2431" s="139" t="s">
        <v>5</v>
      </c>
      <c r="I2431" s="1">
        <v>1731443787</v>
      </c>
      <c r="J2431" s="58">
        <v>0</v>
      </c>
      <c r="K2431" t="str">
        <f>VLOOKUP(D2431,Group[],3,FALSE)</f>
        <v>Non Komoditi</v>
      </c>
      <c r="L2431">
        <f>VLOOKUP(D2431,Group[],5,FALSE)</f>
        <v>0</v>
      </c>
      <c r="M2431" t="str">
        <f>VLOOKUP(D2431,Group[],4,FALSE)</f>
        <v>Agrowisata</v>
      </c>
      <c r="N2431" t="str">
        <f>VLOOKUP(F2431,Kategori[],3,FALSE)</f>
        <v>Lainnya</v>
      </c>
    </row>
    <row r="2432" spans="1:14">
      <c r="A2432" s="139" t="s">
        <v>6856</v>
      </c>
      <c r="B2432" s="27" t="s">
        <v>20</v>
      </c>
      <c r="C2432" s="27" t="s">
        <v>21</v>
      </c>
      <c r="D2432" s="27" t="s">
        <v>1066</v>
      </c>
      <c r="E2432" s="27" t="s">
        <v>28</v>
      </c>
      <c r="F2432" s="27" t="s">
        <v>348</v>
      </c>
      <c r="G2432" s="27" t="s">
        <v>349</v>
      </c>
      <c r="H2432" s="139" t="s">
        <v>5</v>
      </c>
      <c r="I2432" s="1">
        <v>16882000</v>
      </c>
      <c r="J2432" s="58">
        <v>734</v>
      </c>
      <c r="K2432" t="str">
        <f>VLOOKUP(D2432,Group[],3,FALSE)</f>
        <v>Komoditi</v>
      </c>
      <c r="L2432" t="str">
        <f>VLOOKUP(D2432,Group[],5,FALSE)</f>
        <v>Karet</v>
      </c>
      <c r="M2432" t="str">
        <f>VLOOKUP(D2432,Group[],4,FALSE)</f>
        <v>Karet</v>
      </c>
      <c r="N2432" t="str">
        <f>VLOOKUP(F2432,Kategori[],3,FALSE)</f>
        <v>Karet Lainnya</v>
      </c>
    </row>
    <row r="2433" spans="1:14">
      <c r="A2433" s="139" t="s">
        <v>6856</v>
      </c>
      <c r="B2433" s="27" t="s">
        <v>20</v>
      </c>
      <c r="C2433" s="27" t="s">
        <v>21</v>
      </c>
      <c r="D2433" s="27" t="s">
        <v>1060</v>
      </c>
      <c r="E2433" s="27" t="s">
        <v>31</v>
      </c>
      <c r="F2433" s="27" t="s">
        <v>6</v>
      </c>
      <c r="G2433" s="27" t="s">
        <v>6</v>
      </c>
      <c r="H2433" s="139" t="s">
        <v>5</v>
      </c>
      <c r="I2433" s="1">
        <v>24667762442</v>
      </c>
      <c r="J2433" s="58">
        <v>0</v>
      </c>
      <c r="K2433" t="str">
        <f>VLOOKUP(D2433,Group[],3,FALSE)</f>
        <v>Non Komoditi</v>
      </c>
      <c r="L2433">
        <f>VLOOKUP(D2433,Group[],5,FALSE)</f>
        <v>0</v>
      </c>
      <c r="M2433" t="str">
        <f>VLOOKUP(D2433,Group[],4,FALSE)</f>
        <v>KSO</v>
      </c>
      <c r="N2433" t="str">
        <f>VLOOKUP(F2433,Kategori[],3,FALSE)</f>
        <v>Lainnya</v>
      </c>
    </row>
    <row r="2434" spans="1:14">
      <c r="A2434" s="139" t="s">
        <v>6856</v>
      </c>
      <c r="B2434" s="27" t="s">
        <v>20</v>
      </c>
      <c r="C2434" s="27" t="s">
        <v>22</v>
      </c>
      <c r="D2434" s="27" t="s">
        <v>1061</v>
      </c>
      <c r="E2434" s="27" t="s">
        <v>35</v>
      </c>
      <c r="F2434" s="27" t="s">
        <v>50</v>
      </c>
      <c r="G2434" s="27" t="s">
        <v>8</v>
      </c>
      <c r="H2434" s="139" t="s">
        <v>5</v>
      </c>
      <c r="I2434" s="1">
        <v>8636555800</v>
      </c>
      <c r="J2434" s="58">
        <v>849470</v>
      </c>
      <c r="K2434" t="str">
        <f>VLOOKUP(D2434,Group[],3,FALSE)</f>
        <v>Komoditi</v>
      </c>
      <c r="L2434" t="str">
        <f>VLOOKUP(D2434,Group[],5,FALSE)</f>
        <v>Kelapa Sawit</v>
      </c>
      <c r="M2434" t="str">
        <f>VLOOKUP(D2434,Group[],4,FALSE)</f>
        <v>Kelapa Sawit</v>
      </c>
      <c r="N2434" t="str">
        <f>VLOOKUP(F2434,Kategori[],3,FALSE)</f>
        <v>Minyak Sawit</v>
      </c>
    </row>
    <row r="2435" spans="1:14">
      <c r="A2435" s="139" t="s">
        <v>6856</v>
      </c>
      <c r="B2435" s="27" t="s">
        <v>20</v>
      </c>
      <c r="C2435" s="27" t="s">
        <v>22</v>
      </c>
      <c r="D2435" s="27" t="s">
        <v>1061</v>
      </c>
      <c r="E2435" s="27" t="s">
        <v>35</v>
      </c>
      <c r="F2435" s="27" t="s">
        <v>51</v>
      </c>
      <c r="G2435" s="27" t="s">
        <v>9</v>
      </c>
      <c r="H2435" s="139" t="s">
        <v>5</v>
      </c>
      <c r="I2435" s="1">
        <v>749250000</v>
      </c>
      <c r="J2435" s="58">
        <v>333000</v>
      </c>
      <c r="K2435" t="str">
        <f>VLOOKUP(D2435,Group[],3,FALSE)</f>
        <v>Komoditi</v>
      </c>
      <c r="L2435" t="str">
        <f>VLOOKUP(D2435,Group[],5,FALSE)</f>
        <v>Kelapa Sawit</v>
      </c>
      <c r="M2435" t="str">
        <f>VLOOKUP(D2435,Group[],4,FALSE)</f>
        <v>Kelapa Sawit</v>
      </c>
      <c r="N2435" t="str">
        <f>VLOOKUP(F2435,Kategori[],3,FALSE)</f>
        <v>Kernel</v>
      </c>
    </row>
    <row r="2436" spans="1:14">
      <c r="A2436" s="139" t="s">
        <v>6856</v>
      </c>
      <c r="B2436" s="27" t="s">
        <v>20</v>
      </c>
      <c r="C2436" s="27" t="s">
        <v>22</v>
      </c>
      <c r="D2436" s="27" t="s">
        <v>1061</v>
      </c>
      <c r="E2436" s="27" t="s">
        <v>35</v>
      </c>
      <c r="F2436" s="27" t="s">
        <v>1033</v>
      </c>
      <c r="G2436" s="27" t="s">
        <v>1034</v>
      </c>
      <c r="H2436" s="139" t="s">
        <v>5</v>
      </c>
      <c r="I2436" s="1">
        <v>1904647350</v>
      </c>
      <c r="J2436" s="58">
        <v>123350</v>
      </c>
      <c r="K2436" t="str">
        <f>VLOOKUP(D2436,Group[],3,FALSE)</f>
        <v>Komoditi</v>
      </c>
      <c r="L2436" t="str">
        <f>VLOOKUP(D2436,Group[],5,FALSE)</f>
        <v>Kelapa Sawit</v>
      </c>
      <c r="M2436" t="str">
        <f>VLOOKUP(D2436,Group[],4,FALSE)</f>
        <v>Kelapa Sawit</v>
      </c>
      <c r="N2436" t="str">
        <f>VLOOKUP(F2436,Kategori[],3,FALSE)</f>
        <v>PKO</v>
      </c>
    </row>
    <row r="2437" spans="1:14">
      <c r="A2437" s="139" t="s">
        <v>6856</v>
      </c>
      <c r="B2437" s="27" t="s">
        <v>20</v>
      </c>
      <c r="C2437" s="27" t="s">
        <v>22</v>
      </c>
      <c r="D2437" s="27" t="s">
        <v>1066</v>
      </c>
      <c r="E2437" s="27" t="s">
        <v>28</v>
      </c>
      <c r="F2437" s="27" t="s">
        <v>351</v>
      </c>
      <c r="G2437" s="27" t="s">
        <v>352</v>
      </c>
      <c r="H2437" s="139" t="s">
        <v>4</v>
      </c>
      <c r="I2437" s="1">
        <v>6739300608</v>
      </c>
      <c r="J2437" s="58">
        <v>192000</v>
      </c>
      <c r="K2437" t="str">
        <f>VLOOKUP(D2437,Group[],3,FALSE)</f>
        <v>Komoditi</v>
      </c>
      <c r="L2437" t="str">
        <f>VLOOKUP(D2437,Group[],5,FALSE)</f>
        <v>Karet</v>
      </c>
      <c r="M2437" t="str">
        <f>VLOOKUP(D2437,Group[],4,FALSE)</f>
        <v>Karet</v>
      </c>
      <c r="N2437" t="str">
        <f>VLOOKUP(F2437,Kategori[],3,FALSE)</f>
        <v>RSS-I</v>
      </c>
    </row>
    <row r="2438" spans="1:14">
      <c r="A2438" s="139" t="s">
        <v>6856</v>
      </c>
      <c r="B2438" s="27" t="s">
        <v>20</v>
      </c>
      <c r="C2438" s="27" t="s">
        <v>22</v>
      </c>
      <c r="D2438" s="27" t="s">
        <v>1066</v>
      </c>
      <c r="E2438" s="27" t="s">
        <v>28</v>
      </c>
      <c r="F2438" s="27" t="s">
        <v>353</v>
      </c>
      <c r="G2438" s="27" t="s">
        <v>354</v>
      </c>
      <c r="H2438" s="139" t="s">
        <v>4</v>
      </c>
      <c r="I2438" s="1">
        <v>4874563007</v>
      </c>
      <c r="J2438" s="58">
        <v>120960</v>
      </c>
      <c r="K2438" t="str">
        <f>VLOOKUP(D2438,Group[],3,FALSE)</f>
        <v>Komoditi</v>
      </c>
      <c r="L2438" t="str">
        <f>VLOOKUP(D2438,Group[],5,FALSE)</f>
        <v>Karet</v>
      </c>
      <c r="M2438" t="str">
        <f>VLOOKUP(D2438,Group[],4,FALSE)</f>
        <v>Karet</v>
      </c>
      <c r="N2438" t="str">
        <f>VLOOKUP(F2438,Kategori[],3,FALSE)</f>
        <v>Karet Lainnya</v>
      </c>
    </row>
    <row r="2439" spans="1:14">
      <c r="A2439" s="139" t="s">
        <v>6856</v>
      </c>
      <c r="B2439" s="27" t="s">
        <v>20</v>
      </c>
      <c r="C2439" s="27" t="s">
        <v>22</v>
      </c>
      <c r="D2439" s="27" t="s">
        <v>1066</v>
      </c>
      <c r="E2439" s="27" t="s">
        <v>28</v>
      </c>
      <c r="F2439" s="27" t="s">
        <v>355</v>
      </c>
      <c r="G2439" s="27" t="s">
        <v>356</v>
      </c>
      <c r="H2439" s="139" t="s">
        <v>5</v>
      </c>
      <c r="I2439" s="1">
        <v>63825010200</v>
      </c>
      <c r="J2439" s="58">
        <v>2410380</v>
      </c>
      <c r="K2439" t="str">
        <f>VLOOKUP(D2439,Group[],3,FALSE)</f>
        <v>Komoditi</v>
      </c>
      <c r="L2439" t="str">
        <f>VLOOKUP(D2439,Group[],5,FALSE)</f>
        <v>Karet</v>
      </c>
      <c r="M2439" t="str">
        <f>VLOOKUP(D2439,Group[],4,FALSE)</f>
        <v>Karet</v>
      </c>
      <c r="N2439" t="str">
        <f>VLOOKUP(F2439,Kategori[],3,FALSE)</f>
        <v>SIR 20</v>
      </c>
    </row>
    <row r="2440" spans="1:14">
      <c r="A2440" s="139" t="s">
        <v>6856</v>
      </c>
      <c r="B2440" s="27" t="s">
        <v>20</v>
      </c>
      <c r="C2440" s="27" t="s">
        <v>22</v>
      </c>
      <c r="D2440" s="27" t="s">
        <v>1066</v>
      </c>
      <c r="E2440" s="27" t="s">
        <v>28</v>
      </c>
      <c r="F2440" s="27" t="s">
        <v>98</v>
      </c>
      <c r="G2440" s="27" t="s">
        <v>99</v>
      </c>
      <c r="H2440" s="139" t="s">
        <v>4</v>
      </c>
      <c r="I2440" s="1">
        <v>1786634114</v>
      </c>
      <c r="J2440" s="58">
        <v>54918</v>
      </c>
      <c r="K2440" t="str">
        <f>VLOOKUP(D2440,Group[],3,FALSE)</f>
        <v>Komoditi</v>
      </c>
      <c r="L2440" t="str">
        <f>VLOOKUP(D2440,Group[],5,FALSE)</f>
        <v>Karet</v>
      </c>
      <c r="M2440" t="str">
        <f>VLOOKUP(D2440,Group[],4,FALSE)</f>
        <v>Karet</v>
      </c>
      <c r="N2440" t="str">
        <f>VLOOKUP(F2440,Kategori[],3,FALSE)</f>
        <v>RSS-I</v>
      </c>
    </row>
    <row r="2441" spans="1:14">
      <c r="A2441" s="139" t="s">
        <v>6856</v>
      </c>
      <c r="B2441" s="27" t="s">
        <v>20</v>
      </c>
      <c r="C2441" s="27" t="s">
        <v>22</v>
      </c>
      <c r="D2441" s="27" t="s">
        <v>1066</v>
      </c>
      <c r="E2441" s="27" t="s">
        <v>28</v>
      </c>
      <c r="F2441" s="27" t="s">
        <v>98</v>
      </c>
      <c r="G2441" s="27" t="s">
        <v>99</v>
      </c>
      <c r="H2441" s="139" t="s">
        <v>5</v>
      </c>
      <c r="I2441" s="1">
        <v>6918716088</v>
      </c>
      <c r="J2441" s="58">
        <v>219672</v>
      </c>
      <c r="K2441" t="str">
        <f>VLOOKUP(D2441,Group[],3,FALSE)</f>
        <v>Komoditi</v>
      </c>
      <c r="L2441" t="str">
        <f>VLOOKUP(D2441,Group[],5,FALSE)</f>
        <v>Karet</v>
      </c>
      <c r="M2441" t="str">
        <f>VLOOKUP(D2441,Group[],4,FALSE)</f>
        <v>Karet</v>
      </c>
      <c r="N2441" t="str">
        <f>VLOOKUP(F2441,Kategori[],3,FALSE)</f>
        <v>RSS-I</v>
      </c>
    </row>
    <row r="2442" spans="1:14">
      <c r="A2442" s="139" t="s">
        <v>6856</v>
      </c>
      <c r="B2442" s="27" t="s">
        <v>20</v>
      </c>
      <c r="C2442" s="27" t="s">
        <v>22</v>
      </c>
      <c r="D2442" s="27" t="s">
        <v>1067</v>
      </c>
      <c r="E2442" s="27" t="s">
        <v>36</v>
      </c>
      <c r="F2442" s="27" t="s">
        <v>698</v>
      </c>
      <c r="G2442" s="27" t="s">
        <v>14</v>
      </c>
      <c r="H2442" s="139" t="s">
        <v>5</v>
      </c>
      <c r="I2442" s="1">
        <v>1508110000</v>
      </c>
      <c r="J2442" s="58">
        <v>80050</v>
      </c>
      <c r="K2442" t="str">
        <f>VLOOKUP(D2442,Group[],3,FALSE)</f>
        <v>Komoditi</v>
      </c>
      <c r="L2442" t="str">
        <f>VLOOKUP(D2442,Group[],5,FALSE)</f>
        <v>Teh</v>
      </c>
      <c r="M2442" t="str">
        <f>VLOOKUP(D2442,Group[],4,FALSE)</f>
        <v>Teh</v>
      </c>
      <c r="N2442" t="str">
        <f>VLOOKUP(F2442,Kategori[],3,FALSE)</f>
        <v>Teh Lainnya</v>
      </c>
    </row>
    <row r="2443" spans="1:14">
      <c r="A2443" s="139" t="s">
        <v>6856</v>
      </c>
      <c r="B2443" s="27" t="s">
        <v>20</v>
      </c>
      <c r="C2443" s="27" t="s">
        <v>22</v>
      </c>
      <c r="D2443" s="27" t="s">
        <v>1067</v>
      </c>
      <c r="E2443" s="27" t="s">
        <v>36</v>
      </c>
      <c r="F2443" s="27" t="s">
        <v>357</v>
      </c>
      <c r="G2443" s="27" t="s">
        <v>358</v>
      </c>
      <c r="H2443" s="139" t="s">
        <v>5</v>
      </c>
      <c r="I2443" s="1">
        <v>586892402</v>
      </c>
      <c r="J2443" s="58">
        <v>28080</v>
      </c>
      <c r="K2443" t="str">
        <f>VLOOKUP(D2443,Group[],3,FALSE)</f>
        <v>Komoditi</v>
      </c>
      <c r="L2443" t="str">
        <f>VLOOKUP(D2443,Group[],5,FALSE)</f>
        <v>Teh</v>
      </c>
      <c r="M2443" t="str">
        <f>VLOOKUP(D2443,Group[],4,FALSE)</f>
        <v>Teh</v>
      </c>
      <c r="N2443" t="str">
        <f>VLOOKUP(F2443,Kategori[],3,FALSE)</f>
        <v>CTC</v>
      </c>
    </row>
    <row r="2444" spans="1:14">
      <c r="A2444" s="139" t="s">
        <v>6856</v>
      </c>
      <c r="B2444" s="27" t="s">
        <v>20</v>
      </c>
      <c r="C2444" s="27" t="s">
        <v>22</v>
      </c>
      <c r="D2444" s="27" t="s">
        <v>1067</v>
      </c>
      <c r="E2444" s="27" t="s">
        <v>36</v>
      </c>
      <c r="F2444" s="27" t="s">
        <v>394</v>
      </c>
      <c r="G2444" s="27" t="s">
        <v>395</v>
      </c>
      <c r="H2444" s="139" t="s">
        <v>5</v>
      </c>
      <c r="I2444" s="1">
        <v>575150439</v>
      </c>
      <c r="J2444" s="58">
        <v>28050</v>
      </c>
      <c r="K2444" t="str">
        <f>VLOOKUP(D2444,Group[],3,FALSE)</f>
        <v>Komoditi</v>
      </c>
      <c r="L2444" t="str">
        <f>VLOOKUP(D2444,Group[],5,FALSE)</f>
        <v>Teh</v>
      </c>
      <c r="M2444" t="str">
        <f>VLOOKUP(D2444,Group[],4,FALSE)</f>
        <v>Teh</v>
      </c>
      <c r="N2444" t="str">
        <f>VLOOKUP(F2444,Kategori[],3,FALSE)</f>
        <v>CTC</v>
      </c>
    </row>
    <row r="2445" spans="1:14">
      <c r="A2445" s="139" t="s">
        <v>6856</v>
      </c>
      <c r="B2445" s="27" t="s">
        <v>20</v>
      </c>
      <c r="C2445" s="27" t="s">
        <v>22</v>
      </c>
      <c r="D2445" s="27" t="s">
        <v>1067</v>
      </c>
      <c r="E2445" s="27" t="s">
        <v>36</v>
      </c>
      <c r="F2445" s="27" t="s">
        <v>80</v>
      </c>
      <c r="G2445" s="27" t="s">
        <v>81</v>
      </c>
      <c r="H2445" s="139" t="s">
        <v>4</v>
      </c>
      <c r="I2445" s="1">
        <v>119450016</v>
      </c>
      <c r="J2445" s="58">
        <v>4800</v>
      </c>
      <c r="K2445" t="str">
        <f>VLOOKUP(D2445,Group[],3,FALSE)</f>
        <v>Komoditi</v>
      </c>
      <c r="L2445" t="str">
        <f>VLOOKUP(D2445,Group[],5,FALSE)</f>
        <v>Teh</v>
      </c>
      <c r="M2445" t="str">
        <f>VLOOKUP(D2445,Group[],4,FALSE)</f>
        <v>Teh</v>
      </c>
      <c r="N2445" t="str">
        <f>VLOOKUP(F2445,Kategori[],3,FALSE)</f>
        <v>CTC</v>
      </c>
    </row>
    <row r="2446" spans="1:14">
      <c r="A2446" s="139" t="s">
        <v>6856</v>
      </c>
      <c r="B2446" s="27" t="s">
        <v>20</v>
      </c>
      <c r="C2446" s="27" t="s">
        <v>22</v>
      </c>
      <c r="D2446" s="27" t="s">
        <v>1067</v>
      </c>
      <c r="E2446" s="27" t="s">
        <v>36</v>
      </c>
      <c r="F2446" s="27" t="s">
        <v>80</v>
      </c>
      <c r="G2446" s="27" t="s">
        <v>81</v>
      </c>
      <c r="H2446" s="139" t="s">
        <v>5</v>
      </c>
      <c r="I2446" s="1">
        <v>58194000</v>
      </c>
      <c r="J2446" s="58">
        <v>2400</v>
      </c>
      <c r="K2446" t="str">
        <f>VLOOKUP(D2446,Group[],3,FALSE)</f>
        <v>Komoditi</v>
      </c>
      <c r="L2446" t="str">
        <f>VLOOKUP(D2446,Group[],5,FALSE)</f>
        <v>Teh</v>
      </c>
      <c r="M2446" t="str">
        <f>VLOOKUP(D2446,Group[],4,FALSE)</f>
        <v>Teh</v>
      </c>
      <c r="N2446" t="str">
        <f>VLOOKUP(F2446,Kategori[],3,FALSE)</f>
        <v>CTC</v>
      </c>
    </row>
    <row r="2447" spans="1:14">
      <c r="A2447" s="139" t="s">
        <v>6856</v>
      </c>
      <c r="B2447" s="27" t="s">
        <v>20</v>
      </c>
      <c r="C2447" s="27" t="s">
        <v>22</v>
      </c>
      <c r="D2447" s="27" t="s">
        <v>1067</v>
      </c>
      <c r="E2447" s="27" t="s">
        <v>36</v>
      </c>
      <c r="F2447" s="27" t="s">
        <v>82</v>
      </c>
      <c r="G2447" s="27" t="s">
        <v>83</v>
      </c>
      <c r="H2447" s="139" t="s">
        <v>4</v>
      </c>
      <c r="I2447" s="1">
        <v>533212680</v>
      </c>
      <c r="J2447" s="58">
        <v>19500</v>
      </c>
      <c r="K2447" t="str">
        <f>VLOOKUP(D2447,Group[],3,FALSE)</f>
        <v>Komoditi</v>
      </c>
      <c r="L2447" t="str">
        <f>VLOOKUP(D2447,Group[],5,FALSE)</f>
        <v>Teh</v>
      </c>
      <c r="M2447" t="str">
        <f>VLOOKUP(D2447,Group[],4,FALSE)</f>
        <v>Teh</v>
      </c>
      <c r="N2447" t="str">
        <f>VLOOKUP(F2447,Kategori[],3,FALSE)</f>
        <v>CTC</v>
      </c>
    </row>
    <row r="2448" spans="1:14">
      <c r="A2448" s="139" t="s">
        <v>6856</v>
      </c>
      <c r="B2448" s="27" t="s">
        <v>20</v>
      </c>
      <c r="C2448" s="27" t="s">
        <v>22</v>
      </c>
      <c r="D2448" s="27" t="s">
        <v>1067</v>
      </c>
      <c r="E2448" s="27" t="s">
        <v>36</v>
      </c>
      <c r="F2448" s="27" t="s">
        <v>82</v>
      </c>
      <c r="G2448" s="27" t="s">
        <v>83</v>
      </c>
      <c r="H2448" s="139" t="s">
        <v>5</v>
      </c>
      <c r="I2448" s="1">
        <v>73971040</v>
      </c>
      <c r="J2448" s="58">
        <v>2600</v>
      </c>
      <c r="K2448" t="str">
        <f>VLOOKUP(D2448,Group[],3,FALSE)</f>
        <v>Komoditi</v>
      </c>
      <c r="L2448" t="str">
        <f>VLOOKUP(D2448,Group[],5,FALSE)</f>
        <v>Teh</v>
      </c>
      <c r="M2448" t="str">
        <f>VLOOKUP(D2448,Group[],4,FALSE)</f>
        <v>Teh</v>
      </c>
      <c r="N2448" t="str">
        <f>VLOOKUP(F2448,Kategori[],3,FALSE)</f>
        <v>CTC</v>
      </c>
    </row>
    <row r="2449" spans="1:14">
      <c r="A2449" s="139" t="s">
        <v>6856</v>
      </c>
      <c r="B2449" s="27" t="s">
        <v>20</v>
      </c>
      <c r="C2449" s="27" t="s">
        <v>22</v>
      </c>
      <c r="D2449" s="27" t="s">
        <v>1067</v>
      </c>
      <c r="E2449" s="27" t="s">
        <v>36</v>
      </c>
      <c r="F2449" s="27" t="s">
        <v>86</v>
      </c>
      <c r="G2449" s="27" t="s">
        <v>87</v>
      </c>
      <c r="H2449" s="139" t="s">
        <v>4</v>
      </c>
      <c r="I2449" s="1">
        <v>128561160</v>
      </c>
      <c r="J2449" s="58">
        <v>5200</v>
      </c>
      <c r="K2449" t="str">
        <f>VLOOKUP(D2449,Group[],3,FALSE)</f>
        <v>Komoditi</v>
      </c>
      <c r="L2449" t="str">
        <f>VLOOKUP(D2449,Group[],5,FALSE)</f>
        <v>Teh</v>
      </c>
      <c r="M2449" t="str">
        <f>VLOOKUP(D2449,Group[],4,FALSE)</f>
        <v>Teh</v>
      </c>
      <c r="N2449" t="str">
        <f>VLOOKUP(F2449,Kategori[],3,FALSE)</f>
        <v>CTC</v>
      </c>
    </row>
    <row r="2450" spans="1:14">
      <c r="A2450" s="139" t="s">
        <v>6856</v>
      </c>
      <c r="B2450" s="27" t="s">
        <v>20</v>
      </c>
      <c r="C2450" s="27" t="s">
        <v>22</v>
      </c>
      <c r="D2450" s="27" t="s">
        <v>1065</v>
      </c>
      <c r="E2450" s="27" t="s">
        <v>34</v>
      </c>
      <c r="F2450" s="27" t="s">
        <v>6</v>
      </c>
      <c r="G2450" s="27" t="s">
        <v>6</v>
      </c>
      <c r="H2450" s="139" t="s">
        <v>5</v>
      </c>
      <c r="I2450" s="1">
        <v>535080649</v>
      </c>
      <c r="J2450" s="58">
        <v>0</v>
      </c>
      <c r="K2450" t="str">
        <f>VLOOKUP(D2450,Group[],3,FALSE)</f>
        <v>Non Komoditi</v>
      </c>
      <c r="L2450">
        <f>VLOOKUP(D2450,Group[],5,FALSE)</f>
        <v>0</v>
      </c>
      <c r="M2450" t="str">
        <f>VLOOKUP(D2450,Group[],4,FALSE)</f>
        <v>Optimalisasi Aset</v>
      </c>
      <c r="N2450" t="str">
        <f>VLOOKUP(F2450,Kategori[],3,FALSE)</f>
        <v>Lainnya</v>
      </c>
    </row>
    <row r="2451" spans="1:14">
      <c r="A2451" s="139" t="s">
        <v>6856</v>
      </c>
      <c r="B2451" s="27" t="s">
        <v>20</v>
      </c>
      <c r="C2451" s="27" t="s">
        <v>22</v>
      </c>
      <c r="D2451" s="27" t="s">
        <v>1060</v>
      </c>
      <c r="E2451" s="27" t="s">
        <v>31</v>
      </c>
      <c r="F2451" s="27" t="s">
        <v>6</v>
      </c>
      <c r="G2451" s="27" t="s">
        <v>6</v>
      </c>
      <c r="H2451" s="139" t="s">
        <v>5</v>
      </c>
      <c r="I2451" s="1">
        <v>33481257868</v>
      </c>
      <c r="J2451" s="58">
        <v>0</v>
      </c>
      <c r="K2451" t="str">
        <f>VLOOKUP(D2451,Group[],3,FALSE)</f>
        <v>Non Komoditi</v>
      </c>
      <c r="L2451">
        <f>VLOOKUP(D2451,Group[],5,FALSE)</f>
        <v>0</v>
      </c>
      <c r="M2451" t="str">
        <f>VLOOKUP(D2451,Group[],4,FALSE)</f>
        <v>KSO</v>
      </c>
      <c r="N2451" t="str">
        <f>VLOOKUP(F2451,Kategori[],3,FALSE)</f>
        <v>Lainnya</v>
      </c>
    </row>
    <row r="2452" spans="1:14">
      <c r="A2452" s="139" t="s">
        <v>6856</v>
      </c>
      <c r="B2452" s="27" t="s">
        <v>20</v>
      </c>
      <c r="C2452" s="27" t="s">
        <v>23</v>
      </c>
      <c r="D2452" s="27" t="s">
        <v>1072</v>
      </c>
      <c r="E2452" s="27" t="s">
        <v>27</v>
      </c>
      <c r="F2452" s="27" t="s">
        <v>1055</v>
      </c>
      <c r="G2452" s="27" t="s">
        <v>1056</v>
      </c>
      <c r="H2452" s="139" t="s">
        <v>5</v>
      </c>
      <c r="I2452" s="1">
        <v>39123000</v>
      </c>
      <c r="J2452" s="58">
        <v>15388</v>
      </c>
      <c r="K2452" t="str">
        <f>VLOOKUP(D2452,Group[],3,FALSE)</f>
        <v>Non Komoditi</v>
      </c>
      <c r="L2452">
        <f>VLOOKUP(D2452,Group[],5,FALSE)</f>
        <v>0</v>
      </c>
      <c r="M2452" t="str">
        <f>VLOOKUP(D2452,Group[],4,FALSE)</f>
        <v>Hortikultura</v>
      </c>
      <c r="N2452" t="str">
        <f>VLOOKUP(F2452,Kategori[],3,FALSE)</f>
        <v>Hortikultura</v>
      </c>
    </row>
    <row r="2453" spans="1:14">
      <c r="A2453" s="139" t="s">
        <v>6856</v>
      </c>
      <c r="B2453" s="27" t="s">
        <v>20</v>
      </c>
      <c r="C2453" s="27" t="s">
        <v>23</v>
      </c>
      <c r="D2453" s="27" t="s">
        <v>1072</v>
      </c>
      <c r="E2453" s="27" t="s">
        <v>27</v>
      </c>
      <c r="F2453" s="27" t="s">
        <v>1057</v>
      </c>
      <c r="G2453" s="27" t="s">
        <v>1058</v>
      </c>
      <c r="H2453" s="139" t="s">
        <v>5</v>
      </c>
      <c r="I2453" s="1">
        <v>251351350</v>
      </c>
      <c r="J2453" s="58">
        <v>27500</v>
      </c>
      <c r="K2453" t="str">
        <f>VLOOKUP(D2453,Group[],3,FALSE)</f>
        <v>Non Komoditi</v>
      </c>
      <c r="L2453">
        <f>VLOOKUP(D2453,Group[],5,FALSE)</f>
        <v>0</v>
      </c>
      <c r="M2453" t="str">
        <f>VLOOKUP(D2453,Group[],4,FALSE)</f>
        <v>Hortikultura</v>
      </c>
      <c r="N2453" t="str">
        <f>VLOOKUP(F2453,Kategori[],3,FALSE)</f>
        <v>Hortikultura</v>
      </c>
    </row>
    <row r="2454" spans="1:14">
      <c r="A2454" s="139" t="s">
        <v>6856</v>
      </c>
      <c r="B2454" s="27" t="s">
        <v>20</v>
      </c>
      <c r="C2454" s="27" t="s">
        <v>23</v>
      </c>
      <c r="D2454" s="27" t="s">
        <v>1065</v>
      </c>
      <c r="E2454" s="27" t="s">
        <v>34</v>
      </c>
      <c r="F2454" s="27" t="s">
        <v>320</v>
      </c>
      <c r="G2454" s="27" t="s">
        <v>321</v>
      </c>
      <c r="H2454" s="139" t="s">
        <v>5</v>
      </c>
      <c r="I2454" s="1">
        <v>68700000</v>
      </c>
      <c r="J2454" s="58">
        <v>0</v>
      </c>
      <c r="K2454" t="str">
        <f>VLOOKUP(D2454,Group[],3,FALSE)</f>
        <v>Non Komoditi</v>
      </c>
      <c r="L2454">
        <f>VLOOKUP(D2454,Group[],5,FALSE)</f>
        <v>0</v>
      </c>
      <c r="M2454" t="str">
        <f>VLOOKUP(D2454,Group[],4,FALSE)</f>
        <v>Optimalisasi Aset</v>
      </c>
      <c r="N2454" t="str">
        <f>VLOOKUP(F2454,Kategori[],3,FALSE)</f>
        <v>Optimalisasi Aset</v>
      </c>
    </row>
    <row r="2455" spans="1:14">
      <c r="A2455" s="139" t="s">
        <v>6856</v>
      </c>
      <c r="B2455" s="27" t="s">
        <v>20</v>
      </c>
      <c r="C2455" s="27" t="s">
        <v>23</v>
      </c>
      <c r="D2455" s="27" t="s">
        <v>1060</v>
      </c>
      <c r="E2455" s="27" t="s">
        <v>31</v>
      </c>
      <c r="F2455" s="27" t="s">
        <v>48</v>
      </c>
      <c r="G2455" s="27" t="s">
        <v>49</v>
      </c>
      <c r="H2455" s="139" t="s">
        <v>5</v>
      </c>
      <c r="I2455" s="1">
        <v>50994952345</v>
      </c>
      <c r="J2455" s="58">
        <v>0</v>
      </c>
      <c r="K2455" t="str">
        <f>VLOOKUP(D2455,Group[],3,FALSE)</f>
        <v>Non Komoditi</v>
      </c>
      <c r="L2455">
        <f>VLOOKUP(D2455,Group[],5,FALSE)</f>
        <v>0</v>
      </c>
      <c r="M2455" t="str">
        <f>VLOOKUP(D2455,Group[],4,FALSE)</f>
        <v>KSO</v>
      </c>
      <c r="N2455" t="str">
        <f>VLOOKUP(F2455,Kategori[],3,FALSE)</f>
        <v>KSO Sawit</v>
      </c>
    </row>
    <row r="2456" spans="1:14">
      <c r="A2456" s="139" t="s">
        <v>6856</v>
      </c>
      <c r="B2456" s="27" t="s">
        <v>20</v>
      </c>
      <c r="C2456" s="27" t="s">
        <v>23</v>
      </c>
      <c r="D2456" s="27" t="s">
        <v>1060</v>
      </c>
      <c r="E2456" s="27" t="s">
        <v>31</v>
      </c>
      <c r="F2456" s="27" t="s">
        <v>6</v>
      </c>
      <c r="G2456" s="27" t="s">
        <v>6</v>
      </c>
      <c r="H2456" s="139" t="s">
        <v>5</v>
      </c>
      <c r="I2456" s="1">
        <v>-10710428720</v>
      </c>
      <c r="J2456" s="58">
        <v>0</v>
      </c>
      <c r="K2456" t="str">
        <f>VLOOKUP(D2456,Group[],3,FALSE)</f>
        <v>Non Komoditi</v>
      </c>
      <c r="L2456">
        <f>VLOOKUP(D2456,Group[],5,FALSE)</f>
        <v>0</v>
      </c>
      <c r="M2456" t="str">
        <f>VLOOKUP(D2456,Group[],4,FALSE)</f>
        <v>KSO</v>
      </c>
      <c r="N2456" t="str">
        <f>VLOOKUP(F2456,Kategori[],3,FALSE)</f>
        <v>Lainnya</v>
      </c>
    </row>
    <row r="2457" spans="1:14">
      <c r="A2457" s="139" t="s">
        <v>6856</v>
      </c>
      <c r="B2457" s="27" t="s">
        <v>21</v>
      </c>
      <c r="C2457" s="27" t="s">
        <v>16</v>
      </c>
      <c r="D2457" s="27" t="s">
        <v>1060</v>
      </c>
      <c r="E2457" s="27" t="s">
        <v>31</v>
      </c>
      <c r="F2457" s="27" t="s">
        <v>48</v>
      </c>
      <c r="G2457" s="27" t="s">
        <v>49</v>
      </c>
      <c r="H2457" s="139" t="s">
        <v>5</v>
      </c>
      <c r="I2457" s="1">
        <v>6617796148</v>
      </c>
      <c r="J2457" s="58">
        <v>0</v>
      </c>
      <c r="K2457" t="str">
        <f>VLOOKUP(D2457,Group[],3,FALSE)</f>
        <v>Non Komoditi</v>
      </c>
      <c r="L2457">
        <f>VLOOKUP(D2457,Group[],5,FALSE)</f>
        <v>0</v>
      </c>
      <c r="M2457" t="str">
        <f>VLOOKUP(D2457,Group[],4,FALSE)</f>
        <v>KSO</v>
      </c>
      <c r="N2457" t="str">
        <f>VLOOKUP(F2457,Kategori[],3,FALSE)</f>
        <v>KSO Sawit</v>
      </c>
    </row>
    <row r="2458" spans="1:14">
      <c r="A2458" s="139" t="s">
        <v>6856</v>
      </c>
      <c r="B2458" s="27" t="s">
        <v>21</v>
      </c>
      <c r="C2458" s="27" t="s">
        <v>17</v>
      </c>
      <c r="D2458" s="27" t="s">
        <v>1064</v>
      </c>
      <c r="E2458" s="27" t="s">
        <v>33</v>
      </c>
      <c r="F2458" s="27" t="s">
        <v>363</v>
      </c>
      <c r="G2458" s="27" t="s">
        <v>364</v>
      </c>
      <c r="H2458" s="139" t="s">
        <v>5</v>
      </c>
      <c r="I2458" s="1">
        <v>41003450000</v>
      </c>
      <c r="J2458" s="58">
        <v>2648000</v>
      </c>
      <c r="K2458" t="str">
        <f>VLOOKUP(D2458,Group[],3,FALSE)</f>
        <v>Komoditi</v>
      </c>
      <c r="L2458" t="str">
        <f>VLOOKUP(D2458,Group[],5,FALSE)</f>
        <v>Tebu</v>
      </c>
      <c r="M2458" t="str">
        <f>VLOOKUP(D2458,Group[],4,FALSE)</f>
        <v>Tebu</v>
      </c>
      <c r="N2458" t="str">
        <f>VLOOKUP(F2458,Kategori[],3,FALSE)</f>
        <v>Gula</v>
      </c>
    </row>
    <row r="2459" spans="1:14">
      <c r="A2459" s="139" t="s">
        <v>6856</v>
      </c>
      <c r="B2459" s="27" t="s">
        <v>21</v>
      </c>
      <c r="C2459" s="27" t="s">
        <v>17</v>
      </c>
      <c r="D2459" s="27" t="s">
        <v>1064</v>
      </c>
      <c r="E2459" s="27" t="s">
        <v>33</v>
      </c>
      <c r="F2459" s="27" t="s">
        <v>365</v>
      </c>
      <c r="G2459" s="27" t="s">
        <v>366</v>
      </c>
      <c r="H2459" s="139" t="s">
        <v>5</v>
      </c>
      <c r="I2459" s="1">
        <v>431930000</v>
      </c>
      <c r="J2459" s="58">
        <v>171720</v>
      </c>
      <c r="K2459" t="str">
        <f>VLOOKUP(D2459,Group[],3,FALSE)</f>
        <v>Komoditi</v>
      </c>
      <c r="L2459" t="str">
        <f>VLOOKUP(D2459,Group[],5,FALSE)</f>
        <v>Tebu</v>
      </c>
      <c r="M2459" t="str">
        <f>VLOOKUP(D2459,Group[],4,FALSE)</f>
        <v>Tebu</v>
      </c>
      <c r="N2459" t="str">
        <f>VLOOKUP(F2459,Kategori[],3,FALSE)</f>
        <v>Tetes</v>
      </c>
    </row>
    <row r="2460" spans="1:14">
      <c r="A2460" s="139" t="s">
        <v>6856</v>
      </c>
      <c r="B2460" s="27" t="s">
        <v>21</v>
      </c>
      <c r="C2460" s="27" t="s">
        <v>17</v>
      </c>
      <c r="D2460" s="27" t="s">
        <v>1063</v>
      </c>
      <c r="E2460" s="27" t="s">
        <v>38</v>
      </c>
      <c r="F2460" s="27" t="s">
        <v>361</v>
      </c>
      <c r="G2460" s="27" t="s">
        <v>362</v>
      </c>
      <c r="H2460" s="139" t="s">
        <v>5</v>
      </c>
      <c r="I2460" s="1">
        <v>319504500</v>
      </c>
      <c r="J2460" s="58">
        <v>1890</v>
      </c>
      <c r="K2460" t="str">
        <f>VLOOKUP(D2460,Group[],3,FALSE)</f>
        <v>Komoditi</v>
      </c>
      <c r="L2460" t="str">
        <f>VLOOKUP(D2460,Group[],5,FALSE)</f>
        <v>Tembakau</v>
      </c>
      <c r="M2460" t="str">
        <f>VLOOKUP(D2460,Group[],4,FALSE)</f>
        <v>Tembakau</v>
      </c>
      <c r="N2460" t="str">
        <f>VLOOKUP(F2460,Kategori[],3,FALSE)</f>
        <v>Tembakau</v>
      </c>
    </row>
    <row r="2461" spans="1:14">
      <c r="A2461" s="139" t="s">
        <v>6856</v>
      </c>
      <c r="B2461" s="27" t="s">
        <v>21</v>
      </c>
      <c r="C2461" s="27" t="s">
        <v>17</v>
      </c>
      <c r="D2461" s="27" t="s">
        <v>1060</v>
      </c>
      <c r="E2461" s="27" t="s">
        <v>31</v>
      </c>
      <c r="F2461" s="27" t="s">
        <v>48</v>
      </c>
      <c r="G2461" s="27" t="s">
        <v>49</v>
      </c>
      <c r="H2461" s="139" t="s">
        <v>5</v>
      </c>
      <c r="I2461" s="1">
        <v>122743951761</v>
      </c>
      <c r="J2461" s="58">
        <v>6</v>
      </c>
      <c r="K2461" t="str">
        <f>VLOOKUP(D2461,Group[],3,FALSE)</f>
        <v>Non Komoditi</v>
      </c>
      <c r="L2461">
        <f>VLOOKUP(D2461,Group[],5,FALSE)</f>
        <v>0</v>
      </c>
      <c r="M2461" t="str">
        <f>VLOOKUP(D2461,Group[],4,FALSE)</f>
        <v>KSO</v>
      </c>
      <c r="N2461" t="str">
        <f>VLOOKUP(F2461,Kategori[],3,FALSE)</f>
        <v>KSO Sawit</v>
      </c>
    </row>
    <row r="2462" spans="1:14">
      <c r="A2462" s="139" t="s">
        <v>6856</v>
      </c>
      <c r="B2462" s="27" t="s">
        <v>21</v>
      </c>
      <c r="C2462" s="27" t="s">
        <v>17</v>
      </c>
      <c r="D2462" s="27" t="s">
        <v>1060</v>
      </c>
      <c r="E2462" s="27" t="s">
        <v>31</v>
      </c>
      <c r="F2462" s="27" t="s">
        <v>6</v>
      </c>
      <c r="G2462" s="27" t="s">
        <v>6</v>
      </c>
      <c r="H2462" s="139" t="s">
        <v>5</v>
      </c>
      <c r="I2462" s="1">
        <v>-81829353799</v>
      </c>
      <c r="J2462" s="58">
        <v>0</v>
      </c>
      <c r="K2462" t="str">
        <f>VLOOKUP(D2462,Group[],3,FALSE)</f>
        <v>Non Komoditi</v>
      </c>
      <c r="L2462">
        <f>VLOOKUP(D2462,Group[],5,FALSE)</f>
        <v>0</v>
      </c>
      <c r="M2462" t="str">
        <f>VLOOKUP(D2462,Group[],4,FALSE)</f>
        <v>KSO</v>
      </c>
      <c r="N2462" t="str">
        <f>VLOOKUP(F2462,Kategori[],3,FALSE)</f>
        <v>Lainnya</v>
      </c>
    </row>
    <row r="2463" spans="1:14">
      <c r="A2463" s="139" t="s">
        <v>6856</v>
      </c>
      <c r="B2463" s="27" t="s">
        <v>21</v>
      </c>
      <c r="C2463" s="27" t="s">
        <v>18</v>
      </c>
      <c r="D2463" s="27" t="s">
        <v>1066</v>
      </c>
      <c r="E2463" s="27" t="s">
        <v>28</v>
      </c>
      <c r="F2463" s="27" t="s">
        <v>369</v>
      </c>
      <c r="G2463" s="27" t="s">
        <v>370</v>
      </c>
      <c r="H2463" s="139" t="s">
        <v>5</v>
      </c>
      <c r="I2463" s="1">
        <v>850219998</v>
      </c>
      <c r="J2463" s="58">
        <v>21480</v>
      </c>
      <c r="K2463" t="str">
        <f>VLOOKUP(D2463,Group[],3,FALSE)</f>
        <v>Komoditi</v>
      </c>
      <c r="L2463" t="str">
        <f>VLOOKUP(D2463,Group[],5,FALSE)</f>
        <v>Karet</v>
      </c>
      <c r="M2463" t="str">
        <f>VLOOKUP(D2463,Group[],4,FALSE)</f>
        <v>Karet</v>
      </c>
      <c r="N2463" t="str">
        <f>VLOOKUP(F2463,Kategori[],3,FALSE)</f>
        <v>Karet Lainnya</v>
      </c>
    </row>
    <row r="2464" spans="1:14">
      <c r="A2464" s="139" t="s">
        <v>6856</v>
      </c>
      <c r="B2464" s="27" t="s">
        <v>21</v>
      </c>
      <c r="C2464" s="27" t="s">
        <v>18</v>
      </c>
      <c r="D2464" s="27" t="s">
        <v>1066</v>
      </c>
      <c r="E2464" s="27" t="s">
        <v>28</v>
      </c>
      <c r="F2464" s="27" t="s">
        <v>371</v>
      </c>
      <c r="G2464" s="27" t="s">
        <v>372</v>
      </c>
      <c r="H2464" s="139" t="s">
        <v>5</v>
      </c>
      <c r="I2464" s="1">
        <v>35256000</v>
      </c>
      <c r="J2464" s="58">
        <v>3390</v>
      </c>
      <c r="K2464" t="str">
        <f>VLOOKUP(D2464,Group[],3,FALSE)</f>
        <v>Komoditi</v>
      </c>
      <c r="L2464" t="str">
        <f>VLOOKUP(D2464,Group[],5,FALSE)</f>
        <v>Karet</v>
      </c>
      <c r="M2464" t="str">
        <f>VLOOKUP(D2464,Group[],4,FALSE)</f>
        <v>Karet</v>
      </c>
      <c r="N2464" t="str">
        <f>VLOOKUP(F2464,Kategori[],3,FALSE)</f>
        <v>Karet Lainnya</v>
      </c>
    </row>
    <row r="2465" spans="1:14">
      <c r="A2465" s="139" t="s">
        <v>6856</v>
      </c>
      <c r="B2465" s="27" t="s">
        <v>21</v>
      </c>
      <c r="C2465" s="27" t="s">
        <v>18</v>
      </c>
      <c r="D2465" s="27" t="s">
        <v>1066</v>
      </c>
      <c r="E2465" s="27" t="s">
        <v>28</v>
      </c>
      <c r="F2465" s="27" t="s">
        <v>374</v>
      </c>
      <c r="G2465" s="27" t="s">
        <v>375</v>
      </c>
      <c r="H2465" s="139" t="s">
        <v>5</v>
      </c>
      <c r="I2465" s="1">
        <v>39571665</v>
      </c>
      <c r="J2465" s="58">
        <v>4165</v>
      </c>
      <c r="K2465" t="str">
        <f>VLOOKUP(D2465,Group[],3,FALSE)</f>
        <v>Komoditi</v>
      </c>
      <c r="L2465" t="str">
        <f>VLOOKUP(D2465,Group[],5,FALSE)</f>
        <v>Karet</v>
      </c>
      <c r="M2465" t="str">
        <f>VLOOKUP(D2465,Group[],4,FALSE)</f>
        <v>Karet</v>
      </c>
      <c r="N2465" t="str">
        <f>VLOOKUP(F2465,Kategori[],3,FALSE)</f>
        <v>Karet Lainnya</v>
      </c>
    </row>
    <row r="2466" spans="1:14">
      <c r="A2466" s="139" t="s">
        <v>6856</v>
      </c>
      <c r="B2466" s="27" t="s">
        <v>21</v>
      </c>
      <c r="C2466" s="27" t="s">
        <v>18</v>
      </c>
      <c r="D2466" s="27" t="s">
        <v>1066</v>
      </c>
      <c r="E2466" s="27" t="s">
        <v>28</v>
      </c>
      <c r="F2466" s="27" t="s">
        <v>54</v>
      </c>
      <c r="G2466" s="27" t="s">
        <v>55</v>
      </c>
      <c r="H2466" s="139" t="s">
        <v>4</v>
      </c>
      <c r="I2466" s="1">
        <v>699174528</v>
      </c>
      <c r="J2466" s="58">
        <v>19200</v>
      </c>
      <c r="K2466" t="str">
        <f>VLOOKUP(D2466,Group[],3,FALSE)</f>
        <v>Komoditi</v>
      </c>
      <c r="L2466" t="str">
        <f>VLOOKUP(D2466,Group[],5,FALSE)</f>
        <v>Karet</v>
      </c>
      <c r="M2466" t="str">
        <f>VLOOKUP(D2466,Group[],4,FALSE)</f>
        <v>Karet</v>
      </c>
      <c r="N2466" t="str">
        <f>VLOOKUP(F2466,Kategori[],3,FALSE)</f>
        <v>Karet Lainnya</v>
      </c>
    </row>
    <row r="2467" spans="1:14">
      <c r="A2467" s="139" t="s">
        <v>6856</v>
      </c>
      <c r="B2467" s="27" t="s">
        <v>21</v>
      </c>
      <c r="C2467" s="27" t="s">
        <v>18</v>
      </c>
      <c r="D2467" s="27" t="s">
        <v>1066</v>
      </c>
      <c r="E2467" s="27" t="s">
        <v>28</v>
      </c>
      <c r="F2467" s="27" t="s">
        <v>378</v>
      </c>
      <c r="G2467" s="27" t="s">
        <v>379</v>
      </c>
      <c r="H2467" s="139" t="s">
        <v>5</v>
      </c>
      <c r="I2467" s="1">
        <v>5997438720</v>
      </c>
      <c r="J2467" s="58">
        <v>221760</v>
      </c>
      <c r="K2467" t="str">
        <f>VLOOKUP(D2467,Group[],3,FALSE)</f>
        <v>Komoditi</v>
      </c>
      <c r="L2467" t="str">
        <f>VLOOKUP(D2467,Group[],5,FALSE)</f>
        <v>Karet</v>
      </c>
      <c r="M2467" t="str">
        <f>VLOOKUP(D2467,Group[],4,FALSE)</f>
        <v>Karet</v>
      </c>
      <c r="N2467" t="str">
        <f>VLOOKUP(F2467,Kategori[],3,FALSE)</f>
        <v>SIR 10</v>
      </c>
    </row>
    <row r="2468" spans="1:14">
      <c r="A2468" s="139" t="s">
        <v>6856</v>
      </c>
      <c r="B2468" s="27" t="s">
        <v>21</v>
      </c>
      <c r="C2468" s="27" t="s">
        <v>18</v>
      </c>
      <c r="D2468" s="27" t="s">
        <v>1066</v>
      </c>
      <c r="E2468" s="27" t="s">
        <v>28</v>
      </c>
      <c r="F2468" s="27" t="s">
        <v>98</v>
      </c>
      <c r="G2468" s="27" t="s">
        <v>99</v>
      </c>
      <c r="H2468" s="139" t="s">
        <v>4</v>
      </c>
      <c r="I2468" s="1">
        <v>7288761627</v>
      </c>
      <c r="J2468" s="58">
        <v>201366</v>
      </c>
      <c r="K2468" t="str">
        <f>VLOOKUP(D2468,Group[],3,FALSE)</f>
        <v>Komoditi</v>
      </c>
      <c r="L2468" t="str">
        <f>VLOOKUP(D2468,Group[],5,FALSE)</f>
        <v>Karet</v>
      </c>
      <c r="M2468" t="str">
        <f>VLOOKUP(D2468,Group[],4,FALSE)</f>
        <v>Karet</v>
      </c>
      <c r="N2468" t="str">
        <f>VLOOKUP(F2468,Kategori[],3,FALSE)</f>
        <v>RSS-I</v>
      </c>
    </row>
    <row r="2469" spans="1:14">
      <c r="A2469" s="139" t="s">
        <v>6856</v>
      </c>
      <c r="B2469" s="27" t="s">
        <v>21</v>
      </c>
      <c r="C2469" s="27" t="s">
        <v>18</v>
      </c>
      <c r="D2469" s="27" t="s">
        <v>1066</v>
      </c>
      <c r="E2469" s="27" t="s">
        <v>28</v>
      </c>
      <c r="F2469" s="27" t="s">
        <v>98</v>
      </c>
      <c r="G2469" s="27" t="s">
        <v>99</v>
      </c>
      <c r="H2469" s="139" t="s">
        <v>5</v>
      </c>
      <c r="I2469" s="1">
        <v>12468875616</v>
      </c>
      <c r="J2469" s="58">
        <v>366120</v>
      </c>
      <c r="K2469" t="str">
        <f>VLOOKUP(D2469,Group[],3,FALSE)</f>
        <v>Komoditi</v>
      </c>
      <c r="L2469" t="str">
        <f>VLOOKUP(D2469,Group[],5,FALSE)</f>
        <v>Karet</v>
      </c>
      <c r="M2469" t="str">
        <f>VLOOKUP(D2469,Group[],4,FALSE)</f>
        <v>Karet</v>
      </c>
      <c r="N2469" t="str">
        <f>VLOOKUP(F2469,Kategori[],3,FALSE)</f>
        <v>RSS-I</v>
      </c>
    </row>
    <row r="2470" spans="1:14">
      <c r="A2470" s="139" t="s">
        <v>6856</v>
      </c>
      <c r="B2470" s="27" t="s">
        <v>21</v>
      </c>
      <c r="C2470" s="27" t="s">
        <v>18</v>
      </c>
      <c r="D2470" s="27" t="s">
        <v>1066</v>
      </c>
      <c r="E2470" s="27" t="s">
        <v>28</v>
      </c>
      <c r="F2470" s="27" t="s">
        <v>640</v>
      </c>
      <c r="G2470" s="27" t="s">
        <v>641</v>
      </c>
      <c r="H2470" s="139" t="s">
        <v>5</v>
      </c>
      <c r="I2470" s="1">
        <v>2536346400</v>
      </c>
      <c r="J2470" s="58">
        <v>98308</v>
      </c>
      <c r="K2470" t="str">
        <f>VLOOKUP(D2470,Group[],3,FALSE)</f>
        <v>Komoditi</v>
      </c>
      <c r="L2470" t="str">
        <f>VLOOKUP(D2470,Group[],5,FALSE)</f>
        <v>Karet</v>
      </c>
      <c r="M2470" t="str">
        <f>VLOOKUP(D2470,Group[],4,FALSE)</f>
        <v>Karet</v>
      </c>
      <c r="N2470" t="str">
        <f>VLOOKUP(F2470,Kategori[],3,FALSE)</f>
        <v>Karet Lainnya</v>
      </c>
    </row>
    <row r="2471" spans="1:14">
      <c r="A2471" s="139" t="s">
        <v>6856</v>
      </c>
      <c r="B2471" s="27" t="s">
        <v>21</v>
      </c>
      <c r="C2471" s="27" t="s">
        <v>18</v>
      </c>
      <c r="D2471" s="27" t="s">
        <v>1067</v>
      </c>
      <c r="E2471" s="27" t="s">
        <v>36</v>
      </c>
      <c r="F2471" s="27" t="s">
        <v>52</v>
      </c>
      <c r="G2471" s="27" t="s">
        <v>53</v>
      </c>
      <c r="H2471" s="139" t="s">
        <v>5</v>
      </c>
      <c r="I2471" s="1">
        <v>356500000</v>
      </c>
      <c r="J2471" s="58">
        <v>40800</v>
      </c>
      <c r="K2471" t="str">
        <f>VLOOKUP(D2471,Group[],3,FALSE)</f>
        <v>Komoditi</v>
      </c>
      <c r="L2471" t="str">
        <f>VLOOKUP(D2471,Group[],5,FALSE)</f>
        <v>Teh</v>
      </c>
      <c r="M2471" t="str">
        <f>VLOOKUP(D2471,Group[],4,FALSE)</f>
        <v>Teh</v>
      </c>
      <c r="N2471" t="str">
        <f>VLOOKUP(F2471,Kategori[],3,FALSE)</f>
        <v>Ortodhoks</v>
      </c>
    </row>
    <row r="2472" spans="1:14">
      <c r="A2472" s="139" t="s">
        <v>6856</v>
      </c>
      <c r="B2472" s="27" t="s">
        <v>21</v>
      </c>
      <c r="C2472" s="27" t="s">
        <v>18</v>
      </c>
      <c r="D2472" s="27" t="s">
        <v>1067</v>
      </c>
      <c r="E2472" s="27" t="s">
        <v>36</v>
      </c>
      <c r="F2472" s="27" t="s">
        <v>382</v>
      </c>
      <c r="G2472" s="27" t="s">
        <v>383</v>
      </c>
      <c r="H2472" s="139" t="s">
        <v>5</v>
      </c>
      <c r="I2472" s="1">
        <v>3534338492</v>
      </c>
      <c r="J2472" s="58">
        <v>244600</v>
      </c>
      <c r="K2472" t="str">
        <f>VLOOKUP(D2472,Group[],3,FALSE)</f>
        <v>Komoditi</v>
      </c>
      <c r="L2472" t="str">
        <f>VLOOKUP(D2472,Group[],5,FALSE)</f>
        <v>Teh</v>
      </c>
      <c r="M2472" t="str">
        <f>VLOOKUP(D2472,Group[],4,FALSE)</f>
        <v>Teh</v>
      </c>
      <c r="N2472" t="str">
        <f>VLOOKUP(F2472,Kategori[],3,FALSE)</f>
        <v>Ortodhoks</v>
      </c>
    </row>
    <row r="2473" spans="1:14">
      <c r="A2473" s="139" t="s">
        <v>6856</v>
      </c>
      <c r="B2473" s="27" t="s">
        <v>21</v>
      </c>
      <c r="C2473" s="27" t="s">
        <v>18</v>
      </c>
      <c r="D2473" s="27" t="s">
        <v>1067</v>
      </c>
      <c r="E2473" s="27" t="s">
        <v>36</v>
      </c>
      <c r="F2473" s="27" t="s">
        <v>60</v>
      </c>
      <c r="G2473" s="27" t="s">
        <v>61</v>
      </c>
      <c r="H2473" s="139" t="s">
        <v>4</v>
      </c>
      <c r="I2473" s="1">
        <v>136870344</v>
      </c>
      <c r="J2473" s="58">
        <v>3600</v>
      </c>
      <c r="K2473" t="str">
        <f>VLOOKUP(D2473,Group[],3,FALSE)</f>
        <v>Komoditi</v>
      </c>
      <c r="L2473" t="str">
        <f>VLOOKUP(D2473,Group[],5,FALSE)</f>
        <v>Teh</v>
      </c>
      <c r="M2473" t="str">
        <f>VLOOKUP(D2473,Group[],4,FALSE)</f>
        <v>Teh</v>
      </c>
      <c r="N2473" t="str">
        <f>VLOOKUP(F2473,Kategori[],3,FALSE)</f>
        <v>Ortodhoks</v>
      </c>
    </row>
    <row r="2474" spans="1:14">
      <c r="A2474" s="139" t="s">
        <v>6856</v>
      </c>
      <c r="B2474" s="27" t="s">
        <v>21</v>
      </c>
      <c r="C2474" s="27" t="s">
        <v>18</v>
      </c>
      <c r="D2474" s="27" t="s">
        <v>1067</v>
      </c>
      <c r="E2474" s="27" t="s">
        <v>36</v>
      </c>
      <c r="F2474" s="27" t="s">
        <v>60</v>
      </c>
      <c r="G2474" s="27" t="s">
        <v>61</v>
      </c>
      <c r="H2474" s="139" t="s">
        <v>5</v>
      </c>
      <c r="I2474" s="1">
        <v>32408564</v>
      </c>
      <c r="J2474" s="58">
        <v>800</v>
      </c>
      <c r="K2474" t="str">
        <f>VLOOKUP(D2474,Group[],3,FALSE)</f>
        <v>Komoditi</v>
      </c>
      <c r="L2474" t="str">
        <f>VLOOKUP(D2474,Group[],5,FALSE)</f>
        <v>Teh</v>
      </c>
      <c r="M2474" t="str">
        <f>VLOOKUP(D2474,Group[],4,FALSE)</f>
        <v>Teh</v>
      </c>
      <c r="N2474" t="str">
        <f>VLOOKUP(F2474,Kategori[],3,FALSE)</f>
        <v>Ortodhoks</v>
      </c>
    </row>
    <row r="2475" spans="1:14">
      <c r="A2475" s="139" t="s">
        <v>6856</v>
      </c>
      <c r="B2475" s="27" t="s">
        <v>21</v>
      </c>
      <c r="C2475" s="27" t="s">
        <v>18</v>
      </c>
      <c r="D2475" s="27" t="s">
        <v>1067</v>
      </c>
      <c r="E2475" s="27" t="s">
        <v>36</v>
      </c>
      <c r="F2475" s="27" t="s">
        <v>62</v>
      </c>
      <c r="G2475" s="27" t="s">
        <v>63</v>
      </c>
      <c r="H2475" s="139" t="s">
        <v>4</v>
      </c>
      <c r="I2475" s="1">
        <v>347469720</v>
      </c>
      <c r="J2475" s="58">
        <v>12000</v>
      </c>
      <c r="K2475" t="str">
        <f>VLOOKUP(D2475,Group[],3,FALSE)</f>
        <v>Komoditi</v>
      </c>
      <c r="L2475" t="str">
        <f>VLOOKUP(D2475,Group[],5,FALSE)</f>
        <v>Teh</v>
      </c>
      <c r="M2475" t="str">
        <f>VLOOKUP(D2475,Group[],4,FALSE)</f>
        <v>Teh</v>
      </c>
      <c r="N2475" t="str">
        <f>VLOOKUP(F2475,Kategori[],3,FALSE)</f>
        <v>Ortodhoks</v>
      </c>
    </row>
    <row r="2476" spans="1:14">
      <c r="A2476" s="139" t="s">
        <v>6856</v>
      </c>
      <c r="B2476" s="27" t="s">
        <v>21</v>
      </c>
      <c r="C2476" s="27" t="s">
        <v>18</v>
      </c>
      <c r="D2476" s="27" t="s">
        <v>1067</v>
      </c>
      <c r="E2476" s="27" t="s">
        <v>36</v>
      </c>
      <c r="F2476" s="27" t="s">
        <v>62</v>
      </c>
      <c r="G2476" s="27" t="s">
        <v>63</v>
      </c>
      <c r="H2476" s="139" t="s">
        <v>5</v>
      </c>
      <c r="I2476" s="1">
        <v>98460</v>
      </c>
      <c r="J2476" s="58">
        <v>3</v>
      </c>
      <c r="K2476" t="str">
        <f>VLOOKUP(D2476,Group[],3,FALSE)</f>
        <v>Komoditi</v>
      </c>
      <c r="L2476" t="str">
        <f>VLOOKUP(D2476,Group[],5,FALSE)</f>
        <v>Teh</v>
      </c>
      <c r="M2476" t="str">
        <f>VLOOKUP(D2476,Group[],4,FALSE)</f>
        <v>Teh</v>
      </c>
      <c r="N2476" t="str">
        <f>VLOOKUP(F2476,Kategori[],3,FALSE)</f>
        <v>Ortodhoks</v>
      </c>
    </row>
    <row r="2477" spans="1:14">
      <c r="A2477" s="139" t="s">
        <v>6856</v>
      </c>
      <c r="B2477" s="27" t="s">
        <v>21</v>
      </c>
      <c r="C2477" s="27" t="s">
        <v>18</v>
      </c>
      <c r="D2477" s="27" t="s">
        <v>1067</v>
      </c>
      <c r="E2477" s="27" t="s">
        <v>36</v>
      </c>
      <c r="F2477" s="27" t="s">
        <v>390</v>
      </c>
      <c r="G2477" s="27" t="s">
        <v>391</v>
      </c>
      <c r="H2477" s="139" t="s">
        <v>5</v>
      </c>
      <c r="I2477" s="1">
        <v>2280000</v>
      </c>
      <c r="J2477" s="58">
        <v>40</v>
      </c>
      <c r="K2477" t="str">
        <f>VLOOKUP(D2477,Group[],3,FALSE)</f>
        <v>Komoditi</v>
      </c>
      <c r="L2477" t="str">
        <f>VLOOKUP(D2477,Group[],5,FALSE)</f>
        <v>Teh</v>
      </c>
      <c r="M2477" t="str">
        <f>VLOOKUP(D2477,Group[],4,FALSE)</f>
        <v>Teh</v>
      </c>
      <c r="N2477" t="str">
        <f>VLOOKUP(F2477,Kategori[],3,FALSE)</f>
        <v>Ortodhoks</v>
      </c>
    </row>
    <row r="2478" spans="1:14">
      <c r="A2478" s="139" t="s">
        <v>6856</v>
      </c>
      <c r="B2478" s="27" t="s">
        <v>21</v>
      </c>
      <c r="C2478" s="27" t="s">
        <v>18</v>
      </c>
      <c r="D2478" s="27" t="s">
        <v>1067</v>
      </c>
      <c r="E2478" s="27" t="s">
        <v>36</v>
      </c>
      <c r="F2478" s="27" t="s">
        <v>64</v>
      </c>
      <c r="G2478" s="27" t="s">
        <v>65</v>
      </c>
      <c r="H2478" s="139" t="s">
        <v>5</v>
      </c>
      <c r="I2478" s="1">
        <v>366933317</v>
      </c>
      <c r="J2478" s="58">
        <v>15405</v>
      </c>
      <c r="K2478" t="str">
        <f>VLOOKUP(D2478,Group[],3,FALSE)</f>
        <v>Komoditi</v>
      </c>
      <c r="L2478" t="str">
        <f>VLOOKUP(D2478,Group[],5,FALSE)</f>
        <v>Teh</v>
      </c>
      <c r="M2478" t="str">
        <f>VLOOKUP(D2478,Group[],4,FALSE)</f>
        <v>Teh</v>
      </c>
      <c r="N2478" t="str">
        <f>VLOOKUP(F2478,Kategori[],3,FALSE)</f>
        <v>Ortodhoks</v>
      </c>
    </row>
    <row r="2479" spans="1:14">
      <c r="A2479" s="139" t="s">
        <v>6856</v>
      </c>
      <c r="B2479" s="27" t="s">
        <v>21</v>
      </c>
      <c r="C2479" s="27" t="s">
        <v>18</v>
      </c>
      <c r="D2479" s="27" t="s">
        <v>1067</v>
      </c>
      <c r="E2479" s="27" t="s">
        <v>36</v>
      </c>
      <c r="F2479" s="27" t="s">
        <v>66</v>
      </c>
      <c r="G2479" s="27" t="s">
        <v>67</v>
      </c>
      <c r="H2479" s="139" t="s">
        <v>4</v>
      </c>
      <c r="I2479" s="1">
        <v>2551464058</v>
      </c>
      <c r="J2479" s="58">
        <v>99880</v>
      </c>
      <c r="K2479" t="str">
        <f>VLOOKUP(D2479,Group[],3,FALSE)</f>
        <v>Komoditi</v>
      </c>
      <c r="L2479" t="str">
        <f>VLOOKUP(D2479,Group[],5,FALSE)</f>
        <v>Teh</v>
      </c>
      <c r="M2479" t="str">
        <f>VLOOKUP(D2479,Group[],4,FALSE)</f>
        <v>Teh</v>
      </c>
      <c r="N2479" t="str">
        <f>VLOOKUP(F2479,Kategori[],3,FALSE)</f>
        <v>Ortodhoks</v>
      </c>
    </row>
    <row r="2480" spans="1:14">
      <c r="A2480" s="139" t="s">
        <v>6856</v>
      </c>
      <c r="B2480" s="27" t="s">
        <v>21</v>
      </c>
      <c r="C2480" s="27" t="s">
        <v>18</v>
      </c>
      <c r="D2480" s="27" t="s">
        <v>1067</v>
      </c>
      <c r="E2480" s="27" t="s">
        <v>36</v>
      </c>
      <c r="F2480" s="27" t="s">
        <v>66</v>
      </c>
      <c r="G2480" s="27" t="s">
        <v>67</v>
      </c>
      <c r="H2480" s="139" t="s">
        <v>5</v>
      </c>
      <c r="I2480" s="1">
        <v>3652472665</v>
      </c>
      <c r="J2480" s="58">
        <v>154050</v>
      </c>
      <c r="K2480" t="str">
        <f>VLOOKUP(D2480,Group[],3,FALSE)</f>
        <v>Komoditi</v>
      </c>
      <c r="L2480" t="str">
        <f>VLOOKUP(D2480,Group[],5,FALSE)</f>
        <v>Teh</v>
      </c>
      <c r="M2480" t="str">
        <f>VLOOKUP(D2480,Group[],4,FALSE)</f>
        <v>Teh</v>
      </c>
      <c r="N2480" t="str">
        <f>VLOOKUP(F2480,Kategori[],3,FALSE)</f>
        <v>Ortodhoks</v>
      </c>
    </row>
    <row r="2481" spans="1:14">
      <c r="A2481" s="139" t="s">
        <v>6856</v>
      </c>
      <c r="B2481" s="27" t="s">
        <v>21</v>
      </c>
      <c r="C2481" s="27" t="s">
        <v>18</v>
      </c>
      <c r="D2481" s="27" t="s">
        <v>1067</v>
      </c>
      <c r="E2481" s="27" t="s">
        <v>36</v>
      </c>
      <c r="F2481" s="27" t="s">
        <v>68</v>
      </c>
      <c r="G2481" s="27" t="s">
        <v>69</v>
      </c>
      <c r="H2481" s="139" t="s">
        <v>4</v>
      </c>
      <c r="I2481" s="1">
        <v>1639306311</v>
      </c>
      <c r="J2481" s="58">
        <v>74400</v>
      </c>
      <c r="K2481" t="str">
        <f>VLOOKUP(D2481,Group[],3,FALSE)</f>
        <v>Komoditi</v>
      </c>
      <c r="L2481" t="str">
        <f>VLOOKUP(D2481,Group[],5,FALSE)</f>
        <v>Teh</v>
      </c>
      <c r="M2481" t="str">
        <f>VLOOKUP(D2481,Group[],4,FALSE)</f>
        <v>Teh</v>
      </c>
      <c r="N2481" t="str">
        <f>VLOOKUP(F2481,Kategori[],3,FALSE)</f>
        <v>Ortodhoks</v>
      </c>
    </row>
    <row r="2482" spans="1:14">
      <c r="A2482" s="139" t="s">
        <v>6856</v>
      </c>
      <c r="B2482" s="27" t="s">
        <v>21</v>
      </c>
      <c r="C2482" s="27" t="s">
        <v>18</v>
      </c>
      <c r="D2482" s="27" t="s">
        <v>1067</v>
      </c>
      <c r="E2482" s="27" t="s">
        <v>36</v>
      </c>
      <c r="F2482" s="27" t="s">
        <v>68</v>
      </c>
      <c r="G2482" s="27" t="s">
        <v>69</v>
      </c>
      <c r="H2482" s="139" t="s">
        <v>5</v>
      </c>
      <c r="I2482" s="1">
        <v>1547651953</v>
      </c>
      <c r="J2482" s="58">
        <v>64280</v>
      </c>
      <c r="K2482" t="str">
        <f>VLOOKUP(D2482,Group[],3,FALSE)</f>
        <v>Komoditi</v>
      </c>
      <c r="L2482" t="str">
        <f>VLOOKUP(D2482,Group[],5,FALSE)</f>
        <v>Teh</v>
      </c>
      <c r="M2482" t="str">
        <f>VLOOKUP(D2482,Group[],4,FALSE)</f>
        <v>Teh</v>
      </c>
      <c r="N2482" t="str">
        <f>VLOOKUP(F2482,Kategori[],3,FALSE)</f>
        <v>Ortodhoks</v>
      </c>
    </row>
    <row r="2483" spans="1:14">
      <c r="A2483" s="139" t="s">
        <v>6856</v>
      </c>
      <c r="B2483" s="27" t="s">
        <v>21</v>
      </c>
      <c r="C2483" s="27" t="s">
        <v>18</v>
      </c>
      <c r="D2483" s="27" t="s">
        <v>1067</v>
      </c>
      <c r="E2483" s="27" t="s">
        <v>36</v>
      </c>
      <c r="F2483" s="27" t="s">
        <v>70</v>
      </c>
      <c r="G2483" s="27" t="s">
        <v>71</v>
      </c>
      <c r="H2483" s="139" t="s">
        <v>4</v>
      </c>
      <c r="I2483" s="1">
        <v>2584173696</v>
      </c>
      <c r="J2483" s="58">
        <v>118400</v>
      </c>
      <c r="K2483" t="str">
        <f>VLOOKUP(D2483,Group[],3,FALSE)</f>
        <v>Komoditi</v>
      </c>
      <c r="L2483" t="str">
        <f>VLOOKUP(D2483,Group[],5,FALSE)</f>
        <v>Teh</v>
      </c>
      <c r="M2483" t="str">
        <f>VLOOKUP(D2483,Group[],4,FALSE)</f>
        <v>Teh</v>
      </c>
      <c r="N2483" t="str">
        <f>VLOOKUP(F2483,Kategori[],3,FALSE)</f>
        <v>Ortodhoks</v>
      </c>
    </row>
    <row r="2484" spans="1:14">
      <c r="A2484" s="139" t="s">
        <v>6856</v>
      </c>
      <c r="B2484" s="27" t="s">
        <v>21</v>
      </c>
      <c r="C2484" s="27" t="s">
        <v>18</v>
      </c>
      <c r="D2484" s="27" t="s">
        <v>1067</v>
      </c>
      <c r="E2484" s="27" t="s">
        <v>36</v>
      </c>
      <c r="F2484" s="27" t="s">
        <v>70</v>
      </c>
      <c r="G2484" s="27" t="s">
        <v>71</v>
      </c>
      <c r="H2484" s="139" t="s">
        <v>5</v>
      </c>
      <c r="I2484" s="1">
        <v>2574987245</v>
      </c>
      <c r="J2484" s="58">
        <v>122000</v>
      </c>
      <c r="K2484" t="str">
        <f>VLOOKUP(D2484,Group[],3,FALSE)</f>
        <v>Komoditi</v>
      </c>
      <c r="L2484" t="str">
        <f>VLOOKUP(D2484,Group[],5,FALSE)</f>
        <v>Teh</v>
      </c>
      <c r="M2484" t="str">
        <f>VLOOKUP(D2484,Group[],4,FALSE)</f>
        <v>Teh</v>
      </c>
      <c r="N2484" t="str">
        <f>VLOOKUP(F2484,Kategori[],3,FALSE)</f>
        <v>Ortodhoks</v>
      </c>
    </row>
    <row r="2485" spans="1:14">
      <c r="A2485" s="139" t="s">
        <v>6856</v>
      </c>
      <c r="B2485" s="27" t="s">
        <v>21</v>
      </c>
      <c r="C2485" s="27" t="s">
        <v>18</v>
      </c>
      <c r="D2485" s="27" t="s">
        <v>1067</v>
      </c>
      <c r="E2485" s="27" t="s">
        <v>36</v>
      </c>
      <c r="F2485" s="27" t="s">
        <v>72</v>
      </c>
      <c r="G2485" s="27" t="s">
        <v>73</v>
      </c>
      <c r="H2485" s="139" t="s">
        <v>5</v>
      </c>
      <c r="I2485" s="1">
        <v>1547336070</v>
      </c>
      <c r="J2485" s="58">
        <v>32760</v>
      </c>
      <c r="K2485" t="str">
        <f>VLOOKUP(D2485,Group[],3,FALSE)</f>
        <v>Komoditi</v>
      </c>
      <c r="L2485" t="str">
        <f>VLOOKUP(D2485,Group[],5,FALSE)</f>
        <v>Teh</v>
      </c>
      <c r="M2485" t="str">
        <f>VLOOKUP(D2485,Group[],4,FALSE)</f>
        <v>Teh</v>
      </c>
      <c r="N2485" t="str">
        <f>VLOOKUP(F2485,Kategori[],3,FALSE)</f>
        <v>Ortodhoks</v>
      </c>
    </row>
    <row r="2486" spans="1:14">
      <c r="A2486" s="139" t="s">
        <v>6856</v>
      </c>
      <c r="B2486" s="27" t="s">
        <v>21</v>
      </c>
      <c r="C2486" s="27" t="s">
        <v>18</v>
      </c>
      <c r="D2486" s="27" t="s">
        <v>1067</v>
      </c>
      <c r="E2486" s="27" t="s">
        <v>36</v>
      </c>
      <c r="F2486" s="27" t="s">
        <v>114</v>
      </c>
      <c r="G2486" s="27" t="s">
        <v>115</v>
      </c>
      <c r="H2486" s="139" t="s">
        <v>5</v>
      </c>
      <c r="I2486" s="1">
        <v>122304000</v>
      </c>
      <c r="J2486" s="58">
        <v>6720</v>
      </c>
      <c r="K2486" t="str">
        <f>VLOOKUP(D2486,Group[],3,FALSE)</f>
        <v>Komoditi</v>
      </c>
      <c r="L2486" t="str">
        <f>VLOOKUP(D2486,Group[],5,FALSE)</f>
        <v>Teh</v>
      </c>
      <c r="M2486" t="str">
        <f>VLOOKUP(D2486,Group[],4,FALSE)</f>
        <v>Teh</v>
      </c>
      <c r="N2486" t="str">
        <f>VLOOKUP(F2486,Kategori[],3,FALSE)</f>
        <v>Ortodhoks</v>
      </c>
    </row>
    <row r="2487" spans="1:14">
      <c r="A2487" s="139" t="s">
        <v>6856</v>
      </c>
      <c r="B2487" s="27" t="s">
        <v>21</v>
      </c>
      <c r="C2487" s="27" t="s">
        <v>18</v>
      </c>
      <c r="D2487" s="27" t="s">
        <v>1067</v>
      </c>
      <c r="E2487" s="27" t="s">
        <v>36</v>
      </c>
      <c r="F2487" s="27" t="s">
        <v>74</v>
      </c>
      <c r="G2487" s="27" t="s">
        <v>75</v>
      </c>
      <c r="H2487" s="139" t="s">
        <v>4</v>
      </c>
      <c r="I2487" s="1">
        <v>424894829</v>
      </c>
      <c r="J2487" s="58">
        <v>18600</v>
      </c>
      <c r="K2487" t="str">
        <f>VLOOKUP(D2487,Group[],3,FALSE)</f>
        <v>Komoditi</v>
      </c>
      <c r="L2487" t="str">
        <f>VLOOKUP(D2487,Group[],5,FALSE)</f>
        <v>Teh</v>
      </c>
      <c r="M2487" t="str">
        <f>VLOOKUP(D2487,Group[],4,FALSE)</f>
        <v>Teh</v>
      </c>
      <c r="N2487" t="str">
        <f>VLOOKUP(F2487,Kategori[],3,FALSE)</f>
        <v>Ortodhoks</v>
      </c>
    </row>
    <row r="2488" spans="1:14">
      <c r="A2488" s="139" t="s">
        <v>6856</v>
      </c>
      <c r="B2488" s="27" t="s">
        <v>21</v>
      </c>
      <c r="C2488" s="27" t="s">
        <v>18</v>
      </c>
      <c r="D2488" s="27" t="s">
        <v>1067</v>
      </c>
      <c r="E2488" s="27" t="s">
        <v>36</v>
      </c>
      <c r="F2488" s="27" t="s">
        <v>74</v>
      </c>
      <c r="G2488" s="27" t="s">
        <v>75</v>
      </c>
      <c r="H2488" s="139" t="s">
        <v>5</v>
      </c>
      <c r="I2488" s="1">
        <v>51832000</v>
      </c>
      <c r="J2488" s="58">
        <v>2480</v>
      </c>
      <c r="K2488" t="str">
        <f>VLOOKUP(D2488,Group[],3,FALSE)</f>
        <v>Komoditi</v>
      </c>
      <c r="L2488" t="str">
        <f>VLOOKUP(D2488,Group[],5,FALSE)</f>
        <v>Teh</v>
      </c>
      <c r="M2488" t="str">
        <f>VLOOKUP(D2488,Group[],4,FALSE)</f>
        <v>Teh</v>
      </c>
      <c r="N2488" t="str">
        <f>VLOOKUP(F2488,Kategori[],3,FALSE)</f>
        <v>Ortodhoks</v>
      </c>
    </row>
    <row r="2489" spans="1:14">
      <c r="A2489" s="139" t="s">
        <v>6856</v>
      </c>
      <c r="B2489" s="27" t="s">
        <v>21</v>
      </c>
      <c r="C2489" s="27" t="s">
        <v>18</v>
      </c>
      <c r="D2489" s="27" t="s">
        <v>1067</v>
      </c>
      <c r="E2489" s="27" t="s">
        <v>36</v>
      </c>
      <c r="F2489" s="27" t="s">
        <v>76</v>
      </c>
      <c r="G2489" s="27" t="s">
        <v>77</v>
      </c>
      <c r="H2489" s="139" t="s">
        <v>4</v>
      </c>
      <c r="I2489" s="1">
        <v>330478034</v>
      </c>
      <c r="J2489" s="58">
        <v>19360</v>
      </c>
      <c r="K2489" t="str">
        <f>VLOOKUP(D2489,Group[],3,FALSE)</f>
        <v>Komoditi</v>
      </c>
      <c r="L2489" t="str">
        <f>VLOOKUP(D2489,Group[],5,FALSE)</f>
        <v>Teh</v>
      </c>
      <c r="M2489" t="str">
        <f>VLOOKUP(D2489,Group[],4,FALSE)</f>
        <v>Teh</v>
      </c>
      <c r="N2489" t="str">
        <f>VLOOKUP(F2489,Kategori[],3,FALSE)</f>
        <v>Ortodhoks</v>
      </c>
    </row>
    <row r="2490" spans="1:14">
      <c r="A2490" s="139" t="s">
        <v>6856</v>
      </c>
      <c r="B2490" s="27" t="s">
        <v>21</v>
      </c>
      <c r="C2490" s="27" t="s">
        <v>18</v>
      </c>
      <c r="D2490" s="27" t="s">
        <v>1067</v>
      </c>
      <c r="E2490" s="27" t="s">
        <v>36</v>
      </c>
      <c r="F2490" s="27" t="s">
        <v>76</v>
      </c>
      <c r="G2490" s="27" t="s">
        <v>77</v>
      </c>
      <c r="H2490" s="139" t="s">
        <v>5</v>
      </c>
      <c r="I2490" s="1">
        <v>4816751268</v>
      </c>
      <c r="J2490" s="58">
        <v>264100</v>
      </c>
      <c r="K2490" t="str">
        <f>VLOOKUP(D2490,Group[],3,FALSE)</f>
        <v>Komoditi</v>
      </c>
      <c r="L2490" t="str">
        <f>VLOOKUP(D2490,Group[],5,FALSE)</f>
        <v>Teh</v>
      </c>
      <c r="M2490" t="str">
        <f>VLOOKUP(D2490,Group[],4,FALSE)</f>
        <v>Teh</v>
      </c>
      <c r="N2490" t="str">
        <f>VLOOKUP(F2490,Kategori[],3,FALSE)</f>
        <v>Ortodhoks</v>
      </c>
    </row>
    <row r="2491" spans="1:14">
      <c r="A2491" s="139" t="s">
        <v>6856</v>
      </c>
      <c r="B2491" s="27" t="s">
        <v>21</v>
      </c>
      <c r="C2491" s="27" t="s">
        <v>18</v>
      </c>
      <c r="D2491" s="27" t="s">
        <v>1067</v>
      </c>
      <c r="E2491" s="27" t="s">
        <v>36</v>
      </c>
      <c r="F2491" s="27" t="s">
        <v>78</v>
      </c>
      <c r="G2491" s="27" t="s">
        <v>79</v>
      </c>
      <c r="H2491" s="139" t="s">
        <v>4</v>
      </c>
      <c r="I2491" s="1">
        <v>325331761</v>
      </c>
      <c r="J2491" s="58">
        <v>15600</v>
      </c>
      <c r="K2491" t="str">
        <f>VLOOKUP(D2491,Group[],3,FALSE)</f>
        <v>Komoditi</v>
      </c>
      <c r="L2491" t="str">
        <f>VLOOKUP(D2491,Group[],5,FALSE)</f>
        <v>Teh</v>
      </c>
      <c r="M2491" t="str">
        <f>VLOOKUP(D2491,Group[],4,FALSE)</f>
        <v>Teh</v>
      </c>
      <c r="N2491" t="str">
        <f>VLOOKUP(F2491,Kategori[],3,FALSE)</f>
        <v>Ortodhoks</v>
      </c>
    </row>
    <row r="2492" spans="1:14">
      <c r="A2492" s="139" t="s">
        <v>6856</v>
      </c>
      <c r="B2492" s="27" t="s">
        <v>21</v>
      </c>
      <c r="C2492" s="27" t="s">
        <v>18</v>
      </c>
      <c r="D2492" s="27" t="s">
        <v>1067</v>
      </c>
      <c r="E2492" s="27" t="s">
        <v>36</v>
      </c>
      <c r="F2492" s="27" t="s">
        <v>394</v>
      </c>
      <c r="G2492" s="27" t="s">
        <v>395</v>
      </c>
      <c r="H2492" s="139" t="s">
        <v>5</v>
      </c>
      <c r="I2492" s="1">
        <v>56373240</v>
      </c>
      <c r="J2492" s="58">
        <v>2200</v>
      </c>
      <c r="K2492" t="str">
        <f>VLOOKUP(D2492,Group[],3,FALSE)</f>
        <v>Komoditi</v>
      </c>
      <c r="L2492" t="str">
        <f>VLOOKUP(D2492,Group[],5,FALSE)</f>
        <v>Teh</v>
      </c>
      <c r="M2492" t="str">
        <f>VLOOKUP(D2492,Group[],4,FALSE)</f>
        <v>Teh</v>
      </c>
      <c r="N2492" t="str">
        <f>VLOOKUP(F2492,Kategori[],3,FALSE)</f>
        <v>CTC</v>
      </c>
    </row>
    <row r="2493" spans="1:14">
      <c r="A2493" s="139" t="s">
        <v>6856</v>
      </c>
      <c r="B2493" s="27" t="s">
        <v>21</v>
      </c>
      <c r="C2493" s="27" t="s">
        <v>18</v>
      </c>
      <c r="D2493" s="27" t="s">
        <v>1067</v>
      </c>
      <c r="E2493" s="27" t="s">
        <v>36</v>
      </c>
      <c r="F2493" s="27" t="s">
        <v>80</v>
      </c>
      <c r="G2493" s="27" t="s">
        <v>81</v>
      </c>
      <c r="H2493" s="139" t="s">
        <v>4</v>
      </c>
      <c r="I2493" s="1">
        <v>331106880</v>
      </c>
      <c r="J2493" s="58">
        <v>13200</v>
      </c>
      <c r="K2493" t="str">
        <f>VLOOKUP(D2493,Group[],3,FALSE)</f>
        <v>Komoditi</v>
      </c>
      <c r="L2493" t="str">
        <f>VLOOKUP(D2493,Group[],5,FALSE)</f>
        <v>Teh</v>
      </c>
      <c r="M2493" t="str">
        <f>VLOOKUP(D2493,Group[],4,FALSE)</f>
        <v>Teh</v>
      </c>
      <c r="N2493" t="str">
        <f>VLOOKUP(F2493,Kategori[],3,FALSE)</f>
        <v>CTC</v>
      </c>
    </row>
    <row r="2494" spans="1:14">
      <c r="A2494" s="139" t="s">
        <v>6856</v>
      </c>
      <c r="B2494" s="27" t="s">
        <v>21</v>
      </c>
      <c r="C2494" s="27" t="s">
        <v>18</v>
      </c>
      <c r="D2494" s="27" t="s">
        <v>1067</v>
      </c>
      <c r="E2494" s="27" t="s">
        <v>36</v>
      </c>
      <c r="F2494" s="27" t="s">
        <v>82</v>
      </c>
      <c r="G2494" s="27" t="s">
        <v>83</v>
      </c>
      <c r="H2494" s="139" t="s">
        <v>4</v>
      </c>
      <c r="I2494" s="1">
        <v>217930571</v>
      </c>
      <c r="J2494" s="58">
        <v>6500</v>
      </c>
      <c r="K2494" t="str">
        <f>VLOOKUP(D2494,Group[],3,FALSE)</f>
        <v>Komoditi</v>
      </c>
      <c r="L2494" t="str">
        <f>VLOOKUP(D2494,Group[],5,FALSE)</f>
        <v>Teh</v>
      </c>
      <c r="M2494" t="str">
        <f>VLOOKUP(D2494,Group[],4,FALSE)</f>
        <v>Teh</v>
      </c>
      <c r="N2494" t="str">
        <f>VLOOKUP(F2494,Kategori[],3,FALSE)</f>
        <v>CTC</v>
      </c>
    </row>
    <row r="2495" spans="1:14">
      <c r="A2495" s="139" t="s">
        <v>6856</v>
      </c>
      <c r="B2495" s="27" t="s">
        <v>21</v>
      </c>
      <c r="C2495" s="27" t="s">
        <v>18</v>
      </c>
      <c r="D2495" s="27" t="s">
        <v>1067</v>
      </c>
      <c r="E2495" s="27" t="s">
        <v>36</v>
      </c>
      <c r="F2495" s="27" t="s">
        <v>82</v>
      </c>
      <c r="G2495" s="27" t="s">
        <v>83</v>
      </c>
      <c r="H2495" s="139" t="s">
        <v>5</v>
      </c>
      <c r="I2495" s="1">
        <v>410939100</v>
      </c>
      <c r="J2495" s="58">
        <v>11700</v>
      </c>
      <c r="K2495" t="str">
        <f>VLOOKUP(D2495,Group[],3,FALSE)</f>
        <v>Komoditi</v>
      </c>
      <c r="L2495" t="str">
        <f>VLOOKUP(D2495,Group[],5,FALSE)</f>
        <v>Teh</v>
      </c>
      <c r="M2495" t="str">
        <f>VLOOKUP(D2495,Group[],4,FALSE)</f>
        <v>Teh</v>
      </c>
      <c r="N2495" t="str">
        <f>VLOOKUP(F2495,Kategori[],3,FALSE)</f>
        <v>CTC</v>
      </c>
    </row>
    <row r="2496" spans="1:14">
      <c r="A2496" s="139" t="s">
        <v>6856</v>
      </c>
      <c r="B2496" s="27" t="s">
        <v>21</v>
      </c>
      <c r="C2496" s="27" t="s">
        <v>18</v>
      </c>
      <c r="D2496" s="27" t="s">
        <v>1067</v>
      </c>
      <c r="E2496" s="27" t="s">
        <v>36</v>
      </c>
      <c r="F2496" s="27" t="s">
        <v>84</v>
      </c>
      <c r="G2496" s="27" t="s">
        <v>85</v>
      </c>
      <c r="H2496" s="139" t="s">
        <v>4</v>
      </c>
      <c r="I2496" s="1">
        <v>234492331</v>
      </c>
      <c r="J2496" s="58">
        <v>11660</v>
      </c>
      <c r="K2496" t="str">
        <f>VLOOKUP(D2496,Group[],3,FALSE)</f>
        <v>Komoditi</v>
      </c>
      <c r="L2496" t="str">
        <f>VLOOKUP(D2496,Group[],5,FALSE)</f>
        <v>Teh</v>
      </c>
      <c r="M2496" t="str">
        <f>VLOOKUP(D2496,Group[],4,FALSE)</f>
        <v>Teh</v>
      </c>
      <c r="N2496" t="str">
        <f>VLOOKUP(F2496,Kategori[],3,FALSE)</f>
        <v>CTC</v>
      </c>
    </row>
    <row r="2497" spans="1:14">
      <c r="A2497" s="139" t="s">
        <v>6856</v>
      </c>
      <c r="B2497" s="27" t="s">
        <v>21</v>
      </c>
      <c r="C2497" s="27" t="s">
        <v>18</v>
      </c>
      <c r="D2497" s="27" t="s">
        <v>1067</v>
      </c>
      <c r="E2497" s="27" t="s">
        <v>36</v>
      </c>
      <c r="F2497" s="27" t="s">
        <v>84</v>
      </c>
      <c r="G2497" s="27" t="s">
        <v>85</v>
      </c>
      <c r="H2497" s="139" t="s">
        <v>5</v>
      </c>
      <c r="I2497" s="1">
        <v>200632401</v>
      </c>
      <c r="J2497" s="58">
        <v>9540</v>
      </c>
      <c r="K2497" t="str">
        <f>VLOOKUP(D2497,Group[],3,FALSE)</f>
        <v>Komoditi</v>
      </c>
      <c r="L2497" t="str">
        <f>VLOOKUP(D2497,Group[],5,FALSE)</f>
        <v>Teh</v>
      </c>
      <c r="M2497" t="str">
        <f>VLOOKUP(D2497,Group[],4,FALSE)</f>
        <v>Teh</v>
      </c>
      <c r="N2497" t="str">
        <f>VLOOKUP(F2497,Kategori[],3,FALSE)</f>
        <v>CTC</v>
      </c>
    </row>
    <row r="2498" spans="1:14">
      <c r="A2498" s="139" t="s">
        <v>6856</v>
      </c>
      <c r="B2498" s="27" t="s">
        <v>21</v>
      </c>
      <c r="C2498" s="27" t="s">
        <v>18</v>
      </c>
      <c r="D2498" s="27" t="s">
        <v>1067</v>
      </c>
      <c r="E2498" s="27" t="s">
        <v>36</v>
      </c>
      <c r="F2498" s="27" t="s">
        <v>86</v>
      </c>
      <c r="G2498" s="27" t="s">
        <v>87</v>
      </c>
      <c r="H2498" s="139" t="s">
        <v>4</v>
      </c>
      <c r="I2498" s="1">
        <v>100102080</v>
      </c>
      <c r="J2498" s="58">
        <v>3900</v>
      </c>
      <c r="K2498" t="str">
        <f>VLOOKUP(D2498,Group[],3,FALSE)</f>
        <v>Komoditi</v>
      </c>
      <c r="L2498" t="str">
        <f>VLOOKUP(D2498,Group[],5,FALSE)</f>
        <v>Teh</v>
      </c>
      <c r="M2498" t="str">
        <f>VLOOKUP(D2498,Group[],4,FALSE)</f>
        <v>Teh</v>
      </c>
      <c r="N2498" t="str">
        <f>VLOOKUP(F2498,Kategori[],3,FALSE)</f>
        <v>CTC</v>
      </c>
    </row>
    <row r="2499" spans="1:14">
      <c r="A2499" s="139" t="s">
        <v>6856</v>
      </c>
      <c r="B2499" s="27" t="s">
        <v>21</v>
      </c>
      <c r="C2499" s="27" t="s">
        <v>18</v>
      </c>
      <c r="D2499" s="27" t="s">
        <v>1067</v>
      </c>
      <c r="E2499" s="27" t="s">
        <v>36</v>
      </c>
      <c r="F2499" s="27" t="s">
        <v>86</v>
      </c>
      <c r="G2499" s="27" t="s">
        <v>87</v>
      </c>
      <c r="H2499" s="139" t="s">
        <v>5</v>
      </c>
      <c r="I2499" s="1">
        <v>69610320</v>
      </c>
      <c r="J2499" s="58">
        <v>2600</v>
      </c>
      <c r="K2499" t="str">
        <f>VLOOKUP(D2499,Group[],3,FALSE)</f>
        <v>Komoditi</v>
      </c>
      <c r="L2499" t="str">
        <f>VLOOKUP(D2499,Group[],5,FALSE)</f>
        <v>Teh</v>
      </c>
      <c r="M2499" t="str">
        <f>VLOOKUP(D2499,Group[],4,FALSE)</f>
        <v>Teh</v>
      </c>
      <c r="N2499" t="str">
        <f>VLOOKUP(F2499,Kategori[],3,FALSE)</f>
        <v>CTC</v>
      </c>
    </row>
    <row r="2500" spans="1:14">
      <c r="A2500" s="139" t="s">
        <v>6856</v>
      </c>
      <c r="B2500" s="27" t="s">
        <v>21</v>
      </c>
      <c r="C2500" s="27" t="s">
        <v>18</v>
      </c>
      <c r="D2500" s="27" t="s">
        <v>1067</v>
      </c>
      <c r="E2500" s="27" t="s">
        <v>36</v>
      </c>
      <c r="F2500" s="27" t="s">
        <v>88</v>
      </c>
      <c r="G2500" s="27" t="s">
        <v>89</v>
      </c>
      <c r="H2500" s="139" t="s">
        <v>4</v>
      </c>
      <c r="I2500" s="1">
        <v>272633790</v>
      </c>
      <c r="J2500" s="58">
        <v>17600</v>
      </c>
      <c r="K2500" t="str">
        <f>VLOOKUP(D2500,Group[],3,FALSE)</f>
        <v>Komoditi</v>
      </c>
      <c r="L2500" t="str">
        <f>VLOOKUP(D2500,Group[],5,FALSE)</f>
        <v>Teh</v>
      </c>
      <c r="M2500" t="str">
        <f>VLOOKUP(D2500,Group[],4,FALSE)</f>
        <v>Teh</v>
      </c>
      <c r="N2500" t="str">
        <f>VLOOKUP(F2500,Kategori[],3,FALSE)</f>
        <v>CTC</v>
      </c>
    </row>
    <row r="2501" spans="1:14">
      <c r="A2501" s="139" t="s">
        <v>6856</v>
      </c>
      <c r="B2501" s="27" t="s">
        <v>21</v>
      </c>
      <c r="C2501" s="27" t="s">
        <v>18</v>
      </c>
      <c r="D2501" s="27" t="s">
        <v>1067</v>
      </c>
      <c r="E2501" s="27" t="s">
        <v>36</v>
      </c>
      <c r="F2501" s="27" t="s">
        <v>88</v>
      </c>
      <c r="G2501" s="27" t="s">
        <v>89</v>
      </c>
      <c r="H2501" s="139" t="s">
        <v>5</v>
      </c>
      <c r="I2501" s="1">
        <v>730120340</v>
      </c>
      <c r="J2501" s="58">
        <v>55200</v>
      </c>
      <c r="K2501" t="str">
        <f>VLOOKUP(D2501,Group[],3,FALSE)</f>
        <v>Komoditi</v>
      </c>
      <c r="L2501" t="str">
        <f>VLOOKUP(D2501,Group[],5,FALSE)</f>
        <v>Teh</v>
      </c>
      <c r="M2501" t="str">
        <f>VLOOKUP(D2501,Group[],4,FALSE)</f>
        <v>Teh</v>
      </c>
      <c r="N2501" t="str">
        <f>VLOOKUP(F2501,Kategori[],3,FALSE)</f>
        <v>CTC</v>
      </c>
    </row>
    <row r="2502" spans="1:14">
      <c r="A2502" s="139" t="s">
        <v>6856</v>
      </c>
      <c r="B2502" s="27" t="s">
        <v>21</v>
      </c>
      <c r="C2502" s="27" t="s">
        <v>18</v>
      </c>
      <c r="D2502" s="27" t="s">
        <v>1067</v>
      </c>
      <c r="E2502" s="27" t="s">
        <v>36</v>
      </c>
      <c r="F2502" s="27" t="s">
        <v>92</v>
      </c>
      <c r="G2502" s="27" t="s">
        <v>93</v>
      </c>
      <c r="H2502" s="139" t="s">
        <v>4</v>
      </c>
      <c r="I2502" s="1">
        <v>178932468</v>
      </c>
      <c r="J2502" s="58">
        <v>13700</v>
      </c>
      <c r="K2502" t="str">
        <f>VLOOKUP(D2502,Group[],3,FALSE)</f>
        <v>Komoditi</v>
      </c>
      <c r="L2502" t="str">
        <f>VLOOKUP(D2502,Group[],5,FALSE)</f>
        <v>Teh</v>
      </c>
      <c r="M2502" t="str">
        <f>VLOOKUP(D2502,Group[],4,FALSE)</f>
        <v>Teh</v>
      </c>
      <c r="N2502" t="str">
        <f>VLOOKUP(F2502,Kategori[],3,FALSE)</f>
        <v>Ortodhoks</v>
      </c>
    </row>
    <row r="2503" spans="1:14">
      <c r="A2503" s="139" t="s">
        <v>6856</v>
      </c>
      <c r="B2503" s="27" t="s">
        <v>21</v>
      </c>
      <c r="C2503" s="27" t="s">
        <v>18</v>
      </c>
      <c r="D2503" s="27" t="s">
        <v>1067</v>
      </c>
      <c r="E2503" s="27" t="s">
        <v>36</v>
      </c>
      <c r="F2503" s="27" t="s">
        <v>92</v>
      </c>
      <c r="G2503" s="27" t="s">
        <v>93</v>
      </c>
      <c r="H2503" s="139" t="s">
        <v>5</v>
      </c>
      <c r="I2503" s="1">
        <v>3362190000</v>
      </c>
      <c r="J2503" s="58">
        <v>251300</v>
      </c>
      <c r="K2503" t="str">
        <f>VLOOKUP(D2503,Group[],3,FALSE)</f>
        <v>Komoditi</v>
      </c>
      <c r="L2503" t="str">
        <f>VLOOKUP(D2503,Group[],5,FALSE)</f>
        <v>Teh</v>
      </c>
      <c r="M2503" t="str">
        <f>VLOOKUP(D2503,Group[],4,FALSE)</f>
        <v>Teh</v>
      </c>
      <c r="N2503" t="str">
        <f>VLOOKUP(F2503,Kategori[],3,FALSE)</f>
        <v>Ortodhoks</v>
      </c>
    </row>
    <row r="2504" spans="1:14">
      <c r="A2504" s="139" t="s">
        <v>6856</v>
      </c>
      <c r="B2504" s="27" t="s">
        <v>21</v>
      </c>
      <c r="C2504" s="27" t="s">
        <v>18</v>
      </c>
      <c r="D2504" s="27" t="s">
        <v>1067</v>
      </c>
      <c r="E2504" s="27" t="s">
        <v>36</v>
      </c>
      <c r="F2504" s="27" t="s">
        <v>96</v>
      </c>
      <c r="G2504" s="27" t="s">
        <v>97</v>
      </c>
      <c r="H2504" s="139" t="s">
        <v>4</v>
      </c>
      <c r="I2504" s="1">
        <v>244576332</v>
      </c>
      <c r="J2504" s="58">
        <v>21780</v>
      </c>
      <c r="K2504" t="str">
        <f>VLOOKUP(D2504,Group[],3,FALSE)</f>
        <v>Komoditi</v>
      </c>
      <c r="L2504" t="str">
        <f>VLOOKUP(D2504,Group[],5,FALSE)</f>
        <v>Teh</v>
      </c>
      <c r="M2504" t="str">
        <f>VLOOKUP(D2504,Group[],4,FALSE)</f>
        <v>Teh</v>
      </c>
      <c r="N2504" t="str">
        <f>VLOOKUP(F2504,Kategori[],3,FALSE)</f>
        <v>Ortodhoks</v>
      </c>
    </row>
    <row r="2505" spans="1:14">
      <c r="A2505" s="139" t="s">
        <v>6856</v>
      </c>
      <c r="B2505" s="27" t="s">
        <v>21</v>
      </c>
      <c r="C2505" s="27" t="s">
        <v>18</v>
      </c>
      <c r="D2505" s="27" t="s">
        <v>1067</v>
      </c>
      <c r="E2505" s="27" t="s">
        <v>36</v>
      </c>
      <c r="F2505" s="27" t="s">
        <v>102</v>
      </c>
      <c r="G2505" s="27" t="s">
        <v>103</v>
      </c>
      <c r="H2505" s="139" t="s">
        <v>4</v>
      </c>
      <c r="I2505" s="1">
        <v>400215816</v>
      </c>
      <c r="J2505" s="58">
        <v>35640</v>
      </c>
      <c r="K2505" t="str">
        <f>VLOOKUP(D2505,Group[],3,FALSE)</f>
        <v>Komoditi</v>
      </c>
      <c r="L2505" t="str">
        <f>VLOOKUP(D2505,Group[],5,FALSE)</f>
        <v>Teh</v>
      </c>
      <c r="M2505" t="str">
        <f>VLOOKUP(D2505,Group[],4,FALSE)</f>
        <v>Teh</v>
      </c>
      <c r="N2505" t="str">
        <f>VLOOKUP(F2505,Kategori[],3,FALSE)</f>
        <v>Ortodhoks</v>
      </c>
    </row>
    <row r="2506" spans="1:14">
      <c r="A2506" s="139" t="s">
        <v>6856</v>
      </c>
      <c r="B2506" s="27" t="s">
        <v>21</v>
      </c>
      <c r="C2506" s="27" t="s">
        <v>18</v>
      </c>
      <c r="D2506" s="27" t="s">
        <v>1067</v>
      </c>
      <c r="E2506" s="27" t="s">
        <v>36</v>
      </c>
      <c r="F2506" s="27" t="s">
        <v>104</v>
      </c>
      <c r="G2506" s="27" t="s">
        <v>105</v>
      </c>
      <c r="H2506" s="139" t="s">
        <v>4</v>
      </c>
      <c r="I2506" s="1">
        <v>2228362136</v>
      </c>
      <c r="J2506" s="58">
        <v>99220</v>
      </c>
      <c r="K2506" t="str">
        <f>VLOOKUP(D2506,Group[],3,FALSE)</f>
        <v>Komoditi</v>
      </c>
      <c r="L2506" t="str">
        <f>VLOOKUP(D2506,Group[],5,FALSE)</f>
        <v>Teh</v>
      </c>
      <c r="M2506" t="str">
        <f>VLOOKUP(D2506,Group[],4,FALSE)</f>
        <v>Teh</v>
      </c>
      <c r="N2506" t="str">
        <f>VLOOKUP(F2506,Kategori[],3,FALSE)</f>
        <v>Ortodhoks</v>
      </c>
    </row>
    <row r="2507" spans="1:14">
      <c r="A2507" s="139" t="s">
        <v>6856</v>
      </c>
      <c r="B2507" s="27" t="s">
        <v>21</v>
      </c>
      <c r="C2507" s="27" t="s">
        <v>18</v>
      </c>
      <c r="D2507" s="27" t="s">
        <v>1067</v>
      </c>
      <c r="E2507" s="27" t="s">
        <v>36</v>
      </c>
      <c r="F2507" s="27" t="s">
        <v>628</v>
      </c>
      <c r="G2507" s="27" t="s">
        <v>629</v>
      </c>
      <c r="H2507" s="139" t="s">
        <v>5</v>
      </c>
      <c r="I2507" s="1">
        <v>190626240</v>
      </c>
      <c r="J2507" s="58">
        <v>9600</v>
      </c>
      <c r="K2507" t="str">
        <f>VLOOKUP(D2507,Group[],3,FALSE)</f>
        <v>Komoditi</v>
      </c>
      <c r="L2507" t="str">
        <f>VLOOKUP(D2507,Group[],5,FALSE)</f>
        <v>Teh</v>
      </c>
      <c r="M2507" t="str">
        <f>VLOOKUP(D2507,Group[],4,FALSE)</f>
        <v>Teh</v>
      </c>
      <c r="N2507" t="str">
        <f>VLOOKUP(F2507,Kategori[],3,FALSE)</f>
        <v>CTC</v>
      </c>
    </row>
    <row r="2508" spans="1:14">
      <c r="A2508" s="139" t="s">
        <v>6856</v>
      </c>
      <c r="B2508" s="27" t="s">
        <v>21</v>
      </c>
      <c r="C2508" s="27" t="s">
        <v>18</v>
      </c>
      <c r="D2508" s="27" t="s">
        <v>1067</v>
      </c>
      <c r="E2508" s="27" t="s">
        <v>36</v>
      </c>
      <c r="F2508" s="27" t="s">
        <v>638</v>
      </c>
      <c r="G2508" s="27" t="s">
        <v>639</v>
      </c>
      <c r="H2508" s="139" t="s">
        <v>5</v>
      </c>
      <c r="I2508" s="1">
        <v>194502472</v>
      </c>
      <c r="J2508" s="58">
        <v>67620</v>
      </c>
      <c r="K2508" t="str">
        <f>VLOOKUP(D2508,Group[],3,FALSE)</f>
        <v>Komoditi</v>
      </c>
      <c r="L2508" t="str">
        <f>VLOOKUP(D2508,Group[],5,FALSE)</f>
        <v>Teh</v>
      </c>
      <c r="M2508" t="str">
        <f>VLOOKUP(D2508,Group[],4,FALSE)</f>
        <v>Teh</v>
      </c>
      <c r="N2508" t="str">
        <f>VLOOKUP(F2508,Kategori[],3,FALSE)</f>
        <v>Teh Lainnya</v>
      </c>
    </row>
    <row r="2509" spans="1:14">
      <c r="A2509" s="139" t="s">
        <v>6856</v>
      </c>
      <c r="B2509" s="27" t="s">
        <v>21</v>
      </c>
      <c r="C2509" s="27" t="s">
        <v>18</v>
      </c>
      <c r="D2509" s="27" t="s">
        <v>1069</v>
      </c>
      <c r="E2509" s="27" t="s">
        <v>40</v>
      </c>
      <c r="F2509" s="27" t="s">
        <v>440</v>
      </c>
      <c r="G2509" s="27" t="s">
        <v>441</v>
      </c>
      <c r="H2509" s="139" t="s">
        <v>5</v>
      </c>
      <c r="I2509" s="1">
        <v>406306</v>
      </c>
      <c r="J2509" s="58">
        <v>82</v>
      </c>
      <c r="K2509" t="str">
        <f>VLOOKUP(D2509,Group[],3,FALSE)</f>
        <v>Non Komoditi</v>
      </c>
      <c r="L2509">
        <f>VLOOKUP(D2509,Group[],5,FALSE)</f>
        <v>0</v>
      </c>
      <c r="M2509" t="str">
        <f>VLOOKUP(D2509,Group[],4,FALSE)</f>
        <v>Hilir Lainnya</v>
      </c>
      <c r="N2509" t="str">
        <f>VLOOKUP(F2509,Kategori[],3,FALSE)</f>
        <v>Hilir Lainya</v>
      </c>
    </row>
    <row r="2510" spans="1:14">
      <c r="A2510" s="139" t="s">
        <v>6856</v>
      </c>
      <c r="B2510" s="27" t="s">
        <v>21</v>
      </c>
      <c r="C2510" s="27" t="s">
        <v>18</v>
      </c>
      <c r="D2510" s="27" t="s">
        <v>1069</v>
      </c>
      <c r="E2510" s="27" t="s">
        <v>40</v>
      </c>
      <c r="F2510" s="27" t="s">
        <v>442</v>
      </c>
      <c r="G2510" s="27" t="s">
        <v>443</v>
      </c>
      <c r="H2510" s="139" t="s">
        <v>5</v>
      </c>
      <c r="I2510" s="1">
        <v>2638500</v>
      </c>
      <c r="J2510" s="58">
        <v>165</v>
      </c>
      <c r="K2510" t="str">
        <f>VLOOKUP(D2510,Group[],3,FALSE)</f>
        <v>Non Komoditi</v>
      </c>
      <c r="L2510">
        <f>VLOOKUP(D2510,Group[],5,FALSE)</f>
        <v>0</v>
      </c>
      <c r="M2510" t="str">
        <f>VLOOKUP(D2510,Group[],4,FALSE)</f>
        <v>Hilir Lainnya</v>
      </c>
      <c r="N2510" t="str">
        <f>VLOOKUP(F2510,Kategori[],3,FALSE)</f>
        <v>Hilir Lainya</v>
      </c>
    </row>
    <row r="2511" spans="1:14">
      <c r="A2511" s="139" t="s">
        <v>6856</v>
      </c>
      <c r="B2511" s="27" t="s">
        <v>21</v>
      </c>
      <c r="C2511" s="27" t="s">
        <v>18</v>
      </c>
      <c r="D2511" s="27" t="s">
        <v>1069</v>
      </c>
      <c r="E2511" s="27" t="s">
        <v>40</v>
      </c>
      <c r="F2511" s="27" t="s">
        <v>524</v>
      </c>
      <c r="G2511" s="27" t="s">
        <v>525</v>
      </c>
      <c r="H2511" s="139" t="s">
        <v>5</v>
      </c>
      <c r="I2511" s="1">
        <v>5250000</v>
      </c>
      <c r="J2511" s="58">
        <v>14</v>
      </c>
      <c r="K2511" t="str">
        <f>VLOOKUP(D2511,Group[],3,FALSE)</f>
        <v>Non Komoditi</v>
      </c>
      <c r="L2511">
        <f>VLOOKUP(D2511,Group[],5,FALSE)</f>
        <v>0</v>
      </c>
      <c r="M2511" t="str">
        <f>VLOOKUP(D2511,Group[],4,FALSE)</f>
        <v>Hilir Lainnya</v>
      </c>
      <c r="N2511" t="str">
        <f>VLOOKUP(F2511,Kategori[],3,FALSE)</f>
        <v>Hilir Lainya</v>
      </c>
    </row>
    <row r="2512" spans="1:14">
      <c r="A2512" s="139" t="s">
        <v>6856</v>
      </c>
      <c r="B2512" s="27" t="s">
        <v>21</v>
      </c>
      <c r="C2512" s="27" t="s">
        <v>18</v>
      </c>
      <c r="D2512" s="27" t="s">
        <v>1069</v>
      </c>
      <c r="E2512" s="27" t="s">
        <v>40</v>
      </c>
      <c r="F2512" s="27" t="s">
        <v>584</v>
      </c>
      <c r="G2512" s="27" t="s">
        <v>585</v>
      </c>
      <c r="H2512" s="139" t="s">
        <v>5</v>
      </c>
      <c r="I2512" s="1">
        <v>17838</v>
      </c>
      <c r="J2512" s="58">
        <v>11</v>
      </c>
      <c r="K2512" t="str">
        <f>VLOOKUP(D2512,Group[],3,FALSE)</f>
        <v>Non Komoditi</v>
      </c>
      <c r="L2512">
        <f>VLOOKUP(D2512,Group[],5,FALSE)</f>
        <v>0</v>
      </c>
      <c r="M2512" t="str">
        <f>VLOOKUP(D2512,Group[],4,FALSE)</f>
        <v>Hilir Lainnya</v>
      </c>
      <c r="N2512" t="str">
        <f>VLOOKUP(F2512,Kategori[],3,FALSE)</f>
        <v>Hilir Lainya</v>
      </c>
    </row>
    <row r="2513" spans="1:14">
      <c r="A2513" s="139" t="s">
        <v>6856</v>
      </c>
      <c r="B2513" s="27" t="s">
        <v>21</v>
      </c>
      <c r="C2513" s="27" t="s">
        <v>18</v>
      </c>
      <c r="D2513" s="27" t="s">
        <v>1069</v>
      </c>
      <c r="E2513" s="27" t="s">
        <v>40</v>
      </c>
      <c r="F2513" s="27" t="s">
        <v>618</v>
      </c>
      <c r="G2513" s="27" t="s">
        <v>619</v>
      </c>
      <c r="H2513" s="139" t="s">
        <v>5</v>
      </c>
      <c r="I2513" s="1">
        <v>3460360</v>
      </c>
      <c r="J2513" s="58">
        <v>167</v>
      </c>
      <c r="K2513" t="str">
        <f>VLOOKUP(D2513,Group[],3,FALSE)</f>
        <v>Non Komoditi</v>
      </c>
      <c r="L2513">
        <f>VLOOKUP(D2513,Group[],5,FALSE)</f>
        <v>0</v>
      </c>
      <c r="M2513" t="str">
        <f>VLOOKUP(D2513,Group[],4,FALSE)</f>
        <v>Hilir Lainnya</v>
      </c>
      <c r="N2513" t="str">
        <f>VLOOKUP(F2513,Kategori[],3,FALSE)</f>
        <v>Hilir Lainya</v>
      </c>
    </row>
    <row r="2514" spans="1:14">
      <c r="A2514" s="139" t="s">
        <v>6856</v>
      </c>
      <c r="B2514" s="27" t="s">
        <v>21</v>
      </c>
      <c r="C2514" s="27" t="s">
        <v>18</v>
      </c>
      <c r="D2514" s="27" t="s">
        <v>1068</v>
      </c>
      <c r="E2514" s="27" t="s">
        <v>37</v>
      </c>
      <c r="F2514" s="27" t="s">
        <v>384</v>
      </c>
      <c r="G2514" s="27" t="s">
        <v>385</v>
      </c>
      <c r="H2514" s="139" t="s">
        <v>5</v>
      </c>
      <c r="I2514" s="1">
        <v>44792261</v>
      </c>
      <c r="J2514" s="58">
        <v>10031</v>
      </c>
      <c r="K2514" t="str">
        <f>VLOOKUP(D2514,Group[],3,FALSE)</f>
        <v>Non Komoditi</v>
      </c>
      <c r="L2514">
        <f>VLOOKUP(D2514,Group[],5,FALSE)</f>
        <v>0</v>
      </c>
      <c r="M2514" t="str">
        <f>VLOOKUP(D2514,Group[],4,FALSE)</f>
        <v>Hilir Lainnya</v>
      </c>
      <c r="N2514" t="str">
        <f>VLOOKUP(F2514,Kategori[],3,FALSE)</f>
        <v>Hilir Lainya</v>
      </c>
    </row>
    <row r="2515" spans="1:14">
      <c r="A2515" s="139" t="s">
        <v>6856</v>
      </c>
      <c r="B2515" s="27" t="s">
        <v>21</v>
      </c>
      <c r="C2515" s="27" t="s">
        <v>18</v>
      </c>
      <c r="D2515" s="27" t="s">
        <v>1068</v>
      </c>
      <c r="E2515" s="27" t="s">
        <v>37</v>
      </c>
      <c r="F2515" s="27" t="s">
        <v>386</v>
      </c>
      <c r="G2515" s="27" t="s">
        <v>387</v>
      </c>
      <c r="H2515" s="139" t="s">
        <v>5</v>
      </c>
      <c r="I2515" s="1">
        <v>37487682</v>
      </c>
      <c r="J2515" s="58">
        <v>2155</v>
      </c>
      <c r="K2515" t="str">
        <f>VLOOKUP(D2515,Group[],3,FALSE)</f>
        <v>Non Komoditi</v>
      </c>
      <c r="L2515">
        <f>VLOOKUP(D2515,Group[],5,FALSE)</f>
        <v>0</v>
      </c>
      <c r="M2515" t="str">
        <f>VLOOKUP(D2515,Group[],4,FALSE)</f>
        <v>Hilir Lainnya</v>
      </c>
      <c r="N2515" t="str">
        <f>VLOOKUP(F2515,Kategori[],3,FALSE)</f>
        <v>Hilir Lainya</v>
      </c>
    </row>
    <row r="2516" spans="1:14">
      <c r="A2516" s="139" t="s">
        <v>6856</v>
      </c>
      <c r="B2516" s="27" t="s">
        <v>21</v>
      </c>
      <c r="C2516" s="27" t="s">
        <v>18</v>
      </c>
      <c r="D2516" s="27" t="s">
        <v>1068</v>
      </c>
      <c r="E2516" s="27" t="s">
        <v>37</v>
      </c>
      <c r="F2516" s="27" t="s">
        <v>396</v>
      </c>
      <c r="G2516" s="27" t="s">
        <v>397</v>
      </c>
      <c r="H2516" s="139" t="s">
        <v>5</v>
      </c>
      <c r="I2516" s="1">
        <v>47047327</v>
      </c>
      <c r="J2516" s="58">
        <v>4893</v>
      </c>
      <c r="K2516" t="str">
        <f>VLOOKUP(D2516,Group[],3,FALSE)</f>
        <v>Non Komoditi</v>
      </c>
      <c r="L2516">
        <f>VLOOKUP(D2516,Group[],5,FALSE)</f>
        <v>0</v>
      </c>
      <c r="M2516" t="str">
        <f>VLOOKUP(D2516,Group[],4,FALSE)</f>
        <v>Hilir Lainnya</v>
      </c>
      <c r="N2516" t="str">
        <f>VLOOKUP(F2516,Kategori[],3,FALSE)</f>
        <v>Hilir Lainya</v>
      </c>
    </row>
    <row r="2517" spans="1:14">
      <c r="A2517" s="139" t="s">
        <v>6856</v>
      </c>
      <c r="B2517" s="27" t="s">
        <v>21</v>
      </c>
      <c r="C2517" s="27" t="s">
        <v>18</v>
      </c>
      <c r="D2517" s="27" t="s">
        <v>1068</v>
      </c>
      <c r="E2517" s="27" t="s">
        <v>37</v>
      </c>
      <c r="F2517" s="27" t="s">
        <v>398</v>
      </c>
      <c r="G2517" s="27" t="s">
        <v>399</v>
      </c>
      <c r="H2517" s="139" t="s">
        <v>5</v>
      </c>
      <c r="I2517" s="1">
        <v>2785000</v>
      </c>
      <c r="J2517" s="58">
        <v>109</v>
      </c>
      <c r="K2517" t="str">
        <f>VLOOKUP(D2517,Group[],3,FALSE)</f>
        <v>Non Komoditi</v>
      </c>
      <c r="L2517">
        <f>VLOOKUP(D2517,Group[],5,FALSE)</f>
        <v>0</v>
      </c>
      <c r="M2517" t="str">
        <f>VLOOKUP(D2517,Group[],4,FALSE)</f>
        <v>Hilir Lainnya</v>
      </c>
      <c r="N2517" t="str">
        <f>VLOOKUP(F2517,Kategori[],3,FALSE)</f>
        <v>Hilir Lainya</v>
      </c>
    </row>
    <row r="2518" spans="1:14">
      <c r="A2518" s="139" t="s">
        <v>6856</v>
      </c>
      <c r="B2518" s="27" t="s">
        <v>21</v>
      </c>
      <c r="C2518" s="27" t="s">
        <v>18</v>
      </c>
      <c r="D2518" s="27" t="s">
        <v>1068</v>
      </c>
      <c r="E2518" s="27" t="s">
        <v>37</v>
      </c>
      <c r="F2518" s="27" t="s">
        <v>400</v>
      </c>
      <c r="G2518" s="27" t="s">
        <v>401</v>
      </c>
      <c r="H2518" s="139" t="s">
        <v>5</v>
      </c>
      <c r="I2518" s="1">
        <v>75270</v>
      </c>
      <c r="J2518" s="58">
        <v>4</v>
      </c>
      <c r="K2518" t="str">
        <f>VLOOKUP(D2518,Group[],3,FALSE)</f>
        <v>Non Komoditi</v>
      </c>
      <c r="L2518">
        <f>VLOOKUP(D2518,Group[],5,FALSE)</f>
        <v>0</v>
      </c>
      <c r="M2518" t="str">
        <f>VLOOKUP(D2518,Group[],4,FALSE)</f>
        <v>Hilir Lainnya</v>
      </c>
      <c r="N2518" t="str">
        <f>VLOOKUP(F2518,Kategori[],3,FALSE)</f>
        <v>Hilir Lainya</v>
      </c>
    </row>
    <row r="2519" spans="1:14">
      <c r="A2519" s="139" t="s">
        <v>6856</v>
      </c>
      <c r="B2519" s="27" t="s">
        <v>21</v>
      </c>
      <c r="C2519" s="27" t="s">
        <v>18</v>
      </c>
      <c r="D2519" s="27" t="s">
        <v>1068</v>
      </c>
      <c r="E2519" s="27" t="s">
        <v>37</v>
      </c>
      <c r="F2519" s="27" t="s">
        <v>402</v>
      </c>
      <c r="G2519" s="27" t="s">
        <v>403</v>
      </c>
      <c r="H2519" s="139" t="s">
        <v>5</v>
      </c>
      <c r="I2519" s="1">
        <v>75270</v>
      </c>
      <c r="J2519" s="58">
        <v>4</v>
      </c>
      <c r="K2519" t="str">
        <f>VLOOKUP(D2519,Group[],3,FALSE)</f>
        <v>Non Komoditi</v>
      </c>
      <c r="L2519">
        <f>VLOOKUP(D2519,Group[],5,FALSE)</f>
        <v>0</v>
      </c>
      <c r="M2519" t="str">
        <f>VLOOKUP(D2519,Group[],4,FALSE)</f>
        <v>Hilir Lainnya</v>
      </c>
      <c r="N2519" t="str">
        <f>VLOOKUP(F2519,Kategori[],3,FALSE)</f>
        <v>Hilir Lainya</v>
      </c>
    </row>
    <row r="2520" spans="1:14">
      <c r="A2520" s="139" t="s">
        <v>6856</v>
      </c>
      <c r="B2520" s="27" t="s">
        <v>21</v>
      </c>
      <c r="C2520" s="27" t="s">
        <v>18</v>
      </c>
      <c r="D2520" s="27" t="s">
        <v>1068</v>
      </c>
      <c r="E2520" s="27" t="s">
        <v>37</v>
      </c>
      <c r="F2520" s="27" t="s">
        <v>404</v>
      </c>
      <c r="G2520" s="27" t="s">
        <v>405</v>
      </c>
      <c r="H2520" s="139" t="s">
        <v>5</v>
      </c>
      <c r="I2520" s="1">
        <v>75270</v>
      </c>
      <c r="J2520" s="58">
        <v>4</v>
      </c>
      <c r="K2520" t="str">
        <f>VLOOKUP(D2520,Group[],3,FALSE)</f>
        <v>Non Komoditi</v>
      </c>
      <c r="L2520">
        <f>VLOOKUP(D2520,Group[],5,FALSE)</f>
        <v>0</v>
      </c>
      <c r="M2520" t="str">
        <f>VLOOKUP(D2520,Group[],4,FALSE)</f>
        <v>Hilir Lainnya</v>
      </c>
      <c r="N2520" t="str">
        <f>VLOOKUP(F2520,Kategori[],3,FALSE)</f>
        <v>Hilir Lainya</v>
      </c>
    </row>
    <row r="2521" spans="1:14">
      <c r="A2521" s="139" t="s">
        <v>6856</v>
      </c>
      <c r="B2521" s="27" t="s">
        <v>21</v>
      </c>
      <c r="C2521" s="27" t="s">
        <v>18</v>
      </c>
      <c r="D2521" s="27" t="s">
        <v>1068</v>
      </c>
      <c r="E2521" s="27" t="s">
        <v>37</v>
      </c>
      <c r="F2521" s="27" t="s">
        <v>406</v>
      </c>
      <c r="G2521" s="27" t="s">
        <v>407</v>
      </c>
      <c r="H2521" s="139" t="s">
        <v>5</v>
      </c>
      <c r="I2521" s="1">
        <v>3875069</v>
      </c>
      <c r="J2521" s="58">
        <v>465</v>
      </c>
      <c r="K2521" t="str">
        <f>VLOOKUP(D2521,Group[],3,FALSE)</f>
        <v>Non Komoditi</v>
      </c>
      <c r="L2521">
        <f>VLOOKUP(D2521,Group[],5,FALSE)</f>
        <v>0</v>
      </c>
      <c r="M2521" t="str">
        <f>VLOOKUP(D2521,Group[],4,FALSE)</f>
        <v>Hilir Lainnya</v>
      </c>
      <c r="N2521" t="str">
        <f>VLOOKUP(F2521,Kategori[],3,FALSE)</f>
        <v>Hilir Lainya</v>
      </c>
    </row>
    <row r="2522" spans="1:14">
      <c r="A2522" s="139" t="s">
        <v>6856</v>
      </c>
      <c r="B2522" s="27" t="s">
        <v>21</v>
      </c>
      <c r="C2522" s="27" t="s">
        <v>18</v>
      </c>
      <c r="D2522" s="27" t="s">
        <v>1068</v>
      </c>
      <c r="E2522" s="27" t="s">
        <v>37</v>
      </c>
      <c r="F2522" s="27" t="s">
        <v>408</v>
      </c>
      <c r="G2522" s="27" t="s">
        <v>409</v>
      </c>
      <c r="H2522" s="139" t="s">
        <v>5</v>
      </c>
      <c r="I2522" s="1">
        <v>5329767</v>
      </c>
      <c r="J2522" s="58">
        <v>629</v>
      </c>
      <c r="K2522" t="str">
        <f>VLOOKUP(D2522,Group[],3,FALSE)</f>
        <v>Non Komoditi</v>
      </c>
      <c r="L2522">
        <f>VLOOKUP(D2522,Group[],5,FALSE)</f>
        <v>0</v>
      </c>
      <c r="M2522" t="str">
        <f>VLOOKUP(D2522,Group[],4,FALSE)</f>
        <v>Hilir Lainnya</v>
      </c>
      <c r="N2522" t="str">
        <f>VLOOKUP(F2522,Kategori[],3,FALSE)</f>
        <v>Hilir Lainya</v>
      </c>
    </row>
    <row r="2523" spans="1:14">
      <c r="A2523" s="139" t="s">
        <v>6856</v>
      </c>
      <c r="B2523" s="27" t="s">
        <v>21</v>
      </c>
      <c r="C2523" s="27" t="s">
        <v>18</v>
      </c>
      <c r="D2523" s="27" t="s">
        <v>1068</v>
      </c>
      <c r="E2523" s="27" t="s">
        <v>37</v>
      </c>
      <c r="F2523" s="27" t="s">
        <v>414</v>
      </c>
      <c r="G2523" s="27" t="s">
        <v>415</v>
      </c>
      <c r="H2523" s="139" t="s">
        <v>5</v>
      </c>
      <c r="I2523" s="1">
        <v>1905427</v>
      </c>
      <c r="J2523" s="58">
        <v>257</v>
      </c>
      <c r="K2523" t="str">
        <f>VLOOKUP(D2523,Group[],3,FALSE)</f>
        <v>Non Komoditi</v>
      </c>
      <c r="L2523">
        <f>VLOOKUP(D2523,Group[],5,FALSE)</f>
        <v>0</v>
      </c>
      <c r="M2523" t="str">
        <f>VLOOKUP(D2523,Group[],4,FALSE)</f>
        <v>Hilir Lainnya</v>
      </c>
      <c r="N2523" t="str">
        <f>VLOOKUP(F2523,Kategori[],3,FALSE)</f>
        <v>Hilir Lainya</v>
      </c>
    </row>
    <row r="2524" spans="1:14">
      <c r="A2524" s="139" t="s">
        <v>6856</v>
      </c>
      <c r="B2524" s="27" t="s">
        <v>21</v>
      </c>
      <c r="C2524" s="27" t="s">
        <v>18</v>
      </c>
      <c r="D2524" s="27" t="s">
        <v>1068</v>
      </c>
      <c r="E2524" s="27" t="s">
        <v>37</v>
      </c>
      <c r="F2524" s="27" t="s">
        <v>416</v>
      </c>
      <c r="G2524" s="27" t="s">
        <v>417</v>
      </c>
      <c r="H2524" s="139" t="s">
        <v>5</v>
      </c>
      <c r="I2524" s="1">
        <v>1812380</v>
      </c>
      <c r="J2524" s="58">
        <v>259</v>
      </c>
      <c r="K2524" t="str">
        <f>VLOOKUP(D2524,Group[],3,FALSE)</f>
        <v>Non Komoditi</v>
      </c>
      <c r="L2524">
        <f>VLOOKUP(D2524,Group[],5,FALSE)</f>
        <v>0</v>
      </c>
      <c r="M2524" t="str">
        <f>VLOOKUP(D2524,Group[],4,FALSE)</f>
        <v>Hilir Lainnya</v>
      </c>
      <c r="N2524" t="str">
        <f>VLOOKUP(F2524,Kategori[],3,FALSE)</f>
        <v>Hilir Lainya</v>
      </c>
    </row>
    <row r="2525" spans="1:14">
      <c r="A2525" s="139" t="s">
        <v>6856</v>
      </c>
      <c r="B2525" s="27" t="s">
        <v>21</v>
      </c>
      <c r="C2525" s="27" t="s">
        <v>18</v>
      </c>
      <c r="D2525" s="27" t="s">
        <v>1068</v>
      </c>
      <c r="E2525" s="27" t="s">
        <v>37</v>
      </c>
      <c r="F2525" s="27" t="s">
        <v>420</v>
      </c>
      <c r="G2525" s="27" t="s">
        <v>421</v>
      </c>
      <c r="H2525" s="139" t="s">
        <v>5</v>
      </c>
      <c r="I2525" s="1">
        <v>2860270</v>
      </c>
      <c r="J2525" s="58">
        <v>113</v>
      </c>
      <c r="K2525" t="str">
        <f>VLOOKUP(D2525,Group[],3,FALSE)</f>
        <v>Non Komoditi</v>
      </c>
      <c r="L2525">
        <f>VLOOKUP(D2525,Group[],5,FALSE)</f>
        <v>0</v>
      </c>
      <c r="M2525" t="str">
        <f>VLOOKUP(D2525,Group[],4,FALSE)</f>
        <v>Hilir Lainnya</v>
      </c>
      <c r="N2525" t="str">
        <f>VLOOKUP(F2525,Kategori[],3,FALSE)</f>
        <v>Hilir Lainya</v>
      </c>
    </row>
    <row r="2526" spans="1:14">
      <c r="A2526" s="139" t="s">
        <v>6856</v>
      </c>
      <c r="B2526" s="27" t="s">
        <v>21</v>
      </c>
      <c r="C2526" s="27" t="s">
        <v>18</v>
      </c>
      <c r="D2526" s="27" t="s">
        <v>1068</v>
      </c>
      <c r="E2526" s="27" t="s">
        <v>37</v>
      </c>
      <c r="F2526" s="27" t="s">
        <v>422</v>
      </c>
      <c r="G2526" s="27" t="s">
        <v>423</v>
      </c>
      <c r="H2526" s="139" t="s">
        <v>5</v>
      </c>
      <c r="I2526" s="1">
        <v>75270</v>
      </c>
      <c r="J2526" s="58">
        <v>4</v>
      </c>
      <c r="K2526" t="str">
        <f>VLOOKUP(D2526,Group[],3,FALSE)</f>
        <v>Non Komoditi</v>
      </c>
      <c r="L2526">
        <f>VLOOKUP(D2526,Group[],5,FALSE)</f>
        <v>0</v>
      </c>
      <c r="M2526" t="str">
        <f>VLOOKUP(D2526,Group[],4,FALSE)</f>
        <v>Hilir Lainnya</v>
      </c>
      <c r="N2526" t="str">
        <f>VLOOKUP(F2526,Kategori[],3,FALSE)</f>
        <v>Hilir Lainya</v>
      </c>
    </row>
    <row r="2527" spans="1:14">
      <c r="A2527" s="139" t="s">
        <v>6856</v>
      </c>
      <c r="B2527" s="27" t="s">
        <v>21</v>
      </c>
      <c r="C2527" s="27" t="s">
        <v>18</v>
      </c>
      <c r="D2527" s="27" t="s">
        <v>1068</v>
      </c>
      <c r="E2527" s="27" t="s">
        <v>37</v>
      </c>
      <c r="F2527" s="27" t="s">
        <v>424</v>
      </c>
      <c r="G2527" s="27" t="s">
        <v>425</v>
      </c>
      <c r="H2527" s="139" t="s">
        <v>5</v>
      </c>
      <c r="I2527" s="1">
        <v>1500000</v>
      </c>
      <c r="J2527" s="58">
        <v>30</v>
      </c>
      <c r="K2527" t="str">
        <f>VLOOKUP(D2527,Group[],3,FALSE)</f>
        <v>Non Komoditi</v>
      </c>
      <c r="L2527">
        <f>VLOOKUP(D2527,Group[],5,FALSE)</f>
        <v>0</v>
      </c>
      <c r="M2527" t="str">
        <f>VLOOKUP(D2527,Group[],4,FALSE)</f>
        <v>Hilir Lainnya</v>
      </c>
      <c r="N2527" t="str">
        <f>VLOOKUP(F2527,Kategori[],3,FALSE)</f>
        <v>Hilir Lainya</v>
      </c>
    </row>
    <row r="2528" spans="1:14">
      <c r="A2528" s="139" t="s">
        <v>6856</v>
      </c>
      <c r="B2528" s="27" t="s">
        <v>21</v>
      </c>
      <c r="C2528" s="27" t="s">
        <v>18</v>
      </c>
      <c r="D2528" s="27" t="s">
        <v>1068</v>
      </c>
      <c r="E2528" s="27" t="s">
        <v>37</v>
      </c>
      <c r="F2528" s="27" t="s">
        <v>426</v>
      </c>
      <c r="G2528" s="27" t="s">
        <v>427</v>
      </c>
      <c r="H2528" s="139" t="s">
        <v>5</v>
      </c>
      <c r="I2528" s="1">
        <v>2224520</v>
      </c>
      <c r="J2528" s="58">
        <v>40</v>
      </c>
      <c r="K2528" t="str">
        <f>VLOOKUP(D2528,Group[],3,FALSE)</f>
        <v>Non Komoditi</v>
      </c>
      <c r="L2528">
        <f>VLOOKUP(D2528,Group[],5,FALSE)</f>
        <v>0</v>
      </c>
      <c r="M2528" t="str">
        <f>VLOOKUP(D2528,Group[],4,FALSE)</f>
        <v>Hilir Lainnya</v>
      </c>
      <c r="N2528" t="str">
        <f>VLOOKUP(F2528,Kategori[],3,FALSE)</f>
        <v>Hilir Lainya</v>
      </c>
    </row>
    <row r="2529" spans="1:14">
      <c r="A2529" s="139" t="s">
        <v>6856</v>
      </c>
      <c r="B2529" s="27" t="s">
        <v>21</v>
      </c>
      <c r="C2529" s="27" t="s">
        <v>18</v>
      </c>
      <c r="D2529" s="27" t="s">
        <v>1068</v>
      </c>
      <c r="E2529" s="27" t="s">
        <v>37</v>
      </c>
      <c r="F2529" s="27" t="s">
        <v>430</v>
      </c>
      <c r="G2529" s="27" t="s">
        <v>431</v>
      </c>
      <c r="H2529" s="139" t="s">
        <v>5</v>
      </c>
      <c r="I2529" s="1">
        <v>700901</v>
      </c>
      <c r="J2529" s="58">
        <v>20</v>
      </c>
      <c r="K2529" t="str">
        <f>VLOOKUP(D2529,Group[],3,FALSE)</f>
        <v>Non Komoditi</v>
      </c>
      <c r="L2529">
        <f>VLOOKUP(D2529,Group[],5,FALSE)</f>
        <v>0</v>
      </c>
      <c r="M2529" t="str">
        <f>VLOOKUP(D2529,Group[],4,FALSE)</f>
        <v>Hilir Lainnya</v>
      </c>
      <c r="N2529" t="str">
        <f>VLOOKUP(F2529,Kategori[],3,FALSE)</f>
        <v>Hilir Lainya</v>
      </c>
    </row>
    <row r="2530" spans="1:14">
      <c r="A2530" s="139" t="s">
        <v>6856</v>
      </c>
      <c r="B2530" s="27" t="s">
        <v>21</v>
      </c>
      <c r="C2530" s="27" t="s">
        <v>18</v>
      </c>
      <c r="D2530" s="27" t="s">
        <v>1068</v>
      </c>
      <c r="E2530" s="27" t="s">
        <v>37</v>
      </c>
      <c r="F2530" s="27" t="s">
        <v>480</v>
      </c>
      <c r="G2530" s="27" t="s">
        <v>481</v>
      </c>
      <c r="H2530" s="139" t="s">
        <v>5</v>
      </c>
      <c r="I2530" s="1">
        <v>133505</v>
      </c>
      <c r="J2530" s="58">
        <v>47</v>
      </c>
      <c r="K2530" t="str">
        <f>VLOOKUP(D2530,Group[],3,FALSE)</f>
        <v>Non Komoditi</v>
      </c>
      <c r="L2530">
        <f>VLOOKUP(D2530,Group[],5,FALSE)</f>
        <v>0</v>
      </c>
      <c r="M2530" t="str">
        <f>VLOOKUP(D2530,Group[],4,FALSE)</f>
        <v>Hilir Lainnya</v>
      </c>
      <c r="N2530" t="str">
        <f>VLOOKUP(F2530,Kategori[],3,FALSE)</f>
        <v>Hilir Lainya</v>
      </c>
    </row>
    <row r="2531" spans="1:14">
      <c r="A2531" s="139" t="s">
        <v>6856</v>
      </c>
      <c r="B2531" s="27" t="s">
        <v>21</v>
      </c>
      <c r="C2531" s="27" t="s">
        <v>18</v>
      </c>
      <c r="D2531" s="27" t="s">
        <v>1068</v>
      </c>
      <c r="E2531" s="27" t="s">
        <v>37</v>
      </c>
      <c r="F2531" s="27" t="s">
        <v>482</v>
      </c>
      <c r="G2531" s="27" t="s">
        <v>483</v>
      </c>
      <c r="H2531" s="139" t="s">
        <v>5</v>
      </c>
      <c r="I2531" s="1">
        <v>1247828</v>
      </c>
      <c r="J2531" s="58">
        <v>506</v>
      </c>
      <c r="K2531" t="str">
        <f>VLOOKUP(D2531,Group[],3,FALSE)</f>
        <v>Non Komoditi</v>
      </c>
      <c r="L2531">
        <f>VLOOKUP(D2531,Group[],5,FALSE)</f>
        <v>0</v>
      </c>
      <c r="M2531" t="str">
        <f>VLOOKUP(D2531,Group[],4,FALSE)</f>
        <v>Hilir Lainnya</v>
      </c>
      <c r="N2531" t="str">
        <f>VLOOKUP(F2531,Kategori[],3,FALSE)</f>
        <v>Hilir Lainya</v>
      </c>
    </row>
    <row r="2532" spans="1:14">
      <c r="A2532" s="139" t="s">
        <v>6856</v>
      </c>
      <c r="B2532" s="27" t="s">
        <v>21</v>
      </c>
      <c r="C2532" s="27" t="s">
        <v>18</v>
      </c>
      <c r="D2532" s="27" t="s">
        <v>1068</v>
      </c>
      <c r="E2532" s="27" t="s">
        <v>37</v>
      </c>
      <c r="F2532" s="27" t="s">
        <v>494</v>
      </c>
      <c r="G2532" s="27" t="s">
        <v>495</v>
      </c>
      <c r="H2532" s="139" t="s">
        <v>5</v>
      </c>
      <c r="I2532" s="1">
        <v>7203016</v>
      </c>
      <c r="J2532" s="58">
        <v>2532</v>
      </c>
      <c r="K2532" t="str">
        <f>VLOOKUP(D2532,Group[],3,FALSE)</f>
        <v>Non Komoditi</v>
      </c>
      <c r="L2532">
        <f>VLOOKUP(D2532,Group[],5,FALSE)</f>
        <v>0</v>
      </c>
      <c r="M2532" t="str">
        <f>VLOOKUP(D2532,Group[],4,FALSE)</f>
        <v>Hilir Lainnya</v>
      </c>
      <c r="N2532" t="str">
        <f>VLOOKUP(F2532,Kategori[],3,FALSE)</f>
        <v>Hilir Lainya</v>
      </c>
    </row>
    <row r="2533" spans="1:14">
      <c r="A2533" s="139" t="s">
        <v>6856</v>
      </c>
      <c r="B2533" s="27" t="s">
        <v>21</v>
      </c>
      <c r="C2533" s="27" t="s">
        <v>18</v>
      </c>
      <c r="D2533" s="27" t="s">
        <v>1068</v>
      </c>
      <c r="E2533" s="27" t="s">
        <v>37</v>
      </c>
      <c r="F2533" s="27" t="s">
        <v>496</v>
      </c>
      <c r="G2533" s="27" t="s">
        <v>497</v>
      </c>
      <c r="H2533" s="139" t="s">
        <v>5</v>
      </c>
      <c r="I2533" s="1">
        <v>6300000</v>
      </c>
      <c r="J2533" s="58">
        <v>175</v>
      </c>
      <c r="K2533" t="str">
        <f>VLOOKUP(D2533,Group[],3,FALSE)</f>
        <v>Non Komoditi</v>
      </c>
      <c r="L2533">
        <f>VLOOKUP(D2533,Group[],5,FALSE)</f>
        <v>0</v>
      </c>
      <c r="M2533" t="str">
        <f>VLOOKUP(D2533,Group[],4,FALSE)</f>
        <v>Hilir Lainnya</v>
      </c>
      <c r="N2533" t="str">
        <f>VLOOKUP(F2533,Kategori[],3,FALSE)</f>
        <v>Hilir Lainya</v>
      </c>
    </row>
    <row r="2534" spans="1:14">
      <c r="A2534" s="139" t="s">
        <v>6856</v>
      </c>
      <c r="B2534" s="27" t="s">
        <v>21</v>
      </c>
      <c r="C2534" s="27" t="s">
        <v>18</v>
      </c>
      <c r="D2534" s="27" t="s">
        <v>1068</v>
      </c>
      <c r="E2534" s="27" t="s">
        <v>37</v>
      </c>
      <c r="F2534" s="27" t="s">
        <v>530</v>
      </c>
      <c r="G2534" s="27" t="s">
        <v>531</v>
      </c>
      <c r="H2534" s="139" t="s">
        <v>5</v>
      </c>
      <c r="I2534" s="1">
        <v>22268453</v>
      </c>
      <c r="J2534" s="58">
        <v>2036</v>
      </c>
      <c r="K2534" t="str">
        <f>VLOOKUP(D2534,Group[],3,FALSE)</f>
        <v>Non Komoditi</v>
      </c>
      <c r="L2534">
        <f>VLOOKUP(D2534,Group[],5,FALSE)</f>
        <v>0</v>
      </c>
      <c r="M2534" t="str">
        <f>VLOOKUP(D2534,Group[],4,FALSE)</f>
        <v>Hilir Lainnya</v>
      </c>
      <c r="N2534" t="str">
        <f>VLOOKUP(F2534,Kategori[],3,FALSE)</f>
        <v>Hilir Lainya</v>
      </c>
    </row>
    <row r="2535" spans="1:14">
      <c r="A2535" s="139" t="s">
        <v>6856</v>
      </c>
      <c r="B2535" s="27" t="s">
        <v>21</v>
      </c>
      <c r="C2535" s="27" t="s">
        <v>18</v>
      </c>
      <c r="D2535" s="27" t="s">
        <v>1068</v>
      </c>
      <c r="E2535" s="27" t="s">
        <v>37</v>
      </c>
      <c r="F2535" s="27" t="s">
        <v>532</v>
      </c>
      <c r="G2535" s="27" t="s">
        <v>533</v>
      </c>
      <c r="H2535" s="139" t="s">
        <v>5</v>
      </c>
      <c r="I2535" s="1">
        <v>2833241</v>
      </c>
      <c r="J2535" s="58">
        <v>179</v>
      </c>
      <c r="K2535" t="str">
        <f>VLOOKUP(D2535,Group[],3,FALSE)</f>
        <v>Non Komoditi</v>
      </c>
      <c r="L2535">
        <f>VLOOKUP(D2535,Group[],5,FALSE)</f>
        <v>0</v>
      </c>
      <c r="M2535" t="str">
        <f>VLOOKUP(D2535,Group[],4,FALSE)</f>
        <v>Hilir Lainnya</v>
      </c>
      <c r="N2535" t="str">
        <f>VLOOKUP(F2535,Kategori[],3,FALSE)</f>
        <v>Hilir Lainya</v>
      </c>
    </row>
    <row r="2536" spans="1:14">
      <c r="A2536" s="139" t="s">
        <v>6856</v>
      </c>
      <c r="B2536" s="27" t="s">
        <v>21</v>
      </c>
      <c r="C2536" s="27" t="s">
        <v>18</v>
      </c>
      <c r="D2536" s="27" t="s">
        <v>1068</v>
      </c>
      <c r="E2536" s="27" t="s">
        <v>37</v>
      </c>
      <c r="F2536" s="27" t="s">
        <v>534</v>
      </c>
      <c r="G2536" s="27" t="s">
        <v>535</v>
      </c>
      <c r="H2536" s="139" t="s">
        <v>5</v>
      </c>
      <c r="I2536" s="1">
        <v>240039615</v>
      </c>
      <c r="J2536" s="58">
        <v>59678</v>
      </c>
      <c r="K2536" t="str">
        <f>VLOOKUP(D2536,Group[],3,FALSE)</f>
        <v>Non Komoditi</v>
      </c>
      <c r="L2536">
        <f>VLOOKUP(D2536,Group[],5,FALSE)</f>
        <v>0</v>
      </c>
      <c r="M2536" t="str">
        <f>VLOOKUP(D2536,Group[],4,FALSE)</f>
        <v>Hilir Lainnya</v>
      </c>
      <c r="N2536" t="str">
        <f>VLOOKUP(F2536,Kategori[],3,FALSE)</f>
        <v>Hilir Lainya</v>
      </c>
    </row>
    <row r="2537" spans="1:14">
      <c r="A2537" s="139" t="s">
        <v>6856</v>
      </c>
      <c r="B2537" s="27" t="s">
        <v>21</v>
      </c>
      <c r="C2537" s="27" t="s">
        <v>18</v>
      </c>
      <c r="D2537" s="27" t="s">
        <v>1068</v>
      </c>
      <c r="E2537" s="27" t="s">
        <v>37</v>
      </c>
      <c r="F2537" s="27" t="s">
        <v>536</v>
      </c>
      <c r="G2537" s="27" t="s">
        <v>537</v>
      </c>
      <c r="H2537" s="139" t="s">
        <v>5</v>
      </c>
      <c r="I2537" s="1">
        <v>3967776</v>
      </c>
      <c r="J2537" s="58">
        <v>4608</v>
      </c>
      <c r="K2537" t="str">
        <f>VLOOKUP(D2537,Group[],3,FALSE)</f>
        <v>Non Komoditi</v>
      </c>
      <c r="L2537">
        <f>VLOOKUP(D2537,Group[],5,FALSE)</f>
        <v>0</v>
      </c>
      <c r="M2537" t="str">
        <f>VLOOKUP(D2537,Group[],4,FALSE)</f>
        <v>Hilir Lainnya</v>
      </c>
      <c r="N2537" t="str">
        <f>VLOOKUP(F2537,Kategori[],3,FALSE)</f>
        <v>Hilir Lainya</v>
      </c>
    </row>
    <row r="2538" spans="1:14">
      <c r="A2538" s="139" t="s">
        <v>6856</v>
      </c>
      <c r="B2538" s="27" t="s">
        <v>21</v>
      </c>
      <c r="C2538" s="27" t="s">
        <v>18</v>
      </c>
      <c r="D2538" s="27" t="s">
        <v>1068</v>
      </c>
      <c r="E2538" s="27" t="s">
        <v>37</v>
      </c>
      <c r="F2538" s="27" t="s">
        <v>540</v>
      </c>
      <c r="G2538" s="27" t="s">
        <v>541</v>
      </c>
      <c r="H2538" s="139" t="s">
        <v>5</v>
      </c>
      <c r="I2538" s="1">
        <v>41736970</v>
      </c>
      <c r="J2538" s="58">
        <v>2799</v>
      </c>
      <c r="K2538" t="str">
        <f>VLOOKUP(D2538,Group[],3,FALSE)</f>
        <v>Non Komoditi</v>
      </c>
      <c r="L2538">
        <f>VLOOKUP(D2538,Group[],5,FALSE)</f>
        <v>0</v>
      </c>
      <c r="M2538" t="str">
        <f>VLOOKUP(D2538,Group[],4,FALSE)</f>
        <v>Hilir Lainnya</v>
      </c>
      <c r="N2538" t="str">
        <f>VLOOKUP(F2538,Kategori[],3,FALSE)</f>
        <v>Hilir Lainya</v>
      </c>
    </row>
    <row r="2539" spans="1:14">
      <c r="A2539" s="139" t="s">
        <v>6856</v>
      </c>
      <c r="B2539" s="27" t="s">
        <v>21</v>
      </c>
      <c r="C2539" s="27" t="s">
        <v>18</v>
      </c>
      <c r="D2539" s="27" t="s">
        <v>1068</v>
      </c>
      <c r="E2539" s="27" t="s">
        <v>37</v>
      </c>
      <c r="F2539" s="27" t="s">
        <v>542</v>
      </c>
      <c r="G2539" s="27" t="s">
        <v>543</v>
      </c>
      <c r="H2539" s="139" t="s">
        <v>5</v>
      </c>
      <c r="I2539" s="1">
        <v>91517</v>
      </c>
      <c r="J2539" s="58">
        <v>16</v>
      </c>
      <c r="K2539" t="str">
        <f>VLOOKUP(D2539,Group[],3,FALSE)</f>
        <v>Non Komoditi</v>
      </c>
      <c r="L2539">
        <f>VLOOKUP(D2539,Group[],5,FALSE)</f>
        <v>0</v>
      </c>
      <c r="M2539" t="str">
        <f>VLOOKUP(D2539,Group[],4,FALSE)</f>
        <v>Hilir Lainnya</v>
      </c>
      <c r="N2539" t="str">
        <f>VLOOKUP(F2539,Kategori[],3,FALSE)</f>
        <v>Hilir Lainya</v>
      </c>
    </row>
    <row r="2540" spans="1:14">
      <c r="A2540" s="139" t="s">
        <v>6856</v>
      </c>
      <c r="B2540" s="27" t="s">
        <v>21</v>
      </c>
      <c r="C2540" s="27" t="s">
        <v>18</v>
      </c>
      <c r="D2540" s="27" t="s">
        <v>1068</v>
      </c>
      <c r="E2540" s="27" t="s">
        <v>37</v>
      </c>
      <c r="F2540" s="27" t="s">
        <v>546</v>
      </c>
      <c r="G2540" s="27" t="s">
        <v>547</v>
      </c>
      <c r="H2540" s="139" t="s">
        <v>5</v>
      </c>
      <c r="I2540" s="1">
        <v>67129334</v>
      </c>
      <c r="J2540" s="58">
        <v>7800</v>
      </c>
      <c r="K2540" t="str">
        <f>VLOOKUP(D2540,Group[],3,FALSE)</f>
        <v>Non Komoditi</v>
      </c>
      <c r="L2540">
        <f>VLOOKUP(D2540,Group[],5,FALSE)</f>
        <v>0</v>
      </c>
      <c r="M2540" t="str">
        <f>VLOOKUP(D2540,Group[],4,FALSE)</f>
        <v>Hilir Lainnya</v>
      </c>
      <c r="N2540" t="str">
        <f>VLOOKUP(F2540,Kategori[],3,FALSE)</f>
        <v>Hilir Lainya</v>
      </c>
    </row>
    <row r="2541" spans="1:14">
      <c r="A2541" s="139" t="s">
        <v>6856</v>
      </c>
      <c r="B2541" s="27" t="s">
        <v>21</v>
      </c>
      <c r="C2541" s="27" t="s">
        <v>18</v>
      </c>
      <c r="D2541" s="27" t="s">
        <v>1068</v>
      </c>
      <c r="E2541" s="27" t="s">
        <v>37</v>
      </c>
      <c r="F2541" s="27" t="s">
        <v>548</v>
      </c>
      <c r="G2541" s="27" t="s">
        <v>549</v>
      </c>
      <c r="H2541" s="139" t="s">
        <v>5</v>
      </c>
      <c r="I2541" s="1">
        <v>27514636</v>
      </c>
      <c r="J2541" s="58">
        <v>2076</v>
      </c>
      <c r="K2541" t="str">
        <f>VLOOKUP(D2541,Group[],3,FALSE)</f>
        <v>Non Komoditi</v>
      </c>
      <c r="L2541">
        <f>VLOOKUP(D2541,Group[],5,FALSE)</f>
        <v>0</v>
      </c>
      <c r="M2541" t="str">
        <f>VLOOKUP(D2541,Group[],4,FALSE)</f>
        <v>Hilir Lainnya</v>
      </c>
      <c r="N2541" t="str">
        <f>VLOOKUP(F2541,Kategori[],3,FALSE)</f>
        <v>Hilir Lainya</v>
      </c>
    </row>
    <row r="2542" spans="1:14">
      <c r="A2542" s="139" t="s">
        <v>6856</v>
      </c>
      <c r="B2542" s="27" t="s">
        <v>21</v>
      </c>
      <c r="C2542" s="27" t="s">
        <v>18</v>
      </c>
      <c r="D2542" s="27" t="s">
        <v>1068</v>
      </c>
      <c r="E2542" s="27" t="s">
        <v>37</v>
      </c>
      <c r="F2542" s="27" t="s">
        <v>550</v>
      </c>
      <c r="G2542" s="27" t="s">
        <v>551</v>
      </c>
      <c r="H2542" s="139" t="s">
        <v>5</v>
      </c>
      <c r="I2542" s="1">
        <v>58663168</v>
      </c>
      <c r="J2542" s="58">
        <v>5945</v>
      </c>
      <c r="K2542" t="str">
        <f>VLOOKUP(D2542,Group[],3,FALSE)</f>
        <v>Non Komoditi</v>
      </c>
      <c r="L2542">
        <f>VLOOKUP(D2542,Group[],5,FALSE)</f>
        <v>0</v>
      </c>
      <c r="M2542" t="str">
        <f>VLOOKUP(D2542,Group[],4,FALSE)</f>
        <v>Hilir Lainnya</v>
      </c>
      <c r="N2542" t="str">
        <f>VLOOKUP(F2542,Kategori[],3,FALSE)</f>
        <v>Hilir Lainya</v>
      </c>
    </row>
    <row r="2543" spans="1:14">
      <c r="A2543" s="139" t="s">
        <v>6856</v>
      </c>
      <c r="B2543" s="27" t="s">
        <v>21</v>
      </c>
      <c r="C2543" s="27" t="s">
        <v>18</v>
      </c>
      <c r="D2543" s="27" t="s">
        <v>1068</v>
      </c>
      <c r="E2543" s="27" t="s">
        <v>37</v>
      </c>
      <c r="F2543" s="27" t="s">
        <v>552</v>
      </c>
      <c r="G2543" s="27" t="s">
        <v>553</v>
      </c>
      <c r="H2543" s="139" t="s">
        <v>5</v>
      </c>
      <c r="I2543" s="1">
        <v>29385354</v>
      </c>
      <c r="J2543" s="58">
        <v>1794</v>
      </c>
      <c r="K2543" t="str">
        <f>VLOOKUP(D2543,Group[],3,FALSE)</f>
        <v>Non Komoditi</v>
      </c>
      <c r="L2543">
        <f>VLOOKUP(D2543,Group[],5,FALSE)</f>
        <v>0</v>
      </c>
      <c r="M2543" t="str">
        <f>VLOOKUP(D2543,Group[],4,FALSE)</f>
        <v>Hilir Lainnya</v>
      </c>
      <c r="N2543" t="str">
        <f>VLOOKUP(F2543,Kategori[],3,FALSE)</f>
        <v>Hilir Lainya</v>
      </c>
    </row>
    <row r="2544" spans="1:14">
      <c r="A2544" s="139" t="s">
        <v>6856</v>
      </c>
      <c r="B2544" s="27" t="s">
        <v>21</v>
      </c>
      <c r="C2544" s="27" t="s">
        <v>18</v>
      </c>
      <c r="D2544" s="27" t="s">
        <v>1068</v>
      </c>
      <c r="E2544" s="27" t="s">
        <v>37</v>
      </c>
      <c r="F2544" s="27" t="s">
        <v>554</v>
      </c>
      <c r="G2544" s="27" t="s">
        <v>555</v>
      </c>
      <c r="H2544" s="139" t="s">
        <v>5</v>
      </c>
      <c r="I2544" s="1">
        <v>40823395</v>
      </c>
      <c r="J2544" s="58">
        <v>4234</v>
      </c>
      <c r="K2544" t="str">
        <f>VLOOKUP(D2544,Group[],3,FALSE)</f>
        <v>Non Komoditi</v>
      </c>
      <c r="L2544">
        <f>VLOOKUP(D2544,Group[],5,FALSE)</f>
        <v>0</v>
      </c>
      <c r="M2544" t="str">
        <f>VLOOKUP(D2544,Group[],4,FALSE)</f>
        <v>Hilir Lainnya</v>
      </c>
      <c r="N2544" t="str">
        <f>VLOOKUP(F2544,Kategori[],3,FALSE)</f>
        <v>Hilir Lainya</v>
      </c>
    </row>
    <row r="2545" spans="1:14">
      <c r="A2545" s="139" t="s">
        <v>6856</v>
      </c>
      <c r="B2545" s="27" t="s">
        <v>21</v>
      </c>
      <c r="C2545" s="27" t="s">
        <v>18</v>
      </c>
      <c r="D2545" s="27" t="s">
        <v>1068</v>
      </c>
      <c r="E2545" s="27" t="s">
        <v>37</v>
      </c>
      <c r="F2545" s="27" t="s">
        <v>556</v>
      </c>
      <c r="G2545" s="27" t="s">
        <v>557</v>
      </c>
      <c r="H2545" s="139" t="s">
        <v>5</v>
      </c>
      <c r="I2545" s="1">
        <v>5876772</v>
      </c>
      <c r="J2545" s="58">
        <v>372</v>
      </c>
      <c r="K2545" t="str">
        <f>VLOOKUP(D2545,Group[],3,FALSE)</f>
        <v>Non Komoditi</v>
      </c>
      <c r="L2545">
        <f>VLOOKUP(D2545,Group[],5,FALSE)</f>
        <v>0</v>
      </c>
      <c r="M2545" t="str">
        <f>VLOOKUP(D2545,Group[],4,FALSE)</f>
        <v>Hilir Lainnya</v>
      </c>
      <c r="N2545" t="str">
        <f>VLOOKUP(F2545,Kategori[],3,FALSE)</f>
        <v>Hilir Lainya</v>
      </c>
    </row>
    <row r="2546" spans="1:14">
      <c r="A2546" s="139" t="s">
        <v>6856</v>
      </c>
      <c r="B2546" s="27" t="s">
        <v>21</v>
      </c>
      <c r="C2546" s="27" t="s">
        <v>18</v>
      </c>
      <c r="D2546" s="27" t="s">
        <v>1068</v>
      </c>
      <c r="E2546" s="27" t="s">
        <v>37</v>
      </c>
      <c r="F2546" s="27" t="s">
        <v>558</v>
      </c>
      <c r="G2546" s="27" t="s">
        <v>559</v>
      </c>
      <c r="H2546" s="139" t="s">
        <v>5</v>
      </c>
      <c r="I2546" s="1">
        <v>1220906</v>
      </c>
      <c r="J2546" s="58">
        <v>17</v>
      </c>
      <c r="K2546" t="str">
        <f>VLOOKUP(D2546,Group[],3,FALSE)</f>
        <v>Non Komoditi</v>
      </c>
      <c r="L2546">
        <f>VLOOKUP(D2546,Group[],5,FALSE)</f>
        <v>0</v>
      </c>
      <c r="M2546" t="str">
        <f>VLOOKUP(D2546,Group[],4,FALSE)</f>
        <v>Hilir Lainnya</v>
      </c>
      <c r="N2546" t="str">
        <f>VLOOKUP(F2546,Kategori[],3,FALSE)</f>
        <v>Hilir Lainya</v>
      </c>
    </row>
    <row r="2547" spans="1:14">
      <c r="A2547" s="139" t="s">
        <v>6856</v>
      </c>
      <c r="B2547" s="27" t="s">
        <v>21</v>
      </c>
      <c r="C2547" s="27" t="s">
        <v>18</v>
      </c>
      <c r="D2547" s="27" t="s">
        <v>1068</v>
      </c>
      <c r="E2547" s="27" t="s">
        <v>37</v>
      </c>
      <c r="F2547" s="27" t="s">
        <v>560</v>
      </c>
      <c r="G2547" s="27" t="s">
        <v>561</v>
      </c>
      <c r="H2547" s="139" t="s">
        <v>5</v>
      </c>
      <c r="I2547" s="1">
        <v>530002</v>
      </c>
      <c r="J2547" s="58">
        <v>12</v>
      </c>
      <c r="K2547" t="str">
        <f>VLOOKUP(D2547,Group[],3,FALSE)</f>
        <v>Non Komoditi</v>
      </c>
      <c r="L2547">
        <f>VLOOKUP(D2547,Group[],5,FALSE)</f>
        <v>0</v>
      </c>
      <c r="M2547" t="str">
        <f>VLOOKUP(D2547,Group[],4,FALSE)</f>
        <v>Hilir Lainnya</v>
      </c>
      <c r="N2547" t="str">
        <f>VLOOKUP(F2547,Kategori[],3,FALSE)</f>
        <v>Hilir Lainya</v>
      </c>
    </row>
    <row r="2548" spans="1:14">
      <c r="A2548" s="139" t="s">
        <v>6856</v>
      </c>
      <c r="B2548" s="27" t="s">
        <v>21</v>
      </c>
      <c r="C2548" s="27" t="s">
        <v>18</v>
      </c>
      <c r="D2548" s="27" t="s">
        <v>1068</v>
      </c>
      <c r="E2548" s="27" t="s">
        <v>37</v>
      </c>
      <c r="F2548" s="27" t="s">
        <v>562</v>
      </c>
      <c r="G2548" s="27" t="s">
        <v>563</v>
      </c>
      <c r="H2548" s="139" t="s">
        <v>5</v>
      </c>
      <c r="I2548" s="1">
        <v>4722560</v>
      </c>
      <c r="J2548" s="58">
        <v>234</v>
      </c>
      <c r="K2548" t="str">
        <f>VLOOKUP(D2548,Group[],3,FALSE)</f>
        <v>Non Komoditi</v>
      </c>
      <c r="L2548">
        <f>VLOOKUP(D2548,Group[],5,FALSE)</f>
        <v>0</v>
      </c>
      <c r="M2548" t="str">
        <f>VLOOKUP(D2548,Group[],4,FALSE)</f>
        <v>Hilir Lainnya</v>
      </c>
      <c r="N2548" t="str">
        <f>VLOOKUP(F2548,Kategori[],3,FALSE)</f>
        <v>Hilir Lainya</v>
      </c>
    </row>
    <row r="2549" spans="1:14">
      <c r="A2549" s="139" t="s">
        <v>6856</v>
      </c>
      <c r="B2549" s="27" t="s">
        <v>21</v>
      </c>
      <c r="C2549" s="27" t="s">
        <v>18</v>
      </c>
      <c r="D2549" s="27" t="s">
        <v>1068</v>
      </c>
      <c r="E2549" s="27" t="s">
        <v>37</v>
      </c>
      <c r="F2549" s="27" t="s">
        <v>564</v>
      </c>
      <c r="G2549" s="27" t="s">
        <v>565</v>
      </c>
      <c r="H2549" s="139" t="s">
        <v>5</v>
      </c>
      <c r="I2549" s="1">
        <v>233999743</v>
      </c>
      <c r="J2549" s="58">
        <v>56659</v>
      </c>
      <c r="K2549" t="str">
        <f>VLOOKUP(D2549,Group[],3,FALSE)</f>
        <v>Non Komoditi</v>
      </c>
      <c r="L2549">
        <f>VLOOKUP(D2549,Group[],5,FALSE)</f>
        <v>0</v>
      </c>
      <c r="M2549" t="str">
        <f>VLOOKUP(D2549,Group[],4,FALSE)</f>
        <v>Hilir Lainnya</v>
      </c>
      <c r="N2549" t="str">
        <f>VLOOKUP(F2549,Kategori[],3,FALSE)</f>
        <v>Hilir Lainya</v>
      </c>
    </row>
    <row r="2550" spans="1:14">
      <c r="A2550" s="139" t="s">
        <v>6856</v>
      </c>
      <c r="B2550" s="27" t="s">
        <v>21</v>
      </c>
      <c r="C2550" s="27" t="s">
        <v>18</v>
      </c>
      <c r="D2550" s="27" t="s">
        <v>1068</v>
      </c>
      <c r="E2550" s="27" t="s">
        <v>37</v>
      </c>
      <c r="F2550" s="27" t="s">
        <v>566</v>
      </c>
      <c r="G2550" s="27" t="s">
        <v>567</v>
      </c>
      <c r="H2550" s="139" t="s">
        <v>5</v>
      </c>
      <c r="I2550" s="1">
        <v>1009770041</v>
      </c>
      <c r="J2550" s="58">
        <v>104443</v>
      </c>
      <c r="K2550" t="str">
        <f>VLOOKUP(D2550,Group[],3,FALSE)</f>
        <v>Non Komoditi</v>
      </c>
      <c r="L2550">
        <f>VLOOKUP(D2550,Group[],5,FALSE)</f>
        <v>0</v>
      </c>
      <c r="M2550" t="str">
        <f>VLOOKUP(D2550,Group[],4,FALSE)</f>
        <v>Hilir Lainnya</v>
      </c>
      <c r="N2550" t="str">
        <f>VLOOKUP(F2550,Kategori[],3,FALSE)</f>
        <v>Hilir Lainya</v>
      </c>
    </row>
    <row r="2551" spans="1:14">
      <c r="A2551" s="139" t="s">
        <v>6856</v>
      </c>
      <c r="B2551" s="27" t="s">
        <v>21</v>
      </c>
      <c r="C2551" s="27" t="s">
        <v>18</v>
      </c>
      <c r="D2551" s="27" t="s">
        <v>1068</v>
      </c>
      <c r="E2551" s="27" t="s">
        <v>37</v>
      </c>
      <c r="F2551" s="27" t="s">
        <v>568</v>
      </c>
      <c r="G2551" s="27" t="s">
        <v>569</v>
      </c>
      <c r="H2551" s="139" t="s">
        <v>5</v>
      </c>
      <c r="I2551" s="1">
        <v>392072164</v>
      </c>
      <c r="J2551" s="58">
        <v>181612</v>
      </c>
      <c r="K2551" t="str">
        <f>VLOOKUP(D2551,Group[],3,FALSE)</f>
        <v>Non Komoditi</v>
      </c>
      <c r="L2551">
        <f>VLOOKUP(D2551,Group[],5,FALSE)</f>
        <v>0</v>
      </c>
      <c r="M2551" t="str">
        <f>VLOOKUP(D2551,Group[],4,FALSE)</f>
        <v>Hilir Lainnya</v>
      </c>
      <c r="N2551" t="str">
        <f>VLOOKUP(F2551,Kategori[],3,FALSE)</f>
        <v>Hilir Lainya</v>
      </c>
    </row>
    <row r="2552" spans="1:14">
      <c r="A2552" s="139" t="s">
        <v>6856</v>
      </c>
      <c r="B2552" s="27" t="s">
        <v>21</v>
      </c>
      <c r="C2552" s="27" t="s">
        <v>18</v>
      </c>
      <c r="D2552" s="27" t="s">
        <v>1068</v>
      </c>
      <c r="E2552" s="27" t="s">
        <v>37</v>
      </c>
      <c r="F2552" s="27" t="s">
        <v>570</v>
      </c>
      <c r="G2552" s="27" t="s">
        <v>571</v>
      </c>
      <c r="H2552" s="139" t="s">
        <v>5</v>
      </c>
      <c r="I2552" s="1">
        <v>530815180</v>
      </c>
      <c r="J2552" s="58">
        <v>54164</v>
      </c>
      <c r="K2552" t="str">
        <f>VLOOKUP(D2552,Group[],3,FALSE)</f>
        <v>Non Komoditi</v>
      </c>
      <c r="L2552">
        <f>VLOOKUP(D2552,Group[],5,FALSE)</f>
        <v>0</v>
      </c>
      <c r="M2552" t="str">
        <f>VLOOKUP(D2552,Group[],4,FALSE)</f>
        <v>Hilir Lainnya</v>
      </c>
      <c r="N2552" t="str">
        <f>VLOOKUP(F2552,Kategori[],3,FALSE)</f>
        <v>Hilir Lainya</v>
      </c>
    </row>
    <row r="2553" spans="1:14">
      <c r="A2553" s="139" t="s">
        <v>6856</v>
      </c>
      <c r="B2553" s="27" t="s">
        <v>21</v>
      </c>
      <c r="C2553" s="27" t="s">
        <v>18</v>
      </c>
      <c r="D2553" s="27" t="s">
        <v>1068</v>
      </c>
      <c r="E2553" s="27" t="s">
        <v>37</v>
      </c>
      <c r="F2553" s="27" t="s">
        <v>572</v>
      </c>
      <c r="G2553" s="27" t="s">
        <v>573</v>
      </c>
      <c r="H2553" s="139" t="s">
        <v>5</v>
      </c>
      <c r="I2553" s="1">
        <v>62814555</v>
      </c>
      <c r="J2553" s="58">
        <v>15228</v>
      </c>
      <c r="K2553" t="str">
        <f>VLOOKUP(D2553,Group[],3,FALSE)</f>
        <v>Non Komoditi</v>
      </c>
      <c r="L2553">
        <f>VLOOKUP(D2553,Group[],5,FALSE)</f>
        <v>0</v>
      </c>
      <c r="M2553" t="str">
        <f>VLOOKUP(D2553,Group[],4,FALSE)</f>
        <v>Hilir Lainnya</v>
      </c>
      <c r="N2553" t="str">
        <f>VLOOKUP(F2553,Kategori[],3,FALSE)</f>
        <v>Hilir Lainya</v>
      </c>
    </row>
    <row r="2554" spans="1:14">
      <c r="A2554" s="139" t="s">
        <v>6856</v>
      </c>
      <c r="B2554" s="27" t="s">
        <v>21</v>
      </c>
      <c r="C2554" s="27" t="s">
        <v>18</v>
      </c>
      <c r="D2554" s="27" t="s">
        <v>1068</v>
      </c>
      <c r="E2554" s="27" t="s">
        <v>37</v>
      </c>
      <c r="F2554" s="27" t="s">
        <v>574</v>
      </c>
      <c r="G2554" s="27" t="s">
        <v>575</v>
      </c>
      <c r="H2554" s="139" t="s">
        <v>5</v>
      </c>
      <c r="I2554" s="1">
        <v>33522017</v>
      </c>
      <c r="J2554" s="58">
        <v>15410</v>
      </c>
      <c r="K2554" t="str">
        <f>VLOOKUP(D2554,Group[],3,FALSE)</f>
        <v>Non Komoditi</v>
      </c>
      <c r="L2554">
        <f>VLOOKUP(D2554,Group[],5,FALSE)</f>
        <v>0</v>
      </c>
      <c r="M2554" t="str">
        <f>VLOOKUP(D2554,Group[],4,FALSE)</f>
        <v>Hilir Lainnya</v>
      </c>
      <c r="N2554" t="str">
        <f>VLOOKUP(F2554,Kategori[],3,FALSE)</f>
        <v>Hilir Lainya</v>
      </c>
    </row>
    <row r="2555" spans="1:14">
      <c r="A2555" s="139" t="s">
        <v>6856</v>
      </c>
      <c r="B2555" s="27" t="s">
        <v>21</v>
      </c>
      <c r="C2555" s="27" t="s">
        <v>18</v>
      </c>
      <c r="D2555" s="27" t="s">
        <v>1068</v>
      </c>
      <c r="E2555" s="27" t="s">
        <v>37</v>
      </c>
      <c r="F2555" s="27" t="s">
        <v>576</v>
      </c>
      <c r="G2555" s="27" t="s">
        <v>577</v>
      </c>
      <c r="H2555" s="139" t="s">
        <v>5</v>
      </c>
      <c r="I2555" s="1">
        <v>2294552</v>
      </c>
      <c r="J2555" s="58">
        <v>28</v>
      </c>
      <c r="K2555" t="str">
        <f>VLOOKUP(D2555,Group[],3,FALSE)</f>
        <v>Non Komoditi</v>
      </c>
      <c r="L2555">
        <f>VLOOKUP(D2555,Group[],5,FALSE)</f>
        <v>0</v>
      </c>
      <c r="M2555" t="str">
        <f>VLOOKUP(D2555,Group[],4,FALSE)</f>
        <v>Hilir Lainnya</v>
      </c>
      <c r="N2555" t="str">
        <f>VLOOKUP(F2555,Kategori[],3,FALSE)</f>
        <v>Hilir Lainya</v>
      </c>
    </row>
    <row r="2556" spans="1:14">
      <c r="A2556" s="139" t="s">
        <v>6856</v>
      </c>
      <c r="B2556" s="27" t="s">
        <v>21</v>
      </c>
      <c r="C2556" s="27" t="s">
        <v>18</v>
      </c>
      <c r="D2556" s="27" t="s">
        <v>1068</v>
      </c>
      <c r="E2556" s="27" t="s">
        <v>37</v>
      </c>
      <c r="F2556" s="27" t="s">
        <v>578</v>
      </c>
      <c r="G2556" s="27" t="s">
        <v>579</v>
      </c>
      <c r="H2556" s="139" t="s">
        <v>5</v>
      </c>
      <c r="I2556" s="1">
        <v>91550979</v>
      </c>
      <c r="J2556" s="58">
        <v>12387</v>
      </c>
      <c r="K2556" t="str">
        <f>VLOOKUP(D2556,Group[],3,FALSE)</f>
        <v>Non Komoditi</v>
      </c>
      <c r="L2556">
        <f>VLOOKUP(D2556,Group[],5,FALSE)</f>
        <v>0</v>
      </c>
      <c r="M2556" t="str">
        <f>VLOOKUP(D2556,Group[],4,FALSE)</f>
        <v>Hilir Lainnya</v>
      </c>
      <c r="N2556" t="str">
        <f>VLOOKUP(F2556,Kategori[],3,FALSE)</f>
        <v>Hilir Lainya</v>
      </c>
    </row>
    <row r="2557" spans="1:14">
      <c r="A2557" s="139" t="s">
        <v>6856</v>
      </c>
      <c r="B2557" s="27" t="s">
        <v>21</v>
      </c>
      <c r="C2557" s="27" t="s">
        <v>18</v>
      </c>
      <c r="D2557" s="27" t="s">
        <v>1068</v>
      </c>
      <c r="E2557" s="27" t="s">
        <v>37</v>
      </c>
      <c r="F2557" s="27" t="s">
        <v>590</v>
      </c>
      <c r="G2557" s="27" t="s">
        <v>591</v>
      </c>
      <c r="H2557" s="139" t="s">
        <v>5</v>
      </c>
      <c r="I2557" s="1">
        <v>350450</v>
      </c>
      <c r="J2557" s="58">
        <v>10</v>
      </c>
      <c r="K2557" t="str">
        <f>VLOOKUP(D2557,Group[],3,FALSE)</f>
        <v>Non Komoditi</v>
      </c>
      <c r="L2557">
        <f>VLOOKUP(D2557,Group[],5,FALSE)</f>
        <v>0</v>
      </c>
      <c r="M2557" t="str">
        <f>VLOOKUP(D2557,Group[],4,FALSE)</f>
        <v>Hilir Lainnya</v>
      </c>
      <c r="N2557" t="str">
        <f>VLOOKUP(F2557,Kategori[],3,FALSE)</f>
        <v>Hilir Lainya</v>
      </c>
    </row>
    <row r="2558" spans="1:14">
      <c r="A2558" s="139" t="s">
        <v>6856</v>
      </c>
      <c r="B2558" s="27" t="s">
        <v>21</v>
      </c>
      <c r="C2558" s="27" t="s">
        <v>18</v>
      </c>
      <c r="D2558" s="27" t="s">
        <v>1068</v>
      </c>
      <c r="E2558" s="27" t="s">
        <v>37</v>
      </c>
      <c r="F2558" s="27" t="s">
        <v>592</v>
      </c>
      <c r="G2558" s="27" t="s">
        <v>593</v>
      </c>
      <c r="H2558" s="139" t="s">
        <v>5</v>
      </c>
      <c r="I2558" s="1">
        <v>1419600</v>
      </c>
      <c r="J2558" s="58">
        <v>2028</v>
      </c>
      <c r="K2558" t="str">
        <f>VLOOKUP(D2558,Group[],3,FALSE)</f>
        <v>Non Komoditi</v>
      </c>
      <c r="L2558">
        <f>VLOOKUP(D2558,Group[],5,FALSE)</f>
        <v>0</v>
      </c>
      <c r="M2558" t="str">
        <f>VLOOKUP(D2558,Group[],4,FALSE)</f>
        <v>Hilir Lainnya</v>
      </c>
      <c r="N2558" t="str">
        <f>VLOOKUP(F2558,Kategori[],3,FALSE)</f>
        <v>Hilir Lainya</v>
      </c>
    </row>
    <row r="2559" spans="1:14">
      <c r="A2559" s="139" t="s">
        <v>6856</v>
      </c>
      <c r="B2559" s="27" t="s">
        <v>21</v>
      </c>
      <c r="C2559" s="27" t="s">
        <v>18</v>
      </c>
      <c r="D2559" s="27" t="s">
        <v>1068</v>
      </c>
      <c r="E2559" s="27" t="s">
        <v>37</v>
      </c>
      <c r="F2559" s="27" t="s">
        <v>600</v>
      </c>
      <c r="G2559" s="27" t="s">
        <v>601</v>
      </c>
      <c r="H2559" s="139" t="s">
        <v>5</v>
      </c>
      <c r="I2559" s="1">
        <v>8400000</v>
      </c>
      <c r="J2559" s="58">
        <v>2400</v>
      </c>
      <c r="K2559" t="str">
        <f>VLOOKUP(D2559,Group[],3,FALSE)</f>
        <v>Non Komoditi</v>
      </c>
      <c r="L2559">
        <f>VLOOKUP(D2559,Group[],5,FALSE)</f>
        <v>0</v>
      </c>
      <c r="M2559" t="str">
        <f>VLOOKUP(D2559,Group[],4,FALSE)</f>
        <v>Hilir Lainnya</v>
      </c>
      <c r="N2559" t="str">
        <f>VLOOKUP(F2559,Kategori[],3,FALSE)</f>
        <v>Hilir Lainya</v>
      </c>
    </row>
    <row r="2560" spans="1:14">
      <c r="A2560" s="139" t="s">
        <v>6856</v>
      </c>
      <c r="B2560" s="27" t="s">
        <v>21</v>
      </c>
      <c r="C2560" s="27" t="s">
        <v>18</v>
      </c>
      <c r="D2560" s="27" t="s">
        <v>1068</v>
      </c>
      <c r="E2560" s="27" t="s">
        <v>37</v>
      </c>
      <c r="F2560" s="27" t="s">
        <v>602</v>
      </c>
      <c r="G2560" s="27" t="s">
        <v>603</v>
      </c>
      <c r="H2560" s="139" t="s">
        <v>5</v>
      </c>
      <c r="I2560" s="1">
        <v>11100000</v>
      </c>
      <c r="J2560" s="58">
        <v>2400</v>
      </c>
      <c r="K2560" t="str">
        <f>VLOOKUP(D2560,Group[],3,FALSE)</f>
        <v>Non Komoditi</v>
      </c>
      <c r="L2560">
        <f>VLOOKUP(D2560,Group[],5,FALSE)</f>
        <v>0</v>
      </c>
      <c r="M2560" t="str">
        <f>VLOOKUP(D2560,Group[],4,FALSE)</f>
        <v>Hilir Lainnya</v>
      </c>
      <c r="N2560" t="str">
        <f>VLOOKUP(F2560,Kategori[],3,FALSE)</f>
        <v>Hilir Lainya</v>
      </c>
    </row>
    <row r="2561" spans="1:14">
      <c r="A2561" s="139" t="s">
        <v>6856</v>
      </c>
      <c r="B2561" s="27" t="s">
        <v>21</v>
      </c>
      <c r="C2561" s="27" t="s">
        <v>18</v>
      </c>
      <c r="D2561" s="27" t="s">
        <v>1068</v>
      </c>
      <c r="E2561" s="27" t="s">
        <v>37</v>
      </c>
      <c r="F2561" s="27" t="s">
        <v>606</v>
      </c>
      <c r="G2561" s="27" t="s">
        <v>607</v>
      </c>
      <c r="H2561" s="139" t="s">
        <v>5</v>
      </c>
      <c r="I2561" s="1">
        <v>3400157</v>
      </c>
      <c r="J2561" s="58">
        <v>544</v>
      </c>
      <c r="K2561" t="str">
        <f>VLOOKUP(D2561,Group[],3,FALSE)</f>
        <v>Non Komoditi</v>
      </c>
      <c r="L2561">
        <f>VLOOKUP(D2561,Group[],5,FALSE)</f>
        <v>0</v>
      </c>
      <c r="M2561" t="str">
        <f>VLOOKUP(D2561,Group[],4,FALSE)</f>
        <v>Hilir Lainnya</v>
      </c>
      <c r="N2561" t="str">
        <f>VLOOKUP(F2561,Kategori[],3,FALSE)</f>
        <v>Hilir Lainya</v>
      </c>
    </row>
    <row r="2562" spans="1:14">
      <c r="A2562" s="139" t="s">
        <v>6856</v>
      </c>
      <c r="B2562" s="27" t="s">
        <v>21</v>
      </c>
      <c r="C2562" s="27" t="s">
        <v>18</v>
      </c>
      <c r="D2562" s="27" t="s">
        <v>1071</v>
      </c>
      <c r="E2562" s="27" t="s">
        <v>42</v>
      </c>
      <c r="F2562" s="27" t="s">
        <v>456</v>
      </c>
      <c r="G2562" s="27" t="s">
        <v>457</v>
      </c>
      <c r="H2562" s="139" t="s">
        <v>5</v>
      </c>
      <c r="I2562" s="1">
        <v>414280000</v>
      </c>
      <c r="J2562" s="58">
        <v>543</v>
      </c>
      <c r="K2562" t="str">
        <f>VLOOKUP(D2562,Group[],3,FALSE)</f>
        <v>Non Komoditi</v>
      </c>
      <c r="L2562">
        <f>VLOOKUP(D2562,Group[],5,FALSE)</f>
        <v>0</v>
      </c>
      <c r="M2562" t="str">
        <f>VLOOKUP(D2562,Group[],4,FALSE)</f>
        <v>Hilir Lainnya</v>
      </c>
      <c r="N2562" t="str">
        <f>VLOOKUP(F2562,Kategori[],3,FALSE)</f>
        <v>Hilir Lainya</v>
      </c>
    </row>
    <row r="2563" spans="1:14">
      <c r="A2563" s="139" t="s">
        <v>6856</v>
      </c>
      <c r="B2563" s="27" t="s">
        <v>21</v>
      </c>
      <c r="C2563" s="27" t="s">
        <v>18</v>
      </c>
      <c r="D2563" s="27" t="s">
        <v>1071</v>
      </c>
      <c r="E2563" s="27" t="s">
        <v>42</v>
      </c>
      <c r="F2563" s="27" t="s">
        <v>458</v>
      </c>
      <c r="G2563" s="27" t="s">
        <v>459</v>
      </c>
      <c r="H2563" s="139" t="s">
        <v>5</v>
      </c>
      <c r="I2563" s="1">
        <v>26950000</v>
      </c>
      <c r="J2563" s="58">
        <v>1750</v>
      </c>
      <c r="K2563" t="str">
        <f>VLOOKUP(D2563,Group[],3,FALSE)</f>
        <v>Non Komoditi</v>
      </c>
      <c r="L2563">
        <f>VLOOKUP(D2563,Group[],5,FALSE)</f>
        <v>0</v>
      </c>
      <c r="M2563" t="str">
        <f>VLOOKUP(D2563,Group[],4,FALSE)</f>
        <v>Hilir Lainnya</v>
      </c>
      <c r="N2563" t="str">
        <f>VLOOKUP(F2563,Kategori[],3,FALSE)</f>
        <v>Hilir Lainya</v>
      </c>
    </row>
    <row r="2564" spans="1:14">
      <c r="A2564" s="139" t="s">
        <v>6856</v>
      </c>
      <c r="B2564" s="27" t="s">
        <v>21</v>
      </c>
      <c r="C2564" s="27" t="s">
        <v>18</v>
      </c>
      <c r="D2564" s="27" t="s">
        <v>1070</v>
      </c>
      <c r="E2564" s="27" t="s">
        <v>44</v>
      </c>
      <c r="F2564" s="27" t="s">
        <v>450</v>
      </c>
      <c r="G2564" s="27" t="s">
        <v>451</v>
      </c>
      <c r="H2564" s="139" t="s">
        <v>5</v>
      </c>
      <c r="I2564" s="1">
        <v>105631</v>
      </c>
      <c r="J2564" s="58">
        <v>7</v>
      </c>
      <c r="K2564" t="str">
        <f>VLOOKUP(D2564,Group[],3,FALSE)</f>
        <v>Non Komoditi</v>
      </c>
      <c r="L2564">
        <f>VLOOKUP(D2564,Group[],5,FALSE)</f>
        <v>0</v>
      </c>
      <c r="M2564" t="str">
        <f>VLOOKUP(D2564,Group[],4,FALSE)</f>
        <v>Hilir Lainnya</v>
      </c>
      <c r="N2564" t="str">
        <f>VLOOKUP(F2564,Kategori[],3,FALSE)</f>
        <v>Hilir Lainya</v>
      </c>
    </row>
    <row r="2565" spans="1:14">
      <c r="A2565" s="139" t="s">
        <v>6856</v>
      </c>
      <c r="B2565" s="27" t="s">
        <v>21</v>
      </c>
      <c r="C2565" s="27" t="s">
        <v>18</v>
      </c>
      <c r="D2565" s="27" t="s">
        <v>1070</v>
      </c>
      <c r="E2565" s="27" t="s">
        <v>44</v>
      </c>
      <c r="F2565" s="27" t="s">
        <v>454</v>
      </c>
      <c r="G2565" s="27" t="s">
        <v>455</v>
      </c>
      <c r="H2565" s="139" t="s">
        <v>5</v>
      </c>
      <c r="I2565" s="1">
        <v>82848874</v>
      </c>
      <c r="J2565" s="58">
        <v>2598</v>
      </c>
      <c r="K2565" t="str">
        <f>VLOOKUP(D2565,Group[],3,FALSE)</f>
        <v>Non Komoditi</v>
      </c>
      <c r="L2565">
        <f>VLOOKUP(D2565,Group[],5,FALSE)</f>
        <v>0</v>
      </c>
      <c r="M2565" t="str">
        <f>VLOOKUP(D2565,Group[],4,FALSE)</f>
        <v>Hilir Lainnya</v>
      </c>
      <c r="N2565" t="str">
        <f>VLOOKUP(F2565,Kategori[],3,FALSE)</f>
        <v>Hilir Lainya</v>
      </c>
    </row>
    <row r="2566" spans="1:14">
      <c r="A2566" s="139" t="s">
        <v>6856</v>
      </c>
      <c r="B2566" s="27" t="s">
        <v>21</v>
      </c>
      <c r="C2566" s="27" t="s">
        <v>18</v>
      </c>
      <c r="D2566" s="27" t="s">
        <v>1070</v>
      </c>
      <c r="E2566" s="27" t="s">
        <v>44</v>
      </c>
      <c r="F2566" s="27" t="s">
        <v>470</v>
      </c>
      <c r="G2566" s="27" t="s">
        <v>471</v>
      </c>
      <c r="H2566" s="139" t="s">
        <v>5</v>
      </c>
      <c r="I2566" s="1">
        <v>6464865</v>
      </c>
      <c r="J2566" s="58">
        <v>240</v>
      </c>
      <c r="K2566" t="str">
        <f>VLOOKUP(D2566,Group[],3,FALSE)</f>
        <v>Non Komoditi</v>
      </c>
      <c r="L2566">
        <f>VLOOKUP(D2566,Group[],5,FALSE)</f>
        <v>0</v>
      </c>
      <c r="M2566" t="str">
        <f>VLOOKUP(D2566,Group[],4,FALSE)</f>
        <v>Hilir Lainnya</v>
      </c>
      <c r="N2566" t="str">
        <f>VLOOKUP(F2566,Kategori[],3,FALSE)</f>
        <v>Hilir Lainya</v>
      </c>
    </row>
    <row r="2567" spans="1:14">
      <c r="A2567" s="139" t="s">
        <v>6856</v>
      </c>
      <c r="B2567" s="27" t="s">
        <v>21</v>
      </c>
      <c r="C2567" s="27" t="s">
        <v>18</v>
      </c>
      <c r="D2567" s="27" t="s">
        <v>1070</v>
      </c>
      <c r="E2567" s="27" t="s">
        <v>44</v>
      </c>
      <c r="F2567" s="27" t="s">
        <v>474</v>
      </c>
      <c r="G2567" s="27" t="s">
        <v>475</v>
      </c>
      <c r="H2567" s="139" t="s">
        <v>5</v>
      </c>
      <c r="I2567" s="1">
        <v>26012757</v>
      </c>
      <c r="J2567" s="58">
        <v>2040</v>
      </c>
      <c r="K2567" t="str">
        <f>VLOOKUP(D2567,Group[],3,FALSE)</f>
        <v>Non Komoditi</v>
      </c>
      <c r="L2567">
        <f>VLOOKUP(D2567,Group[],5,FALSE)</f>
        <v>0</v>
      </c>
      <c r="M2567" t="str">
        <f>VLOOKUP(D2567,Group[],4,FALSE)</f>
        <v>Hilir Lainnya</v>
      </c>
      <c r="N2567" t="str">
        <f>VLOOKUP(F2567,Kategori[],3,FALSE)</f>
        <v>Hilir Lainya</v>
      </c>
    </row>
    <row r="2568" spans="1:14">
      <c r="A2568" s="139" t="s">
        <v>6856</v>
      </c>
      <c r="B2568" s="27" t="s">
        <v>21</v>
      </c>
      <c r="C2568" s="27" t="s">
        <v>18</v>
      </c>
      <c r="D2568" s="27" t="s">
        <v>1065</v>
      </c>
      <c r="E2568" s="27" t="s">
        <v>34</v>
      </c>
      <c r="F2568" s="27" t="s">
        <v>620</v>
      </c>
      <c r="G2568" s="27" t="s">
        <v>621</v>
      </c>
      <c r="H2568" s="139" t="s">
        <v>5</v>
      </c>
      <c r="I2568" s="1">
        <v>39959180</v>
      </c>
      <c r="J2568" s="58">
        <v>102</v>
      </c>
      <c r="K2568" t="str">
        <f>VLOOKUP(D2568,Group[],3,FALSE)</f>
        <v>Non Komoditi</v>
      </c>
      <c r="L2568">
        <f>VLOOKUP(D2568,Group[],5,FALSE)</f>
        <v>0</v>
      </c>
      <c r="M2568" t="str">
        <f>VLOOKUP(D2568,Group[],4,FALSE)</f>
        <v>Optimalisasi Aset</v>
      </c>
      <c r="N2568" t="str">
        <f>VLOOKUP(F2568,Kategori[],3,FALSE)</f>
        <v>Optimalisasi Aset</v>
      </c>
    </row>
    <row r="2569" spans="1:14">
      <c r="A2569" s="139" t="s">
        <v>6856</v>
      </c>
      <c r="B2569" s="27" t="s">
        <v>21</v>
      </c>
      <c r="C2569" s="27" t="s">
        <v>18</v>
      </c>
      <c r="D2569" s="27" t="s">
        <v>1065</v>
      </c>
      <c r="E2569" s="27" t="s">
        <v>34</v>
      </c>
      <c r="F2569" s="27" t="s">
        <v>622</v>
      </c>
      <c r="G2569" s="27" t="s">
        <v>623</v>
      </c>
      <c r="H2569" s="139" t="s">
        <v>5</v>
      </c>
      <c r="I2569" s="1">
        <v>32610872</v>
      </c>
      <c r="J2569" s="58">
        <v>12</v>
      </c>
      <c r="K2569" t="str">
        <f>VLOOKUP(D2569,Group[],3,FALSE)</f>
        <v>Non Komoditi</v>
      </c>
      <c r="L2569">
        <f>VLOOKUP(D2569,Group[],5,FALSE)</f>
        <v>0</v>
      </c>
      <c r="M2569" t="str">
        <f>VLOOKUP(D2569,Group[],4,FALSE)</f>
        <v>Optimalisasi Aset</v>
      </c>
      <c r="N2569" t="str">
        <f>VLOOKUP(F2569,Kategori[],3,FALSE)</f>
        <v>Optimalisasi Aset</v>
      </c>
    </row>
    <row r="2570" spans="1:14">
      <c r="A2570" s="139" t="s">
        <v>6856</v>
      </c>
      <c r="B2570" s="27" t="s">
        <v>21</v>
      </c>
      <c r="C2570" s="27" t="s">
        <v>18</v>
      </c>
      <c r="D2570" s="27" t="s">
        <v>1065</v>
      </c>
      <c r="E2570" s="27" t="s">
        <v>34</v>
      </c>
      <c r="F2570" s="27" t="s">
        <v>624</v>
      </c>
      <c r="G2570" s="27" t="s">
        <v>625</v>
      </c>
      <c r="H2570" s="139" t="s">
        <v>5</v>
      </c>
      <c r="I2570" s="1">
        <v>7906733899</v>
      </c>
      <c r="J2570" s="58">
        <v>47412</v>
      </c>
      <c r="K2570" t="str">
        <f>VLOOKUP(D2570,Group[],3,FALSE)</f>
        <v>Non Komoditi</v>
      </c>
      <c r="L2570">
        <f>VLOOKUP(D2570,Group[],5,FALSE)</f>
        <v>0</v>
      </c>
      <c r="M2570" t="str">
        <f>VLOOKUP(D2570,Group[],4,FALSE)</f>
        <v>Optimalisasi Aset</v>
      </c>
      <c r="N2570" t="str">
        <f>VLOOKUP(F2570,Kategori[],3,FALSE)</f>
        <v>Optimalisasi Aset</v>
      </c>
    </row>
    <row r="2571" spans="1:14">
      <c r="A2571" s="139" t="s">
        <v>6856</v>
      </c>
      <c r="B2571" s="27" t="s">
        <v>21</v>
      </c>
      <c r="C2571" s="27" t="s">
        <v>18</v>
      </c>
      <c r="D2571" s="27" t="s">
        <v>1065</v>
      </c>
      <c r="E2571" s="27" t="s">
        <v>34</v>
      </c>
      <c r="F2571" s="27" t="s">
        <v>320</v>
      </c>
      <c r="G2571" s="27" t="s">
        <v>321</v>
      </c>
      <c r="H2571" s="139" t="s">
        <v>5</v>
      </c>
      <c r="I2571" s="1">
        <v>14046004527</v>
      </c>
      <c r="J2571" s="58">
        <v>7158</v>
      </c>
      <c r="K2571" t="str">
        <f>VLOOKUP(D2571,Group[],3,FALSE)</f>
        <v>Non Komoditi</v>
      </c>
      <c r="L2571">
        <f>VLOOKUP(D2571,Group[],5,FALSE)</f>
        <v>0</v>
      </c>
      <c r="M2571" t="str">
        <f>VLOOKUP(D2571,Group[],4,FALSE)</f>
        <v>Optimalisasi Aset</v>
      </c>
      <c r="N2571" t="str">
        <f>VLOOKUP(F2571,Kategori[],3,FALSE)</f>
        <v>Optimalisasi Aset</v>
      </c>
    </row>
    <row r="2572" spans="1:14">
      <c r="A2572" s="139" t="s">
        <v>6856</v>
      </c>
      <c r="B2572" s="27" t="s">
        <v>21</v>
      </c>
      <c r="C2572" s="27" t="s">
        <v>18</v>
      </c>
      <c r="D2572" s="27" t="s">
        <v>1065</v>
      </c>
      <c r="E2572" s="27" t="s">
        <v>34</v>
      </c>
      <c r="F2572" s="27" t="s">
        <v>6</v>
      </c>
      <c r="G2572" s="27" t="s">
        <v>6</v>
      </c>
      <c r="H2572" s="139" t="s">
        <v>5</v>
      </c>
      <c r="I2572" s="1">
        <v>-95652746110</v>
      </c>
      <c r="J2572" s="58">
        <v>0</v>
      </c>
      <c r="K2572" t="str">
        <f>VLOOKUP(D2572,Group[],3,FALSE)</f>
        <v>Non Komoditi</v>
      </c>
      <c r="L2572">
        <f>VLOOKUP(D2572,Group[],5,FALSE)</f>
        <v>0</v>
      </c>
      <c r="M2572" t="str">
        <f>VLOOKUP(D2572,Group[],4,FALSE)</f>
        <v>Optimalisasi Aset</v>
      </c>
      <c r="N2572" t="str">
        <f>VLOOKUP(F2572,Kategori[],3,FALSE)</f>
        <v>Lainnya</v>
      </c>
    </row>
    <row r="2573" spans="1:14">
      <c r="A2573" s="139" t="s">
        <v>6856</v>
      </c>
      <c r="B2573" s="27" t="s">
        <v>21</v>
      </c>
      <c r="C2573" s="27" t="s">
        <v>18</v>
      </c>
      <c r="D2573" s="27" t="s">
        <v>1073</v>
      </c>
      <c r="E2573" s="27" t="s">
        <v>26</v>
      </c>
      <c r="F2573" s="27" t="s">
        <v>116</v>
      </c>
      <c r="G2573" s="27" t="s">
        <v>117</v>
      </c>
      <c r="H2573" s="139" t="s">
        <v>5</v>
      </c>
      <c r="I2573" s="1">
        <v>8186623928</v>
      </c>
      <c r="J2573" s="58">
        <v>336</v>
      </c>
      <c r="K2573" t="str">
        <f>VLOOKUP(D2573,Group[],3,FALSE)</f>
        <v>Non Komoditi</v>
      </c>
      <c r="L2573">
        <f>VLOOKUP(D2573,Group[],5,FALSE)</f>
        <v>0</v>
      </c>
      <c r="M2573" t="str">
        <f>VLOOKUP(D2573,Group[],4,FALSE)</f>
        <v>Agrowisata</v>
      </c>
      <c r="N2573" t="str">
        <f>VLOOKUP(F2573,Kategori[],3,FALSE)</f>
        <v>Agrowisata</v>
      </c>
    </row>
    <row r="2574" spans="1:14">
      <c r="A2574" s="139" t="s">
        <v>6856</v>
      </c>
      <c r="B2574" s="27" t="s">
        <v>21</v>
      </c>
      <c r="C2574" s="27" t="s">
        <v>18</v>
      </c>
      <c r="D2574" s="27" t="s">
        <v>1073</v>
      </c>
      <c r="E2574" s="27" t="s">
        <v>26</v>
      </c>
      <c r="F2574" s="27" t="s">
        <v>118</v>
      </c>
      <c r="G2574" s="27" t="s">
        <v>119</v>
      </c>
      <c r="H2574" s="139" t="s">
        <v>5</v>
      </c>
      <c r="I2574" s="1">
        <v>12519787542</v>
      </c>
      <c r="J2574" s="58">
        <v>167</v>
      </c>
      <c r="K2574" t="str">
        <f>VLOOKUP(D2574,Group[],3,FALSE)</f>
        <v>Non Komoditi</v>
      </c>
      <c r="L2574">
        <f>VLOOKUP(D2574,Group[],5,FALSE)</f>
        <v>0</v>
      </c>
      <c r="M2574" t="str">
        <f>VLOOKUP(D2574,Group[],4,FALSE)</f>
        <v>Agrowisata</v>
      </c>
      <c r="N2574" t="str">
        <f>VLOOKUP(F2574,Kategori[],3,FALSE)</f>
        <v>Agrowisata</v>
      </c>
    </row>
    <row r="2575" spans="1:14">
      <c r="A2575" s="139" t="s">
        <v>6856</v>
      </c>
      <c r="B2575" s="27" t="s">
        <v>21</v>
      </c>
      <c r="C2575" s="27" t="s">
        <v>18</v>
      </c>
      <c r="D2575" s="27" t="s">
        <v>1073</v>
      </c>
      <c r="E2575" s="27" t="s">
        <v>26</v>
      </c>
      <c r="F2575" s="27" t="s">
        <v>120</v>
      </c>
      <c r="G2575" s="27" t="s">
        <v>121</v>
      </c>
      <c r="H2575" s="139" t="s">
        <v>5</v>
      </c>
      <c r="I2575" s="1">
        <v>7623253055</v>
      </c>
      <c r="J2575" s="58">
        <v>233</v>
      </c>
      <c r="K2575" t="str">
        <f>VLOOKUP(D2575,Group[],3,FALSE)</f>
        <v>Non Komoditi</v>
      </c>
      <c r="L2575">
        <f>VLOOKUP(D2575,Group[],5,FALSE)</f>
        <v>0</v>
      </c>
      <c r="M2575" t="str">
        <f>VLOOKUP(D2575,Group[],4,FALSE)</f>
        <v>Agrowisata</v>
      </c>
      <c r="N2575" t="str">
        <f>VLOOKUP(F2575,Kategori[],3,FALSE)</f>
        <v>Agrowisata</v>
      </c>
    </row>
    <row r="2576" spans="1:14">
      <c r="A2576" s="139" t="s">
        <v>6856</v>
      </c>
      <c r="B2576" s="27" t="s">
        <v>21</v>
      </c>
      <c r="C2576" s="27" t="s">
        <v>18</v>
      </c>
      <c r="D2576" s="27" t="s">
        <v>1073</v>
      </c>
      <c r="E2576" s="27" t="s">
        <v>26</v>
      </c>
      <c r="F2576" s="27" t="s">
        <v>122</v>
      </c>
      <c r="G2576" s="27" t="s">
        <v>123</v>
      </c>
      <c r="H2576" s="139" t="s">
        <v>5</v>
      </c>
      <c r="I2576" s="1">
        <v>18451026594</v>
      </c>
      <c r="J2576" s="58">
        <v>471</v>
      </c>
      <c r="K2576" t="str">
        <f>VLOOKUP(D2576,Group[],3,FALSE)</f>
        <v>Non Komoditi</v>
      </c>
      <c r="L2576">
        <f>VLOOKUP(D2576,Group[],5,FALSE)</f>
        <v>0</v>
      </c>
      <c r="M2576" t="str">
        <f>VLOOKUP(D2576,Group[],4,FALSE)</f>
        <v>Agrowisata</v>
      </c>
      <c r="N2576" t="str">
        <f>VLOOKUP(F2576,Kategori[],3,FALSE)</f>
        <v>Agrowisata</v>
      </c>
    </row>
    <row r="2577" spans="1:14">
      <c r="A2577" s="139" t="s">
        <v>6856</v>
      </c>
      <c r="B2577" s="27" t="s">
        <v>21</v>
      </c>
      <c r="C2577" s="27" t="s">
        <v>18</v>
      </c>
      <c r="D2577" s="27" t="s">
        <v>1073</v>
      </c>
      <c r="E2577" s="27" t="s">
        <v>26</v>
      </c>
      <c r="F2577" s="27" t="s">
        <v>6</v>
      </c>
      <c r="G2577" s="27" t="s">
        <v>6</v>
      </c>
      <c r="H2577" s="139" t="s">
        <v>5</v>
      </c>
      <c r="I2577" s="1">
        <v>-36276714752</v>
      </c>
      <c r="J2577" s="58">
        <v>0</v>
      </c>
      <c r="K2577" t="str">
        <f>VLOOKUP(D2577,Group[],3,FALSE)</f>
        <v>Non Komoditi</v>
      </c>
      <c r="L2577">
        <f>VLOOKUP(D2577,Group[],5,FALSE)</f>
        <v>0</v>
      </c>
      <c r="M2577" t="str">
        <f>VLOOKUP(D2577,Group[],4,FALSE)</f>
        <v>Agrowisata</v>
      </c>
      <c r="N2577" t="str">
        <f>VLOOKUP(F2577,Kategori[],3,FALSE)</f>
        <v>Lainnya</v>
      </c>
    </row>
    <row r="2578" spans="1:14">
      <c r="A2578" s="139" t="s">
        <v>6856</v>
      </c>
      <c r="B2578" s="27" t="s">
        <v>21</v>
      </c>
      <c r="C2578" s="27" t="s">
        <v>18</v>
      </c>
      <c r="D2578" s="27" t="s">
        <v>1060</v>
      </c>
      <c r="E2578" s="27" t="s">
        <v>31</v>
      </c>
      <c r="F2578" s="27" t="s">
        <v>48</v>
      </c>
      <c r="G2578" s="27" t="s">
        <v>49</v>
      </c>
      <c r="H2578" s="139" t="s">
        <v>5</v>
      </c>
      <c r="I2578" s="1">
        <v>99651750545</v>
      </c>
      <c r="J2578" s="58">
        <v>7</v>
      </c>
      <c r="K2578" t="str">
        <f>VLOOKUP(D2578,Group[],3,FALSE)</f>
        <v>Non Komoditi</v>
      </c>
      <c r="L2578">
        <f>VLOOKUP(D2578,Group[],5,FALSE)</f>
        <v>0</v>
      </c>
      <c r="M2578" t="str">
        <f>VLOOKUP(D2578,Group[],4,FALSE)</f>
        <v>KSO</v>
      </c>
      <c r="N2578" t="str">
        <f>VLOOKUP(F2578,Kategori[],3,FALSE)</f>
        <v>KSO Sawit</v>
      </c>
    </row>
    <row r="2579" spans="1:14">
      <c r="A2579" s="139" t="s">
        <v>6856</v>
      </c>
      <c r="B2579" s="27" t="s">
        <v>21</v>
      </c>
      <c r="C2579" s="27" t="s">
        <v>19</v>
      </c>
      <c r="D2579" s="27" t="s">
        <v>1066</v>
      </c>
      <c r="E2579" s="27" t="s">
        <v>28</v>
      </c>
      <c r="F2579" s="27" t="s">
        <v>369</v>
      </c>
      <c r="G2579" s="27" t="s">
        <v>370</v>
      </c>
      <c r="H2579" s="139" t="s">
        <v>5</v>
      </c>
      <c r="I2579" s="1">
        <v>1136012400</v>
      </c>
      <c r="J2579" s="58">
        <v>48340</v>
      </c>
      <c r="K2579" t="str">
        <f>VLOOKUP(D2579,Group[],3,FALSE)</f>
        <v>Komoditi</v>
      </c>
      <c r="L2579" t="str">
        <f>VLOOKUP(D2579,Group[],5,FALSE)</f>
        <v>Karet</v>
      </c>
      <c r="M2579" t="str">
        <f>VLOOKUP(D2579,Group[],4,FALSE)</f>
        <v>Karet</v>
      </c>
      <c r="N2579" t="str">
        <f>VLOOKUP(F2579,Kategori[],3,FALSE)</f>
        <v>Karet Lainnya</v>
      </c>
    </row>
    <row r="2580" spans="1:14">
      <c r="A2580" s="139" t="s">
        <v>6856</v>
      </c>
      <c r="B2580" s="27" t="s">
        <v>21</v>
      </c>
      <c r="C2580" s="27" t="s">
        <v>19</v>
      </c>
      <c r="D2580" s="27" t="s">
        <v>1066</v>
      </c>
      <c r="E2580" s="27" t="s">
        <v>28</v>
      </c>
      <c r="F2580" s="27" t="s">
        <v>98</v>
      </c>
      <c r="G2580" s="27" t="s">
        <v>99</v>
      </c>
      <c r="H2580" s="139" t="s">
        <v>4</v>
      </c>
      <c r="I2580" s="1">
        <v>34883735070</v>
      </c>
      <c r="J2580" s="58">
        <v>907164</v>
      </c>
      <c r="K2580" t="str">
        <f>VLOOKUP(D2580,Group[],3,FALSE)</f>
        <v>Komoditi</v>
      </c>
      <c r="L2580" t="str">
        <f>VLOOKUP(D2580,Group[],5,FALSE)</f>
        <v>Karet</v>
      </c>
      <c r="M2580" t="str">
        <f>VLOOKUP(D2580,Group[],4,FALSE)</f>
        <v>Karet</v>
      </c>
      <c r="N2580" t="str">
        <f>VLOOKUP(F2580,Kategori[],3,FALSE)</f>
        <v>RSS-I</v>
      </c>
    </row>
    <row r="2581" spans="1:14">
      <c r="A2581" s="139" t="s">
        <v>6856</v>
      </c>
      <c r="B2581" s="27" t="s">
        <v>21</v>
      </c>
      <c r="C2581" s="27" t="s">
        <v>19</v>
      </c>
      <c r="D2581" s="27" t="s">
        <v>1066</v>
      </c>
      <c r="E2581" s="27" t="s">
        <v>28</v>
      </c>
      <c r="F2581" s="27" t="s">
        <v>98</v>
      </c>
      <c r="G2581" s="27" t="s">
        <v>99</v>
      </c>
      <c r="H2581" s="139" t="s">
        <v>5</v>
      </c>
      <c r="I2581" s="1">
        <v>15370805790</v>
      </c>
      <c r="J2581" s="58">
        <v>419343</v>
      </c>
      <c r="K2581" t="str">
        <f>VLOOKUP(D2581,Group[],3,FALSE)</f>
        <v>Komoditi</v>
      </c>
      <c r="L2581" t="str">
        <f>VLOOKUP(D2581,Group[],5,FALSE)</f>
        <v>Karet</v>
      </c>
      <c r="M2581" t="str">
        <f>VLOOKUP(D2581,Group[],4,FALSE)</f>
        <v>Karet</v>
      </c>
      <c r="N2581" t="str">
        <f>VLOOKUP(F2581,Kategori[],3,FALSE)</f>
        <v>RSS-I</v>
      </c>
    </row>
    <row r="2582" spans="1:14">
      <c r="A2582" s="139" t="s">
        <v>6856</v>
      </c>
      <c r="B2582" s="27" t="s">
        <v>21</v>
      </c>
      <c r="C2582" s="27" t="s">
        <v>19</v>
      </c>
      <c r="D2582" s="27" t="s">
        <v>1066</v>
      </c>
      <c r="E2582" s="27" t="s">
        <v>28</v>
      </c>
      <c r="F2582" s="27" t="s">
        <v>744</v>
      </c>
      <c r="G2582" s="27" t="s">
        <v>745</v>
      </c>
      <c r="H2582" s="139" t="s">
        <v>5</v>
      </c>
      <c r="I2582" s="1">
        <v>618742800</v>
      </c>
      <c r="J2582" s="58">
        <v>18306</v>
      </c>
      <c r="K2582" t="str">
        <f>VLOOKUP(D2582,Group[],3,FALSE)</f>
        <v>Komoditi</v>
      </c>
      <c r="L2582" t="str">
        <f>VLOOKUP(D2582,Group[],5,FALSE)</f>
        <v>Karet</v>
      </c>
      <c r="M2582" t="str">
        <f>VLOOKUP(D2582,Group[],4,FALSE)</f>
        <v>Karet</v>
      </c>
      <c r="N2582" t="str">
        <f>VLOOKUP(F2582,Kategori[],3,FALSE)</f>
        <v>RSS-III</v>
      </c>
    </row>
    <row r="2583" spans="1:14">
      <c r="A2583" s="139" t="s">
        <v>6856</v>
      </c>
      <c r="B2583" s="27" t="s">
        <v>21</v>
      </c>
      <c r="C2583" s="27" t="s">
        <v>19</v>
      </c>
      <c r="D2583" s="27" t="s">
        <v>1066</v>
      </c>
      <c r="E2583" s="27" t="s">
        <v>28</v>
      </c>
      <c r="F2583" s="27" t="s">
        <v>746</v>
      </c>
      <c r="G2583" s="27" t="s">
        <v>747</v>
      </c>
      <c r="H2583" s="139" t="s">
        <v>5</v>
      </c>
      <c r="I2583" s="1">
        <v>640710000</v>
      </c>
      <c r="J2583" s="58">
        <v>18306</v>
      </c>
      <c r="K2583" t="str">
        <f>VLOOKUP(D2583,Group[],3,FALSE)</f>
        <v>Komoditi</v>
      </c>
      <c r="L2583" t="str">
        <f>VLOOKUP(D2583,Group[],5,FALSE)</f>
        <v>Karet</v>
      </c>
      <c r="M2583" t="str">
        <f>VLOOKUP(D2583,Group[],4,FALSE)</f>
        <v>Karet</v>
      </c>
      <c r="N2583" t="str">
        <f>VLOOKUP(F2583,Kategori[],3,FALSE)</f>
        <v>Karet Lainnya</v>
      </c>
    </row>
    <row r="2584" spans="1:14">
      <c r="A2584" s="139" t="s">
        <v>6856</v>
      </c>
      <c r="B2584" s="27" t="s">
        <v>21</v>
      </c>
      <c r="C2584" s="27" t="s">
        <v>19</v>
      </c>
      <c r="D2584" s="27" t="s">
        <v>1066</v>
      </c>
      <c r="E2584" s="27" t="s">
        <v>28</v>
      </c>
      <c r="F2584" s="27" t="s">
        <v>492</v>
      </c>
      <c r="G2584" s="27" t="s">
        <v>493</v>
      </c>
      <c r="H2584" s="139" t="s">
        <v>5</v>
      </c>
      <c r="I2584" s="1">
        <v>558333000</v>
      </c>
      <c r="J2584" s="58">
        <v>18306</v>
      </c>
      <c r="K2584" t="str">
        <f>VLOOKUP(D2584,Group[],3,FALSE)</f>
        <v>Komoditi</v>
      </c>
      <c r="L2584" t="str">
        <f>VLOOKUP(D2584,Group[],5,FALSE)</f>
        <v>Karet</v>
      </c>
      <c r="M2584" t="str">
        <f>VLOOKUP(D2584,Group[],4,FALSE)</f>
        <v>Karet</v>
      </c>
      <c r="N2584" t="str">
        <f>VLOOKUP(F2584,Kategori[],3,FALSE)</f>
        <v>Karet Lainnya</v>
      </c>
    </row>
    <row r="2585" spans="1:14">
      <c r="A2585" s="139" t="s">
        <v>6856</v>
      </c>
      <c r="B2585" s="27" t="s">
        <v>21</v>
      </c>
      <c r="C2585" s="27" t="s">
        <v>19</v>
      </c>
      <c r="D2585" s="27" t="s">
        <v>1066</v>
      </c>
      <c r="E2585" s="27" t="s">
        <v>28</v>
      </c>
      <c r="F2585" s="27" t="s">
        <v>640</v>
      </c>
      <c r="G2585" s="27" t="s">
        <v>641</v>
      </c>
      <c r="H2585" s="139" t="s">
        <v>5</v>
      </c>
      <c r="I2585" s="1">
        <v>9460140100</v>
      </c>
      <c r="J2585" s="58">
        <v>343031</v>
      </c>
      <c r="K2585" t="str">
        <f>VLOOKUP(D2585,Group[],3,FALSE)</f>
        <v>Komoditi</v>
      </c>
      <c r="L2585" t="str">
        <f>VLOOKUP(D2585,Group[],5,FALSE)</f>
        <v>Karet</v>
      </c>
      <c r="M2585" t="str">
        <f>VLOOKUP(D2585,Group[],4,FALSE)</f>
        <v>Karet</v>
      </c>
      <c r="N2585" t="str">
        <f>VLOOKUP(F2585,Kategori[],3,FALSE)</f>
        <v>Karet Lainnya</v>
      </c>
    </row>
    <row r="2586" spans="1:14">
      <c r="A2586" s="139" t="s">
        <v>6856</v>
      </c>
      <c r="B2586" s="27" t="s">
        <v>21</v>
      </c>
      <c r="C2586" s="27" t="s">
        <v>19</v>
      </c>
      <c r="D2586" s="27" t="s">
        <v>1067</v>
      </c>
      <c r="E2586" s="27" t="s">
        <v>36</v>
      </c>
      <c r="F2586" s="27" t="s">
        <v>382</v>
      </c>
      <c r="G2586" s="27" t="s">
        <v>383</v>
      </c>
      <c r="H2586" s="139" t="s">
        <v>5</v>
      </c>
      <c r="I2586" s="1">
        <v>353280000</v>
      </c>
      <c r="J2586" s="58">
        <v>25600</v>
      </c>
      <c r="K2586" t="str">
        <f>VLOOKUP(D2586,Group[],3,FALSE)</f>
        <v>Komoditi</v>
      </c>
      <c r="L2586" t="str">
        <f>VLOOKUP(D2586,Group[],5,FALSE)</f>
        <v>Teh</v>
      </c>
      <c r="M2586" t="str">
        <f>VLOOKUP(D2586,Group[],4,FALSE)</f>
        <v>Teh</v>
      </c>
      <c r="N2586" t="str">
        <f>VLOOKUP(F2586,Kategori[],3,FALSE)</f>
        <v>Ortodhoks</v>
      </c>
    </row>
    <row r="2587" spans="1:14">
      <c r="A2587" s="139" t="s">
        <v>6856</v>
      </c>
      <c r="B2587" s="27" t="s">
        <v>21</v>
      </c>
      <c r="C2587" s="27" t="s">
        <v>19</v>
      </c>
      <c r="D2587" s="27" t="s">
        <v>1067</v>
      </c>
      <c r="E2587" s="27" t="s">
        <v>36</v>
      </c>
      <c r="F2587" s="27" t="s">
        <v>62</v>
      </c>
      <c r="G2587" s="27" t="s">
        <v>63</v>
      </c>
      <c r="H2587" s="139" t="s">
        <v>5</v>
      </c>
      <c r="I2587" s="1">
        <v>44389800</v>
      </c>
      <c r="J2587" s="58">
        <v>2000</v>
      </c>
      <c r="K2587" t="str">
        <f>VLOOKUP(D2587,Group[],3,FALSE)</f>
        <v>Komoditi</v>
      </c>
      <c r="L2587" t="str">
        <f>VLOOKUP(D2587,Group[],5,FALSE)</f>
        <v>Teh</v>
      </c>
      <c r="M2587" t="str">
        <f>VLOOKUP(D2587,Group[],4,FALSE)</f>
        <v>Teh</v>
      </c>
      <c r="N2587" t="str">
        <f>VLOOKUP(F2587,Kategori[],3,FALSE)</f>
        <v>Ortodhoks</v>
      </c>
    </row>
    <row r="2588" spans="1:14">
      <c r="A2588" s="139" t="s">
        <v>6856</v>
      </c>
      <c r="B2588" s="27" t="s">
        <v>21</v>
      </c>
      <c r="C2588" s="27" t="s">
        <v>19</v>
      </c>
      <c r="D2588" s="27" t="s">
        <v>1067</v>
      </c>
      <c r="E2588" s="27" t="s">
        <v>36</v>
      </c>
      <c r="F2588" s="27" t="s">
        <v>64</v>
      </c>
      <c r="G2588" s="27" t="s">
        <v>65</v>
      </c>
      <c r="H2588" s="139" t="s">
        <v>4</v>
      </c>
      <c r="I2588" s="1">
        <v>18995093</v>
      </c>
      <c r="J2588" s="58">
        <v>1020</v>
      </c>
      <c r="K2588" t="str">
        <f>VLOOKUP(D2588,Group[],3,FALSE)</f>
        <v>Komoditi</v>
      </c>
      <c r="L2588" t="str">
        <f>VLOOKUP(D2588,Group[],5,FALSE)</f>
        <v>Teh</v>
      </c>
      <c r="M2588" t="str">
        <f>VLOOKUP(D2588,Group[],4,FALSE)</f>
        <v>Teh</v>
      </c>
      <c r="N2588" t="str">
        <f>VLOOKUP(F2588,Kategori[],3,FALSE)</f>
        <v>Ortodhoks</v>
      </c>
    </row>
    <row r="2589" spans="1:14">
      <c r="A2589" s="139" t="s">
        <v>6856</v>
      </c>
      <c r="B2589" s="27" t="s">
        <v>21</v>
      </c>
      <c r="C2589" s="27" t="s">
        <v>19</v>
      </c>
      <c r="D2589" s="27" t="s">
        <v>1067</v>
      </c>
      <c r="E2589" s="27" t="s">
        <v>36</v>
      </c>
      <c r="F2589" s="27" t="s">
        <v>64</v>
      </c>
      <c r="G2589" s="27" t="s">
        <v>65</v>
      </c>
      <c r="H2589" s="139" t="s">
        <v>5</v>
      </c>
      <c r="I2589" s="1">
        <v>171012384</v>
      </c>
      <c r="J2589" s="58">
        <v>8160</v>
      </c>
      <c r="K2589" t="str">
        <f>VLOOKUP(D2589,Group[],3,FALSE)</f>
        <v>Komoditi</v>
      </c>
      <c r="L2589" t="str">
        <f>VLOOKUP(D2589,Group[],5,FALSE)</f>
        <v>Teh</v>
      </c>
      <c r="M2589" t="str">
        <f>VLOOKUP(D2589,Group[],4,FALSE)</f>
        <v>Teh</v>
      </c>
      <c r="N2589" t="str">
        <f>VLOOKUP(F2589,Kategori[],3,FALSE)</f>
        <v>Ortodhoks</v>
      </c>
    </row>
    <row r="2590" spans="1:14">
      <c r="A2590" s="139" t="s">
        <v>6856</v>
      </c>
      <c r="B2590" s="27" t="s">
        <v>21</v>
      </c>
      <c r="C2590" s="27" t="s">
        <v>19</v>
      </c>
      <c r="D2590" s="27" t="s">
        <v>1067</v>
      </c>
      <c r="E2590" s="27" t="s">
        <v>36</v>
      </c>
      <c r="F2590" s="27" t="s">
        <v>66</v>
      </c>
      <c r="G2590" s="27" t="s">
        <v>67</v>
      </c>
      <c r="H2590" s="139" t="s">
        <v>5</v>
      </c>
      <c r="I2590" s="1">
        <v>751560480</v>
      </c>
      <c r="J2590" s="58">
        <v>35200</v>
      </c>
      <c r="K2590" t="str">
        <f>VLOOKUP(D2590,Group[],3,FALSE)</f>
        <v>Komoditi</v>
      </c>
      <c r="L2590" t="str">
        <f>VLOOKUP(D2590,Group[],5,FALSE)</f>
        <v>Teh</v>
      </c>
      <c r="M2590" t="str">
        <f>VLOOKUP(D2590,Group[],4,FALSE)</f>
        <v>Teh</v>
      </c>
      <c r="N2590" t="str">
        <f>VLOOKUP(F2590,Kategori[],3,FALSE)</f>
        <v>Ortodhoks</v>
      </c>
    </row>
    <row r="2591" spans="1:14">
      <c r="A2591" s="139" t="s">
        <v>6856</v>
      </c>
      <c r="B2591" s="27" t="s">
        <v>21</v>
      </c>
      <c r="C2591" s="27" t="s">
        <v>19</v>
      </c>
      <c r="D2591" s="27" t="s">
        <v>1067</v>
      </c>
      <c r="E2591" s="27" t="s">
        <v>36</v>
      </c>
      <c r="F2591" s="27" t="s">
        <v>68</v>
      </c>
      <c r="G2591" s="27" t="s">
        <v>69</v>
      </c>
      <c r="H2591" s="139" t="s">
        <v>5</v>
      </c>
      <c r="I2591" s="1">
        <v>293582028</v>
      </c>
      <c r="J2591" s="58">
        <v>13640</v>
      </c>
      <c r="K2591" t="str">
        <f>VLOOKUP(D2591,Group[],3,FALSE)</f>
        <v>Komoditi</v>
      </c>
      <c r="L2591" t="str">
        <f>VLOOKUP(D2591,Group[],5,FALSE)</f>
        <v>Teh</v>
      </c>
      <c r="M2591" t="str">
        <f>VLOOKUP(D2591,Group[],4,FALSE)</f>
        <v>Teh</v>
      </c>
      <c r="N2591" t="str">
        <f>VLOOKUP(F2591,Kategori[],3,FALSE)</f>
        <v>Ortodhoks</v>
      </c>
    </row>
    <row r="2592" spans="1:14">
      <c r="A2592" s="139" t="s">
        <v>6856</v>
      </c>
      <c r="B2592" s="27" t="s">
        <v>21</v>
      </c>
      <c r="C2592" s="27" t="s">
        <v>19</v>
      </c>
      <c r="D2592" s="27" t="s">
        <v>1067</v>
      </c>
      <c r="E2592" s="27" t="s">
        <v>36</v>
      </c>
      <c r="F2592" s="27" t="s">
        <v>70</v>
      </c>
      <c r="G2592" s="27" t="s">
        <v>71</v>
      </c>
      <c r="H2592" s="139" t="s">
        <v>5</v>
      </c>
      <c r="I2592" s="1">
        <v>1283771080</v>
      </c>
      <c r="J2592" s="58">
        <v>63500</v>
      </c>
      <c r="K2592" t="str">
        <f>VLOOKUP(D2592,Group[],3,FALSE)</f>
        <v>Komoditi</v>
      </c>
      <c r="L2592" t="str">
        <f>VLOOKUP(D2592,Group[],5,FALSE)</f>
        <v>Teh</v>
      </c>
      <c r="M2592" t="str">
        <f>VLOOKUP(D2592,Group[],4,FALSE)</f>
        <v>Teh</v>
      </c>
      <c r="N2592" t="str">
        <f>VLOOKUP(F2592,Kategori[],3,FALSE)</f>
        <v>Ortodhoks</v>
      </c>
    </row>
    <row r="2593" spans="1:14">
      <c r="A2593" s="139" t="s">
        <v>6856</v>
      </c>
      <c r="B2593" s="27" t="s">
        <v>21</v>
      </c>
      <c r="C2593" s="27" t="s">
        <v>19</v>
      </c>
      <c r="D2593" s="27" t="s">
        <v>1067</v>
      </c>
      <c r="E2593" s="27" t="s">
        <v>36</v>
      </c>
      <c r="F2593" s="27" t="s">
        <v>114</v>
      </c>
      <c r="G2593" s="27" t="s">
        <v>115</v>
      </c>
      <c r="H2593" s="139" t="s">
        <v>5</v>
      </c>
      <c r="I2593" s="1">
        <v>287229320</v>
      </c>
      <c r="J2593" s="58">
        <v>15680</v>
      </c>
      <c r="K2593" t="str">
        <f>VLOOKUP(D2593,Group[],3,FALSE)</f>
        <v>Komoditi</v>
      </c>
      <c r="L2593" t="str">
        <f>VLOOKUP(D2593,Group[],5,FALSE)</f>
        <v>Teh</v>
      </c>
      <c r="M2593" t="str">
        <f>VLOOKUP(D2593,Group[],4,FALSE)</f>
        <v>Teh</v>
      </c>
      <c r="N2593" t="str">
        <f>VLOOKUP(F2593,Kategori[],3,FALSE)</f>
        <v>Ortodhoks</v>
      </c>
    </row>
    <row r="2594" spans="1:14">
      <c r="A2594" s="139" t="s">
        <v>6856</v>
      </c>
      <c r="B2594" s="27" t="s">
        <v>21</v>
      </c>
      <c r="C2594" s="27" t="s">
        <v>19</v>
      </c>
      <c r="D2594" s="27" t="s">
        <v>1067</v>
      </c>
      <c r="E2594" s="27" t="s">
        <v>36</v>
      </c>
      <c r="F2594" s="27" t="s">
        <v>74</v>
      </c>
      <c r="G2594" s="27" t="s">
        <v>75</v>
      </c>
      <c r="H2594" s="139" t="s">
        <v>4</v>
      </c>
      <c r="I2594" s="1">
        <v>356334584</v>
      </c>
      <c r="J2594" s="58">
        <v>18600</v>
      </c>
      <c r="K2594" t="str">
        <f>VLOOKUP(D2594,Group[],3,FALSE)</f>
        <v>Komoditi</v>
      </c>
      <c r="L2594" t="str">
        <f>VLOOKUP(D2594,Group[],5,FALSE)</f>
        <v>Teh</v>
      </c>
      <c r="M2594" t="str">
        <f>VLOOKUP(D2594,Group[],4,FALSE)</f>
        <v>Teh</v>
      </c>
      <c r="N2594" t="str">
        <f>VLOOKUP(F2594,Kategori[],3,FALSE)</f>
        <v>Ortodhoks</v>
      </c>
    </row>
    <row r="2595" spans="1:14">
      <c r="A2595" s="139" t="s">
        <v>6856</v>
      </c>
      <c r="B2595" s="27" t="s">
        <v>21</v>
      </c>
      <c r="C2595" s="27" t="s">
        <v>19</v>
      </c>
      <c r="D2595" s="27" t="s">
        <v>1067</v>
      </c>
      <c r="E2595" s="27" t="s">
        <v>36</v>
      </c>
      <c r="F2595" s="27" t="s">
        <v>76</v>
      </c>
      <c r="G2595" s="27" t="s">
        <v>77</v>
      </c>
      <c r="H2595" s="139" t="s">
        <v>4</v>
      </c>
      <c r="I2595" s="1">
        <v>167808000</v>
      </c>
      <c r="J2595" s="58">
        <v>11400</v>
      </c>
      <c r="K2595" t="str">
        <f>VLOOKUP(D2595,Group[],3,FALSE)</f>
        <v>Komoditi</v>
      </c>
      <c r="L2595" t="str">
        <f>VLOOKUP(D2595,Group[],5,FALSE)</f>
        <v>Teh</v>
      </c>
      <c r="M2595" t="str">
        <f>VLOOKUP(D2595,Group[],4,FALSE)</f>
        <v>Teh</v>
      </c>
      <c r="N2595" t="str">
        <f>VLOOKUP(F2595,Kategori[],3,FALSE)</f>
        <v>Ortodhoks</v>
      </c>
    </row>
    <row r="2596" spans="1:14">
      <c r="A2596" s="139" t="s">
        <v>6856</v>
      </c>
      <c r="B2596" s="27" t="s">
        <v>21</v>
      </c>
      <c r="C2596" s="27" t="s">
        <v>19</v>
      </c>
      <c r="D2596" s="27" t="s">
        <v>1067</v>
      </c>
      <c r="E2596" s="27" t="s">
        <v>36</v>
      </c>
      <c r="F2596" s="27" t="s">
        <v>76</v>
      </c>
      <c r="G2596" s="27" t="s">
        <v>77</v>
      </c>
      <c r="H2596" s="139" t="s">
        <v>5</v>
      </c>
      <c r="I2596" s="1">
        <v>96558855</v>
      </c>
      <c r="J2596" s="58">
        <v>5700</v>
      </c>
      <c r="K2596" t="str">
        <f>VLOOKUP(D2596,Group[],3,FALSE)</f>
        <v>Komoditi</v>
      </c>
      <c r="L2596" t="str">
        <f>VLOOKUP(D2596,Group[],5,FALSE)</f>
        <v>Teh</v>
      </c>
      <c r="M2596" t="str">
        <f>VLOOKUP(D2596,Group[],4,FALSE)</f>
        <v>Teh</v>
      </c>
      <c r="N2596" t="str">
        <f>VLOOKUP(F2596,Kategori[],3,FALSE)</f>
        <v>Ortodhoks</v>
      </c>
    </row>
    <row r="2597" spans="1:14">
      <c r="A2597" s="139" t="s">
        <v>6856</v>
      </c>
      <c r="B2597" s="27" t="s">
        <v>21</v>
      </c>
      <c r="C2597" s="27" t="s">
        <v>19</v>
      </c>
      <c r="D2597" s="27" t="s">
        <v>1067</v>
      </c>
      <c r="E2597" s="27" t="s">
        <v>36</v>
      </c>
      <c r="F2597" s="27" t="s">
        <v>78</v>
      </c>
      <c r="G2597" s="27" t="s">
        <v>79</v>
      </c>
      <c r="H2597" s="139" t="s">
        <v>4</v>
      </c>
      <c r="I2597" s="1">
        <v>342688684</v>
      </c>
      <c r="J2597" s="58">
        <v>18200</v>
      </c>
      <c r="K2597" t="str">
        <f>VLOOKUP(D2597,Group[],3,FALSE)</f>
        <v>Komoditi</v>
      </c>
      <c r="L2597" t="str">
        <f>VLOOKUP(D2597,Group[],5,FALSE)</f>
        <v>Teh</v>
      </c>
      <c r="M2597" t="str">
        <f>VLOOKUP(D2597,Group[],4,FALSE)</f>
        <v>Teh</v>
      </c>
      <c r="N2597" t="str">
        <f>VLOOKUP(F2597,Kategori[],3,FALSE)</f>
        <v>Ortodhoks</v>
      </c>
    </row>
    <row r="2598" spans="1:14">
      <c r="A2598" s="139" t="s">
        <v>6856</v>
      </c>
      <c r="B2598" s="27" t="s">
        <v>21</v>
      </c>
      <c r="C2598" s="27" t="s">
        <v>19</v>
      </c>
      <c r="D2598" s="27" t="s">
        <v>1067</v>
      </c>
      <c r="E2598" s="27" t="s">
        <v>36</v>
      </c>
      <c r="F2598" s="27" t="s">
        <v>78</v>
      </c>
      <c r="G2598" s="27" t="s">
        <v>79</v>
      </c>
      <c r="H2598" s="139" t="s">
        <v>5</v>
      </c>
      <c r="I2598" s="1">
        <v>145986750</v>
      </c>
      <c r="J2598" s="58">
        <v>7800</v>
      </c>
      <c r="K2598" t="str">
        <f>VLOOKUP(D2598,Group[],3,FALSE)</f>
        <v>Komoditi</v>
      </c>
      <c r="L2598" t="str">
        <f>VLOOKUP(D2598,Group[],5,FALSE)</f>
        <v>Teh</v>
      </c>
      <c r="M2598" t="str">
        <f>VLOOKUP(D2598,Group[],4,FALSE)</f>
        <v>Teh</v>
      </c>
      <c r="N2598" t="str">
        <f>VLOOKUP(F2598,Kategori[],3,FALSE)</f>
        <v>Ortodhoks</v>
      </c>
    </row>
    <row r="2599" spans="1:14">
      <c r="A2599" s="139" t="s">
        <v>6856</v>
      </c>
      <c r="B2599" s="27" t="s">
        <v>21</v>
      </c>
      <c r="C2599" s="27" t="s">
        <v>19</v>
      </c>
      <c r="D2599" s="27" t="s">
        <v>1068</v>
      </c>
      <c r="E2599" s="27" t="s">
        <v>37</v>
      </c>
      <c r="F2599" s="27" t="s">
        <v>654</v>
      </c>
      <c r="G2599" s="27" t="s">
        <v>655</v>
      </c>
      <c r="H2599" s="139" t="s">
        <v>5</v>
      </c>
      <c r="I2599" s="1">
        <v>900909</v>
      </c>
      <c r="J2599" s="58">
        <v>2</v>
      </c>
      <c r="K2599" t="str">
        <f>VLOOKUP(D2599,Group[],3,FALSE)</f>
        <v>Non Komoditi</v>
      </c>
      <c r="L2599">
        <f>VLOOKUP(D2599,Group[],5,FALSE)</f>
        <v>0</v>
      </c>
      <c r="M2599" t="str">
        <f>VLOOKUP(D2599,Group[],4,FALSE)</f>
        <v>Hilir Lainnya</v>
      </c>
      <c r="N2599" t="str">
        <f>VLOOKUP(F2599,Kategori[],3,FALSE)</f>
        <v>Hilir Lainya</v>
      </c>
    </row>
    <row r="2600" spans="1:14">
      <c r="A2600" s="139" t="s">
        <v>6856</v>
      </c>
      <c r="B2600" s="27" t="s">
        <v>21</v>
      </c>
      <c r="C2600" s="27" t="s">
        <v>19</v>
      </c>
      <c r="D2600" s="27" t="s">
        <v>1068</v>
      </c>
      <c r="E2600" s="27" t="s">
        <v>37</v>
      </c>
      <c r="F2600" s="27" t="s">
        <v>656</v>
      </c>
      <c r="G2600" s="27" t="s">
        <v>657</v>
      </c>
      <c r="H2600" s="139" t="s">
        <v>5</v>
      </c>
      <c r="I2600" s="1">
        <v>13124915</v>
      </c>
      <c r="J2600" s="58">
        <v>132</v>
      </c>
      <c r="K2600" t="str">
        <f>VLOOKUP(D2600,Group[],3,FALSE)</f>
        <v>Non Komoditi</v>
      </c>
      <c r="L2600">
        <f>VLOOKUP(D2600,Group[],5,FALSE)</f>
        <v>0</v>
      </c>
      <c r="M2600" t="str">
        <f>VLOOKUP(D2600,Group[],4,FALSE)</f>
        <v>Hilir Lainnya</v>
      </c>
      <c r="N2600" t="str">
        <f>VLOOKUP(F2600,Kategori[],3,FALSE)</f>
        <v>Hilir Lainya</v>
      </c>
    </row>
    <row r="2601" spans="1:14">
      <c r="A2601" s="139" t="s">
        <v>6856</v>
      </c>
      <c r="B2601" s="27" t="s">
        <v>21</v>
      </c>
      <c r="C2601" s="27" t="s">
        <v>19</v>
      </c>
      <c r="D2601" s="27" t="s">
        <v>1068</v>
      </c>
      <c r="E2601" s="27" t="s">
        <v>37</v>
      </c>
      <c r="F2601" s="27" t="s">
        <v>658</v>
      </c>
      <c r="G2601" s="27" t="s">
        <v>659</v>
      </c>
      <c r="H2601" s="139" t="s">
        <v>5</v>
      </c>
      <c r="I2601" s="1">
        <v>6246931</v>
      </c>
      <c r="J2601" s="58">
        <v>113</v>
      </c>
      <c r="K2601" t="str">
        <f>VLOOKUP(D2601,Group[],3,FALSE)</f>
        <v>Non Komoditi</v>
      </c>
      <c r="L2601">
        <f>VLOOKUP(D2601,Group[],5,FALSE)</f>
        <v>0</v>
      </c>
      <c r="M2601" t="str">
        <f>VLOOKUP(D2601,Group[],4,FALSE)</f>
        <v>Hilir Lainnya</v>
      </c>
      <c r="N2601" t="str">
        <f>VLOOKUP(F2601,Kategori[],3,FALSE)</f>
        <v>Hilir Lainya</v>
      </c>
    </row>
    <row r="2602" spans="1:14">
      <c r="A2602" s="139" t="s">
        <v>6856</v>
      </c>
      <c r="B2602" s="27" t="s">
        <v>21</v>
      </c>
      <c r="C2602" s="27" t="s">
        <v>19</v>
      </c>
      <c r="D2602" s="27" t="s">
        <v>1068</v>
      </c>
      <c r="E2602" s="27" t="s">
        <v>37</v>
      </c>
      <c r="F2602" s="27" t="s">
        <v>686</v>
      </c>
      <c r="G2602" s="27" t="s">
        <v>687</v>
      </c>
      <c r="H2602" s="139" t="s">
        <v>5</v>
      </c>
      <c r="I2602" s="1">
        <v>1333333</v>
      </c>
      <c r="J2602" s="58">
        <v>20</v>
      </c>
      <c r="K2602" t="str">
        <f>VLOOKUP(D2602,Group[],3,FALSE)</f>
        <v>Non Komoditi</v>
      </c>
      <c r="L2602">
        <f>VLOOKUP(D2602,Group[],5,FALSE)</f>
        <v>0</v>
      </c>
      <c r="M2602" t="str">
        <f>VLOOKUP(D2602,Group[],4,FALSE)</f>
        <v>Hilir Lainnya</v>
      </c>
      <c r="N2602" t="str">
        <f>VLOOKUP(F2602,Kategori[],3,FALSE)</f>
        <v>Hilir Lainya</v>
      </c>
    </row>
    <row r="2603" spans="1:14">
      <c r="A2603" s="139" t="s">
        <v>6856</v>
      </c>
      <c r="B2603" s="27" t="s">
        <v>21</v>
      </c>
      <c r="C2603" s="27" t="s">
        <v>19</v>
      </c>
      <c r="D2603" s="27" t="s">
        <v>1068</v>
      </c>
      <c r="E2603" s="27" t="s">
        <v>37</v>
      </c>
      <c r="F2603" s="27" t="s">
        <v>736</v>
      </c>
      <c r="G2603" s="27" t="s">
        <v>737</v>
      </c>
      <c r="H2603" s="139" t="s">
        <v>5</v>
      </c>
      <c r="I2603" s="1">
        <v>27027</v>
      </c>
      <c r="J2603" s="58">
        <v>6</v>
      </c>
      <c r="K2603" t="str">
        <f>VLOOKUP(D2603,Group[],3,FALSE)</f>
        <v>Non Komoditi</v>
      </c>
      <c r="L2603">
        <f>VLOOKUP(D2603,Group[],5,FALSE)</f>
        <v>0</v>
      </c>
      <c r="M2603" t="str">
        <f>VLOOKUP(D2603,Group[],4,FALSE)</f>
        <v>Hilir Lainnya</v>
      </c>
      <c r="N2603" t="str">
        <f>VLOOKUP(F2603,Kategori[],3,FALSE)</f>
        <v>Hilir Lainya</v>
      </c>
    </row>
    <row r="2604" spans="1:14">
      <c r="A2604" s="139" t="s">
        <v>6856</v>
      </c>
      <c r="B2604" s="27" t="s">
        <v>21</v>
      </c>
      <c r="C2604" s="27" t="s">
        <v>19</v>
      </c>
      <c r="D2604" s="27" t="s">
        <v>1074</v>
      </c>
      <c r="E2604" s="27" t="s">
        <v>43</v>
      </c>
      <c r="F2604" s="27" t="s">
        <v>644</v>
      </c>
      <c r="G2604" s="27" t="s">
        <v>645</v>
      </c>
      <c r="H2604" s="139" t="s">
        <v>5</v>
      </c>
      <c r="I2604" s="1">
        <v>7187375</v>
      </c>
      <c r="J2604" s="58">
        <v>165</v>
      </c>
      <c r="K2604" t="str">
        <f>VLOOKUP(D2604,Group[],3,FALSE)</f>
        <v>Non Komoditi</v>
      </c>
      <c r="L2604">
        <f>VLOOKUP(D2604,Group[],5,FALSE)</f>
        <v>0</v>
      </c>
      <c r="M2604" t="str">
        <f>VLOOKUP(D2604,Group[],4,FALSE)</f>
        <v>Hilir Lainnya</v>
      </c>
      <c r="N2604" t="str">
        <f>VLOOKUP(F2604,Kategori[],3,FALSE)</f>
        <v>Hilir Lainya</v>
      </c>
    </row>
    <row r="2605" spans="1:14">
      <c r="A2605" s="139" t="s">
        <v>6856</v>
      </c>
      <c r="B2605" s="27" t="s">
        <v>21</v>
      </c>
      <c r="C2605" s="27" t="s">
        <v>19</v>
      </c>
      <c r="D2605" s="27" t="s">
        <v>1074</v>
      </c>
      <c r="E2605" s="27" t="s">
        <v>43</v>
      </c>
      <c r="F2605" s="27" t="s">
        <v>646</v>
      </c>
      <c r="G2605" s="27" t="s">
        <v>647</v>
      </c>
      <c r="H2605" s="139" t="s">
        <v>5</v>
      </c>
      <c r="I2605" s="1">
        <v>20358057</v>
      </c>
      <c r="J2605" s="58">
        <v>143</v>
      </c>
      <c r="K2605" t="str">
        <f>VLOOKUP(D2605,Group[],3,FALSE)</f>
        <v>Non Komoditi</v>
      </c>
      <c r="L2605">
        <f>VLOOKUP(D2605,Group[],5,FALSE)</f>
        <v>0</v>
      </c>
      <c r="M2605" t="str">
        <f>VLOOKUP(D2605,Group[],4,FALSE)</f>
        <v>Hilir Lainnya</v>
      </c>
      <c r="N2605" t="str">
        <f>VLOOKUP(F2605,Kategori[],3,FALSE)</f>
        <v>Hilir Lainya</v>
      </c>
    </row>
    <row r="2606" spans="1:14">
      <c r="A2606" s="139" t="s">
        <v>6856</v>
      </c>
      <c r="B2606" s="27" t="s">
        <v>21</v>
      </c>
      <c r="C2606" s="27" t="s">
        <v>19</v>
      </c>
      <c r="D2606" s="27" t="s">
        <v>1074</v>
      </c>
      <c r="E2606" s="27" t="s">
        <v>43</v>
      </c>
      <c r="F2606" s="27" t="s">
        <v>648</v>
      </c>
      <c r="G2606" s="27" t="s">
        <v>649</v>
      </c>
      <c r="H2606" s="139" t="s">
        <v>5</v>
      </c>
      <c r="I2606" s="1">
        <v>24546132</v>
      </c>
      <c r="J2606" s="58">
        <v>199</v>
      </c>
      <c r="K2606" t="str">
        <f>VLOOKUP(D2606,Group[],3,FALSE)</f>
        <v>Non Komoditi</v>
      </c>
      <c r="L2606">
        <f>VLOOKUP(D2606,Group[],5,FALSE)</f>
        <v>0</v>
      </c>
      <c r="M2606" t="str">
        <f>VLOOKUP(D2606,Group[],4,FALSE)</f>
        <v>Hilir Lainnya</v>
      </c>
      <c r="N2606" t="str">
        <f>VLOOKUP(F2606,Kategori[],3,FALSE)</f>
        <v>Hilir Lainya</v>
      </c>
    </row>
    <row r="2607" spans="1:14">
      <c r="A2607" s="139" t="s">
        <v>6856</v>
      </c>
      <c r="B2607" s="27" t="s">
        <v>21</v>
      </c>
      <c r="C2607" s="27" t="s">
        <v>19</v>
      </c>
      <c r="D2607" s="27" t="s">
        <v>1074</v>
      </c>
      <c r="E2607" s="27" t="s">
        <v>43</v>
      </c>
      <c r="F2607" s="27" t="s">
        <v>650</v>
      </c>
      <c r="G2607" s="27" t="s">
        <v>651</v>
      </c>
      <c r="H2607" s="139" t="s">
        <v>5</v>
      </c>
      <c r="I2607" s="1">
        <v>8521622</v>
      </c>
      <c r="J2607" s="58">
        <v>42</v>
      </c>
      <c r="K2607" t="str">
        <f>VLOOKUP(D2607,Group[],3,FALSE)</f>
        <v>Non Komoditi</v>
      </c>
      <c r="L2607">
        <f>VLOOKUP(D2607,Group[],5,FALSE)</f>
        <v>0</v>
      </c>
      <c r="M2607" t="str">
        <f>VLOOKUP(D2607,Group[],4,FALSE)</f>
        <v>Hilir Lainnya</v>
      </c>
      <c r="N2607" t="str">
        <f>VLOOKUP(F2607,Kategori[],3,FALSE)</f>
        <v>Hilir Lainya</v>
      </c>
    </row>
    <row r="2608" spans="1:14">
      <c r="A2608" s="139" t="s">
        <v>6856</v>
      </c>
      <c r="B2608" s="27" t="s">
        <v>21</v>
      </c>
      <c r="C2608" s="27" t="s">
        <v>19</v>
      </c>
      <c r="D2608" s="27" t="s">
        <v>1074</v>
      </c>
      <c r="E2608" s="27" t="s">
        <v>43</v>
      </c>
      <c r="F2608" s="27" t="s">
        <v>652</v>
      </c>
      <c r="G2608" s="27" t="s">
        <v>653</v>
      </c>
      <c r="H2608" s="139" t="s">
        <v>5</v>
      </c>
      <c r="I2608" s="1">
        <v>3241442</v>
      </c>
      <c r="J2608" s="58">
        <v>18</v>
      </c>
      <c r="K2608" t="str">
        <f>VLOOKUP(D2608,Group[],3,FALSE)</f>
        <v>Non Komoditi</v>
      </c>
      <c r="L2608">
        <f>VLOOKUP(D2608,Group[],5,FALSE)</f>
        <v>0</v>
      </c>
      <c r="M2608" t="str">
        <f>VLOOKUP(D2608,Group[],4,FALSE)</f>
        <v>Hilir Lainnya</v>
      </c>
      <c r="N2608" t="str">
        <f>VLOOKUP(F2608,Kategori[],3,FALSE)</f>
        <v>Hilir Lainya</v>
      </c>
    </row>
    <row r="2609" spans="1:14">
      <c r="A2609" s="139" t="s">
        <v>6856</v>
      </c>
      <c r="B2609" s="27" t="s">
        <v>21</v>
      </c>
      <c r="C2609" s="27" t="s">
        <v>19</v>
      </c>
      <c r="D2609" s="27" t="s">
        <v>1074</v>
      </c>
      <c r="E2609" s="27" t="s">
        <v>43</v>
      </c>
      <c r="F2609" s="27" t="s">
        <v>664</v>
      </c>
      <c r="G2609" s="27" t="s">
        <v>665</v>
      </c>
      <c r="H2609" s="139" t="s">
        <v>5</v>
      </c>
      <c r="I2609" s="1">
        <v>6881081</v>
      </c>
      <c r="J2609" s="58">
        <v>63</v>
      </c>
      <c r="K2609" t="str">
        <f>VLOOKUP(D2609,Group[],3,FALSE)</f>
        <v>Non Komoditi</v>
      </c>
      <c r="L2609">
        <f>VLOOKUP(D2609,Group[],5,FALSE)</f>
        <v>0</v>
      </c>
      <c r="M2609" t="str">
        <f>VLOOKUP(D2609,Group[],4,FALSE)</f>
        <v>Hilir Lainnya</v>
      </c>
      <c r="N2609" t="str">
        <f>VLOOKUP(F2609,Kategori[],3,FALSE)</f>
        <v>Hilir Lainya</v>
      </c>
    </row>
    <row r="2610" spans="1:14">
      <c r="A2610" s="139" t="s">
        <v>6856</v>
      </c>
      <c r="B2610" s="27" t="s">
        <v>21</v>
      </c>
      <c r="C2610" s="27" t="s">
        <v>19</v>
      </c>
      <c r="D2610" s="27" t="s">
        <v>1074</v>
      </c>
      <c r="E2610" s="27" t="s">
        <v>43</v>
      </c>
      <c r="F2610" s="27" t="s">
        <v>666</v>
      </c>
      <c r="G2610" s="27" t="s">
        <v>667</v>
      </c>
      <c r="H2610" s="139" t="s">
        <v>5</v>
      </c>
      <c r="I2610" s="1">
        <v>9727756</v>
      </c>
      <c r="J2610" s="58">
        <v>159</v>
      </c>
      <c r="K2610" t="str">
        <f>VLOOKUP(D2610,Group[],3,FALSE)</f>
        <v>Non Komoditi</v>
      </c>
      <c r="L2610">
        <f>VLOOKUP(D2610,Group[],5,FALSE)</f>
        <v>0</v>
      </c>
      <c r="M2610" t="str">
        <f>VLOOKUP(D2610,Group[],4,FALSE)</f>
        <v>Hilir Lainnya</v>
      </c>
      <c r="N2610" t="str">
        <f>VLOOKUP(F2610,Kategori[],3,FALSE)</f>
        <v>Hilir Lainya</v>
      </c>
    </row>
    <row r="2611" spans="1:14">
      <c r="A2611" s="139" t="s">
        <v>6856</v>
      </c>
      <c r="B2611" s="27" t="s">
        <v>21</v>
      </c>
      <c r="C2611" s="27" t="s">
        <v>19</v>
      </c>
      <c r="D2611" s="27" t="s">
        <v>1074</v>
      </c>
      <c r="E2611" s="27" t="s">
        <v>43</v>
      </c>
      <c r="F2611" s="27" t="s">
        <v>668</v>
      </c>
      <c r="G2611" s="27" t="s">
        <v>669</v>
      </c>
      <c r="H2611" s="139" t="s">
        <v>5</v>
      </c>
      <c r="I2611" s="1">
        <v>8648649</v>
      </c>
      <c r="J2611" s="58">
        <v>80</v>
      </c>
      <c r="K2611" t="str">
        <f>VLOOKUP(D2611,Group[],3,FALSE)</f>
        <v>Non Komoditi</v>
      </c>
      <c r="L2611">
        <f>VLOOKUP(D2611,Group[],5,FALSE)</f>
        <v>0</v>
      </c>
      <c r="M2611" t="str">
        <f>VLOOKUP(D2611,Group[],4,FALSE)</f>
        <v>Hilir Lainnya</v>
      </c>
      <c r="N2611" t="str">
        <f>VLOOKUP(F2611,Kategori[],3,FALSE)</f>
        <v>Hilir Lainya</v>
      </c>
    </row>
    <row r="2612" spans="1:14">
      <c r="A2612" s="139" t="s">
        <v>6856</v>
      </c>
      <c r="B2612" s="27" t="s">
        <v>21</v>
      </c>
      <c r="C2612" s="27" t="s">
        <v>19</v>
      </c>
      <c r="D2612" s="27" t="s">
        <v>1074</v>
      </c>
      <c r="E2612" s="27" t="s">
        <v>43</v>
      </c>
      <c r="F2612" s="27" t="s">
        <v>670</v>
      </c>
      <c r="G2612" s="27" t="s">
        <v>671</v>
      </c>
      <c r="H2612" s="139" t="s">
        <v>5</v>
      </c>
      <c r="I2612" s="1">
        <v>21223445</v>
      </c>
      <c r="J2612" s="58">
        <v>229</v>
      </c>
      <c r="K2612" t="str">
        <f>VLOOKUP(D2612,Group[],3,FALSE)</f>
        <v>Non Komoditi</v>
      </c>
      <c r="L2612">
        <f>VLOOKUP(D2612,Group[],5,FALSE)</f>
        <v>0</v>
      </c>
      <c r="M2612" t="str">
        <f>VLOOKUP(D2612,Group[],4,FALSE)</f>
        <v>Hilir Lainnya</v>
      </c>
      <c r="N2612" t="str">
        <f>VLOOKUP(F2612,Kategori[],3,FALSE)</f>
        <v>Hilir Lainya</v>
      </c>
    </row>
    <row r="2613" spans="1:14">
      <c r="A2613" s="139" t="s">
        <v>6856</v>
      </c>
      <c r="B2613" s="27" t="s">
        <v>21</v>
      </c>
      <c r="C2613" s="27" t="s">
        <v>19</v>
      </c>
      <c r="D2613" s="27" t="s">
        <v>1074</v>
      </c>
      <c r="E2613" s="27" t="s">
        <v>43</v>
      </c>
      <c r="F2613" s="27" t="s">
        <v>674</v>
      </c>
      <c r="G2613" s="27" t="s">
        <v>675</v>
      </c>
      <c r="H2613" s="139" t="s">
        <v>5</v>
      </c>
      <c r="I2613" s="1">
        <v>428829</v>
      </c>
      <c r="J2613" s="58">
        <v>7</v>
      </c>
      <c r="K2613" t="str">
        <f>VLOOKUP(D2613,Group[],3,FALSE)</f>
        <v>Non Komoditi</v>
      </c>
      <c r="L2613">
        <f>VLOOKUP(D2613,Group[],5,FALSE)</f>
        <v>0</v>
      </c>
      <c r="M2613" t="str">
        <f>VLOOKUP(D2613,Group[],4,FALSE)</f>
        <v>Hilir Lainnya</v>
      </c>
      <c r="N2613" t="str">
        <f>VLOOKUP(F2613,Kategori[],3,FALSE)</f>
        <v>Hilir Lainya</v>
      </c>
    </row>
    <row r="2614" spans="1:14">
      <c r="A2614" s="139" t="s">
        <v>6856</v>
      </c>
      <c r="B2614" s="27" t="s">
        <v>21</v>
      </c>
      <c r="C2614" s="27" t="s">
        <v>19</v>
      </c>
      <c r="D2614" s="27" t="s">
        <v>1074</v>
      </c>
      <c r="E2614" s="27" t="s">
        <v>43</v>
      </c>
      <c r="F2614" s="27" t="s">
        <v>676</v>
      </c>
      <c r="G2614" s="27" t="s">
        <v>677</v>
      </c>
      <c r="H2614" s="139" t="s">
        <v>5</v>
      </c>
      <c r="I2614" s="1">
        <v>1945946</v>
      </c>
      <c r="J2614" s="58">
        <v>45</v>
      </c>
      <c r="K2614" t="str">
        <f>VLOOKUP(D2614,Group[],3,FALSE)</f>
        <v>Non Komoditi</v>
      </c>
      <c r="L2614">
        <f>VLOOKUP(D2614,Group[],5,FALSE)</f>
        <v>0</v>
      </c>
      <c r="M2614" t="str">
        <f>VLOOKUP(D2614,Group[],4,FALSE)</f>
        <v>Hilir Lainnya</v>
      </c>
      <c r="N2614" t="str">
        <f>VLOOKUP(F2614,Kategori[],3,FALSE)</f>
        <v>Hilir Lainya</v>
      </c>
    </row>
    <row r="2615" spans="1:14">
      <c r="A2615" s="139" t="s">
        <v>6856</v>
      </c>
      <c r="B2615" s="27" t="s">
        <v>21</v>
      </c>
      <c r="C2615" s="27" t="s">
        <v>19</v>
      </c>
      <c r="D2615" s="27" t="s">
        <v>1074</v>
      </c>
      <c r="E2615" s="27" t="s">
        <v>43</v>
      </c>
      <c r="F2615" s="27" t="s">
        <v>678</v>
      </c>
      <c r="G2615" s="27" t="s">
        <v>679</v>
      </c>
      <c r="H2615" s="139" t="s">
        <v>5</v>
      </c>
      <c r="I2615" s="1">
        <v>793927</v>
      </c>
      <c r="J2615" s="58">
        <v>7</v>
      </c>
      <c r="K2615" t="str">
        <f>VLOOKUP(D2615,Group[],3,FALSE)</f>
        <v>Non Komoditi</v>
      </c>
      <c r="L2615">
        <f>VLOOKUP(D2615,Group[],5,FALSE)</f>
        <v>0</v>
      </c>
      <c r="M2615" t="str">
        <f>VLOOKUP(D2615,Group[],4,FALSE)</f>
        <v>Hilir Lainnya</v>
      </c>
      <c r="N2615" t="str">
        <f>VLOOKUP(F2615,Kategori[],3,FALSE)</f>
        <v>Hilir Lainya</v>
      </c>
    </row>
    <row r="2616" spans="1:14">
      <c r="A2616" s="139" t="s">
        <v>6856</v>
      </c>
      <c r="B2616" s="27" t="s">
        <v>21</v>
      </c>
      <c r="C2616" s="27" t="s">
        <v>19</v>
      </c>
      <c r="D2616" s="27" t="s">
        <v>1074</v>
      </c>
      <c r="E2616" s="27" t="s">
        <v>43</v>
      </c>
      <c r="F2616" s="27" t="s">
        <v>680</v>
      </c>
      <c r="G2616" s="27" t="s">
        <v>681</v>
      </c>
      <c r="H2616" s="139" t="s">
        <v>5</v>
      </c>
      <c r="I2616" s="1">
        <v>7194597</v>
      </c>
      <c r="J2616" s="58">
        <v>117</v>
      </c>
      <c r="K2616" t="str">
        <f>VLOOKUP(D2616,Group[],3,FALSE)</f>
        <v>Non Komoditi</v>
      </c>
      <c r="L2616">
        <f>VLOOKUP(D2616,Group[],5,FALSE)</f>
        <v>0</v>
      </c>
      <c r="M2616" t="str">
        <f>VLOOKUP(D2616,Group[],4,FALSE)</f>
        <v>Hilir Lainnya</v>
      </c>
      <c r="N2616" t="str">
        <f>VLOOKUP(F2616,Kategori[],3,FALSE)</f>
        <v>Hilir Lainya</v>
      </c>
    </row>
    <row r="2617" spans="1:14">
      <c r="A2617" s="139" t="s">
        <v>6856</v>
      </c>
      <c r="B2617" s="27" t="s">
        <v>21</v>
      </c>
      <c r="C2617" s="27" t="s">
        <v>19</v>
      </c>
      <c r="D2617" s="27" t="s">
        <v>1074</v>
      </c>
      <c r="E2617" s="27" t="s">
        <v>43</v>
      </c>
      <c r="F2617" s="27" t="s">
        <v>682</v>
      </c>
      <c r="G2617" s="27" t="s">
        <v>683</v>
      </c>
      <c r="H2617" s="139" t="s">
        <v>5</v>
      </c>
      <c r="I2617" s="1">
        <v>433446</v>
      </c>
      <c r="J2617" s="58">
        <v>4</v>
      </c>
      <c r="K2617" t="str">
        <f>VLOOKUP(D2617,Group[],3,FALSE)</f>
        <v>Non Komoditi</v>
      </c>
      <c r="L2617">
        <f>VLOOKUP(D2617,Group[],5,FALSE)</f>
        <v>0</v>
      </c>
      <c r="M2617" t="str">
        <f>VLOOKUP(D2617,Group[],4,FALSE)</f>
        <v>Hilir Lainnya</v>
      </c>
      <c r="N2617" t="str">
        <f>VLOOKUP(F2617,Kategori[],3,FALSE)</f>
        <v>Hilir Lainya</v>
      </c>
    </row>
    <row r="2618" spans="1:14">
      <c r="A2618" s="139" t="s">
        <v>6856</v>
      </c>
      <c r="B2618" s="27" t="s">
        <v>21</v>
      </c>
      <c r="C2618" s="27" t="s">
        <v>19</v>
      </c>
      <c r="D2618" s="27" t="s">
        <v>1074</v>
      </c>
      <c r="E2618" s="27" t="s">
        <v>43</v>
      </c>
      <c r="F2618" s="27" t="s">
        <v>690</v>
      </c>
      <c r="G2618" s="27" t="s">
        <v>691</v>
      </c>
      <c r="H2618" s="139" t="s">
        <v>5</v>
      </c>
      <c r="I2618" s="1">
        <v>2973000</v>
      </c>
      <c r="J2618" s="58">
        <v>3000</v>
      </c>
      <c r="K2618" t="str">
        <f>VLOOKUP(D2618,Group[],3,FALSE)</f>
        <v>Non Komoditi</v>
      </c>
      <c r="L2618">
        <f>VLOOKUP(D2618,Group[],5,FALSE)</f>
        <v>0</v>
      </c>
      <c r="M2618" t="str">
        <f>VLOOKUP(D2618,Group[],4,FALSE)</f>
        <v>Hilir Lainnya</v>
      </c>
      <c r="N2618" t="str">
        <f>VLOOKUP(F2618,Kategori[],3,FALSE)</f>
        <v>Hilir Lainya</v>
      </c>
    </row>
    <row r="2619" spans="1:14">
      <c r="A2619" s="139" t="s">
        <v>6856</v>
      </c>
      <c r="B2619" s="27" t="s">
        <v>21</v>
      </c>
      <c r="C2619" s="27" t="s">
        <v>19</v>
      </c>
      <c r="D2619" s="27" t="s">
        <v>1074</v>
      </c>
      <c r="E2619" s="27" t="s">
        <v>43</v>
      </c>
      <c r="F2619" s="27" t="s">
        <v>696</v>
      </c>
      <c r="G2619" s="27" t="s">
        <v>697</v>
      </c>
      <c r="H2619" s="139" t="s">
        <v>5</v>
      </c>
      <c r="I2619" s="1">
        <v>81081</v>
      </c>
      <c r="J2619" s="58">
        <v>1</v>
      </c>
      <c r="K2619" t="str">
        <f>VLOOKUP(D2619,Group[],3,FALSE)</f>
        <v>Non Komoditi</v>
      </c>
      <c r="L2619">
        <f>VLOOKUP(D2619,Group[],5,FALSE)</f>
        <v>0</v>
      </c>
      <c r="M2619" t="str">
        <f>VLOOKUP(D2619,Group[],4,FALSE)</f>
        <v>Hilir Lainnya</v>
      </c>
      <c r="N2619" t="str">
        <f>VLOOKUP(F2619,Kategori[],3,FALSE)</f>
        <v>Hilir Lainya</v>
      </c>
    </row>
    <row r="2620" spans="1:14">
      <c r="A2620" s="139" t="s">
        <v>6856</v>
      </c>
      <c r="B2620" s="27" t="s">
        <v>21</v>
      </c>
      <c r="C2620" s="27" t="s">
        <v>19</v>
      </c>
      <c r="D2620" s="27" t="s">
        <v>1074</v>
      </c>
      <c r="E2620" s="27" t="s">
        <v>43</v>
      </c>
      <c r="F2620" s="27" t="s">
        <v>740</v>
      </c>
      <c r="G2620" s="27" t="s">
        <v>741</v>
      </c>
      <c r="H2620" s="139" t="s">
        <v>5</v>
      </c>
      <c r="I2620" s="1">
        <v>2449549</v>
      </c>
      <c r="J2620" s="58">
        <v>45</v>
      </c>
      <c r="K2620" t="str">
        <f>VLOOKUP(D2620,Group[],3,FALSE)</f>
        <v>Non Komoditi</v>
      </c>
      <c r="L2620">
        <f>VLOOKUP(D2620,Group[],5,FALSE)</f>
        <v>0</v>
      </c>
      <c r="M2620" t="str">
        <f>VLOOKUP(D2620,Group[],4,FALSE)</f>
        <v>Hilir Lainnya</v>
      </c>
      <c r="N2620" t="str">
        <f>VLOOKUP(F2620,Kategori[],3,FALSE)</f>
        <v>Hilir Lainya</v>
      </c>
    </row>
    <row r="2621" spans="1:14">
      <c r="A2621" s="139" t="s">
        <v>6856</v>
      </c>
      <c r="B2621" s="27" t="s">
        <v>21</v>
      </c>
      <c r="C2621" s="27" t="s">
        <v>19</v>
      </c>
      <c r="D2621" s="27" t="s">
        <v>1074</v>
      </c>
      <c r="E2621" s="27" t="s">
        <v>43</v>
      </c>
      <c r="F2621" s="27" t="s">
        <v>742</v>
      </c>
      <c r="G2621" s="27" t="s">
        <v>743</v>
      </c>
      <c r="H2621" s="139" t="s">
        <v>5</v>
      </c>
      <c r="I2621" s="1">
        <v>2873874</v>
      </c>
      <c r="J2621" s="58">
        <v>58</v>
      </c>
      <c r="K2621" t="str">
        <f>VLOOKUP(D2621,Group[],3,FALSE)</f>
        <v>Non Komoditi</v>
      </c>
      <c r="L2621">
        <f>VLOOKUP(D2621,Group[],5,FALSE)</f>
        <v>0</v>
      </c>
      <c r="M2621" t="str">
        <f>VLOOKUP(D2621,Group[],4,FALSE)</f>
        <v>Hilir Lainnya</v>
      </c>
      <c r="N2621" t="str">
        <f>VLOOKUP(F2621,Kategori[],3,FALSE)</f>
        <v>Hilir Lainya</v>
      </c>
    </row>
    <row r="2622" spans="1:14">
      <c r="A2622" s="139" t="s">
        <v>6856</v>
      </c>
      <c r="B2622" s="27" t="s">
        <v>21</v>
      </c>
      <c r="C2622" s="27" t="s">
        <v>19</v>
      </c>
      <c r="D2622" s="27" t="s">
        <v>1071</v>
      </c>
      <c r="E2622" s="27" t="s">
        <v>42</v>
      </c>
      <c r="F2622" s="27" t="s">
        <v>662</v>
      </c>
      <c r="G2622" s="27" t="s">
        <v>663</v>
      </c>
      <c r="H2622" s="139" t="s">
        <v>5</v>
      </c>
      <c r="I2622" s="1">
        <v>539100000</v>
      </c>
      <c r="J2622" s="58">
        <v>36000</v>
      </c>
      <c r="K2622" t="str">
        <f>VLOOKUP(D2622,Group[],3,FALSE)</f>
        <v>Non Komoditi</v>
      </c>
      <c r="L2622">
        <f>VLOOKUP(D2622,Group[],5,FALSE)</f>
        <v>0</v>
      </c>
      <c r="M2622" t="str">
        <f>VLOOKUP(D2622,Group[],4,FALSE)</f>
        <v>Hilir Lainnya</v>
      </c>
      <c r="N2622" t="str">
        <f>VLOOKUP(F2622,Kategori[],3,FALSE)</f>
        <v>Hilir Lainya</v>
      </c>
    </row>
    <row r="2623" spans="1:14">
      <c r="A2623" s="139" t="s">
        <v>6856</v>
      </c>
      <c r="B2623" s="27" t="s">
        <v>21</v>
      </c>
      <c r="C2623" s="27" t="s">
        <v>19</v>
      </c>
      <c r="D2623" s="27" t="s">
        <v>1071</v>
      </c>
      <c r="E2623" s="27" t="s">
        <v>42</v>
      </c>
      <c r="F2623" s="27" t="s">
        <v>738</v>
      </c>
      <c r="G2623" s="27" t="s">
        <v>739</v>
      </c>
      <c r="H2623" s="139" t="s">
        <v>5</v>
      </c>
      <c r="I2623" s="1">
        <v>8050000</v>
      </c>
      <c r="J2623" s="58">
        <v>23000</v>
      </c>
      <c r="K2623" t="str">
        <f>VLOOKUP(D2623,Group[],3,FALSE)</f>
        <v>Non Komoditi</v>
      </c>
      <c r="L2623">
        <f>VLOOKUP(D2623,Group[],5,FALSE)</f>
        <v>0</v>
      </c>
      <c r="M2623" t="str">
        <f>VLOOKUP(D2623,Group[],4,FALSE)</f>
        <v>Hilir Lainnya</v>
      </c>
      <c r="N2623" t="str">
        <f>VLOOKUP(F2623,Kategori[],3,FALSE)</f>
        <v>Hilir Lainya</v>
      </c>
    </row>
    <row r="2624" spans="1:14">
      <c r="A2624" s="139" t="s">
        <v>6856</v>
      </c>
      <c r="B2624" s="27" t="s">
        <v>21</v>
      </c>
      <c r="C2624" s="27" t="s">
        <v>19</v>
      </c>
      <c r="D2624" s="27" t="s">
        <v>1064</v>
      </c>
      <c r="E2624" s="27" t="s">
        <v>33</v>
      </c>
      <c r="F2624" s="27" t="s">
        <v>6</v>
      </c>
      <c r="G2624" s="27" t="s">
        <v>6</v>
      </c>
      <c r="H2624" s="139" t="s">
        <v>5</v>
      </c>
      <c r="I2624" s="1">
        <v>31736688</v>
      </c>
      <c r="J2624" s="58">
        <v>0</v>
      </c>
      <c r="K2624" t="str">
        <f>VLOOKUP(D2624,Group[],3,FALSE)</f>
        <v>Komoditi</v>
      </c>
      <c r="L2624" t="str">
        <f>VLOOKUP(D2624,Group[],5,FALSE)</f>
        <v>Tebu</v>
      </c>
      <c r="M2624" t="str">
        <f>VLOOKUP(D2624,Group[],4,FALSE)</f>
        <v>Tebu</v>
      </c>
      <c r="N2624" t="str">
        <f>VLOOKUP(F2624,Kategori[],3,FALSE)</f>
        <v>Lainnya</v>
      </c>
    </row>
    <row r="2625" spans="1:14">
      <c r="A2625" s="139" t="s">
        <v>6856</v>
      </c>
      <c r="B2625" s="27" t="s">
        <v>21</v>
      </c>
      <c r="C2625" s="27" t="s">
        <v>19</v>
      </c>
      <c r="D2625" s="27" t="s">
        <v>1076</v>
      </c>
      <c r="E2625" s="27" t="s">
        <v>32</v>
      </c>
      <c r="F2625" s="27" t="s">
        <v>6</v>
      </c>
      <c r="G2625" s="27" t="s">
        <v>6</v>
      </c>
      <c r="H2625" s="139" t="s">
        <v>5</v>
      </c>
      <c r="I2625" s="1">
        <v>5178100</v>
      </c>
      <c r="J2625" s="58">
        <v>0</v>
      </c>
      <c r="K2625" t="str">
        <f>VLOOKUP(D2625,Group[],3,FALSE)</f>
        <v>Non Komoditi</v>
      </c>
      <c r="L2625">
        <f>VLOOKUP(D2625,Group[],5,FALSE)</f>
        <v>0</v>
      </c>
      <c r="M2625" t="str">
        <f>VLOOKUP(D2625,Group[],4,FALSE)</f>
        <v>Hortikultura</v>
      </c>
      <c r="N2625" t="str">
        <f>VLOOKUP(F2625,Kategori[],3,FALSE)</f>
        <v>Lainnya</v>
      </c>
    </row>
    <row r="2626" spans="1:14">
      <c r="A2626" s="139" t="s">
        <v>6856</v>
      </c>
      <c r="B2626" s="27" t="s">
        <v>21</v>
      </c>
      <c r="C2626" s="27" t="s">
        <v>19</v>
      </c>
      <c r="D2626" s="27" t="s">
        <v>1065</v>
      </c>
      <c r="E2626" s="27" t="s">
        <v>34</v>
      </c>
      <c r="F2626" s="27" t="s">
        <v>6</v>
      </c>
      <c r="G2626" s="27" t="s">
        <v>6</v>
      </c>
      <c r="H2626" s="139" t="s">
        <v>5</v>
      </c>
      <c r="I2626" s="1">
        <v>78766610</v>
      </c>
      <c r="J2626" s="58">
        <v>0</v>
      </c>
      <c r="K2626" t="str">
        <f>VLOOKUP(D2626,Group[],3,FALSE)</f>
        <v>Non Komoditi</v>
      </c>
      <c r="L2626">
        <f>VLOOKUP(D2626,Group[],5,FALSE)</f>
        <v>0</v>
      </c>
      <c r="M2626" t="str">
        <f>VLOOKUP(D2626,Group[],4,FALSE)</f>
        <v>Optimalisasi Aset</v>
      </c>
      <c r="N2626" t="str">
        <f>VLOOKUP(F2626,Kategori[],3,FALSE)</f>
        <v>Lainnya</v>
      </c>
    </row>
    <row r="2627" spans="1:14">
      <c r="A2627" s="139" t="s">
        <v>6856</v>
      </c>
      <c r="B2627" s="27" t="s">
        <v>21</v>
      </c>
      <c r="C2627" s="27" t="s">
        <v>19</v>
      </c>
      <c r="D2627" s="27" t="s">
        <v>1073</v>
      </c>
      <c r="E2627" s="27" t="s">
        <v>26</v>
      </c>
      <c r="F2627" s="27" t="s">
        <v>116</v>
      </c>
      <c r="G2627" s="27" t="s">
        <v>117</v>
      </c>
      <c r="H2627" s="139" t="s">
        <v>5</v>
      </c>
      <c r="I2627" s="1">
        <v>71150000</v>
      </c>
      <c r="J2627" s="58">
        <v>0</v>
      </c>
      <c r="K2627" t="str">
        <f>VLOOKUP(D2627,Group[],3,FALSE)</f>
        <v>Non Komoditi</v>
      </c>
      <c r="L2627">
        <f>VLOOKUP(D2627,Group[],5,FALSE)</f>
        <v>0</v>
      </c>
      <c r="M2627" t="str">
        <f>VLOOKUP(D2627,Group[],4,FALSE)</f>
        <v>Agrowisata</v>
      </c>
      <c r="N2627" t="str">
        <f>VLOOKUP(F2627,Kategori[],3,FALSE)</f>
        <v>Agrowisata</v>
      </c>
    </row>
    <row r="2628" spans="1:14">
      <c r="A2628" s="139" t="s">
        <v>6856</v>
      </c>
      <c r="B2628" s="27" t="s">
        <v>21</v>
      </c>
      <c r="C2628" s="27" t="s">
        <v>19</v>
      </c>
      <c r="D2628" s="27" t="s">
        <v>1073</v>
      </c>
      <c r="E2628" s="27" t="s">
        <v>26</v>
      </c>
      <c r="F2628" s="27" t="s">
        <v>118</v>
      </c>
      <c r="G2628" s="27" t="s">
        <v>119</v>
      </c>
      <c r="H2628" s="139" t="s">
        <v>5</v>
      </c>
      <c r="I2628" s="1">
        <v>214888144</v>
      </c>
      <c r="J2628" s="58">
        <v>0</v>
      </c>
      <c r="K2628" t="str">
        <f>VLOOKUP(D2628,Group[],3,FALSE)</f>
        <v>Non Komoditi</v>
      </c>
      <c r="L2628">
        <f>VLOOKUP(D2628,Group[],5,FALSE)</f>
        <v>0</v>
      </c>
      <c r="M2628" t="str">
        <f>VLOOKUP(D2628,Group[],4,FALSE)</f>
        <v>Agrowisata</v>
      </c>
      <c r="N2628" t="str">
        <f>VLOOKUP(F2628,Kategori[],3,FALSE)</f>
        <v>Agrowisata</v>
      </c>
    </row>
    <row r="2629" spans="1:14">
      <c r="A2629" s="139" t="s">
        <v>6856</v>
      </c>
      <c r="B2629" s="27" t="s">
        <v>21</v>
      </c>
      <c r="C2629" s="27" t="s">
        <v>19</v>
      </c>
      <c r="D2629" s="27" t="s">
        <v>1073</v>
      </c>
      <c r="E2629" s="27" t="s">
        <v>26</v>
      </c>
      <c r="F2629" s="27" t="s">
        <v>120</v>
      </c>
      <c r="G2629" s="27" t="s">
        <v>121</v>
      </c>
      <c r="H2629" s="139" t="s">
        <v>5</v>
      </c>
      <c r="I2629" s="1">
        <v>2671909401</v>
      </c>
      <c r="J2629" s="58">
        <v>0</v>
      </c>
      <c r="K2629" t="str">
        <f>VLOOKUP(D2629,Group[],3,FALSE)</f>
        <v>Non Komoditi</v>
      </c>
      <c r="L2629">
        <f>VLOOKUP(D2629,Group[],5,FALSE)</f>
        <v>0</v>
      </c>
      <c r="M2629" t="str">
        <f>VLOOKUP(D2629,Group[],4,FALSE)</f>
        <v>Agrowisata</v>
      </c>
      <c r="N2629" t="str">
        <f>VLOOKUP(F2629,Kategori[],3,FALSE)</f>
        <v>Agrowisata</v>
      </c>
    </row>
    <row r="2630" spans="1:14">
      <c r="A2630" s="139" t="s">
        <v>6856</v>
      </c>
      <c r="B2630" s="27" t="s">
        <v>21</v>
      </c>
      <c r="C2630" s="27" t="s">
        <v>19</v>
      </c>
      <c r="D2630" s="27" t="s">
        <v>1073</v>
      </c>
      <c r="E2630" s="27" t="s">
        <v>26</v>
      </c>
      <c r="F2630" s="27" t="s">
        <v>122</v>
      </c>
      <c r="G2630" s="27" t="s">
        <v>123</v>
      </c>
      <c r="H2630" s="139" t="s">
        <v>5</v>
      </c>
      <c r="I2630" s="1">
        <v>350620498</v>
      </c>
      <c r="J2630" s="58">
        <v>0</v>
      </c>
      <c r="K2630" t="str">
        <f>VLOOKUP(D2630,Group[],3,FALSE)</f>
        <v>Non Komoditi</v>
      </c>
      <c r="L2630">
        <f>VLOOKUP(D2630,Group[],5,FALSE)</f>
        <v>0</v>
      </c>
      <c r="M2630" t="str">
        <f>VLOOKUP(D2630,Group[],4,FALSE)</f>
        <v>Agrowisata</v>
      </c>
      <c r="N2630" t="str">
        <f>VLOOKUP(F2630,Kategori[],3,FALSE)</f>
        <v>Agrowisata</v>
      </c>
    </row>
    <row r="2631" spans="1:14">
      <c r="A2631" s="139" t="s">
        <v>6856</v>
      </c>
      <c r="B2631" s="27" t="s">
        <v>21</v>
      </c>
      <c r="C2631" s="27" t="s">
        <v>19</v>
      </c>
      <c r="D2631" s="27" t="s">
        <v>1073</v>
      </c>
      <c r="E2631" s="27" t="s">
        <v>26</v>
      </c>
      <c r="F2631" s="27" t="s">
        <v>6</v>
      </c>
      <c r="G2631" s="27" t="s">
        <v>6</v>
      </c>
      <c r="H2631" s="139" t="s">
        <v>5</v>
      </c>
      <c r="I2631" s="1">
        <v>55278379</v>
      </c>
      <c r="J2631" s="58">
        <v>0</v>
      </c>
      <c r="K2631" t="str">
        <f>VLOOKUP(D2631,Group[],3,FALSE)</f>
        <v>Non Komoditi</v>
      </c>
      <c r="L2631">
        <f>VLOOKUP(D2631,Group[],5,FALSE)</f>
        <v>0</v>
      </c>
      <c r="M2631" t="str">
        <f>VLOOKUP(D2631,Group[],4,FALSE)</f>
        <v>Agrowisata</v>
      </c>
      <c r="N2631" t="str">
        <f>VLOOKUP(F2631,Kategori[],3,FALSE)</f>
        <v>Lainnya</v>
      </c>
    </row>
    <row r="2632" spans="1:14">
      <c r="A2632" s="139" t="s">
        <v>6856</v>
      </c>
      <c r="B2632" s="27" t="s">
        <v>21</v>
      </c>
      <c r="C2632" s="27" t="s">
        <v>24</v>
      </c>
      <c r="D2632" s="27" t="s">
        <v>1077</v>
      </c>
      <c r="E2632" s="27" t="s">
        <v>29</v>
      </c>
      <c r="F2632" s="27" t="s">
        <v>6</v>
      </c>
      <c r="G2632" s="27" t="s">
        <v>6</v>
      </c>
      <c r="H2632" s="139" t="s">
        <v>5</v>
      </c>
      <c r="I2632" s="1">
        <v>5510961937</v>
      </c>
      <c r="J2632" s="58">
        <v>0</v>
      </c>
      <c r="K2632" t="str">
        <f>VLOOKUP(D2632,Group[],3,FALSE)</f>
        <v>Non Komoditi</v>
      </c>
      <c r="L2632">
        <f>VLOOKUP(D2632,Group[],5,FALSE)</f>
        <v>0</v>
      </c>
      <c r="M2632" t="str">
        <f>VLOOKUP(D2632,Group[],4,FALSE)</f>
        <v>Kemasan</v>
      </c>
      <c r="N2632" t="str">
        <f>VLOOKUP(F2632,Kategori[],3,FALSE)</f>
        <v>Lainnya</v>
      </c>
    </row>
    <row r="2633" spans="1:14">
      <c r="A2633" s="139" t="s">
        <v>6856</v>
      </c>
      <c r="B2633" s="27" t="s">
        <v>21</v>
      </c>
      <c r="C2633" s="27" t="s">
        <v>24</v>
      </c>
      <c r="D2633" s="27" t="s">
        <v>1063</v>
      </c>
      <c r="E2633" s="27" t="s">
        <v>38</v>
      </c>
      <c r="F2633" s="27" t="s">
        <v>136</v>
      </c>
      <c r="G2633" s="27" t="s">
        <v>137</v>
      </c>
      <c r="H2633" s="139" t="s">
        <v>4</v>
      </c>
      <c r="I2633" s="1">
        <v>312105200</v>
      </c>
      <c r="J2633" s="58">
        <v>256</v>
      </c>
      <c r="K2633" t="str">
        <f>VLOOKUP(D2633,Group[],3,FALSE)</f>
        <v>Komoditi</v>
      </c>
      <c r="L2633" t="str">
        <f>VLOOKUP(D2633,Group[],5,FALSE)</f>
        <v>Tembakau</v>
      </c>
      <c r="M2633" t="str">
        <f>VLOOKUP(D2633,Group[],4,FALSE)</f>
        <v>Tembakau</v>
      </c>
      <c r="N2633" t="str">
        <f>VLOOKUP(F2633,Kategori[],3,FALSE)</f>
        <v>Tembakau</v>
      </c>
    </row>
    <row r="2634" spans="1:14">
      <c r="A2634" s="139" t="s">
        <v>6856</v>
      </c>
      <c r="B2634" s="27" t="s">
        <v>21</v>
      </c>
      <c r="C2634" s="27" t="s">
        <v>24</v>
      </c>
      <c r="D2634" s="27" t="s">
        <v>1063</v>
      </c>
      <c r="E2634" s="27" t="s">
        <v>38</v>
      </c>
      <c r="F2634" s="27" t="s">
        <v>138</v>
      </c>
      <c r="G2634" s="27" t="s">
        <v>139</v>
      </c>
      <c r="H2634" s="139" t="s">
        <v>4</v>
      </c>
      <c r="I2634" s="1">
        <v>1885678908</v>
      </c>
      <c r="J2634" s="58">
        <v>1909</v>
      </c>
      <c r="K2634" t="str">
        <f>VLOOKUP(D2634,Group[],3,FALSE)</f>
        <v>Komoditi</v>
      </c>
      <c r="L2634" t="str">
        <f>VLOOKUP(D2634,Group[],5,FALSE)</f>
        <v>Tembakau</v>
      </c>
      <c r="M2634" t="str">
        <f>VLOOKUP(D2634,Group[],4,FALSE)</f>
        <v>Tembakau</v>
      </c>
      <c r="N2634" t="str">
        <f>VLOOKUP(F2634,Kategori[],3,FALSE)</f>
        <v>Tembakau</v>
      </c>
    </row>
    <row r="2635" spans="1:14">
      <c r="A2635" s="139" t="s">
        <v>6856</v>
      </c>
      <c r="B2635" s="27" t="s">
        <v>21</v>
      </c>
      <c r="C2635" s="27" t="s">
        <v>24</v>
      </c>
      <c r="D2635" s="27" t="s">
        <v>1063</v>
      </c>
      <c r="E2635" s="27" t="s">
        <v>38</v>
      </c>
      <c r="F2635" s="27" t="s">
        <v>140</v>
      </c>
      <c r="G2635" s="27" t="s">
        <v>141</v>
      </c>
      <c r="H2635" s="139" t="s">
        <v>4</v>
      </c>
      <c r="I2635" s="1">
        <v>482559506</v>
      </c>
      <c r="J2635" s="58">
        <v>615</v>
      </c>
      <c r="K2635" t="str">
        <f>VLOOKUP(D2635,Group[],3,FALSE)</f>
        <v>Komoditi</v>
      </c>
      <c r="L2635" t="str">
        <f>VLOOKUP(D2635,Group[],5,FALSE)</f>
        <v>Tembakau</v>
      </c>
      <c r="M2635" t="str">
        <f>VLOOKUP(D2635,Group[],4,FALSE)</f>
        <v>Tembakau</v>
      </c>
      <c r="N2635" t="str">
        <f>VLOOKUP(F2635,Kategori[],3,FALSE)</f>
        <v>Tembakau</v>
      </c>
    </row>
    <row r="2636" spans="1:14">
      <c r="A2636" s="139" t="s">
        <v>6856</v>
      </c>
      <c r="B2636" s="27" t="s">
        <v>21</v>
      </c>
      <c r="C2636" s="27" t="s">
        <v>24</v>
      </c>
      <c r="D2636" s="27" t="s">
        <v>1063</v>
      </c>
      <c r="E2636" s="27" t="s">
        <v>38</v>
      </c>
      <c r="F2636" s="27" t="s">
        <v>142</v>
      </c>
      <c r="G2636" s="27" t="s">
        <v>143</v>
      </c>
      <c r="H2636" s="139" t="s">
        <v>4</v>
      </c>
      <c r="I2636" s="1">
        <v>797657494</v>
      </c>
      <c r="J2636" s="58">
        <v>2094</v>
      </c>
      <c r="K2636" t="str">
        <f>VLOOKUP(D2636,Group[],3,FALSE)</f>
        <v>Komoditi</v>
      </c>
      <c r="L2636" t="str">
        <f>VLOOKUP(D2636,Group[],5,FALSE)</f>
        <v>Tembakau</v>
      </c>
      <c r="M2636" t="str">
        <f>VLOOKUP(D2636,Group[],4,FALSE)</f>
        <v>Tembakau</v>
      </c>
      <c r="N2636" t="str">
        <f>VLOOKUP(F2636,Kategori[],3,FALSE)</f>
        <v>Tembakau</v>
      </c>
    </row>
    <row r="2637" spans="1:14">
      <c r="A2637" s="139" t="s">
        <v>6856</v>
      </c>
      <c r="B2637" s="27" t="s">
        <v>21</v>
      </c>
      <c r="C2637" s="27" t="s">
        <v>24</v>
      </c>
      <c r="D2637" s="27" t="s">
        <v>1063</v>
      </c>
      <c r="E2637" s="27" t="s">
        <v>38</v>
      </c>
      <c r="F2637" s="27" t="s">
        <v>144</v>
      </c>
      <c r="G2637" s="27" t="s">
        <v>145</v>
      </c>
      <c r="H2637" s="139" t="s">
        <v>4</v>
      </c>
      <c r="I2637" s="1">
        <v>382889078</v>
      </c>
      <c r="J2637" s="58">
        <v>1009</v>
      </c>
      <c r="K2637" t="str">
        <f>VLOOKUP(D2637,Group[],3,FALSE)</f>
        <v>Komoditi</v>
      </c>
      <c r="L2637" t="str">
        <f>VLOOKUP(D2637,Group[],5,FALSE)</f>
        <v>Tembakau</v>
      </c>
      <c r="M2637" t="str">
        <f>VLOOKUP(D2637,Group[],4,FALSE)</f>
        <v>Tembakau</v>
      </c>
      <c r="N2637" t="str">
        <f>VLOOKUP(F2637,Kategori[],3,FALSE)</f>
        <v>Tembakau</v>
      </c>
    </row>
    <row r="2638" spans="1:14">
      <c r="A2638" s="139" t="s">
        <v>6856</v>
      </c>
      <c r="B2638" s="27" t="s">
        <v>21</v>
      </c>
      <c r="C2638" s="27" t="s">
        <v>24</v>
      </c>
      <c r="D2638" s="27" t="s">
        <v>1063</v>
      </c>
      <c r="E2638" s="27" t="s">
        <v>38</v>
      </c>
      <c r="F2638" s="27" t="s">
        <v>146</v>
      </c>
      <c r="G2638" s="27" t="s">
        <v>147</v>
      </c>
      <c r="H2638" s="139" t="s">
        <v>4</v>
      </c>
      <c r="I2638" s="1">
        <v>858481945</v>
      </c>
      <c r="J2638" s="58">
        <v>2521</v>
      </c>
      <c r="K2638" t="str">
        <f>VLOOKUP(D2638,Group[],3,FALSE)</f>
        <v>Komoditi</v>
      </c>
      <c r="L2638" t="str">
        <f>VLOOKUP(D2638,Group[],5,FALSE)</f>
        <v>Tembakau</v>
      </c>
      <c r="M2638" t="str">
        <f>VLOOKUP(D2638,Group[],4,FALSE)</f>
        <v>Tembakau</v>
      </c>
      <c r="N2638" t="str">
        <f>VLOOKUP(F2638,Kategori[],3,FALSE)</f>
        <v>Tembakau</v>
      </c>
    </row>
    <row r="2639" spans="1:14">
      <c r="A2639" s="139" t="s">
        <v>6856</v>
      </c>
      <c r="B2639" s="27" t="s">
        <v>21</v>
      </c>
      <c r="C2639" s="27" t="s">
        <v>24</v>
      </c>
      <c r="D2639" s="27" t="s">
        <v>1063</v>
      </c>
      <c r="E2639" s="27" t="s">
        <v>38</v>
      </c>
      <c r="F2639" s="27" t="s">
        <v>148</v>
      </c>
      <c r="G2639" s="27" t="s">
        <v>149</v>
      </c>
      <c r="H2639" s="139" t="s">
        <v>4</v>
      </c>
      <c r="I2639" s="1">
        <v>981884707</v>
      </c>
      <c r="J2639" s="58">
        <v>2578</v>
      </c>
      <c r="K2639" t="str">
        <f>VLOOKUP(D2639,Group[],3,FALSE)</f>
        <v>Komoditi</v>
      </c>
      <c r="L2639" t="str">
        <f>VLOOKUP(D2639,Group[],5,FALSE)</f>
        <v>Tembakau</v>
      </c>
      <c r="M2639" t="str">
        <f>VLOOKUP(D2639,Group[],4,FALSE)</f>
        <v>Tembakau</v>
      </c>
      <c r="N2639" t="str">
        <f>VLOOKUP(F2639,Kategori[],3,FALSE)</f>
        <v>Tembakau</v>
      </c>
    </row>
    <row r="2640" spans="1:14">
      <c r="A2640" s="139" t="s">
        <v>6856</v>
      </c>
      <c r="B2640" s="27" t="s">
        <v>21</v>
      </c>
      <c r="C2640" s="27" t="s">
        <v>24</v>
      </c>
      <c r="D2640" s="27" t="s">
        <v>1063</v>
      </c>
      <c r="E2640" s="27" t="s">
        <v>38</v>
      </c>
      <c r="F2640" s="27" t="s">
        <v>150</v>
      </c>
      <c r="G2640" s="27" t="s">
        <v>151</v>
      </c>
      <c r="H2640" s="139" t="s">
        <v>4</v>
      </c>
      <c r="I2640" s="1">
        <v>458552617</v>
      </c>
      <c r="J2640" s="58">
        <v>1211</v>
      </c>
      <c r="K2640" t="str">
        <f>VLOOKUP(D2640,Group[],3,FALSE)</f>
        <v>Komoditi</v>
      </c>
      <c r="L2640" t="str">
        <f>VLOOKUP(D2640,Group[],5,FALSE)</f>
        <v>Tembakau</v>
      </c>
      <c r="M2640" t="str">
        <f>VLOOKUP(D2640,Group[],4,FALSE)</f>
        <v>Tembakau</v>
      </c>
      <c r="N2640" t="str">
        <f>VLOOKUP(F2640,Kategori[],3,FALSE)</f>
        <v>Tembakau</v>
      </c>
    </row>
    <row r="2641" spans="1:14">
      <c r="A2641" s="139" t="s">
        <v>6856</v>
      </c>
      <c r="B2641" s="27" t="s">
        <v>21</v>
      </c>
      <c r="C2641" s="27" t="s">
        <v>24</v>
      </c>
      <c r="D2641" s="27" t="s">
        <v>1063</v>
      </c>
      <c r="E2641" s="27" t="s">
        <v>38</v>
      </c>
      <c r="F2641" s="27" t="s">
        <v>152</v>
      </c>
      <c r="G2641" s="27" t="s">
        <v>153</v>
      </c>
      <c r="H2641" s="139" t="s">
        <v>4</v>
      </c>
      <c r="I2641" s="1">
        <v>1296492957</v>
      </c>
      <c r="J2641" s="58">
        <v>3787</v>
      </c>
      <c r="K2641" t="str">
        <f>VLOOKUP(D2641,Group[],3,FALSE)</f>
        <v>Komoditi</v>
      </c>
      <c r="L2641" t="str">
        <f>VLOOKUP(D2641,Group[],5,FALSE)</f>
        <v>Tembakau</v>
      </c>
      <c r="M2641" t="str">
        <f>VLOOKUP(D2641,Group[],4,FALSE)</f>
        <v>Tembakau</v>
      </c>
      <c r="N2641" t="str">
        <f>VLOOKUP(F2641,Kategori[],3,FALSE)</f>
        <v>Tembakau</v>
      </c>
    </row>
    <row r="2642" spans="1:14">
      <c r="A2642" s="139" t="s">
        <v>6856</v>
      </c>
      <c r="B2642" s="27" t="s">
        <v>21</v>
      </c>
      <c r="C2642" s="27" t="s">
        <v>24</v>
      </c>
      <c r="D2642" s="27" t="s">
        <v>1063</v>
      </c>
      <c r="E2642" s="27" t="s">
        <v>38</v>
      </c>
      <c r="F2642" s="27" t="s">
        <v>154</v>
      </c>
      <c r="G2642" s="27" t="s">
        <v>155</v>
      </c>
      <c r="H2642" s="139" t="s">
        <v>4</v>
      </c>
      <c r="I2642" s="1">
        <v>72011734</v>
      </c>
      <c r="J2642" s="58">
        <v>252</v>
      </c>
      <c r="K2642" t="str">
        <f>VLOOKUP(D2642,Group[],3,FALSE)</f>
        <v>Komoditi</v>
      </c>
      <c r="L2642" t="str">
        <f>VLOOKUP(D2642,Group[],5,FALSE)</f>
        <v>Tembakau</v>
      </c>
      <c r="M2642" t="str">
        <f>VLOOKUP(D2642,Group[],4,FALSE)</f>
        <v>Tembakau</v>
      </c>
      <c r="N2642" t="str">
        <f>VLOOKUP(F2642,Kategori[],3,FALSE)</f>
        <v>Tembakau</v>
      </c>
    </row>
    <row r="2643" spans="1:14">
      <c r="A2643" s="139" t="s">
        <v>6856</v>
      </c>
      <c r="B2643" s="27" t="s">
        <v>21</v>
      </c>
      <c r="C2643" s="27" t="s">
        <v>24</v>
      </c>
      <c r="D2643" s="27" t="s">
        <v>1063</v>
      </c>
      <c r="E2643" s="27" t="s">
        <v>38</v>
      </c>
      <c r="F2643" s="27" t="s">
        <v>156</v>
      </c>
      <c r="G2643" s="27" t="s">
        <v>157</v>
      </c>
      <c r="H2643" s="139" t="s">
        <v>4</v>
      </c>
      <c r="I2643" s="1">
        <v>44253340</v>
      </c>
      <c r="J2643" s="58">
        <v>155</v>
      </c>
      <c r="K2643" t="str">
        <f>VLOOKUP(D2643,Group[],3,FALSE)</f>
        <v>Komoditi</v>
      </c>
      <c r="L2643" t="str">
        <f>VLOOKUP(D2643,Group[],5,FALSE)</f>
        <v>Tembakau</v>
      </c>
      <c r="M2643" t="str">
        <f>VLOOKUP(D2643,Group[],4,FALSE)</f>
        <v>Tembakau</v>
      </c>
      <c r="N2643" t="str">
        <f>VLOOKUP(F2643,Kategori[],3,FALSE)</f>
        <v>Tembakau</v>
      </c>
    </row>
    <row r="2644" spans="1:14">
      <c r="A2644" s="139" t="s">
        <v>6856</v>
      </c>
      <c r="B2644" s="27" t="s">
        <v>21</v>
      </c>
      <c r="C2644" s="27" t="s">
        <v>24</v>
      </c>
      <c r="D2644" s="27" t="s">
        <v>1063</v>
      </c>
      <c r="E2644" s="27" t="s">
        <v>38</v>
      </c>
      <c r="F2644" s="27" t="s">
        <v>158</v>
      </c>
      <c r="G2644" s="27" t="s">
        <v>159</v>
      </c>
      <c r="H2644" s="139" t="s">
        <v>4</v>
      </c>
      <c r="I2644" s="1">
        <v>279697614</v>
      </c>
      <c r="J2644" s="58">
        <v>819</v>
      </c>
      <c r="K2644" t="str">
        <f>VLOOKUP(D2644,Group[],3,FALSE)</f>
        <v>Komoditi</v>
      </c>
      <c r="L2644" t="str">
        <f>VLOOKUP(D2644,Group[],5,FALSE)</f>
        <v>Tembakau</v>
      </c>
      <c r="M2644" t="str">
        <f>VLOOKUP(D2644,Group[],4,FALSE)</f>
        <v>Tembakau</v>
      </c>
      <c r="N2644" t="str">
        <f>VLOOKUP(F2644,Kategori[],3,FALSE)</f>
        <v>Tembakau</v>
      </c>
    </row>
    <row r="2645" spans="1:14">
      <c r="A2645" s="139" t="s">
        <v>6856</v>
      </c>
      <c r="B2645" s="27" t="s">
        <v>21</v>
      </c>
      <c r="C2645" s="27" t="s">
        <v>24</v>
      </c>
      <c r="D2645" s="27" t="s">
        <v>1063</v>
      </c>
      <c r="E2645" s="27" t="s">
        <v>38</v>
      </c>
      <c r="F2645" s="27" t="s">
        <v>160</v>
      </c>
      <c r="G2645" s="27" t="s">
        <v>161</v>
      </c>
      <c r="H2645" s="139" t="s">
        <v>4</v>
      </c>
      <c r="I2645" s="1">
        <v>360274363</v>
      </c>
      <c r="J2645" s="58">
        <v>1053</v>
      </c>
      <c r="K2645" t="str">
        <f>VLOOKUP(D2645,Group[],3,FALSE)</f>
        <v>Komoditi</v>
      </c>
      <c r="L2645" t="str">
        <f>VLOOKUP(D2645,Group[],5,FALSE)</f>
        <v>Tembakau</v>
      </c>
      <c r="M2645" t="str">
        <f>VLOOKUP(D2645,Group[],4,FALSE)</f>
        <v>Tembakau</v>
      </c>
      <c r="N2645" t="str">
        <f>VLOOKUP(F2645,Kategori[],3,FALSE)</f>
        <v>Tembakau</v>
      </c>
    </row>
    <row r="2646" spans="1:14">
      <c r="A2646" s="139" t="s">
        <v>6856</v>
      </c>
      <c r="B2646" s="27" t="s">
        <v>21</v>
      </c>
      <c r="C2646" s="27" t="s">
        <v>24</v>
      </c>
      <c r="D2646" s="27" t="s">
        <v>1063</v>
      </c>
      <c r="E2646" s="27" t="s">
        <v>38</v>
      </c>
      <c r="F2646" s="27" t="s">
        <v>162</v>
      </c>
      <c r="G2646" s="27" t="s">
        <v>163</v>
      </c>
      <c r="H2646" s="139" t="s">
        <v>4</v>
      </c>
      <c r="I2646" s="1">
        <v>1339238329</v>
      </c>
      <c r="J2646" s="58">
        <v>4371</v>
      </c>
      <c r="K2646" t="str">
        <f>VLOOKUP(D2646,Group[],3,FALSE)</f>
        <v>Komoditi</v>
      </c>
      <c r="L2646" t="str">
        <f>VLOOKUP(D2646,Group[],5,FALSE)</f>
        <v>Tembakau</v>
      </c>
      <c r="M2646" t="str">
        <f>VLOOKUP(D2646,Group[],4,FALSE)</f>
        <v>Tembakau</v>
      </c>
      <c r="N2646" t="str">
        <f>VLOOKUP(F2646,Kategori[],3,FALSE)</f>
        <v>Tembakau</v>
      </c>
    </row>
    <row r="2647" spans="1:14">
      <c r="A2647" s="139" t="s">
        <v>6856</v>
      </c>
      <c r="B2647" s="27" t="s">
        <v>21</v>
      </c>
      <c r="C2647" s="27" t="s">
        <v>24</v>
      </c>
      <c r="D2647" s="27" t="s">
        <v>1063</v>
      </c>
      <c r="E2647" s="27" t="s">
        <v>38</v>
      </c>
      <c r="F2647" s="27" t="s">
        <v>164</v>
      </c>
      <c r="G2647" s="27" t="s">
        <v>165</v>
      </c>
      <c r="H2647" s="139" t="s">
        <v>4</v>
      </c>
      <c r="I2647" s="1">
        <v>348013735</v>
      </c>
      <c r="J2647" s="58">
        <v>1013</v>
      </c>
      <c r="K2647" t="str">
        <f>VLOOKUP(D2647,Group[],3,FALSE)</f>
        <v>Komoditi</v>
      </c>
      <c r="L2647" t="str">
        <f>VLOOKUP(D2647,Group[],5,FALSE)</f>
        <v>Tembakau</v>
      </c>
      <c r="M2647" t="str">
        <f>VLOOKUP(D2647,Group[],4,FALSE)</f>
        <v>Tembakau</v>
      </c>
      <c r="N2647" t="str">
        <f>VLOOKUP(F2647,Kategori[],3,FALSE)</f>
        <v>Tembakau</v>
      </c>
    </row>
    <row r="2648" spans="1:14">
      <c r="A2648" s="139" t="s">
        <v>6856</v>
      </c>
      <c r="B2648" s="27" t="s">
        <v>21</v>
      </c>
      <c r="C2648" s="27" t="s">
        <v>24</v>
      </c>
      <c r="D2648" s="27" t="s">
        <v>1063</v>
      </c>
      <c r="E2648" s="27" t="s">
        <v>38</v>
      </c>
      <c r="F2648" s="27" t="s">
        <v>166</v>
      </c>
      <c r="G2648" s="27" t="s">
        <v>167</v>
      </c>
      <c r="H2648" s="139" t="s">
        <v>4</v>
      </c>
      <c r="I2648" s="1">
        <v>140055067</v>
      </c>
      <c r="J2648" s="58">
        <v>412</v>
      </c>
      <c r="K2648" t="str">
        <f>VLOOKUP(D2648,Group[],3,FALSE)</f>
        <v>Komoditi</v>
      </c>
      <c r="L2648" t="str">
        <f>VLOOKUP(D2648,Group[],5,FALSE)</f>
        <v>Tembakau</v>
      </c>
      <c r="M2648" t="str">
        <f>VLOOKUP(D2648,Group[],4,FALSE)</f>
        <v>Tembakau</v>
      </c>
      <c r="N2648" t="str">
        <f>VLOOKUP(F2648,Kategori[],3,FALSE)</f>
        <v>Tembakau</v>
      </c>
    </row>
    <row r="2649" spans="1:14">
      <c r="A2649" s="139" t="s">
        <v>6856</v>
      </c>
      <c r="B2649" s="27" t="s">
        <v>21</v>
      </c>
      <c r="C2649" s="27" t="s">
        <v>24</v>
      </c>
      <c r="D2649" s="27" t="s">
        <v>1063</v>
      </c>
      <c r="E2649" s="27" t="s">
        <v>38</v>
      </c>
      <c r="F2649" s="27" t="s">
        <v>168</v>
      </c>
      <c r="G2649" s="27" t="s">
        <v>169</v>
      </c>
      <c r="H2649" s="139" t="s">
        <v>4</v>
      </c>
      <c r="I2649" s="1">
        <v>158018353</v>
      </c>
      <c r="J2649" s="58">
        <v>612</v>
      </c>
      <c r="K2649" t="str">
        <f>VLOOKUP(D2649,Group[],3,FALSE)</f>
        <v>Komoditi</v>
      </c>
      <c r="L2649" t="str">
        <f>VLOOKUP(D2649,Group[],5,FALSE)</f>
        <v>Tembakau</v>
      </c>
      <c r="M2649" t="str">
        <f>VLOOKUP(D2649,Group[],4,FALSE)</f>
        <v>Tembakau</v>
      </c>
      <c r="N2649" t="str">
        <f>VLOOKUP(F2649,Kategori[],3,FALSE)</f>
        <v>Tembakau</v>
      </c>
    </row>
    <row r="2650" spans="1:14">
      <c r="A2650" s="139" t="s">
        <v>6856</v>
      </c>
      <c r="B2650" s="27" t="s">
        <v>21</v>
      </c>
      <c r="C2650" s="27" t="s">
        <v>24</v>
      </c>
      <c r="D2650" s="27" t="s">
        <v>1063</v>
      </c>
      <c r="E2650" s="27" t="s">
        <v>38</v>
      </c>
      <c r="F2650" s="27" t="s">
        <v>170</v>
      </c>
      <c r="G2650" s="27" t="s">
        <v>171</v>
      </c>
      <c r="H2650" s="139" t="s">
        <v>4</v>
      </c>
      <c r="I2650" s="1">
        <v>130972516</v>
      </c>
      <c r="J2650" s="58">
        <v>510</v>
      </c>
      <c r="K2650" t="str">
        <f>VLOOKUP(D2650,Group[],3,FALSE)</f>
        <v>Komoditi</v>
      </c>
      <c r="L2650" t="str">
        <f>VLOOKUP(D2650,Group[],5,FALSE)</f>
        <v>Tembakau</v>
      </c>
      <c r="M2650" t="str">
        <f>VLOOKUP(D2650,Group[],4,FALSE)</f>
        <v>Tembakau</v>
      </c>
      <c r="N2650" t="str">
        <f>VLOOKUP(F2650,Kategori[],3,FALSE)</f>
        <v>Tembakau</v>
      </c>
    </row>
    <row r="2651" spans="1:14">
      <c r="A2651" s="139" t="s">
        <v>6856</v>
      </c>
      <c r="B2651" s="27" t="s">
        <v>21</v>
      </c>
      <c r="C2651" s="27" t="s">
        <v>24</v>
      </c>
      <c r="D2651" s="27" t="s">
        <v>1063</v>
      </c>
      <c r="E2651" s="27" t="s">
        <v>38</v>
      </c>
      <c r="F2651" s="27" t="s">
        <v>172</v>
      </c>
      <c r="G2651" s="27" t="s">
        <v>173</v>
      </c>
      <c r="H2651" s="139" t="s">
        <v>4</v>
      </c>
      <c r="I2651" s="1">
        <v>26109618</v>
      </c>
      <c r="J2651" s="58">
        <v>102</v>
      </c>
      <c r="K2651" t="str">
        <f>VLOOKUP(D2651,Group[],3,FALSE)</f>
        <v>Komoditi</v>
      </c>
      <c r="L2651" t="str">
        <f>VLOOKUP(D2651,Group[],5,FALSE)</f>
        <v>Tembakau</v>
      </c>
      <c r="M2651" t="str">
        <f>VLOOKUP(D2651,Group[],4,FALSE)</f>
        <v>Tembakau</v>
      </c>
      <c r="N2651" t="str">
        <f>VLOOKUP(F2651,Kategori[],3,FALSE)</f>
        <v>Tembakau</v>
      </c>
    </row>
    <row r="2652" spans="1:14">
      <c r="A2652" s="139" t="s">
        <v>6856</v>
      </c>
      <c r="B2652" s="27" t="s">
        <v>21</v>
      </c>
      <c r="C2652" s="27" t="s">
        <v>24</v>
      </c>
      <c r="D2652" s="27" t="s">
        <v>1063</v>
      </c>
      <c r="E2652" s="27" t="s">
        <v>38</v>
      </c>
      <c r="F2652" s="27" t="s">
        <v>174</v>
      </c>
      <c r="G2652" s="27" t="s">
        <v>175</v>
      </c>
      <c r="H2652" s="139" t="s">
        <v>4</v>
      </c>
      <c r="I2652" s="1">
        <v>2118280633</v>
      </c>
      <c r="J2652" s="58">
        <v>7054</v>
      </c>
      <c r="K2652" t="str">
        <f>VLOOKUP(D2652,Group[],3,FALSE)</f>
        <v>Komoditi</v>
      </c>
      <c r="L2652" t="str">
        <f>VLOOKUP(D2652,Group[],5,FALSE)</f>
        <v>Tembakau</v>
      </c>
      <c r="M2652" t="str">
        <f>VLOOKUP(D2652,Group[],4,FALSE)</f>
        <v>Tembakau</v>
      </c>
      <c r="N2652" t="str">
        <f>VLOOKUP(F2652,Kategori[],3,FALSE)</f>
        <v>Tembakau</v>
      </c>
    </row>
    <row r="2653" spans="1:14">
      <c r="A2653" s="139" t="s">
        <v>6856</v>
      </c>
      <c r="B2653" s="27" t="s">
        <v>21</v>
      </c>
      <c r="C2653" s="27" t="s">
        <v>24</v>
      </c>
      <c r="D2653" s="27" t="s">
        <v>1063</v>
      </c>
      <c r="E2653" s="27" t="s">
        <v>38</v>
      </c>
      <c r="F2653" s="27" t="s">
        <v>176</v>
      </c>
      <c r="G2653" s="27" t="s">
        <v>177</v>
      </c>
      <c r="H2653" s="139" t="s">
        <v>4</v>
      </c>
      <c r="I2653" s="1">
        <v>841283610</v>
      </c>
      <c r="J2653" s="58">
        <v>2742</v>
      </c>
      <c r="K2653" t="str">
        <f>VLOOKUP(D2653,Group[],3,FALSE)</f>
        <v>Komoditi</v>
      </c>
      <c r="L2653" t="str">
        <f>VLOOKUP(D2653,Group[],5,FALSE)</f>
        <v>Tembakau</v>
      </c>
      <c r="M2653" t="str">
        <f>VLOOKUP(D2653,Group[],4,FALSE)</f>
        <v>Tembakau</v>
      </c>
      <c r="N2653" t="str">
        <f>VLOOKUP(F2653,Kategori[],3,FALSE)</f>
        <v>Tembakau</v>
      </c>
    </row>
    <row r="2654" spans="1:14">
      <c r="A2654" s="139" t="s">
        <v>6856</v>
      </c>
      <c r="B2654" s="27" t="s">
        <v>21</v>
      </c>
      <c r="C2654" s="27" t="s">
        <v>24</v>
      </c>
      <c r="D2654" s="27" t="s">
        <v>1063</v>
      </c>
      <c r="E2654" s="27" t="s">
        <v>38</v>
      </c>
      <c r="F2654" s="27" t="s">
        <v>178</v>
      </c>
      <c r="G2654" s="27" t="s">
        <v>179</v>
      </c>
      <c r="H2654" s="139" t="s">
        <v>4</v>
      </c>
      <c r="I2654" s="1">
        <v>53237323</v>
      </c>
      <c r="J2654" s="58">
        <v>250</v>
      </c>
      <c r="K2654" t="str">
        <f>VLOOKUP(D2654,Group[],3,FALSE)</f>
        <v>Komoditi</v>
      </c>
      <c r="L2654" t="str">
        <f>VLOOKUP(D2654,Group[],5,FALSE)</f>
        <v>Tembakau</v>
      </c>
      <c r="M2654" t="str">
        <f>VLOOKUP(D2654,Group[],4,FALSE)</f>
        <v>Tembakau</v>
      </c>
      <c r="N2654" t="str">
        <f>VLOOKUP(F2654,Kategori[],3,FALSE)</f>
        <v>Tembakau</v>
      </c>
    </row>
    <row r="2655" spans="1:14">
      <c r="A2655" s="139" t="s">
        <v>6856</v>
      </c>
      <c r="B2655" s="27" t="s">
        <v>21</v>
      </c>
      <c r="C2655" s="27" t="s">
        <v>24</v>
      </c>
      <c r="D2655" s="27" t="s">
        <v>1063</v>
      </c>
      <c r="E2655" s="27" t="s">
        <v>38</v>
      </c>
      <c r="F2655" s="27" t="s">
        <v>180</v>
      </c>
      <c r="G2655" s="27" t="s">
        <v>181</v>
      </c>
      <c r="H2655" s="139" t="s">
        <v>4</v>
      </c>
      <c r="I2655" s="1">
        <v>178463263</v>
      </c>
      <c r="J2655" s="58">
        <v>767</v>
      </c>
      <c r="K2655" t="str">
        <f>VLOOKUP(D2655,Group[],3,FALSE)</f>
        <v>Komoditi</v>
      </c>
      <c r="L2655" t="str">
        <f>VLOOKUP(D2655,Group[],5,FALSE)</f>
        <v>Tembakau</v>
      </c>
      <c r="M2655" t="str">
        <f>VLOOKUP(D2655,Group[],4,FALSE)</f>
        <v>Tembakau</v>
      </c>
      <c r="N2655" t="str">
        <f>VLOOKUP(F2655,Kategori[],3,FALSE)</f>
        <v>Tembakau</v>
      </c>
    </row>
    <row r="2656" spans="1:14">
      <c r="A2656" s="139" t="s">
        <v>6856</v>
      </c>
      <c r="B2656" s="27" t="s">
        <v>21</v>
      </c>
      <c r="C2656" s="27" t="s">
        <v>24</v>
      </c>
      <c r="D2656" s="27" t="s">
        <v>1063</v>
      </c>
      <c r="E2656" s="27" t="s">
        <v>38</v>
      </c>
      <c r="F2656" s="27" t="s">
        <v>182</v>
      </c>
      <c r="G2656" s="27" t="s">
        <v>183</v>
      </c>
      <c r="H2656" s="139" t="s">
        <v>4</v>
      </c>
      <c r="I2656" s="1">
        <v>153735933</v>
      </c>
      <c r="J2656" s="58">
        <v>661</v>
      </c>
      <c r="K2656" t="str">
        <f>VLOOKUP(D2656,Group[],3,FALSE)</f>
        <v>Komoditi</v>
      </c>
      <c r="L2656" t="str">
        <f>VLOOKUP(D2656,Group[],5,FALSE)</f>
        <v>Tembakau</v>
      </c>
      <c r="M2656" t="str">
        <f>VLOOKUP(D2656,Group[],4,FALSE)</f>
        <v>Tembakau</v>
      </c>
      <c r="N2656" t="str">
        <f>VLOOKUP(F2656,Kategori[],3,FALSE)</f>
        <v>Tembakau</v>
      </c>
    </row>
    <row r="2657" spans="1:14">
      <c r="A2657" s="139" t="s">
        <v>6856</v>
      </c>
      <c r="B2657" s="27" t="s">
        <v>21</v>
      </c>
      <c r="C2657" s="27" t="s">
        <v>24</v>
      </c>
      <c r="D2657" s="27" t="s">
        <v>1063</v>
      </c>
      <c r="E2657" s="27" t="s">
        <v>38</v>
      </c>
      <c r="F2657" s="27" t="s">
        <v>184</v>
      </c>
      <c r="G2657" s="27" t="s">
        <v>185</v>
      </c>
      <c r="H2657" s="139" t="s">
        <v>4</v>
      </c>
      <c r="I2657" s="1">
        <v>70138451</v>
      </c>
      <c r="J2657" s="58">
        <v>301</v>
      </c>
      <c r="K2657" t="str">
        <f>VLOOKUP(D2657,Group[],3,FALSE)</f>
        <v>Komoditi</v>
      </c>
      <c r="L2657" t="str">
        <f>VLOOKUP(D2657,Group[],5,FALSE)</f>
        <v>Tembakau</v>
      </c>
      <c r="M2657" t="str">
        <f>VLOOKUP(D2657,Group[],4,FALSE)</f>
        <v>Tembakau</v>
      </c>
      <c r="N2657" t="str">
        <f>VLOOKUP(F2657,Kategori[],3,FALSE)</f>
        <v>Tembakau</v>
      </c>
    </row>
    <row r="2658" spans="1:14">
      <c r="A2658" s="139" t="s">
        <v>6856</v>
      </c>
      <c r="B2658" s="27" t="s">
        <v>21</v>
      </c>
      <c r="C2658" s="27" t="s">
        <v>24</v>
      </c>
      <c r="D2658" s="27" t="s">
        <v>1063</v>
      </c>
      <c r="E2658" s="27" t="s">
        <v>38</v>
      </c>
      <c r="F2658" s="27" t="s">
        <v>186</v>
      </c>
      <c r="G2658" s="27" t="s">
        <v>187</v>
      </c>
      <c r="H2658" s="139" t="s">
        <v>4</v>
      </c>
      <c r="I2658" s="1">
        <v>53237323</v>
      </c>
      <c r="J2658" s="58">
        <v>250</v>
      </c>
      <c r="K2658" t="str">
        <f>VLOOKUP(D2658,Group[],3,FALSE)</f>
        <v>Komoditi</v>
      </c>
      <c r="L2658" t="str">
        <f>VLOOKUP(D2658,Group[],5,FALSE)</f>
        <v>Tembakau</v>
      </c>
      <c r="M2658" t="str">
        <f>VLOOKUP(D2658,Group[],4,FALSE)</f>
        <v>Tembakau</v>
      </c>
      <c r="N2658" t="str">
        <f>VLOOKUP(F2658,Kategori[],3,FALSE)</f>
        <v>Tembakau</v>
      </c>
    </row>
    <row r="2659" spans="1:14">
      <c r="A2659" s="139" t="s">
        <v>6856</v>
      </c>
      <c r="B2659" s="27" t="s">
        <v>21</v>
      </c>
      <c r="C2659" s="27" t="s">
        <v>24</v>
      </c>
      <c r="D2659" s="27" t="s">
        <v>1063</v>
      </c>
      <c r="E2659" s="27" t="s">
        <v>38</v>
      </c>
      <c r="F2659" s="27" t="s">
        <v>188</v>
      </c>
      <c r="G2659" s="27" t="s">
        <v>189</v>
      </c>
      <c r="H2659" s="139" t="s">
        <v>5</v>
      </c>
      <c r="I2659" s="1">
        <v>2862500</v>
      </c>
      <c r="J2659" s="58">
        <v>55</v>
      </c>
      <c r="K2659" t="str">
        <f>VLOOKUP(D2659,Group[],3,FALSE)</f>
        <v>Komoditi</v>
      </c>
      <c r="L2659" t="str">
        <f>VLOOKUP(D2659,Group[],5,FALSE)</f>
        <v>Tembakau</v>
      </c>
      <c r="M2659" t="str">
        <f>VLOOKUP(D2659,Group[],4,FALSE)</f>
        <v>Tembakau</v>
      </c>
      <c r="N2659" t="str">
        <f>VLOOKUP(F2659,Kategori[],3,FALSE)</f>
        <v>Tembakau</v>
      </c>
    </row>
    <row r="2660" spans="1:14">
      <c r="A2660" s="139" t="s">
        <v>6856</v>
      </c>
      <c r="B2660" s="27" t="s">
        <v>21</v>
      </c>
      <c r="C2660" s="27" t="s">
        <v>24</v>
      </c>
      <c r="D2660" s="27" t="s">
        <v>1063</v>
      </c>
      <c r="E2660" s="27" t="s">
        <v>38</v>
      </c>
      <c r="F2660" s="27" t="s">
        <v>224</v>
      </c>
      <c r="G2660" s="27" t="s">
        <v>225</v>
      </c>
      <c r="H2660" s="139" t="s">
        <v>4</v>
      </c>
      <c r="I2660" s="1">
        <v>369080089</v>
      </c>
      <c r="J2660" s="58">
        <v>302</v>
      </c>
      <c r="K2660" t="str">
        <f>VLOOKUP(D2660,Group[],3,FALSE)</f>
        <v>Komoditi</v>
      </c>
      <c r="L2660" t="str">
        <f>VLOOKUP(D2660,Group[],5,FALSE)</f>
        <v>Tembakau</v>
      </c>
      <c r="M2660" t="str">
        <f>VLOOKUP(D2660,Group[],4,FALSE)</f>
        <v>Tembakau</v>
      </c>
      <c r="N2660" t="str">
        <f>VLOOKUP(F2660,Kategori[],3,FALSE)</f>
        <v>Tembakau</v>
      </c>
    </row>
    <row r="2661" spans="1:14">
      <c r="A2661" s="139" t="s">
        <v>6856</v>
      </c>
      <c r="B2661" s="27" t="s">
        <v>21</v>
      </c>
      <c r="C2661" s="27" t="s">
        <v>24</v>
      </c>
      <c r="D2661" s="27" t="s">
        <v>1063</v>
      </c>
      <c r="E2661" s="27" t="s">
        <v>38</v>
      </c>
      <c r="F2661" s="27" t="s">
        <v>228</v>
      </c>
      <c r="G2661" s="27" t="s">
        <v>229</v>
      </c>
      <c r="H2661" s="139" t="s">
        <v>4</v>
      </c>
      <c r="I2661" s="1">
        <v>813149703</v>
      </c>
      <c r="J2661" s="58">
        <v>824</v>
      </c>
      <c r="K2661" t="str">
        <f>VLOOKUP(D2661,Group[],3,FALSE)</f>
        <v>Komoditi</v>
      </c>
      <c r="L2661" t="str">
        <f>VLOOKUP(D2661,Group[],5,FALSE)</f>
        <v>Tembakau</v>
      </c>
      <c r="M2661" t="str">
        <f>VLOOKUP(D2661,Group[],4,FALSE)</f>
        <v>Tembakau</v>
      </c>
      <c r="N2661" t="str">
        <f>VLOOKUP(F2661,Kategori[],3,FALSE)</f>
        <v>Tembakau</v>
      </c>
    </row>
    <row r="2662" spans="1:14">
      <c r="A2662" s="139" t="s">
        <v>6856</v>
      </c>
      <c r="B2662" s="27" t="s">
        <v>21</v>
      </c>
      <c r="C2662" s="27" t="s">
        <v>24</v>
      </c>
      <c r="D2662" s="27" t="s">
        <v>1063</v>
      </c>
      <c r="E2662" s="27" t="s">
        <v>38</v>
      </c>
      <c r="F2662" s="27" t="s">
        <v>230</v>
      </c>
      <c r="G2662" s="27" t="s">
        <v>231</v>
      </c>
      <c r="H2662" s="139" t="s">
        <v>4</v>
      </c>
      <c r="I2662" s="1">
        <v>184443222</v>
      </c>
      <c r="J2662" s="58">
        <v>201</v>
      </c>
      <c r="K2662" t="str">
        <f>VLOOKUP(D2662,Group[],3,FALSE)</f>
        <v>Komoditi</v>
      </c>
      <c r="L2662" t="str">
        <f>VLOOKUP(D2662,Group[],5,FALSE)</f>
        <v>Tembakau</v>
      </c>
      <c r="M2662" t="str">
        <f>VLOOKUP(D2662,Group[],4,FALSE)</f>
        <v>Tembakau</v>
      </c>
      <c r="N2662" t="str">
        <f>VLOOKUP(F2662,Kategori[],3,FALSE)</f>
        <v>Tembakau</v>
      </c>
    </row>
    <row r="2663" spans="1:14">
      <c r="A2663" s="139" t="s">
        <v>6856</v>
      </c>
      <c r="B2663" s="27" t="s">
        <v>21</v>
      </c>
      <c r="C2663" s="27" t="s">
        <v>24</v>
      </c>
      <c r="D2663" s="27" t="s">
        <v>1063</v>
      </c>
      <c r="E2663" s="27" t="s">
        <v>38</v>
      </c>
      <c r="F2663" s="27" t="s">
        <v>246</v>
      </c>
      <c r="G2663" s="27" t="s">
        <v>247</v>
      </c>
      <c r="H2663" s="139" t="s">
        <v>4</v>
      </c>
      <c r="I2663" s="1">
        <v>38222893</v>
      </c>
      <c r="J2663" s="58">
        <v>151</v>
      </c>
      <c r="K2663" t="str">
        <f>VLOOKUP(D2663,Group[],3,FALSE)</f>
        <v>Komoditi</v>
      </c>
      <c r="L2663" t="str">
        <f>VLOOKUP(D2663,Group[],5,FALSE)</f>
        <v>Tembakau</v>
      </c>
      <c r="M2663" t="str">
        <f>VLOOKUP(D2663,Group[],4,FALSE)</f>
        <v>Tembakau</v>
      </c>
      <c r="N2663" t="str">
        <f>VLOOKUP(F2663,Kategori[],3,FALSE)</f>
        <v>Tembakau</v>
      </c>
    </row>
    <row r="2664" spans="1:14">
      <c r="A2664" s="139" t="s">
        <v>6856</v>
      </c>
      <c r="B2664" s="27" t="s">
        <v>21</v>
      </c>
      <c r="C2664" s="27" t="s">
        <v>24</v>
      </c>
      <c r="D2664" s="27" t="s">
        <v>1063</v>
      </c>
      <c r="E2664" s="27" t="s">
        <v>38</v>
      </c>
      <c r="F2664" s="27" t="s">
        <v>248</v>
      </c>
      <c r="G2664" s="27" t="s">
        <v>249</v>
      </c>
      <c r="H2664" s="139" t="s">
        <v>4</v>
      </c>
      <c r="I2664" s="1">
        <v>25780253</v>
      </c>
      <c r="J2664" s="58">
        <v>101</v>
      </c>
      <c r="K2664" t="str">
        <f>VLOOKUP(D2664,Group[],3,FALSE)</f>
        <v>Komoditi</v>
      </c>
      <c r="L2664" t="str">
        <f>VLOOKUP(D2664,Group[],5,FALSE)</f>
        <v>Tembakau</v>
      </c>
      <c r="M2664" t="str">
        <f>VLOOKUP(D2664,Group[],4,FALSE)</f>
        <v>Tembakau</v>
      </c>
      <c r="N2664" t="str">
        <f>VLOOKUP(F2664,Kategori[],3,FALSE)</f>
        <v>Tembakau</v>
      </c>
    </row>
    <row r="2665" spans="1:14">
      <c r="A2665" s="139" t="s">
        <v>6856</v>
      </c>
      <c r="B2665" s="27" t="s">
        <v>21</v>
      </c>
      <c r="C2665" s="27" t="s">
        <v>24</v>
      </c>
      <c r="D2665" s="27" t="s">
        <v>1063</v>
      </c>
      <c r="E2665" s="27" t="s">
        <v>38</v>
      </c>
      <c r="F2665" s="27" t="s">
        <v>250</v>
      </c>
      <c r="G2665" s="27" t="s">
        <v>251</v>
      </c>
      <c r="H2665" s="139" t="s">
        <v>4</v>
      </c>
      <c r="I2665" s="1">
        <v>1312011290</v>
      </c>
      <c r="J2665" s="58">
        <v>4237</v>
      </c>
      <c r="K2665" t="str">
        <f>VLOOKUP(D2665,Group[],3,FALSE)</f>
        <v>Komoditi</v>
      </c>
      <c r="L2665" t="str">
        <f>VLOOKUP(D2665,Group[],5,FALSE)</f>
        <v>Tembakau</v>
      </c>
      <c r="M2665" t="str">
        <f>VLOOKUP(D2665,Group[],4,FALSE)</f>
        <v>Tembakau</v>
      </c>
      <c r="N2665" t="str">
        <f>VLOOKUP(F2665,Kategori[],3,FALSE)</f>
        <v>Tembakau</v>
      </c>
    </row>
    <row r="2666" spans="1:14">
      <c r="A2666" s="139" t="s">
        <v>6856</v>
      </c>
      <c r="B2666" s="27" t="s">
        <v>21</v>
      </c>
      <c r="C2666" s="27" t="s">
        <v>24</v>
      </c>
      <c r="D2666" s="27" t="s">
        <v>1063</v>
      </c>
      <c r="E2666" s="27" t="s">
        <v>38</v>
      </c>
      <c r="F2666" s="27" t="s">
        <v>252</v>
      </c>
      <c r="G2666" s="27" t="s">
        <v>253</v>
      </c>
      <c r="H2666" s="139" t="s">
        <v>4</v>
      </c>
      <c r="I2666" s="1">
        <v>214101536</v>
      </c>
      <c r="J2666" s="58">
        <v>916</v>
      </c>
      <c r="K2666" t="str">
        <f>VLOOKUP(D2666,Group[],3,FALSE)</f>
        <v>Komoditi</v>
      </c>
      <c r="L2666" t="str">
        <f>VLOOKUP(D2666,Group[],5,FALSE)</f>
        <v>Tembakau</v>
      </c>
      <c r="M2666" t="str">
        <f>VLOOKUP(D2666,Group[],4,FALSE)</f>
        <v>Tembakau</v>
      </c>
      <c r="N2666" t="str">
        <f>VLOOKUP(F2666,Kategori[],3,FALSE)</f>
        <v>Tembakau</v>
      </c>
    </row>
    <row r="2667" spans="1:14">
      <c r="A2667" s="139" t="s">
        <v>6856</v>
      </c>
      <c r="B2667" s="27" t="s">
        <v>21</v>
      </c>
      <c r="C2667" s="27" t="s">
        <v>24</v>
      </c>
      <c r="D2667" s="27" t="s">
        <v>1063</v>
      </c>
      <c r="E2667" s="27" t="s">
        <v>38</v>
      </c>
      <c r="F2667" s="27" t="s">
        <v>254</v>
      </c>
      <c r="G2667" s="27" t="s">
        <v>255</v>
      </c>
      <c r="H2667" s="139" t="s">
        <v>4</v>
      </c>
      <c r="I2667" s="1">
        <v>163814113</v>
      </c>
      <c r="J2667" s="58">
        <v>712</v>
      </c>
      <c r="K2667" t="str">
        <f>VLOOKUP(D2667,Group[],3,FALSE)</f>
        <v>Komoditi</v>
      </c>
      <c r="L2667" t="str">
        <f>VLOOKUP(D2667,Group[],5,FALSE)</f>
        <v>Tembakau</v>
      </c>
      <c r="M2667" t="str">
        <f>VLOOKUP(D2667,Group[],4,FALSE)</f>
        <v>Tembakau</v>
      </c>
      <c r="N2667" t="str">
        <f>VLOOKUP(F2667,Kategori[],3,FALSE)</f>
        <v>Tembakau</v>
      </c>
    </row>
    <row r="2668" spans="1:14">
      <c r="A2668" s="139" t="s">
        <v>6856</v>
      </c>
      <c r="B2668" s="27" t="s">
        <v>21</v>
      </c>
      <c r="C2668" s="27" t="s">
        <v>24</v>
      </c>
      <c r="D2668" s="27" t="s">
        <v>1063</v>
      </c>
      <c r="E2668" s="27" t="s">
        <v>38</v>
      </c>
      <c r="F2668" s="27" t="s">
        <v>256</v>
      </c>
      <c r="G2668" s="27" t="s">
        <v>257</v>
      </c>
      <c r="H2668" s="139" t="s">
        <v>4</v>
      </c>
      <c r="I2668" s="1">
        <v>785838287</v>
      </c>
      <c r="J2668" s="58">
        <v>2873</v>
      </c>
      <c r="K2668" t="str">
        <f>VLOOKUP(D2668,Group[],3,FALSE)</f>
        <v>Komoditi</v>
      </c>
      <c r="L2668" t="str">
        <f>VLOOKUP(D2668,Group[],5,FALSE)</f>
        <v>Tembakau</v>
      </c>
      <c r="M2668" t="str">
        <f>VLOOKUP(D2668,Group[],4,FALSE)</f>
        <v>Tembakau</v>
      </c>
      <c r="N2668" t="str">
        <f>VLOOKUP(F2668,Kategori[],3,FALSE)</f>
        <v>Tembakau</v>
      </c>
    </row>
    <row r="2669" spans="1:14">
      <c r="A2669" s="139" t="s">
        <v>6856</v>
      </c>
      <c r="B2669" s="27" t="s">
        <v>21</v>
      </c>
      <c r="C2669" s="27" t="s">
        <v>24</v>
      </c>
      <c r="D2669" s="27" t="s">
        <v>1063</v>
      </c>
      <c r="E2669" s="27" t="s">
        <v>38</v>
      </c>
      <c r="F2669" s="27" t="s">
        <v>258</v>
      </c>
      <c r="G2669" s="27" t="s">
        <v>259</v>
      </c>
      <c r="H2669" s="139" t="s">
        <v>4</v>
      </c>
      <c r="I2669" s="1">
        <v>1937467756</v>
      </c>
      <c r="J2669" s="58">
        <v>6560</v>
      </c>
      <c r="K2669" t="str">
        <f>VLOOKUP(D2669,Group[],3,FALSE)</f>
        <v>Komoditi</v>
      </c>
      <c r="L2669" t="str">
        <f>VLOOKUP(D2669,Group[],5,FALSE)</f>
        <v>Tembakau</v>
      </c>
      <c r="M2669" t="str">
        <f>VLOOKUP(D2669,Group[],4,FALSE)</f>
        <v>Tembakau</v>
      </c>
      <c r="N2669" t="str">
        <f>VLOOKUP(F2669,Kategori[],3,FALSE)</f>
        <v>Tembakau</v>
      </c>
    </row>
    <row r="2670" spans="1:14">
      <c r="A2670" s="139" t="s">
        <v>6856</v>
      </c>
      <c r="B2670" s="27" t="s">
        <v>21</v>
      </c>
      <c r="C2670" s="27" t="s">
        <v>24</v>
      </c>
      <c r="D2670" s="27" t="s">
        <v>1063</v>
      </c>
      <c r="E2670" s="27" t="s">
        <v>38</v>
      </c>
      <c r="F2670" s="27" t="s">
        <v>260</v>
      </c>
      <c r="G2670" s="27" t="s">
        <v>261</v>
      </c>
      <c r="H2670" s="139" t="s">
        <v>4</v>
      </c>
      <c r="I2670" s="1">
        <v>494759157</v>
      </c>
      <c r="J2670" s="58">
        <v>1773</v>
      </c>
      <c r="K2670" t="str">
        <f>VLOOKUP(D2670,Group[],3,FALSE)</f>
        <v>Komoditi</v>
      </c>
      <c r="L2670" t="str">
        <f>VLOOKUP(D2670,Group[],5,FALSE)</f>
        <v>Tembakau</v>
      </c>
      <c r="M2670" t="str">
        <f>VLOOKUP(D2670,Group[],4,FALSE)</f>
        <v>Tembakau</v>
      </c>
      <c r="N2670" t="str">
        <f>VLOOKUP(F2670,Kategori[],3,FALSE)</f>
        <v>Tembakau</v>
      </c>
    </row>
    <row r="2671" spans="1:14">
      <c r="A2671" s="139" t="s">
        <v>6856</v>
      </c>
      <c r="B2671" s="27" t="s">
        <v>21</v>
      </c>
      <c r="C2671" s="27" t="s">
        <v>24</v>
      </c>
      <c r="D2671" s="27" t="s">
        <v>1063</v>
      </c>
      <c r="E2671" s="27" t="s">
        <v>38</v>
      </c>
      <c r="F2671" s="27" t="s">
        <v>262</v>
      </c>
      <c r="G2671" s="27" t="s">
        <v>263</v>
      </c>
      <c r="H2671" s="139" t="s">
        <v>4</v>
      </c>
      <c r="I2671" s="1">
        <v>70791011</v>
      </c>
      <c r="J2671" s="58">
        <v>305</v>
      </c>
      <c r="K2671" t="str">
        <f>VLOOKUP(D2671,Group[],3,FALSE)</f>
        <v>Komoditi</v>
      </c>
      <c r="L2671" t="str">
        <f>VLOOKUP(D2671,Group[],5,FALSE)</f>
        <v>Tembakau</v>
      </c>
      <c r="M2671" t="str">
        <f>VLOOKUP(D2671,Group[],4,FALSE)</f>
        <v>Tembakau</v>
      </c>
      <c r="N2671" t="str">
        <f>VLOOKUP(F2671,Kategori[],3,FALSE)</f>
        <v>Tembakau</v>
      </c>
    </row>
    <row r="2672" spans="1:14">
      <c r="A2672" s="139" t="s">
        <v>6856</v>
      </c>
      <c r="B2672" s="27" t="s">
        <v>21</v>
      </c>
      <c r="C2672" s="27" t="s">
        <v>24</v>
      </c>
      <c r="D2672" s="27" t="s">
        <v>1063</v>
      </c>
      <c r="E2672" s="27" t="s">
        <v>38</v>
      </c>
      <c r="F2672" s="27" t="s">
        <v>264</v>
      </c>
      <c r="G2672" s="27" t="s">
        <v>265</v>
      </c>
      <c r="H2672" s="139" t="s">
        <v>4</v>
      </c>
      <c r="I2672" s="1">
        <v>86111319</v>
      </c>
      <c r="J2672" s="58">
        <v>411</v>
      </c>
      <c r="K2672" t="str">
        <f>VLOOKUP(D2672,Group[],3,FALSE)</f>
        <v>Komoditi</v>
      </c>
      <c r="L2672" t="str">
        <f>VLOOKUP(D2672,Group[],5,FALSE)</f>
        <v>Tembakau</v>
      </c>
      <c r="M2672" t="str">
        <f>VLOOKUP(D2672,Group[],4,FALSE)</f>
        <v>Tembakau</v>
      </c>
      <c r="N2672" t="str">
        <f>VLOOKUP(F2672,Kategori[],3,FALSE)</f>
        <v>Tembakau</v>
      </c>
    </row>
    <row r="2673" spans="1:14">
      <c r="A2673" s="139" t="s">
        <v>6856</v>
      </c>
      <c r="B2673" s="27" t="s">
        <v>21</v>
      </c>
      <c r="C2673" s="27" t="s">
        <v>24</v>
      </c>
      <c r="D2673" s="27" t="s">
        <v>1063</v>
      </c>
      <c r="E2673" s="27" t="s">
        <v>38</v>
      </c>
      <c r="F2673" s="27" t="s">
        <v>266</v>
      </c>
      <c r="G2673" s="27" t="s">
        <v>267</v>
      </c>
      <c r="H2673" s="139" t="s">
        <v>4</v>
      </c>
      <c r="I2673" s="1">
        <v>42357195</v>
      </c>
      <c r="J2673" s="58">
        <v>203</v>
      </c>
      <c r="K2673" t="str">
        <f>VLOOKUP(D2673,Group[],3,FALSE)</f>
        <v>Komoditi</v>
      </c>
      <c r="L2673" t="str">
        <f>VLOOKUP(D2673,Group[],5,FALSE)</f>
        <v>Tembakau</v>
      </c>
      <c r="M2673" t="str">
        <f>VLOOKUP(D2673,Group[],4,FALSE)</f>
        <v>Tembakau</v>
      </c>
      <c r="N2673" t="str">
        <f>VLOOKUP(F2673,Kategori[],3,FALSE)</f>
        <v>Tembakau</v>
      </c>
    </row>
    <row r="2674" spans="1:14">
      <c r="A2674" s="139" t="s">
        <v>6856</v>
      </c>
      <c r="B2674" s="27" t="s">
        <v>21</v>
      </c>
      <c r="C2674" s="27" t="s">
        <v>24</v>
      </c>
      <c r="D2674" s="27" t="s">
        <v>1063</v>
      </c>
      <c r="E2674" s="27" t="s">
        <v>38</v>
      </c>
      <c r="F2674" s="27" t="s">
        <v>274</v>
      </c>
      <c r="G2674" s="27" t="s">
        <v>275</v>
      </c>
      <c r="H2674" s="139" t="s">
        <v>4</v>
      </c>
      <c r="I2674" s="1">
        <v>53237321</v>
      </c>
      <c r="J2674" s="58">
        <v>250</v>
      </c>
      <c r="K2674" t="str">
        <f>VLOOKUP(D2674,Group[],3,FALSE)</f>
        <v>Komoditi</v>
      </c>
      <c r="L2674" t="str">
        <f>VLOOKUP(D2674,Group[],5,FALSE)</f>
        <v>Tembakau</v>
      </c>
      <c r="M2674" t="str">
        <f>VLOOKUP(D2674,Group[],4,FALSE)</f>
        <v>Tembakau</v>
      </c>
      <c r="N2674" t="str">
        <f>VLOOKUP(F2674,Kategori[],3,FALSE)</f>
        <v>Tembakau</v>
      </c>
    </row>
    <row r="2675" spans="1:14">
      <c r="A2675" s="139" t="s">
        <v>6856</v>
      </c>
      <c r="B2675" s="27" t="s">
        <v>21</v>
      </c>
      <c r="C2675" s="27" t="s">
        <v>24</v>
      </c>
      <c r="D2675" s="27" t="s">
        <v>1063</v>
      </c>
      <c r="E2675" s="27" t="s">
        <v>38</v>
      </c>
      <c r="F2675" s="27" t="s">
        <v>284</v>
      </c>
      <c r="G2675" s="27" t="s">
        <v>285</v>
      </c>
      <c r="H2675" s="139" t="s">
        <v>4</v>
      </c>
      <c r="I2675" s="1">
        <v>521725760</v>
      </c>
      <c r="J2675" s="58">
        <v>2450</v>
      </c>
      <c r="K2675" t="str">
        <f>VLOOKUP(D2675,Group[],3,FALSE)</f>
        <v>Komoditi</v>
      </c>
      <c r="L2675" t="str">
        <f>VLOOKUP(D2675,Group[],5,FALSE)</f>
        <v>Tembakau</v>
      </c>
      <c r="M2675" t="str">
        <f>VLOOKUP(D2675,Group[],4,FALSE)</f>
        <v>Tembakau</v>
      </c>
      <c r="N2675" t="str">
        <f>VLOOKUP(F2675,Kategori[],3,FALSE)</f>
        <v>Tembakau</v>
      </c>
    </row>
    <row r="2676" spans="1:14">
      <c r="A2676" s="139" t="s">
        <v>6856</v>
      </c>
      <c r="B2676" s="27" t="s">
        <v>21</v>
      </c>
      <c r="C2676" s="27" t="s">
        <v>24</v>
      </c>
      <c r="D2676" s="27" t="s">
        <v>1063</v>
      </c>
      <c r="E2676" s="27" t="s">
        <v>38</v>
      </c>
      <c r="F2676" s="27" t="s">
        <v>288</v>
      </c>
      <c r="G2676" s="27" t="s">
        <v>289</v>
      </c>
      <c r="H2676" s="139" t="s">
        <v>4</v>
      </c>
      <c r="I2676" s="1">
        <v>489783367</v>
      </c>
      <c r="J2676" s="58">
        <v>2300</v>
      </c>
      <c r="K2676" t="str">
        <f>VLOOKUP(D2676,Group[],3,FALSE)</f>
        <v>Komoditi</v>
      </c>
      <c r="L2676" t="str">
        <f>VLOOKUP(D2676,Group[],5,FALSE)</f>
        <v>Tembakau</v>
      </c>
      <c r="M2676" t="str">
        <f>VLOOKUP(D2676,Group[],4,FALSE)</f>
        <v>Tembakau</v>
      </c>
      <c r="N2676" t="str">
        <f>VLOOKUP(F2676,Kategori[],3,FALSE)</f>
        <v>Tembakau</v>
      </c>
    </row>
    <row r="2677" spans="1:14">
      <c r="A2677" s="139" t="s">
        <v>6856</v>
      </c>
      <c r="B2677" s="27" t="s">
        <v>21</v>
      </c>
      <c r="C2677" s="27" t="s">
        <v>24</v>
      </c>
      <c r="D2677" s="27" t="s">
        <v>1063</v>
      </c>
      <c r="E2677" s="27" t="s">
        <v>38</v>
      </c>
      <c r="F2677" s="27" t="s">
        <v>290</v>
      </c>
      <c r="G2677" s="27" t="s">
        <v>291</v>
      </c>
      <c r="H2677" s="139" t="s">
        <v>4</v>
      </c>
      <c r="I2677" s="1">
        <v>2182730223</v>
      </c>
      <c r="J2677" s="58">
        <v>10251</v>
      </c>
      <c r="K2677" t="str">
        <f>VLOOKUP(D2677,Group[],3,FALSE)</f>
        <v>Komoditi</v>
      </c>
      <c r="L2677" t="str">
        <f>VLOOKUP(D2677,Group[],5,FALSE)</f>
        <v>Tembakau</v>
      </c>
      <c r="M2677" t="str">
        <f>VLOOKUP(D2677,Group[],4,FALSE)</f>
        <v>Tembakau</v>
      </c>
      <c r="N2677" t="str">
        <f>VLOOKUP(F2677,Kategori[],3,FALSE)</f>
        <v>Tembakau</v>
      </c>
    </row>
    <row r="2678" spans="1:14">
      <c r="A2678" s="139" t="s">
        <v>6856</v>
      </c>
      <c r="B2678" s="27" t="s">
        <v>21</v>
      </c>
      <c r="C2678" s="27" t="s">
        <v>24</v>
      </c>
      <c r="D2678" s="27" t="s">
        <v>1063</v>
      </c>
      <c r="E2678" s="27" t="s">
        <v>38</v>
      </c>
      <c r="F2678" s="27" t="s">
        <v>759</v>
      </c>
      <c r="G2678" s="27" t="s">
        <v>760</v>
      </c>
      <c r="H2678" s="139" t="s">
        <v>5</v>
      </c>
      <c r="I2678" s="1">
        <v>874800</v>
      </c>
      <c r="J2678" s="58">
        <v>3</v>
      </c>
      <c r="K2678" t="str">
        <f>VLOOKUP(D2678,Group[],3,FALSE)</f>
        <v>Komoditi</v>
      </c>
      <c r="L2678" t="str">
        <f>VLOOKUP(D2678,Group[],5,FALSE)</f>
        <v>Tembakau</v>
      </c>
      <c r="M2678" t="str">
        <f>VLOOKUP(D2678,Group[],4,FALSE)</f>
        <v>Tembakau</v>
      </c>
      <c r="N2678" t="str">
        <f>VLOOKUP(F2678,Kategori[],3,FALSE)</f>
        <v>Tembakau</v>
      </c>
    </row>
    <row r="2679" spans="1:14">
      <c r="A2679" s="139" t="s">
        <v>6856</v>
      </c>
      <c r="B2679" s="27" t="s">
        <v>21</v>
      </c>
      <c r="C2679" s="27" t="s">
        <v>24</v>
      </c>
      <c r="D2679" s="27" t="s">
        <v>1063</v>
      </c>
      <c r="E2679" s="27" t="s">
        <v>38</v>
      </c>
      <c r="F2679" s="27" t="s">
        <v>308</v>
      </c>
      <c r="G2679" s="27" t="s">
        <v>309</v>
      </c>
      <c r="H2679" s="139" t="s">
        <v>4</v>
      </c>
      <c r="I2679" s="1">
        <v>365535710</v>
      </c>
      <c r="J2679" s="58">
        <v>1850</v>
      </c>
      <c r="K2679" t="str">
        <f>VLOOKUP(D2679,Group[],3,FALSE)</f>
        <v>Komoditi</v>
      </c>
      <c r="L2679" t="str">
        <f>VLOOKUP(D2679,Group[],5,FALSE)</f>
        <v>Tembakau</v>
      </c>
      <c r="M2679" t="str">
        <f>VLOOKUP(D2679,Group[],4,FALSE)</f>
        <v>Tembakau</v>
      </c>
      <c r="N2679" t="str">
        <f>VLOOKUP(F2679,Kategori[],3,FALSE)</f>
        <v>Tembakau</v>
      </c>
    </row>
    <row r="2680" spans="1:14">
      <c r="A2680" s="139" t="s">
        <v>6856</v>
      </c>
      <c r="B2680" s="27" t="s">
        <v>21</v>
      </c>
      <c r="C2680" s="27" t="s">
        <v>24</v>
      </c>
      <c r="D2680" s="27" t="s">
        <v>1063</v>
      </c>
      <c r="E2680" s="27" t="s">
        <v>38</v>
      </c>
      <c r="F2680" s="27" t="s">
        <v>310</v>
      </c>
      <c r="G2680" s="27" t="s">
        <v>311</v>
      </c>
      <c r="H2680" s="139" t="s">
        <v>4</v>
      </c>
      <c r="I2680" s="1">
        <v>410715933</v>
      </c>
      <c r="J2680" s="58">
        <v>2400</v>
      </c>
      <c r="K2680" t="str">
        <f>VLOOKUP(D2680,Group[],3,FALSE)</f>
        <v>Komoditi</v>
      </c>
      <c r="L2680" t="str">
        <f>VLOOKUP(D2680,Group[],5,FALSE)</f>
        <v>Tembakau</v>
      </c>
      <c r="M2680" t="str">
        <f>VLOOKUP(D2680,Group[],4,FALSE)</f>
        <v>Tembakau</v>
      </c>
      <c r="N2680" t="str">
        <f>VLOOKUP(F2680,Kategori[],3,FALSE)</f>
        <v>Tembakau</v>
      </c>
    </row>
    <row r="2681" spans="1:14">
      <c r="A2681" s="139" t="s">
        <v>6856</v>
      </c>
      <c r="B2681" s="27" t="s">
        <v>21</v>
      </c>
      <c r="C2681" s="27" t="s">
        <v>24</v>
      </c>
      <c r="D2681" s="27" t="s">
        <v>1063</v>
      </c>
      <c r="E2681" s="27" t="s">
        <v>38</v>
      </c>
      <c r="F2681" s="27" t="s">
        <v>767</v>
      </c>
      <c r="G2681" s="27" t="s">
        <v>768</v>
      </c>
      <c r="H2681" s="139" t="s">
        <v>5</v>
      </c>
      <c r="I2681" s="1">
        <v>2625000</v>
      </c>
      <c r="J2681" s="58">
        <v>50</v>
      </c>
      <c r="K2681" t="str">
        <f>VLOOKUP(D2681,Group[],3,FALSE)</f>
        <v>Komoditi</v>
      </c>
      <c r="L2681" t="str">
        <f>VLOOKUP(D2681,Group[],5,FALSE)</f>
        <v>Tembakau</v>
      </c>
      <c r="M2681" t="str">
        <f>VLOOKUP(D2681,Group[],4,FALSE)</f>
        <v>Tembakau</v>
      </c>
      <c r="N2681" t="str">
        <f>VLOOKUP(F2681,Kategori[],3,FALSE)</f>
        <v>Tembakau</v>
      </c>
    </row>
    <row r="2682" spans="1:14">
      <c r="A2682" s="139" t="s">
        <v>6856</v>
      </c>
      <c r="B2682" s="27" t="s">
        <v>21</v>
      </c>
      <c r="C2682" s="27" t="s">
        <v>24</v>
      </c>
      <c r="D2682" s="27" t="s">
        <v>1065</v>
      </c>
      <c r="E2682" s="27" t="s">
        <v>34</v>
      </c>
      <c r="F2682" s="27" t="s">
        <v>320</v>
      </c>
      <c r="G2682" s="27" t="s">
        <v>321</v>
      </c>
      <c r="H2682" s="139" t="s">
        <v>5</v>
      </c>
      <c r="I2682" s="1">
        <v>20534745953</v>
      </c>
      <c r="J2682" s="58">
        <v>0</v>
      </c>
      <c r="K2682" t="str">
        <f>VLOOKUP(D2682,Group[],3,FALSE)</f>
        <v>Non Komoditi</v>
      </c>
      <c r="L2682">
        <f>VLOOKUP(D2682,Group[],5,FALSE)</f>
        <v>0</v>
      </c>
      <c r="M2682" t="str">
        <f>VLOOKUP(D2682,Group[],4,FALSE)</f>
        <v>Optimalisasi Aset</v>
      </c>
      <c r="N2682" t="str">
        <f>VLOOKUP(F2682,Kategori[],3,FALSE)</f>
        <v>Optimalisasi Aset</v>
      </c>
    </row>
    <row r="2683" spans="1:14">
      <c r="A2683" s="139" t="s">
        <v>6856</v>
      </c>
      <c r="B2683" s="27" t="s">
        <v>21</v>
      </c>
      <c r="C2683" s="27" t="s">
        <v>20</v>
      </c>
      <c r="D2683" s="27" t="s">
        <v>1066</v>
      </c>
      <c r="E2683" s="27" t="s">
        <v>28</v>
      </c>
      <c r="F2683" s="27" t="s">
        <v>772</v>
      </c>
      <c r="G2683" s="27" t="s">
        <v>773</v>
      </c>
      <c r="H2683" s="139" t="s">
        <v>5</v>
      </c>
      <c r="I2683" s="1">
        <v>2865136000</v>
      </c>
      <c r="J2683" s="58">
        <v>106000</v>
      </c>
      <c r="K2683" t="str">
        <f>VLOOKUP(D2683,Group[],3,FALSE)</f>
        <v>Komoditi</v>
      </c>
      <c r="L2683" t="str">
        <f>VLOOKUP(D2683,Group[],5,FALSE)</f>
        <v>Karet</v>
      </c>
      <c r="M2683" t="str">
        <f>VLOOKUP(D2683,Group[],4,FALSE)</f>
        <v>Karet</v>
      </c>
      <c r="N2683" t="str">
        <f>VLOOKUP(F2683,Kategori[],3,FALSE)</f>
        <v>Karet Lainnya</v>
      </c>
    </row>
    <row r="2684" spans="1:14">
      <c r="A2684" s="139" t="s">
        <v>6856</v>
      </c>
      <c r="B2684" s="27" t="s">
        <v>21</v>
      </c>
      <c r="C2684" s="27" t="s">
        <v>20</v>
      </c>
      <c r="D2684" s="27" t="s">
        <v>1066</v>
      </c>
      <c r="E2684" s="27" t="s">
        <v>28</v>
      </c>
      <c r="F2684" s="27" t="s">
        <v>322</v>
      </c>
      <c r="G2684" s="27" t="s">
        <v>323</v>
      </c>
      <c r="H2684" s="139" t="s">
        <v>4</v>
      </c>
      <c r="I2684" s="1">
        <v>23146568784</v>
      </c>
      <c r="J2684" s="58">
        <v>614400</v>
      </c>
      <c r="K2684" t="str">
        <f>VLOOKUP(D2684,Group[],3,FALSE)</f>
        <v>Komoditi</v>
      </c>
      <c r="L2684" t="str">
        <f>VLOOKUP(D2684,Group[],5,FALSE)</f>
        <v>Karet</v>
      </c>
      <c r="M2684" t="str">
        <f>VLOOKUP(D2684,Group[],4,FALSE)</f>
        <v>Karet</v>
      </c>
      <c r="N2684" t="str">
        <f>VLOOKUP(F2684,Kategori[],3,FALSE)</f>
        <v>RSS-I</v>
      </c>
    </row>
    <row r="2685" spans="1:14">
      <c r="A2685" s="139" t="s">
        <v>6856</v>
      </c>
      <c r="B2685" s="27" t="s">
        <v>21</v>
      </c>
      <c r="C2685" s="27" t="s">
        <v>20</v>
      </c>
      <c r="D2685" s="27" t="s">
        <v>1066</v>
      </c>
      <c r="E2685" s="27" t="s">
        <v>28</v>
      </c>
      <c r="F2685" s="27" t="s">
        <v>775</v>
      </c>
      <c r="G2685" s="27" t="s">
        <v>776</v>
      </c>
      <c r="H2685" s="139" t="s">
        <v>5</v>
      </c>
      <c r="I2685" s="1">
        <v>44800000</v>
      </c>
      <c r="J2685" s="58">
        <v>2240</v>
      </c>
      <c r="K2685" t="str">
        <f>VLOOKUP(D2685,Group[],3,FALSE)</f>
        <v>Komoditi</v>
      </c>
      <c r="L2685" t="str">
        <f>VLOOKUP(D2685,Group[],5,FALSE)</f>
        <v>Karet</v>
      </c>
      <c r="M2685" t="str">
        <f>VLOOKUP(D2685,Group[],4,FALSE)</f>
        <v>Karet</v>
      </c>
      <c r="N2685" t="str">
        <f>VLOOKUP(F2685,Kategori[],3,FALSE)</f>
        <v>Karet Lainnya</v>
      </c>
    </row>
    <row r="2686" spans="1:14">
      <c r="A2686" s="139" t="s">
        <v>6856</v>
      </c>
      <c r="B2686" s="27" t="s">
        <v>21</v>
      </c>
      <c r="C2686" s="27" t="s">
        <v>20</v>
      </c>
      <c r="D2686" s="27" t="s">
        <v>1066</v>
      </c>
      <c r="E2686" s="27" t="s">
        <v>28</v>
      </c>
      <c r="F2686" s="27" t="s">
        <v>777</v>
      </c>
      <c r="G2686" s="27" t="s">
        <v>778</v>
      </c>
      <c r="H2686" s="139" t="s">
        <v>5</v>
      </c>
      <c r="I2686" s="1">
        <v>2524800000</v>
      </c>
      <c r="J2686" s="58">
        <v>105200</v>
      </c>
      <c r="K2686" t="str">
        <f>VLOOKUP(D2686,Group[],3,FALSE)</f>
        <v>Komoditi</v>
      </c>
      <c r="L2686" t="str">
        <f>VLOOKUP(D2686,Group[],5,FALSE)</f>
        <v>Karet</v>
      </c>
      <c r="M2686" t="str">
        <f>VLOOKUP(D2686,Group[],4,FALSE)</f>
        <v>Karet</v>
      </c>
      <c r="N2686" t="str">
        <f>VLOOKUP(F2686,Kategori[],3,FALSE)</f>
        <v>Karet Lainnya</v>
      </c>
    </row>
    <row r="2687" spans="1:14">
      <c r="A2687" s="139" t="s">
        <v>6856</v>
      </c>
      <c r="B2687" s="27" t="s">
        <v>21</v>
      </c>
      <c r="C2687" s="27" t="s">
        <v>20</v>
      </c>
      <c r="D2687" s="27" t="s">
        <v>1066</v>
      </c>
      <c r="E2687" s="27" t="s">
        <v>28</v>
      </c>
      <c r="F2687" s="27" t="s">
        <v>779</v>
      </c>
      <c r="G2687" s="27" t="s">
        <v>780</v>
      </c>
      <c r="H2687" s="139" t="s">
        <v>5</v>
      </c>
      <c r="I2687" s="1">
        <v>1241600000</v>
      </c>
      <c r="J2687" s="58">
        <v>61200</v>
      </c>
      <c r="K2687" t="str">
        <f>VLOOKUP(D2687,Group[],3,FALSE)</f>
        <v>Komoditi</v>
      </c>
      <c r="L2687" t="str">
        <f>VLOOKUP(D2687,Group[],5,FALSE)</f>
        <v>Karet</v>
      </c>
      <c r="M2687" t="str">
        <f>VLOOKUP(D2687,Group[],4,FALSE)</f>
        <v>Karet</v>
      </c>
      <c r="N2687" t="str">
        <f>VLOOKUP(F2687,Kategori[],3,FALSE)</f>
        <v>Karet Lainnya</v>
      </c>
    </row>
    <row r="2688" spans="1:14">
      <c r="A2688" s="139" t="s">
        <v>6856</v>
      </c>
      <c r="B2688" s="27" t="s">
        <v>21</v>
      </c>
      <c r="C2688" s="27" t="s">
        <v>20</v>
      </c>
      <c r="D2688" s="27" t="s">
        <v>1066</v>
      </c>
      <c r="E2688" s="27" t="s">
        <v>28</v>
      </c>
      <c r="F2688" s="27" t="s">
        <v>744</v>
      </c>
      <c r="G2688" s="27" t="s">
        <v>745</v>
      </c>
      <c r="H2688" s="139" t="s">
        <v>5</v>
      </c>
      <c r="I2688" s="1">
        <v>339000000</v>
      </c>
      <c r="J2688" s="58">
        <v>11300</v>
      </c>
      <c r="K2688" t="str">
        <f>VLOOKUP(D2688,Group[],3,FALSE)</f>
        <v>Komoditi</v>
      </c>
      <c r="L2688" t="str">
        <f>VLOOKUP(D2688,Group[],5,FALSE)</f>
        <v>Karet</v>
      </c>
      <c r="M2688" t="str">
        <f>VLOOKUP(D2688,Group[],4,FALSE)</f>
        <v>Karet</v>
      </c>
      <c r="N2688" t="str">
        <f>VLOOKUP(F2688,Kategori[],3,FALSE)</f>
        <v>RSS-III</v>
      </c>
    </row>
    <row r="2689" spans="1:14">
      <c r="A2689" s="139" t="s">
        <v>6856</v>
      </c>
      <c r="B2689" s="27" t="s">
        <v>21</v>
      </c>
      <c r="C2689" s="27" t="s">
        <v>20</v>
      </c>
      <c r="D2689" s="27" t="s">
        <v>1066</v>
      </c>
      <c r="E2689" s="27" t="s">
        <v>28</v>
      </c>
      <c r="F2689" s="27" t="s">
        <v>492</v>
      </c>
      <c r="G2689" s="27" t="s">
        <v>493</v>
      </c>
      <c r="H2689" s="139" t="s">
        <v>5</v>
      </c>
      <c r="I2689" s="1">
        <v>277528000</v>
      </c>
      <c r="J2689" s="58">
        <v>9040</v>
      </c>
      <c r="K2689" t="str">
        <f>VLOOKUP(D2689,Group[],3,FALSE)</f>
        <v>Komoditi</v>
      </c>
      <c r="L2689" t="str">
        <f>VLOOKUP(D2689,Group[],5,FALSE)</f>
        <v>Karet</v>
      </c>
      <c r="M2689" t="str">
        <f>VLOOKUP(D2689,Group[],4,FALSE)</f>
        <v>Karet</v>
      </c>
      <c r="N2689" t="str">
        <f>VLOOKUP(F2689,Kategori[],3,FALSE)</f>
        <v>Karet Lainnya</v>
      </c>
    </row>
    <row r="2690" spans="1:14">
      <c r="A2690" s="139" t="s">
        <v>6856</v>
      </c>
      <c r="B2690" s="27" t="s">
        <v>21</v>
      </c>
      <c r="C2690" s="27" t="s">
        <v>20</v>
      </c>
      <c r="D2690" s="27" t="s">
        <v>1067</v>
      </c>
      <c r="E2690" s="27" t="s">
        <v>36</v>
      </c>
      <c r="F2690" s="27" t="s">
        <v>357</v>
      </c>
      <c r="G2690" s="27" t="s">
        <v>358</v>
      </c>
      <c r="H2690" s="139" t="s">
        <v>5</v>
      </c>
      <c r="I2690" s="1">
        <v>86480000</v>
      </c>
      <c r="J2690" s="58">
        <v>2840</v>
      </c>
      <c r="K2690" t="str">
        <f>VLOOKUP(D2690,Group[],3,FALSE)</f>
        <v>Komoditi</v>
      </c>
      <c r="L2690" t="str">
        <f>VLOOKUP(D2690,Group[],5,FALSE)</f>
        <v>Teh</v>
      </c>
      <c r="M2690" t="str">
        <f>VLOOKUP(D2690,Group[],4,FALSE)</f>
        <v>Teh</v>
      </c>
      <c r="N2690" t="str">
        <f>VLOOKUP(F2690,Kategori[],3,FALSE)</f>
        <v>CTC</v>
      </c>
    </row>
    <row r="2691" spans="1:14">
      <c r="A2691" s="139" t="s">
        <v>6856</v>
      </c>
      <c r="B2691" s="27" t="s">
        <v>21</v>
      </c>
      <c r="C2691" s="27" t="s">
        <v>20</v>
      </c>
      <c r="D2691" s="27" t="s">
        <v>1067</v>
      </c>
      <c r="E2691" s="27" t="s">
        <v>36</v>
      </c>
      <c r="F2691" s="27" t="s">
        <v>394</v>
      </c>
      <c r="G2691" s="27" t="s">
        <v>395</v>
      </c>
      <c r="H2691" s="139" t="s">
        <v>5</v>
      </c>
      <c r="I2691" s="1">
        <v>237581100</v>
      </c>
      <c r="J2691" s="58">
        <v>12000</v>
      </c>
      <c r="K2691" t="str">
        <f>VLOOKUP(D2691,Group[],3,FALSE)</f>
        <v>Komoditi</v>
      </c>
      <c r="L2691" t="str">
        <f>VLOOKUP(D2691,Group[],5,FALSE)</f>
        <v>Teh</v>
      </c>
      <c r="M2691" t="str">
        <f>VLOOKUP(D2691,Group[],4,FALSE)</f>
        <v>Teh</v>
      </c>
      <c r="N2691" t="str">
        <f>VLOOKUP(F2691,Kategori[],3,FALSE)</f>
        <v>CTC</v>
      </c>
    </row>
    <row r="2692" spans="1:14">
      <c r="A2692" s="139" t="s">
        <v>6856</v>
      </c>
      <c r="B2692" s="27" t="s">
        <v>21</v>
      </c>
      <c r="C2692" s="27" t="s">
        <v>20</v>
      </c>
      <c r="D2692" s="27" t="s">
        <v>1067</v>
      </c>
      <c r="E2692" s="27" t="s">
        <v>36</v>
      </c>
      <c r="F2692" s="27" t="s">
        <v>80</v>
      </c>
      <c r="G2692" s="27" t="s">
        <v>81</v>
      </c>
      <c r="H2692" s="139" t="s">
        <v>4</v>
      </c>
      <c r="I2692" s="1">
        <v>251765010</v>
      </c>
      <c r="J2692" s="58">
        <v>10320</v>
      </c>
      <c r="K2692" t="str">
        <f>VLOOKUP(D2692,Group[],3,FALSE)</f>
        <v>Komoditi</v>
      </c>
      <c r="L2692" t="str">
        <f>VLOOKUP(D2692,Group[],5,FALSE)</f>
        <v>Teh</v>
      </c>
      <c r="M2692" t="str">
        <f>VLOOKUP(D2692,Group[],4,FALSE)</f>
        <v>Teh</v>
      </c>
      <c r="N2692" t="str">
        <f>VLOOKUP(F2692,Kategori[],3,FALSE)</f>
        <v>CTC</v>
      </c>
    </row>
    <row r="2693" spans="1:14">
      <c r="A2693" s="139" t="s">
        <v>6856</v>
      </c>
      <c r="B2693" s="27" t="s">
        <v>21</v>
      </c>
      <c r="C2693" s="27" t="s">
        <v>20</v>
      </c>
      <c r="D2693" s="27" t="s">
        <v>1067</v>
      </c>
      <c r="E2693" s="27" t="s">
        <v>36</v>
      </c>
      <c r="F2693" s="27" t="s">
        <v>82</v>
      </c>
      <c r="G2693" s="27" t="s">
        <v>83</v>
      </c>
      <c r="H2693" s="139" t="s">
        <v>4</v>
      </c>
      <c r="I2693" s="1">
        <v>46355108</v>
      </c>
      <c r="J2693" s="58">
        <v>1430</v>
      </c>
      <c r="K2693" t="str">
        <f>VLOOKUP(D2693,Group[],3,FALSE)</f>
        <v>Komoditi</v>
      </c>
      <c r="L2693" t="str">
        <f>VLOOKUP(D2693,Group[],5,FALSE)</f>
        <v>Teh</v>
      </c>
      <c r="M2693" t="str">
        <f>VLOOKUP(D2693,Group[],4,FALSE)</f>
        <v>Teh</v>
      </c>
      <c r="N2693" t="str">
        <f>VLOOKUP(F2693,Kategori[],3,FALSE)</f>
        <v>CTC</v>
      </c>
    </row>
    <row r="2694" spans="1:14">
      <c r="A2694" s="139" t="s">
        <v>6856</v>
      </c>
      <c r="B2694" s="27" t="s">
        <v>21</v>
      </c>
      <c r="C2694" s="27" t="s">
        <v>20</v>
      </c>
      <c r="D2694" s="27" t="s">
        <v>1067</v>
      </c>
      <c r="E2694" s="27" t="s">
        <v>36</v>
      </c>
      <c r="F2694" s="27" t="s">
        <v>82</v>
      </c>
      <c r="G2694" s="27" t="s">
        <v>83</v>
      </c>
      <c r="H2694" s="139" t="s">
        <v>5</v>
      </c>
      <c r="I2694" s="1">
        <v>57486000</v>
      </c>
      <c r="J2694" s="58">
        <v>1300</v>
      </c>
      <c r="K2694" t="str">
        <f>VLOOKUP(D2694,Group[],3,FALSE)</f>
        <v>Komoditi</v>
      </c>
      <c r="L2694" t="str">
        <f>VLOOKUP(D2694,Group[],5,FALSE)</f>
        <v>Teh</v>
      </c>
      <c r="M2694" t="str">
        <f>VLOOKUP(D2694,Group[],4,FALSE)</f>
        <v>Teh</v>
      </c>
      <c r="N2694" t="str">
        <f>VLOOKUP(F2694,Kategori[],3,FALSE)</f>
        <v>CTC</v>
      </c>
    </row>
    <row r="2695" spans="1:14">
      <c r="A2695" s="139" t="s">
        <v>6856</v>
      </c>
      <c r="B2695" s="27" t="s">
        <v>21</v>
      </c>
      <c r="C2695" s="27" t="s">
        <v>20</v>
      </c>
      <c r="D2695" s="27" t="s">
        <v>1067</v>
      </c>
      <c r="E2695" s="27" t="s">
        <v>36</v>
      </c>
      <c r="F2695" s="27" t="s">
        <v>84</v>
      </c>
      <c r="G2695" s="27" t="s">
        <v>85</v>
      </c>
      <c r="H2695" s="139" t="s">
        <v>4</v>
      </c>
      <c r="I2695" s="1">
        <v>123293052</v>
      </c>
      <c r="J2695" s="58">
        <v>6360</v>
      </c>
      <c r="K2695" t="str">
        <f>VLOOKUP(D2695,Group[],3,FALSE)</f>
        <v>Komoditi</v>
      </c>
      <c r="L2695" t="str">
        <f>VLOOKUP(D2695,Group[],5,FALSE)</f>
        <v>Teh</v>
      </c>
      <c r="M2695" t="str">
        <f>VLOOKUP(D2695,Group[],4,FALSE)</f>
        <v>Teh</v>
      </c>
      <c r="N2695" t="str">
        <f>VLOOKUP(F2695,Kategori[],3,FALSE)</f>
        <v>CTC</v>
      </c>
    </row>
    <row r="2696" spans="1:14">
      <c r="A2696" s="139" t="s">
        <v>6856</v>
      </c>
      <c r="B2696" s="27" t="s">
        <v>21</v>
      </c>
      <c r="C2696" s="27" t="s">
        <v>20</v>
      </c>
      <c r="D2696" s="27" t="s">
        <v>1067</v>
      </c>
      <c r="E2696" s="27" t="s">
        <v>36</v>
      </c>
      <c r="F2696" s="27" t="s">
        <v>84</v>
      </c>
      <c r="G2696" s="27" t="s">
        <v>85</v>
      </c>
      <c r="H2696" s="139" t="s">
        <v>5</v>
      </c>
      <c r="I2696" s="1">
        <v>1610537768</v>
      </c>
      <c r="J2696" s="58">
        <v>84120</v>
      </c>
      <c r="K2696" t="str">
        <f>VLOOKUP(D2696,Group[],3,FALSE)</f>
        <v>Komoditi</v>
      </c>
      <c r="L2696" t="str">
        <f>VLOOKUP(D2696,Group[],5,FALSE)</f>
        <v>Teh</v>
      </c>
      <c r="M2696" t="str">
        <f>VLOOKUP(D2696,Group[],4,FALSE)</f>
        <v>Teh</v>
      </c>
      <c r="N2696" t="str">
        <f>VLOOKUP(F2696,Kategori[],3,FALSE)</f>
        <v>CTC</v>
      </c>
    </row>
    <row r="2697" spans="1:14">
      <c r="A2697" s="139" t="s">
        <v>6856</v>
      </c>
      <c r="B2697" s="27" t="s">
        <v>21</v>
      </c>
      <c r="C2697" s="27" t="s">
        <v>20</v>
      </c>
      <c r="D2697" s="27" t="s">
        <v>1067</v>
      </c>
      <c r="E2697" s="27" t="s">
        <v>36</v>
      </c>
      <c r="F2697" s="27" t="s">
        <v>86</v>
      </c>
      <c r="G2697" s="27" t="s">
        <v>87</v>
      </c>
      <c r="H2697" s="139" t="s">
        <v>4</v>
      </c>
      <c r="I2697" s="1">
        <v>481206141</v>
      </c>
      <c r="J2697" s="58">
        <v>18460</v>
      </c>
      <c r="K2697" t="str">
        <f>VLOOKUP(D2697,Group[],3,FALSE)</f>
        <v>Komoditi</v>
      </c>
      <c r="L2697" t="str">
        <f>VLOOKUP(D2697,Group[],5,FALSE)</f>
        <v>Teh</v>
      </c>
      <c r="M2697" t="str">
        <f>VLOOKUP(D2697,Group[],4,FALSE)</f>
        <v>Teh</v>
      </c>
      <c r="N2697" t="str">
        <f>VLOOKUP(F2697,Kategori[],3,FALSE)</f>
        <v>CTC</v>
      </c>
    </row>
    <row r="2698" spans="1:14">
      <c r="A2698" s="139" t="s">
        <v>6856</v>
      </c>
      <c r="B2698" s="27" t="s">
        <v>21</v>
      </c>
      <c r="C2698" s="27" t="s">
        <v>20</v>
      </c>
      <c r="D2698" s="27" t="s">
        <v>1067</v>
      </c>
      <c r="E2698" s="27" t="s">
        <v>36</v>
      </c>
      <c r="F2698" s="27" t="s">
        <v>340</v>
      </c>
      <c r="G2698" s="27" t="s">
        <v>341</v>
      </c>
      <c r="H2698" s="139" t="s">
        <v>5</v>
      </c>
      <c r="I2698" s="1">
        <v>1037000000</v>
      </c>
      <c r="J2698" s="58">
        <v>69000</v>
      </c>
      <c r="K2698" t="str">
        <f>VLOOKUP(D2698,Group[],3,FALSE)</f>
        <v>Komoditi</v>
      </c>
      <c r="L2698" t="str">
        <f>VLOOKUP(D2698,Group[],5,FALSE)</f>
        <v>Teh</v>
      </c>
      <c r="M2698" t="str">
        <f>VLOOKUP(D2698,Group[],4,FALSE)</f>
        <v>Teh</v>
      </c>
      <c r="N2698" t="str">
        <f>VLOOKUP(F2698,Kategori[],3,FALSE)</f>
        <v>CTC</v>
      </c>
    </row>
    <row r="2699" spans="1:14">
      <c r="A2699" s="139" t="s">
        <v>6856</v>
      </c>
      <c r="B2699" s="27" t="s">
        <v>21</v>
      </c>
      <c r="C2699" s="27" t="s">
        <v>20</v>
      </c>
      <c r="D2699" s="27" t="s">
        <v>1075</v>
      </c>
      <c r="E2699" s="27" t="s">
        <v>30</v>
      </c>
      <c r="F2699" s="27" t="s">
        <v>328</v>
      </c>
      <c r="G2699" s="27" t="s">
        <v>329</v>
      </c>
      <c r="H2699" s="139" t="s">
        <v>5</v>
      </c>
      <c r="I2699" s="1">
        <v>1420254000</v>
      </c>
      <c r="J2699" s="58">
        <v>17534</v>
      </c>
      <c r="K2699" t="str">
        <f>VLOOKUP(D2699,Group[],3,FALSE)</f>
        <v>Komoditi</v>
      </c>
      <c r="L2699" t="str">
        <f>VLOOKUP(D2699,Group[],5,FALSE)</f>
        <v>Kopi</v>
      </c>
      <c r="M2699" t="str">
        <f>VLOOKUP(D2699,Group[],4,FALSE)</f>
        <v>Kopi</v>
      </c>
      <c r="N2699" t="str">
        <f>VLOOKUP(F2699,Kategori[],3,FALSE)</f>
        <v>Arabika</v>
      </c>
    </row>
    <row r="2700" spans="1:14">
      <c r="A2700" s="139" t="s">
        <v>6856</v>
      </c>
      <c r="B2700" s="27" t="s">
        <v>21</v>
      </c>
      <c r="C2700" s="27" t="s">
        <v>20</v>
      </c>
      <c r="D2700" s="27" t="s">
        <v>1078</v>
      </c>
      <c r="E2700" s="27" t="s">
        <v>41</v>
      </c>
      <c r="F2700" s="27" t="s">
        <v>787</v>
      </c>
      <c r="G2700" s="27" t="s">
        <v>788</v>
      </c>
      <c r="H2700" s="139" t="s">
        <v>5</v>
      </c>
      <c r="I2700" s="1">
        <v>8300000</v>
      </c>
      <c r="J2700" s="58">
        <v>83</v>
      </c>
      <c r="K2700" t="str">
        <f>VLOOKUP(D2700,Group[],3,FALSE)</f>
        <v>Komoditi</v>
      </c>
      <c r="L2700" t="str">
        <f>VLOOKUP(D2700,Group[],5,FALSE)</f>
        <v>Kakao</v>
      </c>
      <c r="M2700" t="str">
        <f>VLOOKUP(D2700,Group[],4,FALSE)</f>
        <v>Kakao</v>
      </c>
      <c r="N2700" t="str">
        <f>VLOOKUP(F2700,Kategori[],3,FALSE)</f>
        <v>Edel</v>
      </c>
    </row>
    <row r="2701" spans="1:14">
      <c r="A2701" s="139" t="s">
        <v>6856</v>
      </c>
      <c r="B2701" s="27" t="s">
        <v>21</v>
      </c>
      <c r="C2701" s="27" t="s">
        <v>20</v>
      </c>
      <c r="D2701" s="27" t="s">
        <v>1078</v>
      </c>
      <c r="E2701" s="27" t="s">
        <v>41</v>
      </c>
      <c r="F2701" s="27" t="s">
        <v>789</v>
      </c>
      <c r="G2701" s="27" t="s">
        <v>790</v>
      </c>
      <c r="H2701" s="139" t="s">
        <v>5</v>
      </c>
      <c r="I2701" s="1">
        <v>49905000</v>
      </c>
      <c r="J2701" s="58">
        <v>555</v>
      </c>
      <c r="K2701" t="str">
        <f>VLOOKUP(D2701,Group[],3,FALSE)</f>
        <v>Komoditi</v>
      </c>
      <c r="L2701" t="str">
        <f>VLOOKUP(D2701,Group[],5,FALSE)</f>
        <v>Kakao</v>
      </c>
      <c r="M2701" t="str">
        <f>VLOOKUP(D2701,Group[],4,FALSE)</f>
        <v>Kakao</v>
      </c>
      <c r="N2701" t="str">
        <f>VLOOKUP(F2701,Kategori[],3,FALSE)</f>
        <v>Edel</v>
      </c>
    </row>
    <row r="2702" spans="1:14">
      <c r="A2702" s="139" t="s">
        <v>6856</v>
      </c>
      <c r="B2702" s="27" t="s">
        <v>21</v>
      </c>
      <c r="C2702" s="27" t="s">
        <v>20</v>
      </c>
      <c r="D2702" s="27" t="s">
        <v>1078</v>
      </c>
      <c r="E2702" s="27" t="s">
        <v>41</v>
      </c>
      <c r="F2702" s="27" t="s">
        <v>795</v>
      </c>
      <c r="G2702" s="27" t="s">
        <v>796</v>
      </c>
      <c r="H2702" s="139" t="s">
        <v>5</v>
      </c>
      <c r="I2702" s="1">
        <v>11562500</v>
      </c>
      <c r="J2702" s="58">
        <v>63</v>
      </c>
      <c r="K2702" t="str">
        <f>VLOOKUP(D2702,Group[],3,FALSE)</f>
        <v>Komoditi</v>
      </c>
      <c r="L2702" t="str">
        <f>VLOOKUP(D2702,Group[],5,FALSE)</f>
        <v>Kakao</v>
      </c>
      <c r="M2702" t="str">
        <f>VLOOKUP(D2702,Group[],4,FALSE)</f>
        <v>Kakao</v>
      </c>
      <c r="N2702" t="str">
        <f>VLOOKUP(F2702,Kategori[],3,FALSE)</f>
        <v>Bulk</v>
      </c>
    </row>
    <row r="2703" spans="1:14">
      <c r="A2703" s="139" t="s">
        <v>6856</v>
      </c>
      <c r="B2703" s="27" t="s">
        <v>21</v>
      </c>
      <c r="C2703" s="27" t="s">
        <v>20</v>
      </c>
      <c r="D2703" s="27" t="s">
        <v>1078</v>
      </c>
      <c r="E2703" s="27" t="s">
        <v>41</v>
      </c>
      <c r="F2703" s="27" t="s">
        <v>797</v>
      </c>
      <c r="G2703" s="27" t="s">
        <v>798</v>
      </c>
      <c r="H2703" s="139" t="s">
        <v>5</v>
      </c>
      <c r="I2703" s="1">
        <v>67500000</v>
      </c>
      <c r="J2703" s="58">
        <v>750</v>
      </c>
      <c r="K2703" t="str">
        <f>VLOOKUP(D2703,Group[],3,FALSE)</f>
        <v>Komoditi</v>
      </c>
      <c r="L2703" t="str">
        <f>VLOOKUP(D2703,Group[],5,FALSE)</f>
        <v>Kakao</v>
      </c>
      <c r="M2703" t="str">
        <f>VLOOKUP(D2703,Group[],4,FALSE)</f>
        <v>Kakao</v>
      </c>
      <c r="N2703" t="str">
        <f>VLOOKUP(F2703,Kategori[],3,FALSE)</f>
        <v>Bulk</v>
      </c>
    </row>
    <row r="2704" spans="1:14">
      <c r="A2704" s="139" t="s">
        <v>6856</v>
      </c>
      <c r="B2704" s="27" t="s">
        <v>21</v>
      </c>
      <c r="C2704" s="27" t="s">
        <v>20</v>
      </c>
      <c r="D2704" s="27" t="s">
        <v>1064</v>
      </c>
      <c r="E2704" s="27" t="s">
        <v>33</v>
      </c>
      <c r="F2704" s="27" t="s">
        <v>931</v>
      </c>
      <c r="G2704" s="27" t="s">
        <v>932</v>
      </c>
      <c r="H2704" s="139" t="s">
        <v>5</v>
      </c>
      <c r="I2704" s="1">
        <v>1932408108</v>
      </c>
      <c r="J2704" s="58">
        <v>136</v>
      </c>
      <c r="K2704" t="str">
        <f>VLOOKUP(D2704,Group[],3,FALSE)</f>
        <v>Komoditi</v>
      </c>
      <c r="L2704" t="str">
        <f>VLOOKUP(D2704,Group[],5,FALSE)</f>
        <v>Tebu</v>
      </c>
      <c r="M2704" t="str">
        <f>VLOOKUP(D2704,Group[],4,FALSE)</f>
        <v>Tebu</v>
      </c>
      <c r="N2704" t="str">
        <f>VLOOKUP(F2704,Kategori[],3,FALSE)</f>
        <v>Optimalisasi Aset</v>
      </c>
    </row>
    <row r="2705" spans="1:14">
      <c r="A2705" s="139" t="s">
        <v>6856</v>
      </c>
      <c r="B2705" s="27" t="s">
        <v>21</v>
      </c>
      <c r="C2705" s="27" t="s">
        <v>20</v>
      </c>
      <c r="D2705" s="27" t="s">
        <v>1064</v>
      </c>
      <c r="E2705" s="27" t="s">
        <v>33</v>
      </c>
      <c r="F2705" s="27" t="s">
        <v>363</v>
      </c>
      <c r="G2705" s="27" t="s">
        <v>364</v>
      </c>
      <c r="H2705" s="139" t="s">
        <v>5</v>
      </c>
      <c r="I2705" s="1">
        <v>29601441892</v>
      </c>
      <c r="J2705" s="58">
        <v>2027499</v>
      </c>
      <c r="K2705" t="str">
        <f>VLOOKUP(D2705,Group[],3,FALSE)</f>
        <v>Komoditi</v>
      </c>
      <c r="L2705" t="str">
        <f>VLOOKUP(D2705,Group[],5,FALSE)</f>
        <v>Tebu</v>
      </c>
      <c r="M2705" t="str">
        <f>VLOOKUP(D2705,Group[],4,FALSE)</f>
        <v>Tebu</v>
      </c>
      <c r="N2705" t="str">
        <f>VLOOKUP(F2705,Kategori[],3,FALSE)</f>
        <v>Gula</v>
      </c>
    </row>
    <row r="2706" spans="1:14">
      <c r="A2706" s="139" t="s">
        <v>6856</v>
      </c>
      <c r="B2706" s="27" t="s">
        <v>21</v>
      </c>
      <c r="C2706" s="27" t="s">
        <v>20</v>
      </c>
      <c r="D2706" s="27" t="s">
        <v>1072</v>
      </c>
      <c r="E2706" s="27" t="s">
        <v>27</v>
      </c>
      <c r="F2706" s="27" t="s">
        <v>774</v>
      </c>
      <c r="G2706" s="27" t="s">
        <v>11</v>
      </c>
      <c r="H2706" s="139" t="s">
        <v>5</v>
      </c>
      <c r="I2706" s="1">
        <v>612191982</v>
      </c>
      <c r="J2706" s="58">
        <v>152</v>
      </c>
      <c r="K2706" t="str">
        <f>VLOOKUP(D2706,Group[],3,FALSE)</f>
        <v>Non Komoditi</v>
      </c>
      <c r="L2706">
        <f>VLOOKUP(D2706,Group[],5,FALSE)</f>
        <v>0</v>
      </c>
      <c r="M2706" t="str">
        <f>VLOOKUP(D2706,Group[],4,FALSE)</f>
        <v>Hortikultura</v>
      </c>
      <c r="N2706" t="str">
        <f>VLOOKUP(F2706,Kategori[],3,FALSE)</f>
        <v>Optimalisasi Aset</v>
      </c>
    </row>
    <row r="2707" spans="1:14">
      <c r="A2707" s="139" t="s">
        <v>6856</v>
      </c>
      <c r="B2707" s="27" t="s">
        <v>21</v>
      </c>
      <c r="C2707" s="27" t="s">
        <v>20</v>
      </c>
      <c r="D2707" s="27" t="s">
        <v>1072</v>
      </c>
      <c r="E2707" s="27" t="s">
        <v>27</v>
      </c>
      <c r="F2707" s="27" t="s">
        <v>903</v>
      </c>
      <c r="G2707" s="27" t="s">
        <v>904</v>
      </c>
      <c r="H2707" s="139" t="s">
        <v>5</v>
      </c>
      <c r="I2707" s="1">
        <v>618379</v>
      </c>
      <c r="J2707" s="58">
        <v>48</v>
      </c>
      <c r="K2707" t="str">
        <f>VLOOKUP(D2707,Group[],3,FALSE)</f>
        <v>Non Komoditi</v>
      </c>
      <c r="L2707">
        <f>VLOOKUP(D2707,Group[],5,FALSE)</f>
        <v>0</v>
      </c>
      <c r="M2707" t="str">
        <f>VLOOKUP(D2707,Group[],4,FALSE)</f>
        <v>Hortikultura</v>
      </c>
      <c r="N2707" t="str">
        <f>VLOOKUP(F2707,Kategori[],3,FALSE)</f>
        <v>Hortikultura</v>
      </c>
    </row>
    <row r="2708" spans="1:14">
      <c r="A2708" s="139" t="s">
        <v>6856</v>
      </c>
      <c r="B2708" s="27" t="s">
        <v>21</v>
      </c>
      <c r="C2708" s="27" t="s">
        <v>20</v>
      </c>
      <c r="D2708" s="27" t="s">
        <v>1072</v>
      </c>
      <c r="E2708" s="27" t="s">
        <v>27</v>
      </c>
      <c r="F2708" s="27" t="s">
        <v>915</v>
      </c>
      <c r="G2708" s="27" t="s">
        <v>916</v>
      </c>
      <c r="H2708" s="139" t="s">
        <v>5</v>
      </c>
      <c r="I2708" s="1">
        <v>346184724</v>
      </c>
      <c r="J2708" s="58">
        <v>20097</v>
      </c>
      <c r="K2708" t="str">
        <f>VLOOKUP(D2708,Group[],3,FALSE)</f>
        <v>Non Komoditi</v>
      </c>
      <c r="L2708">
        <f>VLOOKUP(D2708,Group[],5,FALSE)</f>
        <v>0</v>
      </c>
      <c r="M2708" t="str">
        <f>VLOOKUP(D2708,Group[],4,FALSE)</f>
        <v>Hortikultura</v>
      </c>
      <c r="N2708" t="str">
        <f>VLOOKUP(F2708,Kategori[],3,FALSE)</f>
        <v>Hortikultura</v>
      </c>
    </row>
    <row r="2709" spans="1:14">
      <c r="A2709" s="139" t="s">
        <v>6856</v>
      </c>
      <c r="B2709" s="27" t="s">
        <v>21</v>
      </c>
      <c r="C2709" s="27" t="s">
        <v>20</v>
      </c>
      <c r="D2709" s="27" t="s">
        <v>1072</v>
      </c>
      <c r="E2709" s="27" t="s">
        <v>27</v>
      </c>
      <c r="F2709" s="27" t="s">
        <v>917</v>
      </c>
      <c r="G2709" s="27" t="s">
        <v>918</v>
      </c>
      <c r="H2709" s="139" t="s">
        <v>5</v>
      </c>
      <c r="I2709" s="1">
        <v>272953987</v>
      </c>
      <c r="J2709" s="58">
        <v>16538</v>
      </c>
      <c r="K2709" t="str">
        <f>VLOOKUP(D2709,Group[],3,FALSE)</f>
        <v>Non Komoditi</v>
      </c>
      <c r="L2709">
        <f>VLOOKUP(D2709,Group[],5,FALSE)</f>
        <v>0</v>
      </c>
      <c r="M2709" t="str">
        <f>VLOOKUP(D2709,Group[],4,FALSE)</f>
        <v>Hortikultura</v>
      </c>
      <c r="N2709" t="str">
        <f>VLOOKUP(F2709,Kategori[],3,FALSE)</f>
        <v>Hortikultura</v>
      </c>
    </row>
    <row r="2710" spans="1:14">
      <c r="A2710" s="139" t="s">
        <v>6856</v>
      </c>
      <c r="B2710" s="27" t="s">
        <v>21</v>
      </c>
      <c r="C2710" s="27" t="s">
        <v>20</v>
      </c>
      <c r="D2710" s="27" t="s">
        <v>1072</v>
      </c>
      <c r="E2710" s="27" t="s">
        <v>27</v>
      </c>
      <c r="F2710" s="27" t="s">
        <v>919</v>
      </c>
      <c r="G2710" s="27" t="s">
        <v>920</v>
      </c>
      <c r="H2710" s="139" t="s">
        <v>5</v>
      </c>
      <c r="I2710" s="1">
        <v>29000000</v>
      </c>
      <c r="J2710" s="58">
        <v>3625</v>
      </c>
      <c r="K2710" t="str">
        <f>VLOOKUP(D2710,Group[],3,FALSE)</f>
        <v>Non Komoditi</v>
      </c>
      <c r="L2710">
        <f>VLOOKUP(D2710,Group[],5,FALSE)</f>
        <v>0</v>
      </c>
      <c r="M2710" t="str">
        <f>VLOOKUP(D2710,Group[],4,FALSE)</f>
        <v>Hortikultura</v>
      </c>
      <c r="N2710" t="str">
        <f>VLOOKUP(F2710,Kategori[],3,FALSE)</f>
        <v>Hortikultura</v>
      </c>
    </row>
    <row r="2711" spans="1:14">
      <c r="A2711" s="139" t="s">
        <v>6856</v>
      </c>
      <c r="B2711" s="27" t="s">
        <v>21</v>
      </c>
      <c r="C2711" s="27" t="s">
        <v>20</v>
      </c>
      <c r="D2711" s="27" t="s">
        <v>1072</v>
      </c>
      <c r="E2711" s="27" t="s">
        <v>27</v>
      </c>
      <c r="F2711" s="27" t="s">
        <v>925</v>
      </c>
      <c r="G2711" s="27" t="s">
        <v>926</v>
      </c>
      <c r="H2711" s="139" t="s">
        <v>5</v>
      </c>
      <c r="I2711" s="1">
        <v>4774775</v>
      </c>
      <c r="J2711" s="58">
        <v>42</v>
      </c>
      <c r="K2711" t="str">
        <f>VLOOKUP(D2711,Group[],3,FALSE)</f>
        <v>Non Komoditi</v>
      </c>
      <c r="L2711">
        <f>VLOOKUP(D2711,Group[],5,FALSE)</f>
        <v>0</v>
      </c>
      <c r="M2711" t="str">
        <f>VLOOKUP(D2711,Group[],4,FALSE)</f>
        <v>Hortikultura</v>
      </c>
      <c r="N2711" t="str">
        <f>VLOOKUP(F2711,Kategori[],3,FALSE)</f>
        <v>Hortikultura</v>
      </c>
    </row>
    <row r="2712" spans="1:14">
      <c r="A2712" s="139" t="s">
        <v>6856</v>
      </c>
      <c r="B2712" s="27" t="s">
        <v>21</v>
      </c>
      <c r="C2712" s="27" t="s">
        <v>20</v>
      </c>
      <c r="D2712" s="27" t="s">
        <v>1072</v>
      </c>
      <c r="E2712" s="27" t="s">
        <v>27</v>
      </c>
      <c r="F2712" s="27" t="s">
        <v>927</v>
      </c>
      <c r="G2712" s="27" t="s">
        <v>928</v>
      </c>
      <c r="H2712" s="139" t="s">
        <v>5</v>
      </c>
      <c r="I2712" s="1">
        <v>10596937</v>
      </c>
      <c r="J2712" s="58">
        <v>3175</v>
      </c>
      <c r="K2712" t="str">
        <f>VLOOKUP(D2712,Group[],3,FALSE)</f>
        <v>Non Komoditi</v>
      </c>
      <c r="L2712">
        <f>VLOOKUP(D2712,Group[],5,FALSE)</f>
        <v>0</v>
      </c>
      <c r="M2712" t="str">
        <f>VLOOKUP(D2712,Group[],4,FALSE)</f>
        <v>Hortikultura</v>
      </c>
      <c r="N2712" t="str">
        <f>VLOOKUP(F2712,Kategori[],3,FALSE)</f>
        <v>Hortikultura</v>
      </c>
    </row>
    <row r="2713" spans="1:14">
      <c r="A2713" s="139" t="s">
        <v>6856</v>
      </c>
      <c r="B2713" s="27" t="s">
        <v>21</v>
      </c>
      <c r="C2713" s="27" t="s">
        <v>20</v>
      </c>
      <c r="D2713" s="27" t="s">
        <v>1072</v>
      </c>
      <c r="E2713" s="27" t="s">
        <v>27</v>
      </c>
      <c r="F2713" s="27" t="s">
        <v>929</v>
      </c>
      <c r="G2713" s="27" t="s">
        <v>930</v>
      </c>
      <c r="H2713" s="139" t="s">
        <v>5</v>
      </c>
      <c r="I2713" s="1">
        <v>2647300</v>
      </c>
      <c r="J2713" s="58">
        <v>1151</v>
      </c>
      <c r="K2713" t="str">
        <f>VLOOKUP(D2713,Group[],3,FALSE)</f>
        <v>Non Komoditi</v>
      </c>
      <c r="L2713">
        <f>VLOOKUP(D2713,Group[],5,FALSE)</f>
        <v>0</v>
      </c>
      <c r="M2713" t="str">
        <f>VLOOKUP(D2713,Group[],4,FALSE)</f>
        <v>Hortikultura</v>
      </c>
      <c r="N2713" t="str">
        <f>VLOOKUP(F2713,Kategori[],3,FALSE)</f>
        <v>Hortikultura</v>
      </c>
    </row>
    <row r="2714" spans="1:14">
      <c r="A2714" s="139" t="s">
        <v>6856</v>
      </c>
      <c r="B2714" s="27" t="s">
        <v>21</v>
      </c>
      <c r="C2714" s="27" t="s">
        <v>20</v>
      </c>
      <c r="D2714" s="27" t="s">
        <v>1072</v>
      </c>
      <c r="E2714" s="27" t="s">
        <v>27</v>
      </c>
      <c r="F2714" s="27" t="s">
        <v>959</v>
      </c>
      <c r="G2714" s="27" t="s">
        <v>960</v>
      </c>
      <c r="H2714" s="139" t="s">
        <v>5</v>
      </c>
      <c r="I2714" s="1">
        <v>29911606</v>
      </c>
      <c r="J2714" s="58">
        <v>42171</v>
      </c>
      <c r="K2714" t="str">
        <f>VLOOKUP(D2714,Group[],3,FALSE)</f>
        <v>Non Komoditi</v>
      </c>
      <c r="L2714">
        <f>VLOOKUP(D2714,Group[],5,FALSE)</f>
        <v>0</v>
      </c>
      <c r="M2714" t="str">
        <f>VLOOKUP(D2714,Group[],4,FALSE)</f>
        <v>Hortikultura</v>
      </c>
      <c r="N2714" t="str">
        <f>VLOOKUP(F2714,Kategori[],3,FALSE)</f>
        <v>Hortikultura</v>
      </c>
    </row>
    <row r="2715" spans="1:14">
      <c r="A2715" s="139" t="s">
        <v>6856</v>
      </c>
      <c r="B2715" s="27" t="s">
        <v>21</v>
      </c>
      <c r="C2715" s="27" t="s">
        <v>20</v>
      </c>
      <c r="D2715" s="27" t="s">
        <v>1072</v>
      </c>
      <c r="E2715" s="27" t="s">
        <v>27</v>
      </c>
      <c r="F2715" s="27" t="s">
        <v>1017</v>
      </c>
      <c r="G2715" s="27" t="s">
        <v>1018</v>
      </c>
      <c r="H2715" s="139" t="s">
        <v>5</v>
      </c>
      <c r="I2715" s="1">
        <v>37746000</v>
      </c>
      <c r="J2715" s="58">
        <v>466</v>
      </c>
      <c r="K2715" t="str">
        <f>VLOOKUP(D2715,Group[],3,FALSE)</f>
        <v>Non Komoditi</v>
      </c>
      <c r="L2715">
        <f>VLOOKUP(D2715,Group[],5,FALSE)</f>
        <v>0</v>
      </c>
      <c r="M2715" t="str">
        <f>VLOOKUP(D2715,Group[],4,FALSE)</f>
        <v>Hortikultura</v>
      </c>
      <c r="N2715" t="str">
        <f>VLOOKUP(F2715,Kategori[],3,FALSE)</f>
        <v>Arabika</v>
      </c>
    </row>
    <row r="2716" spans="1:14">
      <c r="A2716" s="139" t="s">
        <v>6856</v>
      </c>
      <c r="B2716" s="27" t="s">
        <v>21</v>
      </c>
      <c r="C2716" s="27" t="s">
        <v>20</v>
      </c>
      <c r="D2716" s="27" t="s">
        <v>1072</v>
      </c>
      <c r="E2716" s="27" t="s">
        <v>27</v>
      </c>
      <c r="F2716" s="27" t="s">
        <v>1031</v>
      </c>
      <c r="G2716" s="27" t="s">
        <v>1032</v>
      </c>
      <c r="H2716" s="139" t="s">
        <v>5</v>
      </c>
      <c r="I2716" s="1">
        <v>9667019</v>
      </c>
      <c r="J2716" s="58">
        <v>209</v>
      </c>
      <c r="K2716" t="str">
        <f>VLOOKUP(D2716,Group[],3,FALSE)</f>
        <v>Non Komoditi</v>
      </c>
      <c r="L2716">
        <f>VLOOKUP(D2716,Group[],5,FALSE)</f>
        <v>0</v>
      </c>
      <c r="M2716" t="str">
        <f>VLOOKUP(D2716,Group[],4,FALSE)</f>
        <v>Hortikultura</v>
      </c>
      <c r="N2716" t="str">
        <f>VLOOKUP(F2716,Kategori[],3,FALSE)</f>
        <v>Hortikultura</v>
      </c>
    </row>
    <row r="2717" spans="1:14">
      <c r="A2717" s="139" t="s">
        <v>6856</v>
      </c>
      <c r="B2717" s="27" t="s">
        <v>21</v>
      </c>
      <c r="C2717" s="27" t="s">
        <v>20</v>
      </c>
      <c r="D2717" s="27" t="s">
        <v>1079</v>
      </c>
      <c r="E2717" s="27" t="s">
        <v>39</v>
      </c>
      <c r="F2717" s="27" t="s">
        <v>807</v>
      </c>
      <c r="G2717" s="27" t="s">
        <v>808</v>
      </c>
      <c r="H2717" s="139" t="s">
        <v>5</v>
      </c>
      <c r="I2717" s="1">
        <v>219244800</v>
      </c>
      <c r="J2717" s="58">
        <v>645</v>
      </c>
      <c r="K2717" t="str">
        <f>VLOOKUP(D2717,Group[],3,FALSE)</f>
        <v>Non Komoditi</v>
      </c>
      <c r="L2717">
        <f>VLOOKUP(D2717,Group[],5,FALSE)</f>
        <v>0</v>
      </c>
      <c r="M2717" t="str">
        <f>VLOOKUP(D2717,Group[],4,FALSE)</f>
        <v>Kayu</v>
      </c>
      <c r="N2717" t="str">
        <f>VLOOKUP(F2717,Kategori[],3,FALSE)</f>
        <v>Kayu</v>
      </c>
    </row>
    <row r="2718" spans="1:14">
      <c r="A2718" s="139" t="s">
        <v>6856</v>
      </c>
      <c r="B2718" s="27" t="s">
        <v>21</v>
      </c>
      <c r="C2718" s="27" t="s">
        <v>20</v>
      </c>
      <c r="D2718" s="27" t="s">
        <v>1079</v>
      </c>
      <c r="E2718" s="27" t="s">
        <v>39</v>
      </c>
      <c r="F2718" s="27" t="s">
        <v>809</v>
      </c>
      <c r="G2718" s="27" t="s">
        <v>810</v>
      </c>
      <c r="H2718" s="139" t="s">
        <v>5</v>
      </c>
      <c r="I2718" s="1">
        <v>738088950</v>
      </c>
      <c r="J2718" s="58">
        <v>1283</v>
      </c>
      <c r="K2718" t="str">
        <f>VLOOKUP(D2718,Group[],3,FALSE)</f>
        <v>Non Komoditi</v>
      </c>
      <c r="L2718">
        <f>VLOOKUP(D2718,Group[],5,FALSE)</f>
        <v>0</v>
      </c>
      <c r="M2718" t="str">
        <f>VLOOKUP(D2718,Group[],4,FALSE)</f>
        <v>Kayu</v>
      </c>
      <c r="N2718" t="str">
        <f>VLOOKUP(F2718,Kategori[],3,FALSE)</f>
        <v>Kayu</v>
      </c>
    </row>
    <row r="2719" spans="1:14">
      <c r="A2719" s="139" t="s">
        <v>6856</v>
      </c>
      <c r="B2719" s="27" t="s">
        <v>21</v>
      </c>
      <c r="C2719" s="27" t="s">
        <v>20</v>
      </c>
      <c r="D2719" s="27" t="s">
        <v>1079</v>
      </c>
      <c r="E2719" s="27" t="s">
        <v>39</v>
      </c>
      <c r="F2719" s="27" t="s">
        <v>811</v>
      </c>
      <c r="G2719" s="27" t="s">
        <v>812</v>
      </c>
      <c r="H2719" s="139" t="s">
        <v>5</v>
      </c>
      <c r="I2719" s="1">
        <v>1288496100</v>
      </c>
      <c r="J2719" s="58">
        <v>1532</v>
      </c>
      <c r="K2719" t="str">
        <f>VLOOKUP(D2719,Group[],3,FALSE)</f>
        <v>Non Komoditi</v>
      </c>
      <c r="L2719">
        <f>VLOOKUP(D2719,Group[],5,FALSE)</f>
        <v>0</v>
      </c>
      <c r="M2719" t="str">
        <f>VLOOKUP(D2719,Group[],4,FALSE)</f>
        <v>Kayu</v>
      </c>
      <c r="N2719" t="str">
        <f>VLOOKUP(F2719,Kategori[],3,FALSE)</f>
        <v>Kayu</v>
      </c>
    </row>
    <row r="2720" spans="1:14">
      <c r="A2720" s="139" t="s">
        <v>6856</v>
      </c>
      <c r="B2720" s="27" t="s">
        <v>21</v>
      </c>
      <c r="C2720" s="27" t="s">
        <v>20</v>
      </c>
      <c r="D2720" s="27" t="s">
        <v>1079</v>
      </c>
      <c r="E2720" s="27" t="s">
        <v>39</v>
      </c>
      <c r="F2720" s="27" t="s">
        <v>813</v>
      </c>
      <c r="G2720" s="27" t="s">
        <v>814</v>
      </c>
      <c r="H2720" s="139" t="s">
        <v>5</v>
      </c>
      <c r="I2720" s="1">
        <v>968751950</v>
      </c>
      <c r="J2720" s="58">
        <v>1068</v>
      </c>
      <c r="K2720" t="str">
        <f>VLOOKUP(D2720,Group[],3,FALSE)</f>
        <v>Non Komoditi</v>
      </c>
      <c r="L2720">
        <f>VLOOKUP(D2720,Group[],5,FALSE)</f>
        <v>0</v>
      </c>
      <c r="M2720" t="str">
        <f>VLOOKUP(D2720,Group[],4,FALSE)</f>
        <v>Kayu</v>
      </c>
      <c r="N2720" t="str">
        <f>VLOOKUP(F2720,Kategori[],3,FALSE)</f>
        <v>Kayu</v>
      </c>
    </row>
    <row r="2721" spans="1:14">
      <c r="A2721" s="139" t="s">
        <v>6856</v>
      </c>
      <c r="B2721" s="27" t="s">
        <v>21</v>
      </c>
      <c r="C2721" s="27" t="s">
        <v>20</v>
      </c>
      <c r="D2721" s="27" t="s">
        <v>1079</v>
      </c>
      <c r="E2721" s="27" t="s">
        <v>39</v>
      </c>
      <c r="F2721" s="27" t="s">
        <v>815</v>
      </c>
      <c r="G2721" s="27" t="s">
        <v>816</v>
      </c>
      <c r="H2721" s="139" t="s">
        <v>5</v>
      </c>
      <c r="I2721" s="1">
        <v>803986200</v>
      </c>
      <c r="J2721" s="58">
        <v>856</v>
      </c>
      <c r="K2721" t="str">
        <f>VLOOKUP(D2721,Group[],3,FALSE)</f>
        <v>Non Komoditi</v>
      </c>
      <c r="L2721">
        <f>VLOOKUP(D2721,Group[],5,FALSE)</f>
        <v>0</v>
      </c>
      <c r="M2721" t="str">
        <f>VLOOKUP(D2721,Group[],4,FALSE)</f>
        <v>Kayu</v>
      </c>
      <c r="N2721" t="str">
        <f>VLOOKUP(F2721,Kategori[],3,FALSE)</f>
        <v>Kayu</v>
      </c>
    </row>
    <row r="2722" spans="1:14">
      <c r="A2722" s="139" t="s">
        <v>6856</v>
      </c>
      <c r="B2722" s="27" t="s">
        <v>21</v>
      </c>
      <c r="C2722" s="27" t="s">
        <v>20</v>
      </c>
      <c r="D2722" s="27" t="s">
        <v>1079</v>
      </c>
      <c r="E2722" s="27" t="s">
        <v>39</v>
      </c>
      <c r="F2722" s="27" t="s">
        <v>817</v>
      </c>
      <c r="G2722" s="27" t="s">
        <v>818</v>
      </c>
      <c r="H2722" s="139" t="s">
        <v>5</v>
      </c>
      <c r="I2722" s="1">
        <v>226607000</v>
      </c>
      <c r="J2722" s="58">
        <v>237</v>
      </c>
      <c r="K2722" t="str">
        <f>VLOOKUP(D2722,Group[],3,FALSE)</f>
        <v>Non Komoditi</v>
      </c>
      <c r="L2722">
        <f>VLOOKUP(D2722,Group[],5,FALSE)</f>
        <v>0</v>
      </c>
      <c r="M2722" t="str">
        <f>VLOOKUP(D2722,Group[],4,FALSE)</f>
        <v>Kayu</v>
      </c>
      <c r="N2722" t="str">
        <f>VLOOKUP(F2722,Kategori[],3,FALSE)</f>
        <v>Kayu</v>
      </c>
    </row>
    <row r="2723" spans="1:14">
      <c r="A2723" s="139" t="s">
        <v>6856</v>
      </c>
      <c r="B2723" s="27" t="s">
        <v>21</v>
      </c>
      <c r="C2723" s="27" t="s">
        <v>20</v>
      </c>
      <c r="D2723" s="27" t="s">
        <v>1079</v>
      </c>
      <c r="E2723" s="27" t="s">
        <v>39</v>
      </c>
      <c r="F2723" s="27" t="s">
        <v>819</v>
      </c>
      <c r="G2723" s="27" t="s">
        <v>820</v>
      </c>
      <c r="H2723" s="139" t="s">
        <v>5</v>
      </c>
      <c r="I2723" s="1">
        <v>2998200</v>
      </c>
      <c r="J2723" s="58">
        <v>4</v>
      </c>
      <c r="K2723" t="str">
        <f>VLOOKUP(D2723,Group[],3,FALSE)</f>
        <v>Non Komoditi</v>
      </c>
      <c r="L2723">
        <f>VLOOKUP(D2723,Group[],5,FALSE)</f>
        <v>0</v>
      </c>
      <c r="M2723" t="str">
        <f>VLOOKUP(D2723,Group[],4,FALSE)</f>
        <v>Kayu</v>
      </c>
      <c r="N2723" t="str">
        <f>VLOOKUP(F2723,Kategori[],3,FALSE)</f>
        <v>Kayu</v>
      </c>
    </row>
    <row r="2724" spans="1:14">
      <c r="A2724" s="139" t="s">
        <v>6856</v>
      </c>
      <c r="B2724" s="27" t="s">
        <v>21</v>
      </c>
      <c r="C2724" s="27" t="s">
        <v>20</v>
      </c>
      <c r="D2724" s="27" t="s">
        <v>1079</v>
      </c>
      <c r="E2724" s="27" t="s">
        <v>39</v>
      </c>
      <c r="F2724" s="27" t="s">
        <v>821</v>
      </c>
      <c r="G2724" s="27" t="s">
        <v>822</v>
      </c>
      <c r="H2724" s="139" t="s">
        <v>5</v>
      </c>
      <c r="I2724" s="1">
        <v>355387989</v>
      </c>
      <c r="J2724" s="58">
        <v>1198</v>
      </c>
      <c r="K2724" t="str">
        <f>VLOOKUP(D2724,Group[],3,FALSE)</f>
        <v>Non Komoditi</v>
      </c>
      <c r="L2724">
        <f>VLOOKUP(D2724,Group[],5,FALSE)</f>
        <v>0</v>
      </c>
      <c r="M2724" t="str">
        <f>VLOOKUP(D2724,Group[],4,FALSE)</f>
        <v>Kayu</v>
      </c>
      <c r="N2724" t="str">
        <f>VLOOKUP(F2724,Kategori[],3,FALSE)</f>
        <v>Kayu</v>
      </c>
    </row>
    <row r="2725" spans="1:14">
      <c r="A2725" s="139" t="s">
        <v>6856</v>
      </c>
      <c r="B2725" s="27" t="s">
        <v>21</v>
      </c>
      <c r="C2725" s="27" t="s">
        <v>20</v>
      </c>
      <c r="D2725" s="27" t="s">
        <v>1079</v>
      </c>
      <c r="E2725" s="27" t="s">
        <v>39</v>
      </c>
      <c r="F2725" s="27" t="s">
        <v>823</v>
      </c>
      <c r="G2725" s="27" t="s">
        <v>824</v>
      </c>
      <c r="H2725" s="139" t="s">
        <v>5</v>
      </c>
      <c r="I2725" s="1">
        <v>81602000</v>
      </c>
      <c r="J2725" s="58">
        <v>193</v>
      </c>
      <c r="K2725" t="str">
        <f>VLOOKUP(D2725,Group[],3,FALSE)</f>
        <v>Non Komoditi</v>
      </c>
      <c r="L2725">
        <f>VLOOKUP(D2725,Group[],5,FALSE)</f>
        <v>0</v>
      </c>
      <c r="M2725" t="str">
        <f>VLOOKUP(D2725,Group[],4,FALSE)</f>
        <v>Kayu</v>
      </c>
      <c r="N2725" t="str">
        <f>VLOOKUP(F2725,Kategori[],3,FALSE)</f>
        <v>Kayu</v>
      </c>
    </row>
    <row r="2726" spans="1:14">
      <c r="A2726" s="139" t="s">
        <v>6856</v>
      </c>
      <c r="B2726" s="27" t="s">
        <v>21</v>
      </c>
      <c r="C2726" s="27" t="s">
        <v>20</v>
      </c>
      <c r="D2726" s="27" t="s">
        <v>1079</v>
      </c>
      <c r="E2726" s="27" t="s">
        <v>39</v>
      </c>
      <c r="F2726" s="27" t="s">
        <v>825</v>
      </c>
      <c r="G2726" s="27" t="s">
        <v>826</v>
      </c>
      <c r="H2726" s="139" t="s">
        <v>5</v>
      </c>
      <c r="I2726" s="1">
        <v>361643850</v>
      </c>
      <c r="J2726" s="58">
        <v>498</v>
      </c>
      <c r="K2726" t="str">
        <f>VLOOKUP(D2726,Group[],3,FALSE)</f>
        <v>Non Komoditi</v>
      </c>
      <c r="L2726">
        <f>VLOOKUP(D2726,Group[],5,FALSE)</f>
        <v>0</v>
      </c>
      <c r="M2726" t="str">
        <f>VLOOKUP(D2726,Group[],4,FALSE)</f>
        <v>Kayu</v>
      </c>
      <c r="N2726" t="str">
        <f>VLOOKUP(F2726,Kategori[],3,FALSE)</f>
        <v>Kayu</v>
      </c>
    </row>
    <row r="2727" spans="1:14">
      <c r="A2727" s="139" t="s">
        <v>6856</v>
      </c>
      <c r="B2727" s="27" t="s">
        <v>21</v>
      </c>
      <c r="C2727" s="27" t="s">
        <v>20</v>
      </c>
      <c r="D2727" s="27" t="s">
        <v>1079</v>
      </c>
      <c r="E2727" s="27" t="s">
        <v>39</v>
      </c>
      <c r="F2727" s="27" t="s">
        <v>827</v>
      </c>
      <c r="G2727" s="27" t="s">
        <v>828</v>
      </c>
      <c r="H2727" s="139" t="s">
        <v>5</v>
      </c>
      <c r="I2727" s="1">
        <v>537261400</v>
      </c>
      <c r="J2727" s="58">
        <v>618</v>
      </c>
      <c r="K2727" t="str">
        <f>VLOOKUP(D2727,Group[],3,FALSE)</f>
        <v>Non Komoditi</v>
      </c>
      <c r="L2727">
        <f>VLOOKUP(D2727,Group[],5,FALSE)</f>
        <v>0</v>
      </c>
      <c r="M2727" t="str">
        <f>VLOOKUP(D2727,Group[],4,FALSE)</f>
        <v>Kayu</v>
      </c>
      <c r="N2727" t="str">
        <f>VLOOKUP(F2727,Kategori[],3,FALSE)</f>
        <v>Kayu</v>
      </c>
    </row>
    <row r="2728" spans="1:14">
      <c r="A2728" s="139" t="s">
        <v>6856</v>
      </c>
      <c r="B2728" s="27" t="s">
        <v>21</v>
      </c>
      <c r="C2728" s="27" t="s">
        <v>20</v>
      </c>
      <c r="D2728" s="27" t="s">
        <v>1079</v>
      </c>
      <c r="E2728" s="27" t="s">
        <v>39</v>
      </c>
      <c r="F2728" s="27" t="s">
        <v>829</v>
      </c>
      <c r="G2728" s="27" t="s">
        <v>830</v>
      </c>
      <c r="H2728" s="139" t="s">
        <v>5</v>
      </c>
      <c r="I2728" s="1">
        <v>422872950</v>
      </c>
      <c r="J2728" s="58">
        <v>420</v>
      </c>
      <c r="K2728" t="str">
        <f>VLOOKUP(D2728,Group[],3,FALSE)</f>
        <v>Non Komoditi</v>
      </c>
      <c r="L2728">
        <f>VLOOKUP(D2728,Group[],5,FALSE)</f>
        <v>0</v>
      </c>
      <c r="M2728" t="str">
        <f>VLOOKUP(D2728,Group[],4,FALSE)</f>
        <v>Kayu</v>
      </c>
      <c r="N2728" t="str">
        <f>VLOOKUP(F2728,Kategori[],3,FALSE)</f>
        <v>Kayu</v>
      </c>
    </row>
    <row r="2729" spans="1:14">
      <c r="A2729" s="139" t="s">
        <v>6856</v>
      </c>
      <c r="B2729" s="27" t="s">
        <v>21</v>
      </c>
      <c r="C2729" s="27" t="s">
        <v>20</v>
      </c>
      <c r="D2729" s="27" t="s">
        <v>1079</v>
      </c>
      <c r="E2729" s="27" t="s">
        <v>39</v>
      </c>
      <c r="F2729" s="27" t="s">
        <v>831</v>
      </c>
      <c r="G2729" s="27" t="s">
        <v>832</v>
      </c>
      <c r="H2729" s="139" t="s">
        <v>5</v>
      </c>
      <c r="I2729" s="1">
        <v>223687250</v>
      </c>
      <c r="J2729" s="58">
        <v>226</v>
      </c>
      <c r="K2729" t="str">
        <f>VLOOKUP(D2729,Group[],3,FALSE)</f>
        <v>Non Komoditi</v>
      </c>
      <c r="L2729">
        <f>VLOOKUP(D2729,Group[],5,FALSE)</f>
        <v>0</v>
      </c>
      <c r="M2729" t="str">
        <f>VLOOKUP(D2729,Group[],4,FALSE)</f>
        <v>Kayu</v>
      </c>
      <c r="N2729" t="str">
        <f>VLOOKUP(F2729,Kategori[],3,FALSE)</f>
        <v>Kayu</v>
      </c>
    </row>
    <row r="2730" spans="1:14">
      <c r="A2730" s="139" t="s">
        <v>6856</v>
      </c>
      <c r="B2730" s="27" t="s">
        <v>21</v>
      </c>
      <c r="C2730" s="27" t="s">
        <v>20</v>
      </c>
      <c r="D2730" s="27" t="s">
        <v>1079</v>
      </c>
      <c r="E2730" s="27" t="s">
        <v>39</v>
      </c>
      <c r="F2730" s="27" t="s">
        <v>833</v>
      </c>
      <c r="G2730" s="27" t="s">
        <v>834</v>
      </c>
      <c r="H2730" s="139" t="s">
        <v>5</v>
      </c>
      <c r="I2730" s="1">
        <v>5769300</v>
      </c>
      <c r="J2730" s="58">
        <v>11</v>
      </c>
      <c r="K2730" t="str">
        <f>VLOOKUP(D2730,Group[],3,FALSE)</f>
        <v>Non Komoditi</v>
      </c>
      <c r="L2730">
        <f>VLOOKUP(D2730,Group[],5,FALSE)</f>
        <v>0</v>
      </c>
      <c r="M2730" t="str">
        <f>VLOOKUP(D2730,Group[],4,FALSE)</f>
        <v>Kayu</v>
      </c>
      <c r="N2730" t="str">
        <f>VLOOKUP(F2730,Kategori[],3,FALSE)</f>
        <v>Kayu</v>
      </c>
    </row>
    <row r="2731" spans="1:14">
      <c r="A2731" s="139" t="s">
        <v>6856</v>
      </c>
      <c r="B2731" s="27" t="s">
        <v>21</v>
      </c>
      <c r="C2731" s="27" t="s">
        <v>20</v>
      </c>
      <c r="D2731" s="27" t="s">
        <v>1079</v>
      </c>
      <c r="E2731" s="27" t="s">
        <v>39</v>
      </c>
      <c r="F2731" s="27" t="s">
        <v>837</v>
      </c>
      <c r="G2731" s="27" t="s">
        <v>838</v>
      </c>
      <c r="H2731" s="139" t="s">
        <v>5</v>
      </c>
      <c r="I2731" s="1">
        <v>36475182</v>
      </c>
      <c r="J2731" s="58">
        <v>120</v>
      </c>
      <c r="K2731" t="str">
        <f>VLOOKUP(D2731,Group[],3,FALSE)</f>
        <v>Non Komoditi</v>
      </c>
      <c r="L2731">
        <f>VLOOKUP(D2731,Group[],5,FALSE)</f>
        <v>0</v>
      </c>
      <c r="M2731" t="str">
        <f>VLOOKUP(D2731,Group[],4,FALSE)</f>
        <v>Kayu</v>
      </c>
      <c r="N2731" t="str">
        <f>VLOOKUP(F2731,Kategori[],3,FALSE)</f>
        <v>Kayu</v>
      </c>
    </row>
    <row r="2732" spans="1:14">
      <c r="A2732" s="139" t="s">
        <v>6856</v>
      </c>
      <c r="B2732" s="27" t="s">
        <v>21</v>
      </c>
      <c r="C2732" s="27" t="s">
        <v>20</v>
      </c>
      <c r="D2732" s="27" t="s">
        <v>1079</v>
      </c>
      <c r="E2732" s="27" t="s">
        <v>39</v>
      </c>
      <c r="F2732" s="27" t="s">
        <v>839</v>
      </c>
      <c r="G2732" s="27" t="s">
        <v>840</v>
      </c>
      <c r="H2732" s="139" t="s">
        <v>5</v>
      </c>
      <c r="I2732" s="1">
        <v>931000</v>
      </c>
      <c r="J2732" s="58">
        <v>3</v>
      </c>
      <c r="K2732" t="str">
        <f>VLOOKUP(D2732,Group[],3,FALSE)</f>
        <v>Non Komoditi</v>
      </c>
      <c r="L2732">
        <f>VLOOKUP(D2732,Group[],5,FALSE)</f>
        <v>0</v>
      </c>
      <c r="M2732" t="str">
        <f>VLOOKUP(D2732,Group[],4,FALSE)</f>
        <v>Kayu</v>
      </c>
      <c r="N2732" t="str">
        <f>VLOOKUP(F2732,Kategori[],3,FALSE)</f>
        <v>Kayu</v>
      </c>
    </row>
    <row r="2733" spans="1:14">
      <c r="A2733" s="139" t="s">
        <v>6856</v>
      </c>
      <c r="B2733" s="27" t="s">
        <v>21</v>
      </c>
      <c r="C2733" s="27" t="s">
        <v>20</v>
      </c>
      <c r="D2733" s="27" t="s">
        <v>1079</v>
      </c>
      <c r="E2733" s="27" t="s">
        <v>39</v>
      </c>
      <c r="F2733" s="27" t="s">
        <v>841</v>
      </c>
      <c r="G2733" s="27" t="s">
        <v>842</v>
      </c>
      <c r="H2733" s="139" t="s">
        <v>5</v>
      </c>
      <c r="I2733" s="1">
        <v>7072500</v>
      </c>
      <c r="J2733" s="58">
        <v>12</v>
      </c>
      <c r="K2733" t="str">
        <f>VLOOKUP(D2733,Group[],3,FALSE)</f>
        <v>Non Komoditi</v>
      </c>
      <c r="L2733">
        <f>VLOOKUP(D2733,Group[],5,FALSE)</f>
        <v>0</v>
      </c>
      <c r="M2733" t="str">
        <f>VLOOKUP(D2733,Group[],4,FALSE)</f>
        <v>Kayu</v>
      </c>
      <c r="N2733" t="str">
        <f>VLOOKUP(F2733,Kategori[],3,FALSE)</f>
        <v>Kayu</v>
      </c>
    </row>
    <row r="2734" spans="1:14">
      <c r="A2734" s="139" t="s">
        <v>6856</v>
      </c>
      <c r="B2734" s="27" t="s">
        <v>21</v>
      </c>
      <c r="C2734" s="27" t="s">
        <v>20</v>
      </c>
      <c r="D2734" s="27" t="s">
        <v>1079</v>
      </c>
      <c r="E2734" s="27" t="s">
        <v>39</v>
      </c>
      <c r="F2734" s="27" t="s">
        <v>843</v>
      </c>
      <c r="G2734" s="27" t="s">
        <v>844</v>
      </c>
      <c r="H2734" s="139" t="s">
        <v>5</v>
      </c>
      <c r="I2734" s="1">
        <v>11965250</v>
      </c>
      <c r="J2734" s="58">
        <v>12</v>
      </c>
      <c r="K2734" t="str">
        <f>VLOOKUP(D2734,Group[],3,FALSE)</f>
        <v>Non Komoditi</v>
      </c>
      <c r="L2734">
        <f>VLOOKUP(D2734,Group[],5,FALSE)</f>
        <v>0</v>
      </c>
      <c r="M2734" t="str">
        <f>VLOOKUP(D2734,Group[],4,FALSE)</f>
        <v>Kayu</v>
      </c>
      <c r="N2734" t="str">
        <f>VLOOKUP(F2734,Kategori[],3,FALSE)</f>
        <v>Kayu</v>
      </c>
    </row>
    <row r="2735" spans="1:14">
      <c r="A2735" s="139" t="s">
        <v>6856</v>
      </c>
      <c r="B2735" s="27" t="s">
        <v>21</v>
      </c>
      <c r="C2735" s="27" t="s">
        <v>20</v>
      </c>
      <c r="D2735" s="27" t="s">
        <v>1079</v>
      </c>
      <c r="E2735" s="27" t="s">
        <v>39</v>
      </c>
      <c r="F2735" s="27" t="s">
        <v>845</v>
      </c>
      <c r="G2735" s="27" t="s">
        <v>846</v>
      </c>
      <c r="H2735" s="139" t="s">
        <v>5</v>
      </c>
      <c r="I2735" s="1">
        <v>9510600</v>
      </c>
      <c r="J2735" s="58">
        <v>9</v>
      </c>
      <c r="K2735" t="str">
        <f>VLOOKUP(D2735,Group[],3,FALSE)</f>
        <v>Non Komoditi</v>
      </c>
      <c r="L2735">
        <f>VLOOKUP(D2735,Group[],5,FALSE)</f>
        <v>0</v>
      </c>
      <c r="M2735" t="str">
        <f>VLOOKUP(D2735,Group[],4,FALSE)</f>
        <v>Kayu</v>
      </c>
      <c r="N2735" t="str">
        <f>VLOOKUP(F2735,Kategori[],3,FALSE)</f>
        <v>Kayu</v>
      </c>
    </row>
    <row r="2736" spans="1:14">
      <c r="A2736" s="139" t="s">
        <v>6856</v>
      </c>
      <c r="B2736" s="27" t="s">
        <v>21</v>
      </c>
      <c r="C2736" s="27" t="s">
        <v>20</v>
      </c>
      <c r="D2736" s="27" t="s">
        <v>1079</v>
      </c>
      <c r="E2736" s="27" t="s">
        <v>39</v>
      </c>
      <c r="F2736" s="27" t="s">
        <v>847</v>
      </c>
      <c r="G2736" s="27" t="s">
        <v>848</v>
      </c>
      <c r="H2736" s="139" t="s">
        <v>5</v>
      </c>
      <c r="I2736" s="1">
        <v>12512000</v>
      </c>
      <c r="J2736" s="58">
        <v>9</v>
      </c>
      <c r="K2736" t="str">
        <f>VLOOKUP(D2736,Group[],3,FALSE)</f>
        <v>Non Komoditi</v>
      </c>
      <c r="L2736">
        <f>VLOOKUP(D2736,Group[],5,FALSE)</f>
        <v>0</v>
      </c>
      <c r="M2736" t="str">
        <f>VLOOKUP(D2736,Group[],4,FALSE)</f>
        <v>Kayu</v>
      </c>
      <c r="N2736" t="str">
        <f>VLOOKUP(F2736,Kategori[],3,FALSE)</f>
        <v>Kayu</v>
      </c>
    </row>
    <row r="2737" spans="1:14">
      <c r="A2737" s="139" t="s">
        <v>6856</v>
      </c>
      <c r="B2737" s="27" t="s">
        <v>21</v>
      </c>
      <c r="C2737" s="27" t="s">
        <v>20</v>
      </c>
      <c r="D2737" s="27" t="s">
        <v>1079</v>
      </c>
      <c r="E2737" s="27" t="s">
        <v>39</v>
      </c>
      <c r="F2737" s="27" t="s">
        <v>849</v>
      </c>
      <c r="G2737" s="27" t="s">
        <v>850</v>
      </c>
      <c r="H2737" s="139" t="s">
        <v>5</v>
      </c>
      <c r="I2737" s="1">
        <v>2760280</v>
      </c>
      <c r="J2737" s="58">
        <v>2</v>
      </c>
      <c r="K2737" t="str">
        <f>VLOOKUP(D2737,Group[],3,FALSE)</f>
        <v>Non Komoditi</v>
      </c>
      <c r="L2737">
        <f>VLOOKUP(D2737,Group[],5,FALSE)</f>
        <v>0</v>
      </c>
      <c r="M2737" t="str">
        <f>VLOOKUP(D2737,Group[],4,FALSE)</f>
        <v>Kayu</v>
      </c>
      <c r="N2737" t="str">
        <f>VLOOKUP(F2737,Kategori[],3,FALSE)</f>
        <v>Kayu</v>
      </c>
    </row>
    <row r="2738" spans="1:14">
      <c r="A2738" s="139" t="s">
        <v>6856</v>
      </c>
      <c r="B2738" s="27" t="s">
        <v>21</v>
      </c>
      <c r="C2738" s="27" t="s">
        <v>20</v>
      </c>
      <c r="D2738" s="27" t="s">
        <v>1079</v>
      </c>
      <c r="E2738" s="27" t="s">
        <v>39</v>
      </c>
      <c r="F2738" s="27" t="s">
        <v>851</v>
      </c>
      <c r="G2738" s="27" t="s">
        <v>852</v>
      </c>
      <c r="H2738" s="139" t="s">
        <v>5</v>
      </c>
      <c r="I2738" s="1">
        <v>19335136</v>
      </c>
      <c r="J2738" s="58">
        <v>36</v>
      </c>
      <c r="K2738" t="str">
        <f>VLOOKUP(D2738,Group[],3,FALSE)</f>
        <v>Non Komoditi</v>
      </c>
      <c r="L2738">
        <f>VLOOKUP(D2738,Group[],5,FALSE)</f>
        <v>0</v>
      </c>
      <c r="M2738" t="str">
        <f>VLOOKUP(D2738,Group[],4,FALSE)</f>
        <v>Kayu</v>
      </c>
      <c r="N2738" t="str">
        <f>VLOOKUP(F2738,Kategori[],3,FALSE)</f>
        <v>Kayu</v>
      </c>
    </row>
    <row r="2739" spans="1:14">
      <c r="A2739" s="139" t="s">
        <v>6856</v>
      </c>
      <c r="B2739" s="27" t="s">
        <v>21</v>
      </c>
      <c r="C2739" s="27" t="s">
        <v>20</v>
      </c>
      <c r="D2739" s="27" t="s">
        <v>1079</v>
      </c>
      <c r="E2739" s="27" t="s">
        <v>39</v>
      </c>
      <c r="F2739" s="27" t="s">
        <v>853</v>
      </c>
      <c r="G2739" s="27" t="s">
        <v>854</v>
      </c>
      <c r="H2739" s="139" t="s">
        <v>5</v>
      </c>
      <c r="I2739" s="1">
        <v>43365000</v>
      </c>
      <c r="J2739" s="58">
        <v>117</v>
      </c>
      <c r="K2739" t="str">
        <f>VLOOKUP(D2739,Group[],3,FALSE)</f>
        <v>Non Komoditi</v>
      </c>
      <c r="L2739">
        <f>VLOOKUP(D2739,Group[],5,FALSE)</f>
        <v>0</v>
      </c>
      <c r="M2739" t="str">
        <f>VLOOKUP(D2739,Group[],4,FALSE)</f>
        <v>Kayu</v>
      </c>
      <c r="N2739" t="str">
        <f>VLOOKUP(F2739,Kategori[],3,FALSE)</f>
        <v>Kayu</v>
      </c>
    </row>
    <row r="2740" spans="1:14">
      <c r="A2740" s="139" t="s">
        <v>6856</v>
      </c>
      <c r="B2740" s="27" t="s">
        <v>21</v>
      </c>
      <c r="C2740" s="27" t="s">
        <v>20</v>
      </c>
      <c r="D2740" s="27" t="s">
        <v>1079</v>
      </c>
      <c r="E2740" s="27" t="s">
        <v>39</v>
      </c>
      <c r="F2740" s="27" t="s">
        <v>855</v>
      </c>
      <c r="G2740" s="27" t="s">
        <v>856</v>
      </c>
      <c r="H2740" s="139" t="s">
        <v>5</v>
      </c>
      <c r="I2740" s="1">
        <v>207435000</v>
      </c>
      <c r="J2740" s="58">
        <v>309</v>
      </c>
      <c r="K2740" t="str">
        <f>VLOOKUP(D2740,Group[],3,FALSE)</f>
        <v>Non Komoditi</v>
      </c>
      <c r="L2740">
        <f>VLOOKUP(D2740,Group[],5,FALSE)</f>
        <v>0</v>
      </c>
      <c r="M2740" t="str">
        <f>VLOOKUP(D2740,Group[],4,FALSE)</f>
        <v>Kayu</v>
      </c>
      <c r="N2740" t="str">
        <f>VLOOKUP(F2740,Kategori[],3,FALSE)</f>
        <v>Kayu</v>
      </c>
    </row>
    <row r="2741" spans="1:14">
      <c r="A2741" s="139" t="s">
        <v>6856</v>
      </c>
      <c r="B2741" s="27" t="s">
        <v>21</v>
      </c>
      <c r="C2741" s="27" t="s">
        <v>20</v>
      </c>
      <c r="D2741" s="27" t="s">
        <v>1079</v>
      </c>
      <c r="E2741" s="27" t="s">
        <v>39</v>
      </c>
      <c r="F2741" s="27" t="s">
        <v>857</v>
      </c>
      <c r="G2741" s="27" t="s">
        <v>858</v>
      </c>
      <c r="H2741" s="139" t="s">
        <v>5</v>
      </c>
      <c r="I2741" s="1">
        <v>419328000</v>
      </c>
      <c r="J2741" s="58">
        <v>503</v>
      </c>
      <c r="K2741" t="str">
        <f>VLOOKUP(D2741,Group[],3,FALSE)</f>
        <v>Non Komoditi</v>
      </c>
      <c r="L2741">
        <f>VLOOKUP(D2741,Group[],5,FALSE)</f>
        <v>0</v>
      </c>
      <c r="M2741" t="str">
        <f>VLOOKUP(D2741,Group[],4,FALSE)</f>
        <v>Kayu</v>
      </c>
      <c r="N2741" t="str">
        <f>VLOOKUP(F2741,Kategori[],3,FALSE)</f>
        <v>Kayu</v>
      </c>
    </row>
    <row r="2742" spans="1:14">
      <c r="A2742" s="139" t="s">
        <v>6856</v>
      </c>
      <c r="B2742" s="27" t="s">
        <v>21</v>
      </c>
      <c r="C2742" s="27" t="s">
        <v>20</v>
      </c>
      <c r="D2742" s="27" t="s">
        <v>1079</v>
      </c>
      <c r="E2742" s="27" t="s">
        <v>39</v>
      </c>
      <c r="F2742" s="27" t="s">
        <v>859</v>
      </c>
      <c r="G2742" s="27" t="s">
        <v>860</v>
      </c>
      <c r="H2742" s="139" t="s">
        <v>5</v>
      </c>
      <c r="I2742" s="1">
        <v>414874500</v>
      </c>
      <c r="J2742" s="58">
        <v>474</v>
      </c>
      <c r="K2742" t="str">
        <f>VLOOKUP(D2742,Group[],3,FALSE)</f>
        <v>Non Komoditi</v>
      </c>
      <c r="L2742">
        <f>VLOOKUP(D2742,Group[],5,FALSE)</f>
        <v>0</v>
      </c>
      <c r="M2742" t="str">
        <f>VLOOKUP(D2742,Group[],4,FALSE)</f>
        <v>Kayu</v>
      </c>
      <c r="N2742" t="str">
        <f>VLOOKUP(F2742,Kategori[],3,FALSE)</f>
        <v>Kayu</v>
      </c>
    </row>
    <row r="2743" spans="1:14">
      <c r="A2743" s="139" t="s">
        <v>6856</v>
      </c>
      <c r="B2743" s="27" t="s">
        <v>21</v>
      </c>
      <c r="C2743" s="27" t="s">
        <v>20</v>
      </c>
      <c r="D2743" s="27" t="s">
        <v>1079</v>
      </c>
      <c r="E2743" s="27" t="s">
        <v>39</v>
      </c>
      <c r="F2743" s="27" t="s">
        <v>861</v>
      </c>
      <c r="G2743" s="27" t="s">
        <v>862</v>
      </c>
      <c r="H2743" s="139" t="s">
        <v>5</v>
      </c>
      <c r="I2743" s="1">
        <v>317745000</v>
      </c>
      <c r="J2743" s="58">
        <v>314</v>
      </c>
      <c r="K2743" t="str">
        <f>VLOOKUP(D2743,Group[],3,FALSE)</f>
        <v>Non Komoditi</v>
      </c>
      <c r="L2743">
        <f>VLOOKUP(D2743,Group[],5,FALSE)</f>
        <v>0</v>
      </c>
      <c r="M2743" t="str">
        <f>VLOOKUP(D2743,Group[],4,FALSE)</f>
        <v>Kayu</v>
      </c>
      <c r="N2743" t="str">
        <f>VLOOKUP(F2743,Kategori[],3,FALSE)</f>
        <v>Kayu</v>
      </c>
    </row>
    <row r="2744" spans="1:14">
      <c r="A2744" s="139" t="s">
        <v>6856</v>
      </c>
      <c r="B2744" s="27" t="s">
        <v>21</v>
      </c>
      <c r="C2744" s="27" t="s">
        <v>20</v>
      </c>
      <c r="D2744" s="27" t="s">
        <v>1079</v>
      </c>
      <c r="E2744" s="27" t="s">
        <v>39</v>
      </c>
      <c r="F2744" s="27" t="s">
        <v>863</v>
      </c>
      <c r="G2744" s="27" t="s">
        <v>864</v>
      </c>
      <c r="H2744" s="139" t="s">
        <v>5</v>
      </c>
      <c r="I2744" s="1">
        <v>19234150</v>
      </c>
      <c r="J2744" s="58">
        <v>29</v>
      </c>
      <c r="K2744" t="str">
        <f>VLOOKUP(D2744,Group[],3,FALSE)</f>
        <v>Non Komoditi</v>
      </c>
      <c r="L2744">
        <f>VLOOKUP(D2744,Group[],5,FALSE)</f>
        <v>0</v>
      </c>
      <c r="M2744" t="str">
        <f>VLOOKUP(D2744,Group[],4,FALSE)</f>
        <v>Kayu</v>
      </c>
      <c r="N2744" t="str">
        <f>VLOOKUP(F2744,Kategori[],3,FALSE)</f>
        <v>Kayu</v>
      </c>
    </row>
    <row r="2745" spans="1:14">
      <c r="A2745" s="139" t="s">
        <v>6856</v>
      </c>
      <c r="B2745" s="27" t="s">
        <v>21</v>
      </c>
      <c r="C2745" s="27" t="s">
        <v>20</v>
      </c>
      <c r="D2745" s="27" t="s">
        <v>1079</v>
      </c>
      <c r="E2745" s="27" t="s">
        <v>39</v>
      </c>
      <c r="F2745" s="27" t="s">
        <v>865</v>
      </c>
      <c r="G2745" s="27" t="s">
        <v>866</v>
      </c>
      <c r="H2745" s="139" t="s">
        <v>5</v>
      </c>
      <c r="I2745" s="1">
        <v>6413874</v>
      </c>
      <c r="J2745" s="58">
        <v>19</v>
      </c>
      <c r="K2745" t="str">
        <f>VLOOKUP(D2745,Group[],3,FALSE)</f>
        <v>Non Komoditi</v>
      </c>
      <c r="L2745">
        <f>VLOOKUP(D2745,Group[],5,FALSE)</f>
        <v>0</v>
      </c>
      <c r="M2745" t="str">
        <f>VLOOKUP(D2745,Group[],4,FALSE)</f>
        <v>Kayu</v>
      </c>
      <c r="N2745" t="str">
        <f>VLOOKUP(F2745,Kategori[],3,FALSE)</f>
        <v>Kayu</v>
      </c>
    </row>
    <row r="2746" spans="1:14">
      <c r="A2746" s="139" t="s">
        <v>6856</v>
      </c>
      <c r="B2746" s="27" t="s">
        <v>21</v>
      </c>
      <c r="C2746" s="27" t="s">
        <v>20</v>
      </c>
      <c r="D2746" s="27" t="s">
        <v>1079</v>
      </c>
      <c r="E2746" s="27" t="s">
        <v>39</v>
      </c>
      <c r="F2746" s="27" t="s">
        <v>943</v>
      </c>
      <c r="G2746" s="27" t="s">
        <v>944</v>
      </c>
      <c r="H2746" s="139" t="s">
        <v>5</v>
      </c>
      <c r="I2746" s="1">
        <v>17920720</v>
      </c>
      <c r="J2746" s="58">
        <v>252</v>
      </c>
      <c r="K2746" t="str">
        <f>VLOOKUP(D2746,Group[],3,FALSE)</f>
        <v>Non Komoditi</v>
      </c>
      <c r="L2746">
        <f>VLOOKUP(D2746,Group[],5,FALSE)</f>
        <v>0</v>
      </c>
      <c r="M2746" t="str">
        <f>VLOOKUP(D2746,Group[],4,FALSE)</f>
        <v>Kayu</v>
      </c>
      <c r="N2746" t="str">
        <f>VLOOKUP(F2746,Kategori[],3,FALSE)</f>
        <v>Kayu</v>
      </c>
    </row>
    <row r="2747" spans="1:14">
      <c r="A2747" s="139" t="s">
        <v>6856</v>
      </c>
      <c r="B2747" s="27" t="s">
        <v>21</v>
      </c>
      <c r="C2747" s="27" t="s">
        <v>20</v>
      </c>
      <c r="D2747" s="27" t="s">
        <v>1079</v>
      </c>
      <c r="E2747" s="27" t="s">
        <v>39</v>
      </c>
      <c r="F2747" s="27" t="s">
        <v>949</v>
      </c>
      <c r="G2747" s="27" t="s">
        <v>950</v>
      </c>
      <c r="H2747" s="139" t="s">
        <v>5</v>
      </c>
      <c r="I2747" s="1">
        <v>349650</v>
      </c>
      <c r="J2747" s="58">
        <v>2</v>
      </c>
      <c r="K2747" t="str">
        <f>VLOOKUP(D2747,Group[],3,FALSE)</f>
        <v>Non Komoditi</v>
      </c>
      <c r="L2747">
        <f>VLOOKUP(D2747,Group[],5,FALSE)</f>
        <v>0</v>
      </c>
      <c r="M2747" t="str">
        <f>VLOOKUP(D2747,Group[],4,FALSE)</f>
        <v>Kayu</v>
      </c>
      <c r="N2747" t="str">
        <f>VLOOKUP(F2747,Kategori[],3,FALSE)</f>
        <v>Kayu</v>
      </c>
    </row>
    <row r="2748" spans="1:14">
      <c r="A2748" s="139" t="s">
        <v>6856</v>
      </c>
      <c r="B2748" s="27" t="s">
        <v>21</v>
      </c>
      <c r="C2748" s="27" t="s">
        <v>20</v>
      </c>
      <c r="D2748" s="27" t="s">
        <v>1079</v>
      </c>
      <c r="E2748" s="27" t="s">
        <v>39</v>
      </c>
      <c r="F2748" s="27" t="s">
        <v>951</v>
      </c>
      <c r="G2748" s="27" t="s">
        <v>952</v>
      </c>
      <c r="H2748" s="139" t="s">
        <v>5</v>
      </c>
      <c r="I2748" s="1">
        <v>3229050</v>
      </c>
      <c r="J2748" s="58">
        <v>5</v>
      </c>
      <c r="K2748" t="str">
        <f>VLOOKUP(D2748,Group[],3,FALSE)</f>
        <v>Non Komoditi</v>
      </c>
      <c r="L2748">
        <f>VLOOKUP(D2748,Group[],5,FALSE)</f>
        <v>0</v>
      </c>
      <c r="M2748" t="str">
        <f>VLOOKUP(D2748,Group[],4,FALSE)</f>
        <v>Kayu</v>
      </c>
      <c r="N2748" t="str">
        <f>VLOOKUP(F2748,Kategori[],3,FALSE)</f>
        <v>Kayu</v>
      </c>
    </row>
    <row r="2749" spans="1:14">
      <c r="A2749" s="139" t="s">
        <v>6856</v>
      </c>
      <c r="B2749" s="27" t="s">
        <v>21</v>
      </c>
      <c r="C2749" s="27" t="s">
        <v>20</v>
      </c>
      <c r="D2749" s="27" t="s">
        <v>1079</v>
      </c>
      <c r="E2749" s="27" t="s">
        <v>39</v>
      </c>
      <c r="F2749" s="27" t="s">
        <v>953</v>
      </c>
      <c r="G2749" s="27" t="s">
        <v>954</v>
      </c>
      <c r="H2749" s="139" t="s">
        <v>5</v>
      </c>
      <c r="I2749" s="1">
        <v>4793600</v>
      </c>
      <c r="J2749" s="58">
        <v>7</v>
      </c>
      <c r="K2749" t="str">
        <f>VLOOKUP(D2749,Group[],3,FALSE)</f>
        <v>Non Komoditi</v>
      </c>
      <c r="L2749">
        <f>VLOOKUP(D2749,Group[],5,FALSE)</f>
        <v>0</v>
      </c>
      <c r="M2749" t="str">
        <f>VLOOKUP(D2749,Group[],4,FALSE)</f>
        <v>Kayu</v>
      </c>
      <c r="N2749" t="str">
        <f>VLOOKUP(F2749,Kategori[],3,FALSE)</f>
        <v>Kayu</v>
      </c>
    </row>
    <row r="2750" spans="1:14">
      <c r="A2750" s="139" t="s">
        <v>6856</v>
      </c>
      <c r="B2750" s="27" t="s">
        <v>21</v>
      </c>
      <c r="C2750" s="27" t="s">
        <v>20</v>
      </c>
      <c r="D2750" s="27" t="s">
        <v>1079</v>
      </c>
      <c r="E2750" s="27" t="s">
        <v>39</v>
      </c>
      <c r="F2750" s="27" t="s">
        <v>955</v>
      </c>
      <c r="G2750" s="27" t="s">
        <v>956</v>
      </c>
      <c r="H2750" s="139" t="s">
        <v>5</v>
      </c>
      <c r="I2750" s="1">
        <v>1910550</v>
      </c>
      <c r="J2750" s="58">
        <v>3</v>
      </c>
      <c r="K2750" t="str">
        <f>VLOOKUP(D2750,Group[],3,FALSE)</f>
        <v>Non Komoditi</v>
      </c>
      <c r="L2750">
        <f>VLOOKUP(D2750,Group[],5,FALSE)</f>
        <v>0</v>
      </c>
      <c r="M2750" t="str">
        <f>VLOOKUP(D2750,Group[],4,FALSE)</f>
        <v>Kayu</v>
      </c>
      <c r="N2750" t="str">
        <f>VLOOKUP(F2750,Kategori[],3,FALSE)</f>
        <v>Kayu</v>
      </c>
    </row>
    <row r="2751" spans="1:14">
      <c r="A2751" s="139" t="s">
        <v>6856</v>
      </c>
      <c r="B2751" s="27" t="s">
        <v>21</v>
      </c>
      <c r="C2751" s="27" t="s">
        <v>20</v>
      </c>
      <c r="D2751" s="27" t="s">
        <v>1079</v>
      </c>
      <c r="E2751" s="27" t="s">
        <v>39</v>
      </c>
      <c r="F2751" s="27" t="s">
        <v>973</v>
      </c>
      <c r="G2751" s="27" t="s">
        <v>974</v>
      </c>
      <c r="H2751" s="139" t="s">
        <v>5</v>
      </c>
      <c r="I2751" s="1">
        <v>4397650</v>
      </c>
      <c r="J2751" s="58">
        <v>4</v>
      </c>
      <c r="K2751" t="str">
        <f>VLOOKUP(D2751,Group[],3,FALSE)</f>
        <v>Non Komoditi</v>
      </c>
      <c r="L2751">
        <f>VLOOKUP(D2751,Group[],5,FALSE)</f>
        <v>0</v>
      </c>
      <c r="M2751" t="str">
        <f>VLOOKUP(D2751,Group[],4,FALSE)</f>
        <v>Kayu</v>
      </c>
      <c r="N2751" t="str">
        <f>VLOOKUP(F2751,Kategori[],3,FALSE)</f>
        <v>Kayu</v>
      </c>
    </row>
    <row r="2752" spans="1:14">
      <c r="A2752" s="139" t="s">
        <v>6856</v>
      </c>
      <c r="B2752" s="27" t="s">
        <v>21</v>
      </c>
      <c r="C2752" s="27" t="s">
        <v>20</v>
      </c>
      <c r="D2752" s="27" t="s">
        <v>1065</v>
      </c>
      <c r="E2752" s="27" t="s">
        <v>34</v>
      </c>
      <c r="F2752" s="27" t="s">
        <v>320</v>
      </c>
      <c r="G2752" s="27" t="s">
        <v>321</v>
      </c>
      <c r="H2752" s="139" t="s">
        <v>5</v>
      </c>
      <c r="I2752" s="1">
        <v>94414414</v>
      </c>
      <c r="J2752" s="58">
        <v>6</v>
      </c>
      <c r="K2752" t="str">
        <f>VLOOKUP(D2752,Group[],3,FALSE)</f>
        <v>Non Komoditi</v>
      </c>
      <c r="L2752">
        <f>VLOOKUP(D2752,Group[],5,FALSE)</f>
        <v>0</v>
      </c>
      <c r="M2752" t="str">
        <f>VLOOKUP(D2752,Group[],4,FALSE)</f>
        <v>Optimalisasi Aset</v>
      </c>
      <c r="N2752" t="str">
        <f>VLOOKUP(F2752,Kategori[],3,FALSE)</f>
        <v>Optimalisasi Aset</v>
      </c>
    </row>
    <row r="2753" spans="1:14">
      <c r="A2753" s="139" t="s">
        <v>6856</v>
      </c>
      <c r="B2753" s="27" t="s">
        <v>21</v>
      </c>
      <c r="C2753" s="27" t="s">
        <v>20</v>
      </c>
      <c r="D2753" s="27" t="s">
        <v>1065</v>
      </c>
      <c r="E2753" s="27" t="s">
        <v>34</v>
      </c>
      <c r="F2753" s="27" t="s">
        <v>1027</v>
      </c>
      <c r="G2753" s="27" t="s">
        <v>1028</v>
      </c>
      <c r="H2753" s="139" t="s">
        <v>5</v>
      </c>
      <c r="I2753" s="1">
        <v>17516189</v>
      </c>
      <c r="J2753" s="58">
        <v>97</v>
      </c>
      <c r="K2753" t="str">
        <f>VLOOKUP(D2753,Group[],3,FALSE)</f>
        <v>Non Komoditi</v>
      </c>
      <c r="L2753">
        <f>VLOOKUP(D2753,Group[],5,FALSE)</f>
        <v>0</v>
      </c>
      <c r="M2753" t="str">
        <f>VLOOKUP(D2753,Group[],4,FALSE)</f>
        <v>Optimalisasi Aset</v>
      </c>
      <c r="N2753" t="str">
        <f>VLOOKUP(F2753,Kategori[],3,FALSE)</f>
        <v>Optimalisasi Aset</v>
      </c>
    </row>
    <row r="2754" spans="1:14">
      <c r="A2754" s="139" t="s">
        <v>6856</v>
      </c>
      <c r="B2754" s="27" t="s">
        <v>21</v>
      </c>
      <c r="C2754" s="27" t="s">
        <v>20</v>
      </c>
      <c r="D2754" s="27" t="s">
        <v>1073</v>
      </c>
      <c r="E2754" s="27" t="s">
        <v>26</v>
      </c>
      <c r="F2754" s="27" t="s">
        <v>116</v>
      </c>
      <c r="G2754" s="27" t="s">
        <v>117</v>
      </c>
      <c r="H2754" s="139" t="s">
        <v>5</v>
      </c>
      <c r="I2754" s="1">
        <v>2364782442</v>
      </c>
      <c r="J2754" s="58">
        <v>4330</v>
      </c>
      <c r="K2754" t="str">
        <f>VLOOKUP(D2754,Group[],3,FALSE)</f>
        <v>Non Komoditi</v>
      </c>
      <c r="L2754">
        <f>VLOOKUP(D2754,Group[],5,FALSE)</f>
        <v>0</v>
      </c>
      <c r="M2754" t="str">
        <f>VLOOKUP(D2754,Group[],4,FALSE)</f>
        <v>Agrowisata</v>
      </c>
      <c r="N2754" t="str">
        <f>VLOOKUP(F2754,Kategori[],3,FALSE)</f>
        <v>Agrowisata</v>
      </c>
    </row>
    <row r="2755" spans="1:14">
      <c r="A2755" s="139" t="s">
        <v>6856</v>
      </c>
      <c r="B2755" s="27" t="s">
        <v>21</v>
      </c>
      <c r="C2755" s="27" t="s">
        <v>20</v>
      </c>
      <c r="D2755" s="27" t="s">
        <v>1073</v>
      </c>
      <c r="E2755" s="27" t="s">
        <v>26</v>
      </c>
      <c r="F2755" s="27" t="s">
        <v>118</v>
      </c>
      <c r="G2755" s="27" t="s">
        <v>119</v>
      </c>
      <c r="H2755" s="139" t="s">
        <v>5</v>
      </c>
      <c r="I2755" s="1">
        <v>2029664532</v>
      </c>
      <c r="J2755" s="58">
        <v>8</v>
      </c>
      <c r="K2755" t="str">
        <f>VLOOKUP(D2755,Group[],3,FALSE)</f>
        <v>Non Komoditi</v>
      </c>
      <c r="L2755">
        <f>VLOOKUP(D2755,Group[],5,FALSE)</f>
        <v>0</v>
      </c>
      <c r="M2755" t="str">
        <f>VLOOKUP(D2755,Group[],4,FALSE)</f>
        <v>Agrowisata</v>
      </c>
      <c r="N2755" t="str">
        <f>VLOOKUP(F2755,Kategori[],3,FALSE)</f>
        <v>Agrowisata</v>
      </c>
    </row>
    <row r="2756" spans="1:14">
      <c r="A2756" s="139" t="s">
        <v>6856</v>
      </c>
      <c r="B2756" s="27" t="s">
        <v>21</v>
      </c>
      <c r="C2756" s="27" t="s">
        <v>20</v>
      </c>
      <c r="D2756" s="27" t="s">
        <v>1073</v>
      </c>
      <c r="E2756" s="27" t="s">
        <v>26</v>
      </c>
      <c r="F2756" s="27" t="s">
        <v>120</v>
      </c>
      <c r="G2756" s="27" t="s">
        <v>121</v>
      </c>
      <c r="H2756" s="139" t="s">
        <v>5</v>
      </c>
      <c r="I2756" s="1">
        <v>3296430010</v>
      </c>
      <c r="J2756" s="58">
        <v>66</v>
      </c>
      <c r="K2756" t="str">
        <f>VLOOKUP(D2756,Group[],3,FALSE)</f>
        <v>Non Komoditi</v>
      </c>
      <c r="L2756">
        <f>VLOOKUP(D2756,Group[],5,FALSE)</f>
        <v>0</v>
      </c>
      <c r="M2756" t="str">
        <f>VLOOKUP(D2756,Group[],4,FALSE)</f>
        <v>Agrowisata</v>
      </c>
      <c r="N2756" t="str">
        <f>VLOOKUP(F2756,Kategori[],3,FALSE)</f>
        <v>Agrowisata</v>
      </c>
    </row>
    <row r="2757" spans="1:14">
      <c r="A2757" s="139" t="s">
        <v>6856</v>
      </c>
      <c r="B2757" s="27" t="s">
        <v>21</v>
      </c>
      <c r="C2757" s="27" t="s">
        <v>20</v>
      </c>
      <c r="D2757" s="27" t="s">
        <v>1073</v>
      </c>
      <c r="E2757" s="27" t="s">
        <v>26</v>
      </c>
      <c r="F2757" s="27" t="s">
        <v>122</v>
      </c>
      <c r="G2757" s="27" t="s">
        <v>123</v>
      </c>
      <c r="H2757" s="139" t="s">
        <v>5</v>
      </c>
      <c r="I2757" s="1">
        <v>1089811886</v>
      </c>
      <c r="J2757" s="58">
        <v>73</v>
      </c>
      <c r="K2757" t="str">
        <f>VLOOKUP(D2757,Group[],3,FALSE)</f>
        <v>Non Komoditi</v>
      </c>
      <c r="L2757">
        <f>VLOOKUP(D2757,Group[],5,FALSE)</f>
        <v>0</v>
      </c>
      <c r="M2757" t="str">
        <f>VLOOKUP(D2757,Group[],4,FALSE)</f>
        <v>Agrowisata</v>
      </c>
      <c r="N2757" t="str">
        <f>VLOOKUP(F2757,Kategori[],3,FALSE)</f>
        <v>Agrowisata</v>
      </c>
    </row>
    <row r="2758" spans="1:14">
      <c r="A2758" s="139" t="s">
        <v>6856</v>
      </c>
      <c r="B2758" s="27" t="s">
        <v>21</v>
      </c>
      <c r="C2758" s="27" t="s">
        <v>20</v>
      </c>
      <c r="D2758" s="27" t="s">
        <v>1073</v>
      </c>
      <c r="E2758" s="27" t="s">
        <v>26</v>
      </c>
      <c r="F2758" s="27" t="s">
        <v>6</v>
      </c>
      <c r="G2758" s="27" t="s">
        <v>6</v>
      </c>
      <c r="H2758" s="139" t="s">
        <v>5</v>
      </c>
      <c r="I2758" s="1">
        <v>-7929228053</v>
      </c>
      <c r="J2758" s="58">
        <v>0</v>
      </c>
      <c r="K2758" t="str">
        <f>VLOOKUP(D2758,Group[],3,FALSE)</f>
        <v>Non Komoditi</v>
      </c>
      <c r="L2758">
        <f>VLOOKUP(D2758,Group[],5,FALSE)</f>
        <v>0</v>
      </c>
      <c r="M2758" t="str">
        <f>VLOOKUP(D2758,Group[],4,FALSE)</f>
        <v>Agrowisata</v>
      </c>
      <c r="N2758" t="str">
        <f>VLOOKUP(F2758,Kategori[],3,FALSE)</f>
        <v>Lainnya</v>
      </c>
    </row>
    <row r="2759" spans="1:14">
      <c r="A2759" s="139" t="s">
        <v>6856</v>
      </c>
      <c r="B2759" s="27" t="s">
        <v>21</v>
      </c>
      <c r="C2759" s="27" t="s">
        <v>21</v>
      </c>
      <c r="D2759" s="27" t="s">
        <v>1066</v>
      </c>
      <c r="E2759" s="27" t="s">
        <v>28</v>
      </c>
      <c r="F2759" s="27" t="s">
        <v>348</v>
      </c>
      <c r="G2759" s="27" t="s">
        <v>349</v>
      </c>
      <c r="H2759" s="139" t="s">
        <v>5</v>
      </c>
      <c r="I2759" s="1">
        <v>209160600</v>
      </c>
      <c r="J2759" s="58">
        <v>8107</v>
      </c>
      <c r="K2759" t="str">
        <f>VLOOKUP(D2759,Group[],3,FALSE)</f>
        <v>Komoditi</v>
      </c>
      <c r="L2759" t="str">
        <f>VLOOKUP(D2759,Group[],5,FALSE)</f>
        <v>Karet</v>
      </c>
      <c r="M2759" t="str">
        <f>VLOOKUP(D2759,Group[],4,FALSE)</f>
        <v>Karet</v>
      </c>
      <c r="N2759" t="str">
        <f>VLOOKUP(F2759,Kategori[],3,FALSE)</f>
        <v>Karet Lainnya</v>
      </c>
    </row>
    <row r="2760" spans="1:14">
      <c r="A2760" s="139" t="s">
        <v>6856</v>
      </c>
      <c r="B2760" s="27" t="s">
        <v>21</v>
      </c>
      <c r="C2760" s="27" t="s">
        <v>21</v>
      </c>
      <c r="D2760" s="27" t="s">
        <v>1060</v>
      </c>
      <c r="E2760" s="27" t="s">
        <v>31</v>
      </c>
      <c r="F2760" s="27" t="s">
        <v>48</v>
      </c>
      <c r="G2760" s="27" t="s">
        <v>49</v>
      </c>
      <c r="H2760" s="139" t="s">
        <v>5</v>
      </c>
      <c r="I2760" s="1">
        <v>53402074859</v>
      </c>
      <c r="J2760" s="58">
        <v>4</v>
      </c>
      <c r="K2760" t="str">
        <f>VLOOKUP(D2760,Group[],3,FALSE)</f>
        <v>Non Komoditi</v>
      </c>
      <c r="L2760">
        <f>VLOOKUP(D2760,Group[],5,FALSE)</f>
        <v>0</v>
      </c>
      <c r="M2760" t="str">
        <f>VLOOKUP(D2760,Group[],4,FALSE)</f>
        <v>KSO</v>
      </c>
      <c r="N2760" t="str">
        <f>VLOOKUP(F2760,Kategori[],3,FALSE)</f>
        <v>KSO Sawit</v>
      </c>
    </row>
    <row r="2761" spans="1:14">
      <c r="A2761" s="139" t="s">
        <v>6856</v>
      </c>
      <c r="B2761" s="27" t="s">
        <v>21</v>
      </c>
      <c r="C2761" s="27" t="s">
        <v>21</v>
      </c>
      <c r="D2761" s="27" t="s">
        <v>1060</v>
      </c>
      <c r="E2761" s="27" t="s">
        <v>31</v>
      </c>
      <c r="F2761" s="27" t="s">
        <v>6</v>
      </c>
      <c r="G2761" s="27" t="s">
        <v>6</v>
      </c>
      <c r="H2761" s="139" t="s">
        <v>5</v>
      </c>
      <c r="I2761" s="1">
        <v>-53402074859</v>
      </c>
      <c r="J2761" s="58">
        <v>0</v>
      </c>
      <c r="K2761" t="str">
        <f>VLOOKUP(D2761,Group[],3,FALSE)</f>
        <v>Non Komoditi</v>
      </c>
      <c r="L2761">
        <f>VLOOKUP(D2761,Group[],5,FALSE)</f>
        <v>0</v>
      </c>
      <c r="M2761" t="str">
        <f>VLOOKUP(D2761,Group[],4,FALSE)</f>
        <v>KSO</v>
      </c>
      <c r="N2761" t="str">
        <f>VLOOKUP(F2761,Kategori[],3,FALSE)</f>
        <v>Lainnya</v>
      </c>
    </row>
    <row r="2762" spans="1:14">
      <c r="A2762" s="139" t="s">
        <v>6856</v>
      </c>
      <c r="B2762" s="27" t="s">
        <v>21</v>
      </c>
      <c r="C2762" s="27" t="s">
        <v>22</v>
      </c>
      <c r="D2762" s="27" t="s">
        <v>1061</v>
      </c>
      <c r="E2762" s="27" t="s">
        <v>35</v>
      </c>
      <c r="F2762" s="27" t="s">
        <v>50</v>
      </c>
      <c r="G2762" s="27" t="s">
        <v>8</v>
      </c>
      <c r="H2762" s="139" t="s">
        <v>5</v>
      </c>
      <c r="I2762" s="1">
        <v>10324481600</v>
      </c>
      <c r="J2762" s="58">
        <v>1010000</v>
      </c>
      <c r="K2762" t="str">
        <f>VLOOKUP(D2762,Group[],3,FALSE)</f>
        <v>Komoditi</v>
      </c>
      <c r="L2762" t="str">
        <f>VLOOKUP(D2762,Group[],5,FALSE)</f>
        <v>Kelapa Sawit</v>
      </c>
      <c r="M2762" t="str">
        <f>VLOOKUP(D2762,Group[],4,FALSE)</f>
        <v>Kelapa Sawit</v>
      </c>
      <c r="N2762" t="str">
        <f>VLOOKUP(F2762,Kategori[],3,FALSE)</f>
        <v>Minyak Sawit</v>
      </c>
    </row>
    <row r="2763" spans="1:14">
      <c r="A2763" s="139" t="s">
        <v>6856</v>
      </c>
      <c r="B2763" s="27" t="s">
        <v>21</v>
      </c>
      <c r="C2763" s="27" t="s">
        <v>22</v>
      </c>
      <c r="D2763" s="27" t="s">
        <v>1066</v>
      </c>
      <c r="E2763" s="27" t="s">
        <v>28</v>
      </c>
      <c r="F2763" s="27" t="s">
        <v>351</v>
      </c>
      <c r="G2763" s="27" t="s">
        <v>352</v>
      </c>
      <c r="H2763" s="139" t="s">
        <v>4</v>
      </c>
      <c r="I2763" s="1">
        <v>4390734528</v>
      </c>
      <c r="J2763" s="58">
        <v>117120</v>
      </c>
      <c r="K2763" t="str">
        <f>VLOOKUP(D2763,Group[],3,FALSE)</f>
        <v>Komoditi</v>
      </c>
      <c r="L2763" t="str">
        <f>VLOOKUP(D2763,Group[],5,FALSE)</f>
        <v>Karet</v>
      </c>
      <c r="M2763" t="str">
        <f>VLOOKUP(D2763,Group[],4,FALSE)</f>
        <v>Karet</v>
      </c>
      <c r="N2763" t="str">
        <f>VLOOKUP(F2763,Kategori[],3,FALSE)</f>
        <v>RSS-I</v>
      </c>
    </row>
    <row r="2764" spans="1:14">
      <c r="A2764" s="139" t="s">
        <v>6856</v>
      </c>
      <c r="B2764" s="27" t="s">
        <v>21</v>
      </c>
      <c r="C2764" s="27" t="s">
        <v>22</v>
      </c>
      <c r="D2764" s="27" t="s">
        <v>1066</v>
      </c>
      <c r="E2764" s="27" t="s">
        <v>28</v>
      </c>
      <c r="F2764" s="27" t="s">
        <v>353</v>
      </c>
      <c r="G2764" s="27" t="s">
        <v>354</v>
      </c>
      <c r="H2764" s="139" t="s">
        <v>4</v>
      </c>
      <c r="I2764" s="1">
        <v>4006414541</v>
      </c>
      <c r="J2764" s="58">
        <v>100800</v>
      </c>
      <c r="K2764" t="str">
        <f>VLOOKUP(D2764,Group[],3,FALSE)</f>
        <v>Komoditi</v>
      </c>
      <c r="L2764" t="str">
        <f>VLOOKUP(D2764,Group[],5,FALSE)</f>
        <v>Karet</v>
      </c>
      <c r="M2764" t="str">
        <f>VLOOKUP(D2764,Group[],4,FALSE)</f>
        <v>Karet</v>
      </c>
      <c r="N2764" t="str">
        <f>VLOOKUP(F2764,Kategori[],3,FALSE)</f>
        <v>Karet Lainnya</v>
      </c>
    </row>
    <row r="2765" spans="1:14">
      <c r="A2765" s="139" t="s">
        <v>6856</v>
      </c>
      <c r="B2765" s="27" t="s">
        <v>21</v>
      </c>
      <c r="C2765" s="27" t="s">
        <v>22</v>
      </c>
      <c r="D2765" s="27" t="s">
        <v>1066</v>
      </c>
      <c r="E2765" s="27" t="s">
        <v>28</v>
      </c>
      <c r="F2765" s="27" t="s">
        <v>353</v>
      </c>
      <c r="G2765" s="27" t="s">
        <v>354</v>
      </c>
      <c r="H2765" s="139" t="s">
        <v>5</v>
      </c>
      <c r="I2765" s="1">
        <v>749448000</v>
      </c>
      <c r="J2765" s="58">
        <v>20160</v>
      </c>
      <c r="K2765" t="str">
        <f>VLOOKUP(D2765,Group[],3,FALSE)</f>
        <v>Komoditi</v>
      </c>
      <c r="L2765" t="str">
        <f>VLOOKUP(D2765,Group[],5,FALSE)</f>
        <v>Karet</v>
      </c>
      <c r="M2765" t="str">
        <f>VLOOKUP(D2765,Group[],4,FALSE)</f>
        <v>Karet</v>
      </c>
      <c r="N2765" t="str">
        <f>VLOOKUP(F2765,Kategori[],3,FALSE)</f>
        <v>Karet Lainnya</v>
      </c>
    </row>
    <row r="2766" spans="1:14">
      <c r="A2766" s="139" t="s">
        <v>6856</v>
      </c>
      <c r="B2766" s="27" t="s">
        <v>21</v>
      </c>
      <c r="C2766" s="27" t="s">
        <v>22</v>
      </c>
      <c r="D2766" s="27" t="s">
        <v>1066</v>
      </c>
      <c r="E2766" s="27" t="s">
        <v>28</v>
      </c>
      <c r="F2766" s="27" t="s">
        <v>355</v>
      </c>
      <c r="G2766" s="27" t="s">
        <v>356</v>
      </c>
      <c r="H2766" s="139" t="s">
        <v>5</v>
      </c>
      <c r="I2766" s="1">
        <v>96889048200</v>
      </c>
      <c r="J2766" s="58">
        <v>3619980</v>
      </c>
      <c r="K2766" t="str">
        <f>VLOOKUP(D2766,Group[],3,FALSE)</f>
        <v>Komoditi</v>
      </c>
      <c r="L2766" t="str">
        <f>VLOOKUP(D2766,Group[],5,FALSE)</f>
        <v>Karet</v>
      </c>
      <c r="M2766" t="str">
        <f>VLOOKUP(D2766,Group[],4,FALSE)</f>
        <v>Karet</v>
      </c>
      <c r="N2766" t="str">
        <f>VLOOKUP(F2766,Kategori[],3,FALSE)</f>
        <v>SIR 20</v>
      </c>
    </row>
    <row r="2767" spans="1:14">
      <c r="A2767" s="139" t="s">
        <v>6856</v>
      </c>
      <c r="B2767" s="27" t="s">
        <v>21</v>
      </c>
      <c r="C2767" s="27" t="s">
        <v>22</v>
      </c>
      <c r="D2767" s="27" t="s">
        <v>1066</v>
      </c>
      <c r="E2767" s="27" t="s">
        <v>28</v>
      </c>
      <c r="F2767" s="27" t="s">
        <v>98</v>
      </c>
      <c r="G2767" s="27" t="s">
        <v>99</v>
      </c>
      <c r="H2767" s="139" t="s">
        <v>4</v>
      </c>
      <c r="I2767" s="1">
        <v>18645880179</v>
      </c>
      <c r="J2767" s="58">
        <v>512568</v>
      </c>
      <c r="K2767" t="str">
        <f>VLOOKUP(D2767,Group[],3,FALSE)</f>
        <v>Komoditi</v>
      </c>
      <c r="L2767" t="str">
        <f>VLOOKUP(D2767,Group[],5,FALSE)</f>
        <v>Karet</v>
      </c>
      <c r="M2767" t="str">
        <f>VLOOKUP(D2767,Group[],4,FALSE)</f>
        <v>Karet</v>
      </c>
      <c r="N2767" t="str">
        <f>VLOOKUP(F2767,Kategori[],3,FALSE)</f>
        <v>RSS-I</v>
      </c>
    </row>
    <row r="2768" spans="1:14">
      <c r="A2768" s="139" t="s">
        <v>6856</v>
      </c>
      <c r="B2768" s="27" t="s">
        <v>21</v>
      </c>
      <c r="C2768" s="27" t="s">
        <v>22</v>
      </c>
      <c r="D2768" s="27" t="s">
        <v>1066</v>
      </c>
      <c r="E2768" s="27" t="s">
        <v>28</v>
      </c>
      <c r="F2768" s="27" t="s">
        <v>98</v>
      </c>
      <c r="G2768" s="27" t="s">
        <v>99</v>
      </c>
      <c r="H2768" s="139" t="s">
        <v>5</v>
      </c>
      <c r="I2768" s="1">
        <v>14594348664</v>
      </c>
      <c r="J2768" s="58">
        <v>421038</v>
      </c>
      <c r="K2768" t="str">
        <f>VLOOKUP(D2768,Group[],3,FALSE)</f>
        <v>Komoditi</v>
      </c>
      <c r="L2768" t="str">
        <f>VLOOKUP(D2768,Group[],5,FALSE)</f>
        <v>Karet</v>
      </c>
      <c r="M2768" t="str">
        <f>VLOOKUP(D2768,Group[],4,FALSE)</f>
        <v>Karet</v>
      </c>
      <c r="N2768" t="str">
        <f>VLOOKUP(F2768,Kategori[],3,FALSE)</f>
        <v>RSS-I</v>
      </c>
    </row>
    <row r="2769" spans="1:14">
      <c r="A2769" s="139" t="s">
        <v>6856</v>
      </c>
      <c r="B2769" s="27" t="s">
        <v>21</v>
      </c>
      <c r="C2769" s="27" t="s">
        <v>22</v>
      </c>
      <c r="D2769" s="27" t="s">
        <v>1067</v>
      </c>
      <c r="E2769" s="27" t="s">
        <v>36</v>
      </c>
      <c r="F2769" s="27" t="s">
        <v>698</v>
      </c>
      <c r="G2769" s="27" t="s">
        <v>14</v>
      </c>
      <c r="H2769" s="139" t="s">
        <v>5</v>
      </c>
      <c r="I2769" s="1">
        <v>1153320000</v>
      </c>
      <c r="J2769" s="58">
        <v>60900</v>
      </c>
      <c r="K2769" t="str">
        <f>VLOOKUP(D2769,Group[],3,FALSE)</f>
        <v>Komoditi</v>
      </c>
      <c r="L2769" t="str">
        <f>VLOOKUP(D2769,Group[],5,FALSE)</f>
        <v>Teh</v>
      </c>
      <c r="M2769" t="str">
        <f>VLOOKUP(D2769,Group[],4,FALSE)</f>
        <v>Teh</v>
      </c>
      <c r="N2769" t="str">
        <f>VLOOKUP(F2769,Kategori[],3,FALSE)</f>
        <v>Teh Lainnya</v>
      </c>
    </row>
    <row r="2770" spans="1:14">
      <c r="A2770" s="139" t="s">
        <v>6856</v>
      </c>
      <c r="B2770" s="27" t="s">
        <v>21</v>
      </c>
      <c r="C2770" s="27" t="s">
        <v>22</v>
      </c>
      <c r="D2770" s="27" t="s">
        <v>1067</v>
      </c>
      <c r="E2770" s="27" t="s">
        <v>36</v>
      </c>
      <c r="F2770" s="27" t="s">
        <v>64</v>
      </c>
      <c r="G2770" s="27" t="s">
        <v>65</v>
      </c>
      <c r="H2770" s="139" t="s">
        <v>5</v>
      </c>
      <c r="I2770" s="1">
        <v>23766000</v>
      </c>
      <c r="J2770" s="58">
        <v>1020</v>
      </c>
      <c r="K2770" t="str">
        <f>VLOOKUP(D2770,Group[],3,FALSE)</f>
        <v>Komoditi</v>
      </c>
      <c r="L2770" t="str">
        <f>VLOOKUP(D2770,Group[],5,FALSE)</f>
        <v>Teh</v>
      </c>
      <c r="M2770" t="str">
        <f>VLOOKUP(D2770,Group[],4,FALSE)</f>
        <v>Teh</v>
      </c>
      <c r="N2770" t="str">
        <f>VLOOKUP(F2770,Kategori[],3,FALSE)</f>
        <v>Ortodhoks</v>
      </c>
    </row>
    <row r="2771" spans="1:14">
      <c r="A2771" s="139" t="s">
        <v>6856</v>
      </c>
      <c r="B2771" s="27" t="s">
        <v>21</v>
      </c>
      <c r="C2771" s="27" t="s">
        <v>22</v>
      </c>
      <c r="D2771" s="27" t="s">
        <v>1067</v>
      </c>
      <c r="E2771" s="27" t="s">
        <v>36</v>
      </c>
      <c r="F2771" s="27" t="s">
        <v>357</v>
      </c>
      <c r="G2771" s="27" t="s">
        <v>358</v>
      </c>
      <c r="H2771" s="139" t="s">
        <v>5</v>
      </c>
      <c r="I2771" s="1">
        <v>408180446</v>
      </c>
      <c r="J2771" s="58">
        <v>19720</v>
      </c>
      <c r="K2771" t="str">
        <f>VLOOKUP(D2771,Group[],3,FALSE)</f>
        <v>Komoditi</v>
      </c>
      <c r="L2771" t="str">
        <f>VLOOKUP(D2771,Group[],5,FALSE)</f>
        <v>Teh</v>
      </c>
      <c r="M2771" t="str">
        <f>VLOOKUP(D2771,Group[],4,FALSE)</f>
        <v>Teh</v>
      </c>
      <c r="N2771" t="str">
        <f>VLOOKUP(F2771,Kategori[],3,FALSE)</f>
        <v>CTC</v>
      </c>
    </row>
    <row r="2772" spans="1:14">
      <c r="A2772" s="139" t="s">
        <v>6856</v>
      </c>
      <c r="B2772" s="27" t="s">
        <v>21</v>
      </c>
      <c r="C2772" s="27" t="s">
        <v>22</v>
      </c>
      <c r="D2772" s="27" t="s">
        <v>1067</v>
      </c>
      <c r="E2772" s="27" t="s">
        <v>36</v>
      </c>
      <c r="F2772" s="27" t="s">
        <v>394</v>
      </c>
      <c r="G2772" s="27" t="s">
        <v>395</v>
      </c>
      <c r="H2772" s="139" t="s">
        <v>5</v>
      </c>
      <c r="I2772" s="1">
        <v>180954752</v>
      </c>
      <c r="J2772" s="58">
        <v>8800</v>
      </c>
      <c r="K2772" t="str">
        <f>VLOOKUP(D2772,Group[],3,FALSE)</f>
        <v>Komoditi</v>
      </c>
      <c r="L2772" t="str">
        <f>VLOOKUP(D2772,Group[],5,FALSE)</f>
        <v>Teh</v>
      </c>
      <c r="M2772" t="str">
        <f>VLOOKUP(D2772,Group[],4,FALSE)</f>
        <v>Teh</v>
      </c>
      <c r="N2772" t="str">
        <f>VLOOKUP(F2772,Kategori[],3,FALSE)</f>
        <v>CTC</v>
      </c>
    </row>
    <row r="2773" spans="1:14">
      <c r="A2773" s="139" t="s">
        <v>6856</v>
      </c>
      <c r="B2773" s="27" t="s">
        <v>21</v>
      </c>
      <c r="C2773" s="27" t="s">
        <v>22</v>
      </c>
      <c r="D2773" s="27" t="s">
        <v>1067</v>
      </c>
      <c r="E2773" s="27" t="s">
        <v>36</v>
      </c>
      <c r="F2773" s="27" t="s">
        <v>84</v>
      </c>
      <c r="G2773" s="27" t="s">
        <v>85</v>
      </c>
      <c r="H2773" s="139" t="s">
        <v>5</v>
      </c>
      <c r="I2773" s="1">
        <v>196711249</v>
      </c>
      <c r="J2773" s="58">
        <v>10600</v>
      </c>
      <c r="K2773" t="str">
        <f>VLOOKUP(D2773,Group[],3,FALSE)</f>
        <v>Komoditi</v>
      </c>
      <c r="L2773" t="str">
        <f>VLOOKUP(D2773,Group[],5,FALSE)</f>
        <v>Teh</v>
      </c>
      <c r="M2773" t="str">
        <f>VLOOKUP(D2773,Group[],4,FALSE)</f>
        <v>Teh</v>
      </c>
      <c r="N2773" t="str">
        <f>VLOOKUP(F2773,Kategori[],3,FALSE)</f>
        <v>CTC</v>
      </c>
    </row>
    <row r="2774" spans="1:14">
      <c r="A2774" s="139" t="s">
        <v>6856</v>
      </c>
      <c r="B2774" s="27" t="s">
        <v>21</v>
      </c>
      <c r="C2774" s="27" t="s">
        <v>22</v>
      </c>
      <c r="D2774" s="27" t="s">
        <v>1067</v>
      </c>
      <c r="E2774" s="27" t="s">
        <v>36</v>
      </c>
      <c r="F2774" s="27" t="s">
        <v>88</v>
      </c>
      <c r="G2774" s="27" t="s">
        <v>89</v>
      </c>
      <c r="H2774" s="139" t="s">
        <v>5</v>
      </c>
      <c r="I2774" s="1">
        <v>42727905</v>
      </c>
      <c r="J2774" s="58">
        <v>2700</v>
      </c>
      <c r="K2774" t="str">
        <f>VLOOKUP(D2774,Group[],3,FALSE)</f>
        <v>Komoditi</v>
      </c>
      <c r="L2774" t="str">
        <f>VLOOKUP(D2774,Group[],5,FALSE)</f>
        <v>Teh</v>
      </c>
      <c r="M2774" t="str">
        <f>VLOOKUP(D2774,Group[],4,FALSE)</f>
        <v>Teh</v>
      </c>
      <c r="N2774" t="str">
        <f>VLOOKUP(F2774,Kategori[],3,FALSE)</f>
        <v>CTC</v>
      </c>
    </row>
    <row r="2775" spans="1:14">
      <c r="A2775" s="139" t="s">
        <v>6856</v>
      </c>
      <c r="B2775" s="27" t="s">
        <v>21</v>
      </c>
      <c r="C2775" s="27" t="s">
        <v>22</v>
      </c>
      <c r="D2775" s="27" t="s">
        <v>1069</v>
      </c>
      <c r="E2775" s="27" t="s">
        <v>40</v>
      </c>
      <c r="F2775" s="27" t="s">
        <v>1041</v>
      </c>
      <c r="G2775" s="27" t="s">
        <v>1042</v>
      </c>
      <c r="H2775" s="139" t="s">
        <v>5</v>
      </c>
      <c r="I2775" s="1">
        <v>271689000</v>
      </c>
      <c r="J2775" s="58">
        <v>17013</v>
      </c>
      <c r="K2775" t="str">
        <f>VLOOKUP(D2775,Group[],3,FALSE)</f>
        <v>Non Komoditi</v>
      </c>
      <c r="L2775">
        <f>VLOOKUP(D2775,Group[],5,FALSE)</f>
        <v>0</v>
      </c>
      <c r="M2775" t="str">
        <f>VLOOKUP(D2775,Group[],4,FALSE)</f>
        <v>Hilir Lainnya</v>
      </c>
      <c r="N2775" t="str">
        <f>VLOOKUP(F2775,Kategori[],3,FALSE)</f>
        <v>Hilir Lainya</v>
      </c>
    </row>
    <row r="2776" spans="1:14">
      <c r="A2776" s="139" t="s">
        <v>6856</v>
      </c>
      <c r="B2776" s="27" t="s">
        <v>21</v>
      </c>
      <c r="C2776" s="27" t="s">
        <v>22</v>
      </c>
      <c r="D2776" s="27" t="s">
        <v>1065</v>
      </c>
      <c r="E2776" s="27" t="s">
        <v>34</v>
      </c>
      <c r="F2776" s="27" t="s">
        <v>6</v>
      </c>
      <c r="G2776" s="27" t="s">
        <v>6</v>
      </c>
      <c r="H2776" s="139" t="s">
        <v>5</v>
      </c>
      <c r="I2776" s="1">
        <v>0</v>
      </c>
      <c r="J2776" s="58">
        <v>0</v>
      </c>
      <c r="K2776" t="str">
        <f>VLOOKUP(D2776,Group[],3,FALSE)</f>
        <v>Non Komoditi</v>
      </c>
      <c r="L2776">
        <f>VLOOKUP(D2776,Group[],5,FALSE)</f>
        <v>0</v>
      </c>
      <c r="M2776" t="str">
        <f>VLOOKUP(D2776,Group[],4,FALSE)</f>
        <v>Optimalisasi Aset</v>
      </c>
      <c r="N2776" t="str">
        <f>VLOOKUP(F2776,Kategori[],3,FALSE)</f>
        <v>Lainnya</v>
      </c>
    </row>
    <row r="2777" spans="1:14">
      <c r="A2777" s="139" t="s">
        <v>6856</v>
      </c>
      <c r="B2777" s="27" t="s">
        <v>21</v>
      </c>
      <c r="C2777" s="27" t="s">
        <v>22</v>
      </c>
      <c r="D2777" s="27" t="s">
        <v>1060</v>
      </c>
      <c r="E2777" s="27" t="s">
        <v>31</v>
      </c>
      <c r="F2777" s="27" t="s">
        <v>48</v>
      </c>
      <c r="G2777" s="27" t="s">
        <v>49</v>
      </c>
      <c r="H2777" s="139" t="s">
        <v>5</v>
      </c>
      <c r="I2777" s="1">
        <v>0</v>
      </c>
      <c r="J2777" s="58">
        <v>1</v>
      </c>
      <c r="K2777" t="str">
        <f>VLOOKUP(D2777,Group[],3,FALSE)</f>
        <v>Non Komoditi</v>
      </c>
      <c r="L2777">
        <f>VLOOKUP(D2777,Group[],5,FALSE)</f>
        <v>0</v>
      </c>
      <c r="M2777" t="str">
        <f>VLOOKUP(D2777,Group[],4,FALSE)</f>
        <v>KSO</v>
      </c>
      <c r="N2777" t="str">
        <f>VLOOKUP(F2777,Kategori[],3,FALSE)</f>
        <v>KSO Sawit</v>
      </c>
    </row>
    <row r="2778" spans="1:14">
      <c r="A2778" s="139" t="s">
        <v>6856</v>
      </c>
      <c r="B2778" s="27" t="s">
        <v>21</v>
      </c>
      <c r="C2778" s="27" t="s">
        <v>22</v>
      </c>
      <c r="D2778" s="27" t="s">
        <v>1060</v>
      </c>
      <c r="E2778" s="27" t="s">
        <v>31</v>
      </c>
      <c r="F2778" s="27" t="s">
        <v>6</v>
      </c>
      <c r="G2778" s="27" t="s">
        <v>6</v>
      </c>
      <c r="H2778" s="139" t="s">
        <v>5</v>
      </c>
      <c r="I2778" s="1">
        <v>33427893488</v>
      </c>
      <c r="J2778" s="58">
        <v>0</v>
      </c>
      <c r="K2778" t="str">
        <f>VLOOKUP(D2778,Group[],3,FALSE)</f>
        <v>Non Komoditi</v>
      </c>
      <c r="L2778">
        <f>VLOOKUP(D2778,Group[],5,FALSE)</f>
        <v>0</v>
      </c>
      <c r="M2778" t="str">
        <f>VLOOKUP(D2778,Group[],4,FALSE)</f>
        <v>KSO</v>
      </c>
      <c r="N2778" t="str">
        <f>VLOOKUP(F2778,Kategori[],3,FALSE)</f>
        <v>Lainnya</v>
      </c>
    </row>
    <row r="2779" spans="1:14">
      <c r="A2779" s="139" t="s">
        <v>6856</v>
      </c>
      <c r="B2779" s="27" t="s">
        <v>21</v>
      </c>
      <c r="C2779" s="27" t="s">
        <v>23</v>
      </c>
      <c r="D2779" s="27" t="s">
        <v>1072</v>
      </c>
      <c r="E2779" s="27" t="s">
        <v>27</v>
      </c>
      <c r="F2779" s="27" t="s">
        <v>1055</v>
      </c>
      <c r="G2779" s="27" t="s">
        <v>1056</v>
      </c>
      <c r="H2779" s="139" t="s">
        <v>5</v>
      </c>
      <c r="I2779" s="1">
        <v>1150050</v>
      </c>
      <c r="J2779" s="58">
        <v>451</v>
      </c>
      <c r="K2779" t="str">
        <f>VLOOKUP(D2779,Group[],3,FALSE)</f>
        <v>Non Komoditi</v>
      </c>
      <c r="L2779">
        <f>VLOOKUP(D2779,Group[],5,FALSE)</f>
        <v>0</v>
      </c>
      <c r="M2779" t="str">
        <f>VLOOKUP(D2779,Group[],4,FALSE)</f>
        <v>Hortikultura</v>
      </c>
      <c r="N2779" t="str">
        <f>VLOOKUP(F2779,Kategori[],3,FALSE)</f>
        <v>Hortikultura</v>
      </c>
    </row>
    <row r="2780" spans="1:14">
      <c r="A2780" s="139" t="s">
        <v>6856</v>
      </c>
      <c r="B2780" s="27" t="s">
        <v>21</v>
      </c>
      <c r="C2780" s="27" t="s">
        <v>23</v>
      </c>
      <c r="D2780" s="27" t="s">
        <v>1072</v>
      </c>
      <c r="E2780" s="27" t="s">
        <v>27</v>
      </c>
      <c r="F2780" s="27" t="s">
        <v>1057</v>
      </c>
      <c r="G2780" s="27" t="s">
        <v>1058</v>
      </c>
      <c r="H2780" s="139" t="s">
        <v>5</v>
      </c>
      <c r="I2780" s="1">
        <v>1351350</v>
      </c>
      <c r="J2780" s="58">
        <v>2500</v>
      </c>
      <c r="K2780" t="str">
        <f>VLOOKUP(D2780,Group[],3,FALSE)</f>
        <v>Non Komoditi</v>
      </c>
      <c r="L2780">
        <f>VLOOKUP(D2780,Group[],5,FALSE)</f>
        <v>0</v>
      </c>
      <c r="M2780" t="str">
        <f>VLOOKUP(D2780,Group[],4,FALSE)</f>
        <v>Hortikultura</v>
      </c>
      <c r="N2780" t="str">
        <f>VLOOKUP(F2780,Kategori[],3,FALSE)</f>
        <v>Hortikultura</v>
      </c>
    </row>
    <row r="2781" spans="1:14">
      <c r="A2781" s="139" t="s">
        <v>6856</v>
      </c>
      <c r="B2781" s="27" t="s">
        <v>21</v>
      </c>
      <c r="C2781" s="27" t="s">
        <v>23</v>
      </c>
      <c r="D2781" s="27" t="s">
        <v>1065</v>
      </c>
      <c r="E2781" s="27" t="s">
        <v>34</v>
      </c>
      <c r="F2781" s="27" t="s">
        <v>320</v>
      </c>
      <c r="G2781" s="27" t="s">
        <v>321</v>
      </c>
      <c r="H2781" s="139" t="s">
        <v>5</v>
      </c>
      <c r="I2781" s="1">
        <v>76200000</v>
      </c>
      <c r="J2781" s="58">
        <v>8</v>
      </c>
      <c r="K2781" t="str">
        <f>VLOOKUP(D2781,Group[],3,FALSE)</f>
        <v>Non Komoditi</v>
      </c>
      <c r="L2781">
        <f>VLOOKUP(D2781,Group[],5,FALSE)</f>
        <v>0</v>
      </c>
      <c r="M2781" t="str">
        <f>VLOOKUP(D2781,Group[],4,FALSE)</f>
        <v>Optimalisasi Aset</v>
      </c>
      <c r="N2781" t="str">
        <f>VLOOKUP(F2781,Kategori[],3,FALSE)</f>
        <v>Optimalisasi Aset</v>
      </c>
    </row>
    <row r="2782" spans="1:14">
      <c r="A2782" s="139" t="s">
        <v>6856</v>
      </c>
      <c r="B2782" s="27" t="s">
        <v>21</v>
      </c>
      <c r="C2782" s="27" t="s">
        <v>23</v>
      </c>
      <c r="D2782" s="27" t="s">
        <v>1065</v>
      </c>
      <c r="E2782" s="27" t="s">
        <v>34</v>
      </c>
      <c r="F2782" s="27" t="s">
        <v>6</v>
      </c>
      <c r="G2782" s="27" t="s">
        <v>6</v>
      </c>
      <c r="H2782" s="139" t="s">
        <v>5</v>
      </c>
      <c r="I2782" s="1">
        <v>-68700000</v>
      </c>
      <c r="J2782" s="58">
        <v>0</v>
      </c>
      <c r="K2782" t="str">
        <f>VLOOKUP(D2782,Group[],3,FALSE)</f>
        <v>Non Komoditi</v>
      </c>
      <c r="L2782">
        <f>VLOOKUP(D2782,Group[],5,FALSE)</f>
        <v>0</v>
      </c>
      <c r="M2782" t="str">
        <f>VLOOKUP(D2782,Group[],4,FALSE)</f>
        <v>Optimalisasi Aset</v>
      </c>
      <c r="N2782" t="str">
        <f>VLOOKUP(F2782,Kategori[],3,FALSE)</f>
        <v>Lainnya</v>
      </c>
    </row>
    <row r="2783" spans="1:14">
      <c r="A2783" s="139" t="s">
        <v>6856</v>
      </c>
      <c r="B2783" s="27" t="s">
        <v>21</v>
      </c>
      <c r="C2783" s="27" t="s">
        <v>23</v>
      </c>
      <c r="D2783" s="27" t="s">
        <v>1060</v>
      </c>
      <c r="E2783" s="27" t="s">
        <v>31</v>
      </c>
      <c r="F2783" s="27" t="s">
        <v>48</v>
      </c>
      <c r="G2783" s="27" t="s">
        <v>49</v>
      </c>
      <c r="H2783" s="139" t="s">
        <v>5</v>
      </c>
      <c r="I2783" s="1">
        <v>59827423635</v>
      </c>
      <c r="J2783" s="58">
        <v>6</v>
      </c>
      <c r="K2783" t="str">
        <f>VLOOKUP(D2783,Group[],3,FALSE)</f>
        <v>Non Komoditi</v>
      </c>
      <c r="L2783">
        <f>VLOOKUP(D2783,Group[],5,FALSE)</f>
        <v>0</v>
      </c>
      <c r="M2783" t="str">
        <f>VLOOKUP(D2783,Group[],4,FALSE)</f>
        <v>KSO</v>
      </c>
      <c r="N2783" t="str">
        <f>VLOOKUP(F2783,Kategori[],3,FALSE)</f>
        <v>KSO Sawit</v>
      </c>
    </row>
    <row r="2784" spans="1:14">
      <c r="A2784" s="139" t="s">
        <v>6856</v>
      </c>
      <c r="B2784" s="27" t="s">
        <v>21</v>
      </c>
      <c r="C2784" s="27" t="s">
        <v>23</v>
      </c>
      <c r="D2784" s="27" t="s">
        <v>1060</v>
      </c>
      <c r="E2784" s="27" t="s">
        <v>31</v>
      </c>
      <c r="F2784" s="27" t="s">
        <v>6</v>
      </c>
      <c r="G2784" s="27" t="s">
        <v>6</v>
      </c>
      <c r="H2784" s="139" t="s">
        <v>5</v>
      </c>
      <c r="I2784" s="1">
        <v>-50994952345</v>
      </c>
      <c r="J2784" s="58">
        <v>0</v>
      </c>
      <c r="K2784" t="str">
        <f>VLOOKUP(D2784,Group[],3,FALSE)</f>
        <v>Non Komoditi</v>
      </c>
      <c r="L2784">
        <f>VLOOKUP(D2784,Group[],5,FALSE)</f>
        <v>0</v>
      </c>
      <c r="M2784" t="str">
        <f>VLOOKUP(D2784,Group[],4,FALSE)</f>
        <v>KSO</v>
      </c>
      <c r="N2784" t="str">
        <f>VLOOKUP(F2784,Kategori[],3,FALSE)</f>
        <v>Lainnya</v>
      </c>
    </row>
    <row r="2785" spans="1:14">
      <c r="A2785" s="139" t="s">
        <v>6856</v>
      </c>
      <c r="B2785" s="27" t="s">
        <v>22</v>
      </c>
      <c r="C2785" s="27" t="s">
        <v>16</v>
      </c>
      <c r="D2785" s="27" t="s">
        <v>1060</v>
      </c>
      <c r="E2785" s="27" t="s">
        <v>31</v>
      </c>
      <c r="F2785" s="27" t="s">
        <v>48</v>
      </c>
      <c r="G2785" s="27" t="s">
        <v>49</v>
      </c>
      <c r="H2785" s="139" t="s">
        <v>5</v>
      </c>
      <c r="I2785" s="1">
        <v>-6617796148</v>
      </c>
      <c r="J2785" s="58">
        <v>0</v>
      </c>
      <c r="K2785" t="str">
        <f>VLOOKUP(D2785,Group[],3,FALSE)</f>
        <v>Non Komoditi</v>
      </c>
      <c r="L2785">
        <f>VLOOKUP(D2785,Group[],5,FALSE)</f>
        <v>0</v>
      </c>
      <c r="M2785" t="str">
        <f>VLOOKUP(D2785,Group[],4,FALSE)</f>
        <v>KSO</v>
      </c>
      <c r="N2785" t="str">
        <f>VLOOKUP(F2785,Kategori[],3,FALSE)</f>
        <v>KSO Sawit</v>
      </c>
    </row>
    <row r="2786" spans="1:14">
      <c r="A2786" s="139" t="s">
        <v>6856</v>
      </c>
      <c r="B2786" s="27" t="s">
        <v>22</v>
      </c>
      <c r="C2786" s="27" t="s">
        <v>17</v>
      </c>
      <c r="D2786" s="27" t="s">
        <v>1064</v>
      </c>
      <c r="E2786" s="27" t="s">
        <v>33</v>
      </c>
      <c r="F2786" s="27" t="s">
        <v>363</v>
      </c>
      <c r="G2786" s="27" t="s">
        <v>364</v>
      </c>
      <c r="H2786" s="139" t="s">
        <v>5</v>
      </c>
      <c r="I2786" s="1">
        <v>20009750000</v>
      </c>
      <c r="J2786" s="58">
        <v>1345500</v>
      </c>
      <c r="K2786" t="str">
        <f>VLOOKUP(D2786,Group[],3,FALSE)</f>
        <v>Komoditi</v>
      </c>
      <c r="L2786" t="str">
        <f>VLOOKUP(D2786,Group[],5,FALSE)</f>
        <v>Tebu</v>
      </c>
      <c r="M2786" t="str">
        <f>VLOOKUP(D2786,Group[],4,FALSE)</f>
        <v>Tebu</v>
      </c>
      <c r="N2786" t="str">
        <f>VLOOKUP(F2786,Kategori[],3,FALSE)</f>
        <v>Gula</v>
      </c>
    </row>
    <row r="2787" spans="1:14">
      <c r="A2787" s="139" t="s">
        <v>6856</v>
      </c>
      <c r="B2787" s="27" t="s">
        <v>22</v>
      </c>
      <c r="C2787" s="27" t="s">
        <v>17</v>
      </c>
      <c r="D2787" s="27" t="s">
        <v>1064</v>
      </c>
      <c r="E2787" s="27" t="s">
        <v>33</v>
      </c>
      <c r="F2787" s="27" t="s">
        <v>365</v>
      </c>
      <c r="G2787" s="27" t="s">
        <v>366</v>
      </c>
      <c r="H2787" s="139" t="s">
        <v>5</v>
      </c>
      <c r="I2787" s="1">
        <v>2086100000</v>
      </c>
      <c r="J2787" s="58">
        <v>834440</v>
      </c>
      <c r="K2787" t="str">
        <f>VLOOKUP(D2787,Group[],3,FALSE)</f>
        <v>Komoditi</v>
      </c>
      <c r="L2787" t="str">
        <f>VLOOKUP(D2787,Group[],5,FALSE)</f>
        <v>Tebu</v>
      </c>
      <c r="M2787" t="str">
        <f>VLOOKUP(D2787,Group[],4,FALSE)</f>
        <v>Tebu</v>
      </c>
      <c r="N2787" t="str">
        <f>VLOOKUP(F2787,Kategori[],3,FALSE)</f>
        <v>Tetes</v>
      </c>
    </row>
    <row r="2788" spans="1:14">
      <c r="A2788" s="139" t="s">
        <v>6856</v>
      </c>
      <c r="B2788" s="27" t="s">
        <v>22</v>
      </c>
      <c r="C2788" s="27" t="s">
        <v>17</v>
      </c>
      <c r="D2788" s="27" t="s">
        <v>1065</v>
      </c>
      <c r="E2788" s="27" t="s">
        <v>34</v>
      </c>
      <c r="F2788" s="27" t="s">
        <v>320</v>
      </c>
      <c r="G2788" s="27" t="s">
        <v>321</v>
      </c>
      <c r="H2788" s="139" t="s">
        <v>5</v>
      </c>
      <c r="I2788" s="1">
        <v>95385398777</v>
      </c>
      <c r="J2788" s="58">
        <v>1</v>
      </c>
      <c r="K2788" t="str">
        <f>VLOOKUP(D2788,Group[],3,FALSE)</f>
        <v>Non Komoditi</v>
      </c>
      <c r="L2788">
        <f>VLOOKUP(D2788,Group[],5,FALSE)</f>
        <v>0</v>
      </c>
      <c r="M2788" t="str">
        <f>VLOOKUP(D2788,Group[],4,FALSE)</f>
        <v>Optimalisasi Aset</v>
      </c>
      <c r="N2788" t="str">
        <f>VLOOKUP(F2788,Kategori[],3,FALSE)</f>
        <v>Optimalisasi Aset</v>
      </c>
    </row>
    <row r="2789" spans="1:14">
      <c r="A2789" s="139" t="s">
        <v>6856</v>
      </c>
      <c r="B2789" s="27" t="s">
        <v>22</v>
      </c>
      <c r="C2789" s="27" t="s">
        <v>17</v>
      </c>
      <c r="D2789" s="27" t="s">
        <v>1060</v>
      </c>
      <c r="E2789" s="27" t="s">
        <v>31</v>
      </c>
      <c r="F2789" s="27" t="s">
        <v>48</v>
      </c>
      <c r="G2789" s="27" t="s">
        <v>49</v>
      </c>
      <c r="H2789" s="139" t="s">
        <v>5</v>
      </c>
      <c r="I2789" s="1">
        <v>40914650587</v>
      </c>
      <c r="J2789" s="58">
        <v>2</v>
      </c>
      <c r="K2789" t="str">
        <f>VLOOKUP(D2789,Group[],3,FALSE)</f>
        <v>Non Komoditi</v>
      </c>
      <c r="L2789">
        <f>VLOOKUP(D2789,Group[],5,FALSE)</f>
        <v>0</v>
      </c>
      <c r="M2789" t="str">
        <f>VLOOKUP(D2789,Group[],4,FALSE)</f>
        <v>KSO</v>
      </c>
      <c r="N2789" t="str">
        <f>VLOOKUP(F2789,Kategori[],3,FALSE)</f>
        <v>KSO Sawit</v>
      </c>
    </row>
    <row r="2790" spans="1:14">
      <c r="A2790" s="139" t="s">
        <v>6856</v>
      </c>
      <c r="B2790" s="27" t="s">
        <v>22</v>
      </c>
      <c r="C2790" s="27" t="s">
        <v>18</v>
      </c>
      <c r="D2790" s="27" t="s">
        <v>1061</v>
      </c>
      <c r="E2790" s="27" t="s">
        <v>35</v>
      </c>
      <c r="F2790" s="27" t="s">
        <v>50</v>
      </c>
      <c r="G2790" s="27" t="s">
        <v>8</v>
      </c>
      <c r="H2790" s="139" t="s">
        <v>5</v>
      </c>
      <c r="I2790" s="1">
        <v>4574412990</v>
      </c>
      <c r="J2790" s="58">
        <v>370031</v>
      </c>
      <c r="K2790" t="str">
        <f>VLOOKUP(D2790,Group[],3,FALSE)</f>
        <v>Komoditi</v>
      </c>
      <c r="L2790" t="str">
        <f>VLOOKUP(D2790,Group[],5,FALSE)</f>
        <v>Kelapa Sawit</v>
      </c>
      <c r="M2790" t="str">
        <f>VLOOKUP(D2790,Group[],4,FALSE)</f>
        <v>Kelapa Sawit</v>
      </c>
      <c r="N2790" t="str">
        <f>VLOOKUP(F2790,Kategori[],3,FALSE)</f>
        <v>Minyak Sawit</v>
      </c>
    </row>
    <row r="2791" spans="1:14">
      <c r="A2791" s="139" t="s">
        <v>6856</v>
      </c>
      <c r="B2791" s="27" t="s">
        <v>22</v>
      </c>
      <c r="C2791" s="27" t="s">
        <v>18</v>
      </c>
      <c r="D2791" s="27" t="s">
        <v>1061</v>
      </c>
      <c r="E2791" s="27" t="s">
        <v>35</v>
      </c>
      <c r="F2791" s="27" t="s">
        <v>51</v>
      </c>
      <c r="G2791" s="27" t="s">
        <v>9</v>
      </c>
      <c r="H2791" s="139" t="s">
        <v>5</v>
      </c>
      <c r="I2791" s="1">
        <v>6884771440</v>
      </c>
      <c r="J2791" s="58">
        <v>1103500</v>
      </c>
      <c r="K2791" t="str">
        <f>VLOOKUP(D2791,Group[],3,FALSE)</f>
        <v>Komoditi</v>
      </c>
      <c r="L2791" t="str">
        <f>VLOOKUP(D2791,Group[],5,FALSE)</f>
        <v>Kelapa Sawit</v>
      </c>
      <c r="M2791" t="str">
        <f>VLOOKUP(D2791,Group[],4,FALSE)</f>
        <v>Kelapa Sawit</v>
      </c>
      <c r="N2791" t="str">
        <f>VLOOKUP(F2791,Kategori[],3,FALSE)</f>
        <v>Kernel</v>
      </c>
    </row>
    <row r="2792" spans="1:14">
      <c r="A2792" s="139" t="s">
        <v>6856</v>
      </c>
      <c r="B2792" s="27" t="s">
        <v>22</v>
      </c>
      <c r="C2792" s="27" t="s">
        <v>18</v>
      </c>
      <c r="D2792" s="27" t="s">
        <v>1066</v>
      </c>
      <c r="E2792" s="27" t="s">
        <v>28</v>
      </c>
      <c r="F2792" s="27" t="s">
        <v>369</v>
      </c>
      <c r="G2792" s="27" t="s">
        <v>370</v>
      </c>
      <c r="H2792" s="139" t="s">
        <v>5</v>
      </c>
      <c r="I2792" s="1">
        <v>919581000</v>
      </c>
      <c r="J2792" s="58">
        <v>23880</v>
      </c>
      <c r="K2792" t="str">
        <f>VLOOKUP(D2792,Group[],3,FALSE)</f>
        <v>Komoditi</v>
      </c>
      <c r="L2792" t="str">
        <f>VLOOKUP(D2792,Group[],5,FALSE)</f>
        <v>Karet</v>
      </c>
      <c r="M2792" t="str">
        <f>VLOOKUP(D2792,Group[],4,FALSE)</f>
        <v>Karet</v>
      </c>
      <c r="N2792" t="str">
        <f>VLOOKUP(F2792,Kategori[],3,FALSE)</f>
        <v>Karet Lainnya</v>
      </c>
    </row>
    <row r="2793" spans="1:14">
      <c r="A2793" s="139" t="s">
        <v>6856</v>
      </c>
      <c r="B2793" s="27" t="s">
        <v>22</v>
      </c>
      <c r="C2793" s="27" t="s">
        <v>18</v>
      </c>
      <c r="D2793" s="27" t="s">
        <v>1066</v>
      </c>
      <c r="E2793" s="27" t="s">
        <v>28</v>
      </c>
      <c r="F2793" s="27" t="s">
        <v>371</v>
      </c>
      <c r="G2793" s="27" t="s">
        <v>372</v>
      </c>
      <c r="H2793" s="139" t="s">
        <v>5</v>
      </c>
      <c r="I2793" s="1">
        <v>27144000</v>
      </c>
      <c r="J2793" s="58">
        <v>2714</v>
      </c>
      <c r="K2793" t="str">
        <f>VLOOKUP(D2793,Group[],3,FALSE)</f>
        <v>Komoditi</v>
      </c>
      <c r="L2793" t="str">
        <f>VLOOKUP(D2793,Group[],5,FALSE)</f>
        <v>Karet</v>
      </c>
      <c r="M2793" t="str">
        <f>VLOOKUP(D2793,Group[],4,FALSE)</f>
        <v>Karet</v>
      </c>
      <c r="N2793" t="str">
        <f>VLOOKUP(F2793,Kategori[],3,FALSE)</f>
        <v>Karet Lainnya</v>
      </c>
    </row>
    <row r="2794" spans="1:14">
      <c r="A2794" s="139" t="s">
        <v>6856</v>
      </c>
      <c r="B2794" s="27" t="s">
        <v>22</v>
      </c>
      <c r="C2794" s="27" t="s">
        <v>18</v>
      </c>
      <c r="D2794" s="27" t="s">
        <v>1066</v>
      </c>
      <c r="E2794" s="27" t="s">
        <v>28</v>
      </c>
      <c r="F2794" s="27" t="s">
        <v>54</v>
      </c>
      <c r="G2794" s="27" t="s">
        <v>55</v>
      </c>
      <c r="H2794" s="139" t="s">
        <v>5</v>
      </c>
      <c r="I2794" s="1">
        <v>367094400</v>
      </c>
      <c r="J2794" s="58">
        <v>9600</v>
      </c>
      <c r="K2794" t="str">
        <f>VLOOKUP(D2794,Group[],3,FALSE)</f>
        <v>Komoditi</v>
      </c>
      <c r="L2794" t="str">
        <f>VLOOKUP(D2794,Group[],5,FALSE)</f>
        <v>Karet</v>
      </c>
      <c r="M2794" t="str">
        <f>VLOOKUP(D2794,Group[],4,FALSE)</f>
        <v>Karet</v>
      </c>
      <c r="N2794" t="str">
        <f>VLOOKUP(F2794,Kategori[],3,FALSE)</f>
        <v>Karet Lainnya</v>
      </c>
    </row>
    <row r="2795" spans="1:14">
      <c r="A2795" s="139" t="s">
        <v>6856</v>
      </c>
      <c r="B2795" s="27" t="s">
        <v>22</v>
      </c>
      <c r="C2795" s="27" t="s">
        <v>18</v>
      </c>
      <c r="D2795" s="27" t="s">
        <v>1066</v>
      </c>
      <c r="E2795" s="27" t="s">
        <v>28</v>
      </c>
      <c r="F2795" s="27" t="s">
        <v>378</v>
      </c>
      <c r="G2795" s="27" t="s">
        <v>379</v>
      </c>
      <c r="H2795" s="139" t="s">
        <v>5</v>
      </c>
      <c r="I2795" s="1">
        <v>7202341440</v>
      </c>
      <c r="J2795" s="58">
        <v>262080</v>
      </c>
      <c r="K2795" t="str">
        <f>VLOOKUP(D2795,Group[],3,FALSE)</f>
        <v>Komoditi</v>
      </c>
      <c r="L2795" t="str">
        <f>VLOOKUP(D2795,Group[],5,FALSE)</f>
        <v>Karet</v>
      </c>
      <c r="M2795" t="str">
        <f>VLOOKUP(D2795,Group[],4,FALSE)</f>
        <v>Karet</v>
      </c>
      <c r="N2795" t="str">
        <f>VLOOKUP(F2795,Kategori[],3,FALSE)</f>
        <v>SIR 10</v>
      </c>
    </row>
    <row r="2796" spans="1:14">
      <c r="A2796" s="139" t="s">
        <v>6856</v>
      </c>
      <c r="B2796" s="27" t="s">
        <v>22</v>
      </c>
      <c r="C2796" s="27" t="s">
        <v>18</v>
      </c>
      <c r="D2796" s="27" t="s">
        <v>1066</v>
      </c>
      <c r="E2796" s="27" t="s">
        <v>28</v>
      </c>
      <c r="F2796" s="27" t="s">
        <v>98</v>
      </c>
      <c r="G2796" s="27" t="s">
        <v>99</v>
      </c>
      <c r="H2796" s="139" t="s">
        <v>4</v>
      </c>
      <c r="I2796" s="1">
        <v>8999182736</v>
      </c>
      <c r="J2796" s="58">
        <v>237978</v>
      </c>
      <c r="K2796" t="str">
        <f>VLOOKUP(D2796,Group[],3,FALSE)</f>
        <v>Komoditi</v>
      </c>
      <c r="L2796" t="str">
        <f>VLOOKUP(D2796,Group[],5,FALSE)</f>
        <v>Karet</v>
      </c>
      <c r="M2796" t="str">
        <f>VLOOKUP(D2796,Group[],4,FALSE)</f>
        <v>Karet</v>
      </c>
      <c r="N2796" t="str">
        <f>VLOOKUP(F2796,Kategori[],3,FALSE)</f>
        <v>RSS-I</v>
      </c>
    </row>
    <row r="2797" spans="1:14">
      <c r="A2797" s="139" t="s">
        <v>6856</v>
      </c>
      <c r="B2797" s="27" t="s">
        <v>22</v>
      </c>
      <c r="C2797" s="27" t="s">
        <v>18</v>
      </c>
      <c r="D2797" s="27" t="s">
        <v>1066</v>
      </c>
      <c r="E2797" s="27" t="s">
        <v>28</v>
      </c>
      <c r="F2797" s="27" t="s">
        <v>98</v>
      </c>
      <c r="G2797" s="27" t="s">
        <v>99</v>
      </c>
      <c r="H2797" s="139" t="s">
        <v>5</v>
      </c>
      <c r="I2797" s="1">
        <v>14663252448</v>
      </c>
      <c r="J2797" s="58">
        <v>402732</v>
      </c>
      <c r="K2797" t="str">
        <f>VLOOKUP(D2797,Group[],3,FALSE)</f>
        <v>Komoditi</v>
      </c>
      <c r="L2797" t="str">
        <f>VLOOKUP(D2797,Group[],5,FALSE)</f>
        <v>Karet</v>
      </c>
      <c r="M2797" t="str">
        <f>VLOOKUP(D2797,Group[],4,FALSE)</f>
        <v>Karet</v>
      </c>
      <c r="N2797" t="str">
        <f>VLOOKUP(F2797,Kategori[],3,FALSE)</f>
        <v>RSS-I</v>
      </c>
    </row>
    <row r="2798" spans="1:14">
      <c r="A2798" s="139" t="s">
        <v>6856</v>
      </c>
      <c r="B2798" s="27" t="s">
        <v>22</v>
      </c>
      <c r="C2798" s="27" t="s">
        <v>18</v>
      </c>
      <c r="D2798" s="27" t="s">
        <v>1066</v>
      </c>
      <c r="E2798" s="27" t="s">
        <v>28</v>
      </c>
      <c r="F2798" s="27" t="s">
        <v>492</v>
      </c>
      <c r="G2798" s="27" t="s">
        <v>493</v>
      </c>
      <c r="H2798" s="139" t="s">
        <v>5</v>
      </c>
      <c r="I2798" s="1">
        <v>1087376400</v>
      </c>
      <c r="J2798" s="58">
        <v>36612</v>
      </c>
      <c r="K2798" t="str">
        <f>VLOOKUP(D2798,Group[],3,FALSE)</f>
        <v>Komoditi</v>
      </c>
      <c r="L2798" t="str">
        <f>VLOOKUP(D2798,Group[],5,FALSE)</f>
        <v>Karet</v>
      </c>
      <c r="M2798" t="str">
        <f>VLOOKUP(D2798,Group[],4,FALSE)</f>
        <v>Karet</v>
      </c>
      <c r="N2798" t="str">
        <f>VLOOKUP(F2798,Kategori[],3,FALSE)</f>
        <v>Karet Lainnya</v>
      </c>
    </row>
    <row r="2799" spans="1:14">
      <c r="A2799" s="139" t="s">
        <v>6856</v>
      </c>
      <c r="B2799" s="27" t="s">
        <v>22</v>
      </c>
      <c r="C2799" s="27" t="s">
        <v>18</v>
      </c>
      <c r="D2799" s="27" t="s">
        <v>1066</v>
      </c>
      <c r="E2799" s="27" t="s">
        <v>28</v>
      </c>
      <c r="F2799" s="27" t="s">
        <v>640</v>
      </c>
      <c r="G2799" s="27" t="s">
        <v>641</v>
      </c>
      <c r="H2799" s="139" t="s">
        <v>5</v>
      </c>
      <c r="I2799" s="1">
        <v>8005368400</v>
      </c>
      <c r="J2799" s="58">
        <v>309898</v>
      </c>
      <c r="K2799" t="str">
        <f>VLOOKUP(D2799,Group[],3,FALSE)</f>
        <v>Komoditi</v>
      </c>
      <c r="L2799" t="str">
        <f>VLOOKUP(D2799,Group[],5,FALSE)</f>
        <v>Karet</v>
      </c>
      <c r="M2799" t="str">
        <f>VLOOKUP(D2799,Group[],4,FALSE)</f>
        <v>Karet</v>
      </c>
      <c r="N2799" t="str">
        <f>VLOOKUP(F2799,Kategori[],3,FALSE)</f>
        <v>Karet Lainnya</v>
      </c>
    </row>
    <row r="2800" spans="1:14">
      <c r="A2800" s="139" t="s">
        <v>6856</v>
      </c>
      <c r="B2800" s="27" t="s">
        <v>22</v>
      </c>
      <c r="C2800" s="27" t="s">
        <v>18</v>
      </c>
      <c r="D2800" s="27" t="s">
        <v>1067</v>
      </c>
      <c r="E2800" s="27" t="s">
        <v>36</v>
      </c>
      <c r="F2800" s="27" t="s">
        <v>52</v>
      </c>
      <c r="G2800" s="27" t="s">
        <v>53</v>
      </c>
      <c r="H2800" s="139" t="s">
        <v>5</v>
      </c>
      <c r="I2800" s="1">
        <v>78000000</v>
      </c>
      <c r="J2800" s="58">
        <v>7800</v>
      </c>
      <c r="K2800" t="str">
        <f>VLOOKUP(D2800,Group[],3,FALSE)</f>
        <v>Komoditi</v>
      </c>
      <c r="L2800" t="str">
        <f>VLOOKUP(D2800,Group[],5,FALSE)</f>
        <v>Teh</v>
      </c>
      <c r="M2800" t="str">
        <f>VLOOKUP(D2800,Group[],4,FALSE)</f>
        <v>Teh</v>
      </c>
      <c r="N2800" t="str">
        <f>VLOOKUP(F2800,Kategori[],3,FALSE)</f>
        <v>Ortodhoks</v>
      </c>
    </row>
    <row r="2801" spans="1:14">
      <c r="A2801" s="139" t="s">
        <v>6856</v>
      </c>
      <c r="B2801" s="27" t="s">
        <v>22</v>
      </c>
      <c r="C2801" s="27" t="s">
        <v>18</v>
      </c>
      <c r="D2801" s="27" t="s">
        <v>1067</v>
      </c>
      <c r="E2801" s="27" t="s">
        <v>36</v>
      </c>
      <c r="F2801" s="27" t="s">
        <v>58</v>
      </c>
      <c r="G2801" s="27" t="s">
        <v>59</v>
      </c>
      <c r="H2801" s="139" t="s">
        <v>4</v>
      </c>
      <c r="I2801" s="1">
        <v>98977840</v>
      </c>
      <c r="J2801" s="58">
        <v>800</v>
      </c>
      <c r="K2801" t="str">
        <f>VLOOKUP(D2801,Group[],3,FALSE)</f>
        <v>Komoditi</v>
      </c>
      <c r="L2801" t="str">
        <f>VLOOKUP(D2801,Group[],5,FALSE)</f>
        <v>Teh</v>
      </c>
      <c r="M2801" t="str">
        <f>VLOOKUP(D2801,Group[],4,FALSE)</f>
        <v>Teh</v>
      </c>
      <c r="N2801" t="str">
        <f>VLOOKUP(F2801,Kategori[],3,FALSE)</f>
        <v>Teh Lainnya</v>
      </c>
    </row>
    <row r="2802" spans="1:14">
      <c r="A2802" s="139" t="s">
        <v>6856</v>
      </c>
      <c r="B2802" s="27" t="s">
        <v>22</v>
      </c>
      <c r="C2802" s="27" t="s">
        <v>18</v>
      </c>
      <c r="D2802" s="27" t="s">
        <v>1067</v>
      </c>
      <c r="E2802" s="27" t="s">
        <v>36</v>
      </c>
      <c r="F2802" s="27" t="s">
        <v>382</v>
      </c>
      <c r="G2802" s="27" t="s">
        <v>383</v>
      </c>
      <c r="H2802" s="139" t="s">
        <v>5</v>
      </c>
      <c r="I2802" s="1">
        <v>2731400000</v>
      </c>
      <c r="J2802" s="58">
        <v>186000</v>
      </c>
      <c r="K2802" t="str">
        <f>VLOOKUP(D2802,Group[],3,FALSE)</f>
        <v>Komoditi</v>
      </c>
      <c r="L2802" t="str">
        <f>VLOOKUP(D2802,Group[],5,FALSE)</f>
        <v>Teh</v>
      </c>
      <c r="M2802" t="str">
        <f>VLOOKUP(D2802,Group[],4,FALSE)</f>
        <v>Teh</v>
      </c>
      <c r="N2802" t="str">
        <f>VLOOKUP(F2802,Kategori[],3,FALSE)</f>
        <v>Ortodhoks</v>
      </c>
    </row>
    <row r="2803" spans="1:14">
      <c r="A2803" s="139" t="s">
        <v>6856</v>
      </c>
      <c r="B2803" s="27" t="s">
        <v>22</v>
      </c>
      <c r="C2803" s="27" t="s">
        <v>18</v>
      </c>
      <c r="D2803" s="27" t="s">
        <v>1067</v>
      </c>
      <c r="E2803" s="27" t="s">
        <v>36</v>
      </c>
      <c r="F2803" s="27" t="s">
        <v>60</v>
      </c>
      <c r="G2803" s="27" t="s">
        <v>61</v>
      </c>
      <c r="H2803" s="139" t="s">
        <v>5</v>
      </c>
      <c r="I2803" s="1">
        <v>50919750</v>
      </c>
      <c r="J2803" s="58">
        <v>1800</v>
      </c>
      <c r="K2803" t="str">
        <f>VLOOKUP(D2803,Group[],3,FALSE)</f>
        <v>Komoditi</v>
      </c>
      <c r="L2803" t="str">
        <f>VLOOKUP(D2803,Group[],5,FALSE)</f>
        <v>Teh</v>
      </c>
      <c r="M2803" t="str">
        <f>VLOOKUP(D2803,Group[],4,FALSE)</f>
        <v>Teh</v>
      </c>
      <c r="N2803" t="str">
        <f>VLOOKUP(F2803,Kategori[],3,FALSE)</f>
        <v>Ortodhoks</v>
      </c>
    </row>
    <row r="2804" spans="1:14">
      <c r="A2804" s="139" t="s">
        <v>6856</v>
      </c>
      <c r="B2804" s="27" t="s">
        <v>22</v>
      </c>
      <c r="C2804" s="27" t="s">
        <v>18</v>
      </c>
      <c r="D2804" s="27" t="s">
        <v>1067</v>
      </c>
      <c r="E2804" s="27" t="s">
        <v>36</v>
      </c>
      <c r="F2804" s="27" t="s">
        <v>62</v>
      </c>
      <c r="G2804" s="27" t="s">
        <v>63</v>
      </c>
      <c r="H2804" s="139" t="s">
        <v>4</v>
      </c>
      <c r="I2804" s="1">
        <v>70274900</v>
      </c>
      <c r="J2804" s="58">
        <v>2000</v>
      </c>
      <c r="K2804" t="str">
        <f>VLOOKUP(D2804,Group[],3,FALSE)</f>
        <v>Komoditi</v>
      </c>
      <c r="L2804" t="str">
        <f>VLOOKUP(D2804,Group[],5,FALSE)</f>
        <v>Teh</v>
      </c>
      <c r="M2804" t="str">
        <f>VLOOKUP(D2804,Group[],4,FALSE)</f>
        <v>Teh</v>
      </c>
      <c r="N2804" t="str">
        <f>VLOOKUP(F2804,Kategori[],3,FALSE)</f>
        <v>Ortodhoks</v>
      </c>
    </row>
    <row r="2805" spans="1:14">
      <c r="A2805" s="139" t="s">
        <v>6856</v>
      </c>
      <c r="B2805" s="27" t="s">
        <v>22</v>
      </c>
      <c r="C2805" s="27" t="s">
        <v>18</v>
      </c>
      <c r="D2805" s="27" t="s">
        <v>1067</v>
      </c>
      <c r="E2805" s="27" t="s">
        <v>36</v>
      </c>
      <c r="F2805" s="27" t="s">
        <v>62</v>
      </c>
      <c r="G2805" s="27" t="s">
        <v>63</v>
      </c>
      <c r="H2805" s="139" t="s">
        <v>5</v>
      </c>
      <c r="I2805" s="1">
        <v>215680400</v>
      </c>
      <c r="J2805" s="58">
        <v>8000</v>
      </c>
      <c r="K2805" t="str">
        <f>VLOOKUP(D2805,Group[],3,FALSE)</f>
        <v>Komoditi</v>
      </c>
      <c r="L2805" t="str">
        <f>VLOOKUP(D2805,Group[],5,FALSE)</f>
        <v>Teh</v>
      </c>
      <c r="M2805" t="str">
        <f>VLOOKUP(D2805,Group[],4,FALSE)</f>
        <v>Teh</v>
      </c>
      <c r="N2805" t="str">
        <f>VLOOKUP(F2805,Kategori[],3,FALSE)</f>
        <v>Ortodhoks</v>
      </c>
    </row>
    <row r="2806" spans="1:14">
      <c r="A2806" s="139" t="s">
        <v>6856</v>
      </c>
      <c r="B2806" s="27" t="s">
        <v>22</v>
      </c>
      <c r="C2806" s="27" t="s">
        <v>18</v>
      </c>
      <c r="D2806" s="27" t="s">
        <v>1067</v>
      </c>
      <c r="E2806" s="27" t="s">
        <v>36</v>
      </c>
      <c r="F2806" s="27" t="s">
        <v>64</v>
      </c>
      <c r="G2806" s="27" t="s">
        <v>65</v>
      </c>
      <c r="H2806" s="139" t="s">
        <v>4</v>
      </c>
      <c r="I2806" s="1">
        <v>285054606</v>
      </c>
      <c r="J2806" s="58">
        <v>10200</v>
      </c>
      <c r="K2806" t="str">
        <f>VLOOKUP(D2806,Group[],3,FALSE)</f>
        <v>Komoditi</v>
      </c>
      <c r="L2806" t="str">
        <f>VLOOKUP(D2806,Group[],5,FALSE)</f>
        <v>Teh</v>
      </c>
      <c r="M2806" t="str">
        <f>VLOOKUP(D2806,Group[],4,FALSE)</f>
        <v>Teh</v>
      </c>
      <c r="N2806" t="str">
        <f>VLOOKUP(F2806,Kategori[],3,FALSE)</f>
        <v>Ortodhoks</v>
      </c>
    </row>
    <row r="2807" spans="1:14">
      <c r="A2807" s="139" t="s">
        <v>6856</v>
      </c>
      <c r="B2807" s="27" t="s">
        <v>22</v>
      </c>
      <c r="C2807" s="27" t="s">
        <v>18</v>
      </c>
      <c r="D2807" s="27" t="s">
        <v>1067</v>
      </c>
      <c r="E2807" s="27" t="s">
        <v>36</v>
      </c>
      <c r="F2807" s="27" t="s">
        <v>64</v>
      </c>
      <c r="G2807" s="27" t="s">
        <v>65</v>
      </c>
      <c r="H2807" s="139" t="s">
        <v>5</v>
      </c>
      <c r="I2807" s="1">
        <v>548995657</v>
      </c>
      <c r="J2807" s="58">
        <v>22490</v>
      </c>
      <c r="K2807" t="str">
        <f>VLOOKUP(D2807,Group[],3,FALSE)</f>
        <v>Komoditi</v>
      </c>
      <c r="L2807" t="str">
        <f>VLOOKUP(D2807,Group[],5,FALSE)</f>
        <v>Teh</v>
      </c>
      <c r="M2807" t="str">
        <f>VLOOKUP(D2807,Group[],4,FALSE)</f>
        <v>Teh</v>
      </c>
      <c r="N2807" t="str">
        <f>VLOOKUP(F2807,Kategori[],3,FALSE)</f>
        <v>Ortodhoks</v>
      </c>
    </row>
    <row r="2808" spans="1:14">
      <c r="A2808" s="139" t="s">
        <v>6856</v>
      </c>
      <c r="B2808" s="27" t="s">
        <v>22</v>
      </c>
      <c r="C2808" s="27" t="s">
        <v>18</v>
      </c>
      <c r="D2808" s="27" t="s">
        <v>1067</v>
      </c>
      <c r="E2808" s="27" t="s">
        <v>36</v>
      </c>
      <c r="F2808" s="27" t="s">
        <v>66</v>
      </c>
      <c r="G2808" s="27" t="s">
        <v>67</v>
      </c>
      <c r="H2808" s="139" t="s">
        <v>4</v>
      </c>
      <c r="I2808" s="1">
        <v>359905546</v>
      </c>
      <c r="J2808" s="58">
        <v>15400</v>
      </c>
      <c r="K2808" t="str">
        <f>VLOOKUP(D2808,Group[],3,FALSE)</f>
        <v>Komoditi</v>
      </c>
      <c r="L2808" t="str">
        <f>VLOOKUP(D2808,Group[],5,FALSE)</f>
        <v>Teh</v>
      </c>
      <c r="M2808" t="str">
        <f>VLOOKUP(D2808,Group[],4,FALSE)</f>
        <v>Teh</v>
      </c>
      <c r="N2808" t="str">
        <f>VLOOKUP(F2808,Kategori[],3,FALSE)</f>
        <v>Ortodhoks</v>
      </c>
    </row>
    <row r="2809" spans="1:14">
      <c r="A2809" s="139" t="s">
        <v>6856</v>
      </c>
      <c r="B2809" s="27" t="s">
        <v>22</v>
      </c>
      <c r="C2809" s="27" t="s">
        <v>18</v>
      </c>
      <c r="D2809" s="27" t="s">
        <v>1067</v>
      </c>
      <c r="E2809" s="27" t="s">
        <v>36</v>
      </c>
      <c r="F2809" s="27" t="s">
        <v>66</v>
      </c>
      <c r="G2809" s="27" t="s">
        <v>67</v>
      </c>
      <c r="H2809" s="139" t="s">
        <v>5</v>
      </c>
      <c r="I2809" s="1">
        <v>3087748659</v>
      </c>
      <c r="J2809" s="58">
        <v>125450</v>
      </c>
      <c r="K2809" t="str">
        <f>VLOOKUP(D2809,Group[],3,FALSE)</f>
        <v>Komoditi</v>
      </c>
      <c r="L2809" t="str">
        <f>VLOOKUP(D2809,Group[],5,FALSE)</f>
        <v>Teh</v>
      </c>
      <c r="M2809" t="str">
        <f>VLOOKUP(D2809,Group[],4,FALSE)</f>
        <v>Teh</v>
      </c>
      <c r="N2809" t="str">
        <f>VLOOKUP(F2809,Kategori[],3,FALSE)</f>
        <v>Ortodhoks</v>
      </c>
    </row>
    <row r="2810" spans="1:14">
      <c r="A2810" s="139" t="s">
        <v>6856</v>
      </c>
      <c r="B2810" s="27" t="s">
        <v>22</v>
      </c>
      <c r="C2810" s="27" t="s">
        <v>18</v>
      </c>
      <c r="D2810" s="27" t="s">
        <v>1067</v>
      </c>
      <c r="E2810" s="27" t="s">
        <v>36</v>
      </c>
      <c r="F2810" s="27" t="s">
        <v>68</v>
      </c>
      <c r="G2810" s="27" t="s">
        <v>69</v>
      </c>
      <c r="H2810" s="139" t="s">
        <v>4</v>
      </c>
      <c r="I2810" s="1">
        <v>2492996119</v>
      </c>
      <c r="J2810" s="58">
        <v>109120</v>
      </c>
      <c r="K2810" t="str">
        <f>VLOOKUP(D2810,Group[],3,FALSE)</f>
        <v>Komoditi</v>
      </c>
      <c r="L2810" t="str">
        <f>VLOOKUP(D2810,Group[],5,FALSE)</f>
        <v>Teh</v>
      </c>
      <c r="M2810" t="str">
        <f>VLOOKUP(D2810,Group[],4,FALSE)</f>
        <v>Teh</v>
      </c>
      <c r="N2810" t="str">
        <f>VLOOKUP(F2810,Kategori[],3,FALSE)</f>
        <v>Ortodhoks</v>
      </c>
    </row>
    <row r="2811" spans="1:14">
      <c r="A2811" s="139" t="s">
        <v>6856</v>
      </c>
      <c r="B2811" s="27" t="s">
        <v>22</v>
      </c>
      <c r="C2811" s="27" t="s">
        <v>18</v>
      </c>
      <c r="D2811" s="27" t="s">
        <v>1067</v>
      </c>
      <c r="E2811" s="27" t="s">
        <v>36</v>
      </c>
      <c r="F2811" s="27" t="s">
        <v>68</v>
      </c>
      <c r="G2811" s="27" t="s">
        <v>69</v>
      </c>
      <c r="H2811" s="139" t="s">
        <v>5</v>
      </c>
      <c r="I2811" s="1">
        <v>1104065620</v>
      </c>
      <c r="J2811" s="58">
        <v>47120</v>
      </c>
      <c r="K2811" t="str">
        <f>VLOOKUP(D2811,Group[],3,FALSE)</f>
        <v>Komoditi</v>
      </c>
      <c r="L2811" t="str">
        <f>VLOOKUP(D2811,Group[],5,FALSE)</f>
        <v>Teh</v>
      </c>
      <c r="M2811" t="str">
        <f>VLOOKUP(D2811,Group[],4,FALSE)</f>
        <v>Teh</v>
      </c>
      <c r="N2811" t="str">
        <f>VLOOKUP(F2811,Kategori[],3,FALSE)</f>
        <v>Ortodhoks</v>
      </c>
    </row>
    <row r="2812" spans="1:14">
      <c r="A2812" s="139" t="s">
        <v>6856</v>
      </c>
      <c r="B2812" s="27" t="s">
        <v>22</v>
      </c>
      <c r="C2812" s="27" t="s">
        <v>18</v>
      </c>
      <c r="D2812" s="27" t="s">
        <v>1067</v>
      </c>
      <c r="E2812" s="27" t="s">
        <v>36</v>
      </c>
      <c r="F2812" s="27" t="s">
        <v>70</v>
      </c>
      <c r="G2812" s="27" t="s">
        <v>71</v>
      </c>
      <c r="H2812" s="139" t="s">
        <v>4</v>
      </c>
      <c r="I2812" s="1">
        <v>1009343680</v>
      </c>
      <c r="J2812" s="58">
        <v>44800</v>
      </c>
      <c r="K2812" t="str">
        <f>VLOOKUP(D2812,Group[],3,FALSE)</f>
        <v>Komoditi</v>
      </c>
      <c r="L2812" t="str">
        <f>VLOOKUP(D2812,Group[],5,FALSE)</f>
        <v>Teh</v>
      </c>
      <c r="M2812" t="str">
        <f>VLOOKUP(D2812,Group[],4,FALSE)</f>
        <v>Teh</v>
      </c>
      <c r="N2812" t="str">
        <f>VLOOKUP(F2812,Kategori[],3,FALSE)</f>
        <v>Ortodhoks</v>
      </c>
    </row>
    <row r="2813" spans="1:14">
      <c r="A2813" s="139" t="s">
        <v>6856</v>
      </c>
      <c r="B2813" s="27" t="s">
        <v>22</v>
      </c>
      <c r="C2813" s="27" t="s">
        <v>18</v>
      </c>
      <c r="D2813" s="27" t="s">
        <v>1067</v>
      </c>
      <c r="E2813" s="27" t="s">
        <v>36</v>
      </c>
      <c r="F2813" s="27" t="s">
        <v>70</v>
      </c>
      <c r="G2813" s="27" t="s">
        <v>71</v>
      </c>
      <c r="H2813" s="139" t="s">
        <v>5</v>
      </c>
      <c r="I2813" s="1">
        <v>2172280821</v>
      </c>
      <c r="J2813" s="58">
        <v>98450</v>
      </c>
      <c r="K2813" t="str">
        <f>VLOOKUP(D2813,Group[],3,FALSE)</f>
        <v>Komoditi</v>
      </c>
      <c r="L2813" t="str">
        <f>VLOOKUP(D2813,Group[],5,FALSE)</f>
        <v>Teh</v>
      </c>
      <c r="M2813" t="str">
        <f>VLOOKUP(D2813,Group[],4,FALSE)</f>
        <v>Teh</v>
      </c>
      <c r="N2813" t="str">
        <f>VLOOKUP(F2813,Kategori[],3,FALSE)</f>
        <v>Ortodhoks</v>
      </c>
    </row>
    <row r="2814" spans="1:14">
      <c r="A2814" s="139" t="s">
        <v>6856</v>
      </c>
      <c r="B2814" s="27" t="s">
        <v>22</v>
      </c>
      <c r="C2814" s="27" t="s">
        <v>18</v>
      </c>
      <c r="D2814" s="27" t="s">
        <v>1067</v>
      </c>
      <c r="E2814" s="27" t="s">
        <v>36</v>
      </c>
      <c r="F2814" s="27" t="s">
        <v>72</v>
      </c>
      <c r="G2814" s="27" t="s">
        <v>73</v>
      </c>
      <c r="H2814" s="139" t="s">
        <v>4</v>
      </c>
      <c r="I2814" s="1">
        <v>1309971096</v>
      </c>
      <c r="J2814" s="58">
        <v>26460</v>
      </c>
      <c r="K2814" t="str">
        <f>VLOOKUP(D2814,Group[],3,FALSE)</f>
        <v>Komoditi</v>
      </c>
      <c r="L2814" t="str">
        <f>VLOOKUP(D2814,Group[],5,FALSE)</f>
        <v>Teh</v>
      </c>
      <c r="M2814" t="str">
        <f>VLOOKUP(D2814,Group[],4,FALSE)</f>
        <v>Teh</v>
      </c>
      <c r="N2814" t="str">
        <f>VLOOKUP(F2814,Kategori[],3,FALSE)</f>
        <v>Ortodhoks</v>
      </c>
    </row>
    <row r="2815" spans="1:14">
      <c r="A2815" s="139" t="s">
        <v>6856</v>
      </c>
      <c r="B2815" s="27" t="s">
        <v>22</v>
      </c>
      <c r="C2815" s="27" t="s">
        <v>18</v>
      </c>
      <c r="D2815" s="27" t="s">
        <v>1067</v>
      </c>
      <c r="E2815" s="27" t="s">
        <v>36</v>
      </c>
      <c r="F2815" s="27" t="s">
        <v>72</v>
      </c>
      <c r="G2815" s="27" t="s">
        <v>73</v>
      </c>
      <c r="H2815" s="139" t="s">
        <v>5</v>
      </c>
      <c r="I2815" s="1">
        <v>2259881190</v>
      </c>
      <c r="J2815" s="58">
        <v>47880</v>
      </c>
      <c r="K2815" t="str">
        <f>VLOOKUP(D2815,Group[],3,FALSE)</f>
        <v>Komoditi</v>
      </c>
      <c r="L2815" t="str">
        <f>VLOOKUP(D2815,Group[],5,FALSE)</f>
        <v>Teh</v>
      </c>
      <c r="M2815" t="str">
        <f>VLOOKUP(D2815,Group[],4,FALSE)</f>
        <v>Teh</v>
      </c>
      <c r="N2815" t="str">
        <f>VLOOKUP(F2815,Kategori[],3,FALSE)</f>
        <v>Ortodhoks</v>
      </c>
    </row>
    <row r="2816" spans="1:14">
      <c r="A2816" s="139" t="s">
        <v>6856</v>
      </c>
      <c r="B2816" s="27" t="s">
        <v>22</v>
      </c>
      <c r="C2816" s="27" t="s">
        <v>18</v>
      </c>
      <c r="D2816" s="27" t="s">
        <v>1067</v>
      </c>
      <c r="E2816" s="27" t="s">
        <v>36</v>
      </c>
      <c r="F2816" s="27" t="s">
        <v>74</v>
      </c>
      <c r="G2816" s="27" t="s">
        <v>75</v>
      </c>
      <c r="H2816" s="139" t="s">
        <v>4</v>
      </c>
      <c r="I2816" s="1">
        <v>375719033</v>
      </c>
      <c r="J2816" s="58">
        <v>16120</v>
      </c>
      <c r="K2816" t="str">
        <f>VLOOKUP(D2816,Group[],3,FALSE)</f>
        <v>Komoditi</v>
      </c>
      <c r="L2816" t="str">
        <f>VLOOKUP(D2816,Group[],5,FALSE)</f>
        <v>Teh</v>
      </c>
      <c r="M2816" t="str">
        <f>VLOOKUP(D2816,Group[],4,FALSE)</f>
        <v>Teh</v>
      </c>
      <c r="N2816" t="str">
        <f>VLOOKUP(F2816,Kategori[],3,FALSE)</f>
        <v>Ortodhoks</v>
      </c>
    </row>
    <row r="2817" spans="1:14">
      <c r="A2817" s="139" t="s">
        <v>6856</v>
      </c>
      <c r="B2817" s="27" t="s">
        <v>22</v>
      </c>
      <c r="C2817" s="27" t="s">
        <v>18</v>
      </c>
      <c r="D2817" s="27" t="s">
        <v>1067</v>
      </c>
      <c r="E2817" s="27" t="s">
        <v>36</v>
      </c>
      <c r="F2817" s="27" t="s">
        <v>74</v>
      </c>
      <c r="G2817" s="27" t="s">
        <v>75</v>
      </c>
      <c r="H2817" s="139" t="s">
        <v>5</v>
      </c>
      <c r="I2817" s="1">
        <v>53318636</v>
      </c>
      <c r="J2817" s="58">
        <v>2480</v>
      </c>
      <c r="K2817" t="str">
        <f>VLOOKUP(D2817,Group[],3,FALSE)</f>
        <v>Komoditi</v>
      </c>
      <c r="L2817" t="str">
        <f>VLOOKUP(D2817,Group[],5,FALSE)</f>
        <v>Teh</v>
      </c>
      <c r="M2817" t="str">
        <f>VLOOKUP(D2817,Group[],4,FALSE)</f>
        <v>Teh</v>
      </c>
      <c r="N2817" t="str">
        <f>VLOOKUP(F2817,Kategori[],3,FALSE)</f>
        <v>Ortodhoks</v>
      </c>
    </row>
    <row r="2818" spans="1:14">
      <c r="A2818" s="139" t="s">
        <v>6856</v>
      </c>
      <c r="B2818" s="27" t="s">
        <v>22</v>
      </c>
      <c r="C2818" s="27" t="s">
        <v>18</v>
      </c>
      <c r="D2818" s="27" t="s">
        <v>1067</v>
      </c>
      <c r="E2818" s="27" t="s">
        <v>36</v>
      </c>
      <c r="F2818" s="27" t="s">
        <v>76</v>
      </c>
      <c r="G2818" s="27" t="s">
        <v>77</v>
      </c>
      <c r="H2818" s="139" t="s">
        <v>4</v>
      </c>
      <c r="I2818" s="1">
        <v>735277136</v>
      </c>
      <c r="J2818" s="58">
        <v>44000</v>
      </c>
      <c r="K2818" t="str">
        <f>VLOOKUP(D2818,Group[],3,FALSE)</f>
        <v>Komoditi</v>
      </c>
      <c r="L2818" t="str">
        <f>VLOOKUP(D2818,Group[],5,FALSE)</f>
        <v>Teh</v>
      </c>
      <c r="M2818" t="str">
        <f>VLOOKUP(D2818,Group[],4,FALSE)</f>
        <v>Teh</v>
      </c>
      <c r="N2818" t="str">
        <f>VLOOKUP(F2818,Kategori[],3,FALSE)</f>
        <v>Ortodhoks</v>
      </c>
    </row>
    <row r="2819" spans="1:14">
      <c r="A2819" s="139" t="s">
        <v>6856</v>
      </c>
      <c r="B2819" s="27" t="s">
        <v>22</v>
      </c>
      <c r="C2819" s="27" t="s">
        <v>18</v>
      </c>
      <c r="D2819" s="27" t="s">
        <v>1067</v>
      </c>
      <c r="E2819" s="27" t="s">
        <v>36</v>
      </c>
      <c r="F2819" s="27" t="s">
        <v>76</v>
      </c>
      <c r="G2819" s="27" t="s">
        <v>77</v>
      </c>
      <c r="H2819" s="139" t="s">
        <v>5</v>
      </c>
      <c r="I2819" s="1">
        <v>2317614508</v>
      </c>
      <c r="J2819" s="58">
        <v>124300</v>
      </c>
      <c r="K2819" t="str">
        <f>VLOOKUP(D2819,Group[],3,FALSE)</f>
        <v>Komoditi</v>
      </c>
      <c r="L2819" t="str">
        <f>VLOOKUP(D2819,Group[],5,FALSE)</f>
        <v>Teh</v>
      </c>
      <c r="M2819" t="str">
        <f>VLOOKUP(D2819,Group[],4,FALSE)</f>
        <v>Teh</v>
      </c>
      <c r="N2819" t="str">
        <f>VLOOKUP(F2819,Kategori[],3,FALSE)</f>
        <v>Ortodhoks</v>
      </c>
    </row>
    <row r="2820" spans="1:14">
      <c r="A2820" s="139" t="s">
        <v>6856</v>
      </c>
      <c r="B2820" s="27" t="s">
        <v>22</v>
      </c>
      <c r="C2820" s="27" t="s">
        <v>18</v>
      </c>
      <c r="D2820" s="27" t="s">
        <v>1067</v>
      </c>
      <c r="E2820" s="27" t="s">
        <v>36</v>
      </c>
      <c r="F2820" s="27" t="s">
        <v>78</v>
      </c>
      <c r="G2820" s="27" t="s">
        <v>79</v>
      </c>
      <c r="H2820" s="139" t="s">
        <v>4</v>
      </c>
      <c r="I2820" s="1">
        <v>199286542</v>
      </c>
      <c r="J2820" s="58">
        <v>9100</v>
      </c>
      <c r="K2820" t="str">
        <f>VLOOKUP(D2820,Group[],3,FALSE)</f>
        <v>Komoditi</v>
      </c>
      <c r="L2820" t="str">
        <f>VLOOKUP(D2820,Group[],5,FALSE)</f>
        <v>Teh</v>
      </c>
      <c r="M2820" t="str">
        <f>VLOOKUP(D2820,Group[],4,FALSE)</f>
        <v>Teh</v>
      </c>
      <c r="N2820" t="str">
        <f>VLOOKUP(F2820,Kategori[],3,FALSE)</f>
        <v>Ortodhoks</v>
      </c>
    </row>
    <row r="2821" spans="1:14">
      <c r="A2821" s="139" t="s">
        <v>6856</v>
      </c>
      <c r="B2821" s="27" t="s">
        <v>22</v>
      </c>
      <c r="C2821" s="27" t="s">
        <v>18</v>
      </c>
      <c r="D2821" s="27" t="s">
        <v>1067</v>
      </c>
      <c r="E2821" s="27" t="s">
        <v>36</v>
      </c>
      <c r="F2821" s="27" t="s">
        <v>78</v>
      </c>
      <c r="G2821" s="27" t="s">
        <v>79</v>
      </c>
      <c r="H2821" s="139" t="s">
        <v>5</v>
      </c>
      <c r="I2821" s="1">
        <v>57493800</v>
      </c>
      <c r="J2821" s="58">
        <v>2600</v>
      </c>
      <c r="K2821" t="str">
        <f>VLOOKUP(D2821,Group[],3,FALSE)</f>
        <v>Komoditi</v>
      </c>
      <c r="L2821" t="str">
        <f>VLOOKUP(D2821,Group[],5,FALSE)</f>
        <v>Teh</v>
      </c>
      <c r="M2821" t="str">
        <f>VLOOKUP(D2821,Group[],4,FALSE)</f>
        <v>Teh</v>
      </c>
      <c r="N2821" t="str">
        <f>VLOOKUP(F2821,Kategori[],3,FALSE)</f>
        <v>Ortodhoks</v>
      </c>
    </row>
    <row r="2822" spans="1:14">
      <c r="A2822" s="139" t="s">
        <v>6856</v>
      </c>
      <c r="B2822" s="27" t="s">
        <v>22</v>
      </c>
      <c r="C2822" s="27" t="s">
        <v>18</v>
      </c>
      <c r="D2822" s="27" t="s">
        <v>1067</v>
      </c>
      <c r="E2822" s="27" t="s">
        <v>36</v>
      </c>
      <c r="F2822" s="27" t="s">
        <v>394</v>
      </c>
      <c r="G2822" s="27" t="s">
        <v>395</v>
      </c>
      <c r="H2822" s="139" t="s">
        <v>5</v>
      </c>
      <c r="I2822" s="1">
        <v>150385686</v>
      </c>
      <c r="J2822" s="58">
        <v>6600</v>
      </c>
      <c r="K2822" t="str">
        <f>VLOOKUP(D2822,Group[],3,FALSE)</f>
        <v>Komoditi</v>
      </c>
      <c r="L2822" t="str">
        <f>VLOOKUP(D2822,Group[],5,FALSE)</f>
        <v>Teh</v>
      </c>
      <c r="M2822" t="str">
        <f>VLOOKUP(D2822,Group[],4,FALSE)</f>
        <v>Teh</v>
      </c>
      <c r="N2822" t="str">
        <f>VLOOKUP(F2822,Kategori[],3,FALSE)</f>
        <v>CTC</v>
      </c>
    </row>
    <row r="2823" spans="1:14">
      <c r="A2823" s="139" t="s">
        <v>6856</v>
      </c>
      <c r="B2823" s="27" t="s">
        <v>22</v>
      </c>
      <c r="C2823" s="27" t="s">
        <v>18</v>
      </c>
      <c r="D2823" s="27" t="s">
        <v>1067</v>
      </c>
      <c r="E2823" s="27" t="s">
        <v>36</v>
      </c>
      <c r="F2823" s="27" t="s">
        <v>80</v>
      </c>
      <c r="G2823" s="27" t="s">
        <v>81</v>
      </c>
      <c r="H2823" s="139" t="s">
        <v>4</v>
      </c>
      <c r="I2823" s="1">
        <v>188173302</v>
      </c>
      <c r="J2823" s="58">
        <v>7080</v>
      </c>
      <c r="K2823" t="str">
        <f>VLOOKUP(D2823,Group[],3,FALSE)</f>
        <v>Komoditi</v>
      </c>
      <c r="L2823" t="str">
        <f>VLOOKUP(D2823,Group[],5,FALSE)</f>
        <v>Teh</v>
      </c>
      <c r="M2823" t="str">
        <f>VLOOKUP(D2823,Group[],4,FALSE)</f>
        <v>Teh</v>
      </c>
      <c r="N2823" t="str">
        <f>VLOOKUP(F2823,Kategori[],3,FALSE)</f>
        <v>CTC</v>
      </c>
    </row>
    <row r="2824" spans="1:14">
      <c r="A2824" s="139" t="s">
        <v>6856</v>
      </c>
      <c r="B2824" s="27" t="s">
        <v>22</v>
      </c>
      <c r="C2824" s="27" t="s">
        <v>18</v>
      </c>
      <c r="D2824" s="27" t="s">
        <v>1067</v>
      </c>
      <c r="E2824" s="27" t="s">
        <v>36</v>
      </c>
      <c r="F2824" s="27" t="s">
        <v>80</v>
      </c>
      <c r="G2824" s="27" t="s">
        <v>81</v>
      </c>
      <c r="H2824" s="139" t="s">
        <v>5</v>
      </c>
      <c r="I2824" s="1">
        <v>38063460</v>
      </c>
      <c r="J2824" s="58">
        <v>1200</v>
      </c>
      <c r="K2824" t="str">
        <f>VLOOKUP(D2824,Group[],3,FALSE)</f>
        <v>Komoditi</v>
      </c>
      <c r="L2824" t="str">
        <f>VLOOKUP(D2824,Group[],5,FALSE)</f>
        <v>Teh</v>
      </c>
      <c r="M2824" t="str">
        <f>VLOOKUP(D2824,Group[],4,FALSE)</f>
        <v>Teh</v>
      </c>
      <c r="N2824" t="str">
        <f>VLOOKUP(F2824,Kategori[],3,FALSE)</f>
        <v>CTC</v>
      </c>
    </row>
    <row r="2825" spans="1:14">
      <c r="A2825" s="139" t="s">
        <v>6856</v>
      </c>
      <c r="B2825" s="27" t="s">
        <v>22</v>
      </c>
      <c r="C2825" s="27" t="s">
        <v>18</v>
      </c>
      <c r="D2825" s="27" t="s">
        <v>1067</v>
      </c>
      <c r="E2825" s="27" t="s">
        <v>36</v>
      </c>
      <c r="F2825" s="27" t="s">
        <v>82</v>
      </c>
      <c r="G2825" s="27" t="s">
        <v>83</v>
      </c>
      <c r="H2825" s="139" t="s">
        <v>5</v>
      </c>
      <c r="I2825" s="1">
        <v>50508390</v>
      </c>
      <c r="J2825" s="58">
        <v>1480</v>
      </c>
      <c r="K2825" t="str">
        <f>VLOOKUP(D2825,Group[],3,FALSE)</f>
        <v>Komoditi</v>
      </c>
      <c r="L2825" t="str">
        <f>VLOOKUP(D2825,Group[],5,FALSE)</f>
        <v>Teh</v>
      </c>
      <c r="M2825" t="str">
        <f>VLOOKUP(D2825,Group[],4,FALSE)</f>
        <v>Teh</v>
      </c>
      <c r="N2825" t="str">
        <f>VLOOKUP(F2825,Kategori[],3,FALSE)</f>
        <v>CTC</v>
      </c>
    </row>
    <row r="2826" spans="1:14">
      <c r="A2826" s="139" t="s">
        <v>6856</v>
      </c>
      <c r="B2826" s="27" t="s">
        <v>22</v>
      </c>
      <c r="C2826" s="27" t="s">
        <v>18</v>
      </c>
      <c r="D2826" s="27" t="s">
        <v>1067</v>
      </c>
      <c r="E2826" s="27" t="s">
        <v>36</v>
      </c>
      <c r="F2826" s="27" t="s">
        <v>84</v>
      </c>
      <c r="G2826" s="27" t="s">
        <v>85</v>
      </c>
      <c r="H2826" s="139" t="s">
        <v>4</v>
      </c>
      <c r="I2826" s="1">
        <v>217757400</v>
      </c>
      <c r="J2826" s="58">
        <v>10600</v>
      </c>
      <c r="K2826" t="str">
        <f>VLOOKUP(D2826,Group[],3,FALSE)</f>
        <v>Komoditi</v>
      </c>
      <c r="L2826" t="str">
        <f>VLOOKUP(D2826,Group[],5,FALSE)</f>
        <v>Teh</v>
      </c>
      <c r="M2826" t="str">
        <f>VLOOKUP(D2826,Group[],4,FALSE)</f>
        <v>Teh</v>
      </c>
      <c r="N2826" t="str">
        <f>VLOOKUP(F2826,Kategori[],3,FALSE)</f>
        <v>CTC</v>
      </c>
    </row>
    <row r="2827" spans="1:14">
      <c r="A2827" s="139" t="s">
        <v>6856</v>
      </c>
      <c r="B2827" s="27" t="s">
        <v>22</v>
      </c>
      <c r="C2827" s="27" t="s">
        <v>18</v>
      </c>
      <c r="D2827" s="27" t="s">
        <v>1067</v>
      </c>
      <c r="E2827" s="27" t="s">
        <v>36</v>
      </c>
      <c r="F2827" s="27" t="s">
        <v>84</v>
      </c>
      <c r="G2827" s="27" t="s">
        <v>85</v>
      </c>
      <c r="H2827" s="139" t="s">
        <v>5</v>
      </c>
      <c r="I2827" s="1">
        <v>280450093</v>
      </c>
      <c r="J2827" s="58">
        <v>12720</v>
      </c>
      <c r="K2827" t="str">
        <f>VLOOKUP(D2827,Group[],3,FALSE)</f>
        <v>Komoditi</v>
      </c>
      <c r="L2827" t="str">
        <f>VLOOKUP(D2827,Group[],5,FALSE)</f>
        <v>Teh</v>
      </c>
      <c r="M2827" t="str">
        <f>VLOOKUP(D2827,Group[],4,FALSE)</f>
        <v>Teh</v>
      </c>
      <c r="N2827" t="str">
        <f>VLOOKUP(F2827,Kategori[],3,FALSE)</f>
        <v>CTC</v>
      </c>
    </row>
    <row r="2828" spans="1:14">
      <c r="A2828" s="139" t="s">
        <v>6856</v>
      </c>
      <c r="B2828" s="27" t="s">
        <v>22</v>
      </c>
      <c r="C2828" s="27" t="s">
        <v>18</v>
      </c>
      <c r="D2828" s="27" t="s">
        <v>1067</v>
      </c>
      <c r="E2828" s="27" t="s">
        <v>36</v>
      </c>
      <c r="F2828" s="27" t="s">
        <v>86</v>
      </c>
      <c r="G2828" s="27" t="s">
        <v>87</v>
      </c>
      <c r="H2828" s="139" t="s">
        <v>4</v>
      </c>
      <c r="I2828" s="1">
        <v>178890478</v>
      </c>
      <c r="J2828" s="58">
        <v>6500</v>
      </c>
      <c r="K2828" t="str">
        <f>VLOOKUP(D2828,Group[],3,FALSE)</f>
        <v>Komoditi</v>
      </c>
      <c r="L2828" t="str">
        <f>VLOOKUP(D2828,Group[],5,FALSE)</f>
        <v>Teh</v>
      </c>
      <c r="M2828" t="str">
        <f>VLOOKUP(D2828,Group[],4,FALSE)</f>
        <v>Teh</v>
      </c>
      <c r="N2828" t="str">
        <f>VLOOKUP(F2828,Kategori[],3,FALSE)</f>
        <v>CTC</v>
      </c>
    </row>
    <row r="2829" spans="1:14">
      <c r="A2829" s="139" t="s">
        <v>6856</v>
      </c>
      <c r="B2829" s="27" t="s">
        <v>22</v>
      </c>
      <c r="C2829" s="27" t="s">
        <v>18</v>
      </c>
      <c r="D2829" s="27" t="s">
        <v>1067</v>
      </c>
      <c r="E2829" s="27" t="s">
        <v>36</v>
      </c>
      <c r="F2829" s="27" t="s">
        <v>88</v>
      </c>
      <c r="G2829" s="27" t="s">
        <v>89</v>
      </c>
      <c r="H2829" s="139" t="s">
        <v>4</v>
      </c>
      <c r="I2829" s="1">
        <v>202064852</v>
      </c>
      <c r="J2829" s="58">
        <v>13200</v>
      </c>
      <c r="K2829" t="str">
        <f>VLOOKUP(D2829,Group[],3,FALSE)</f>
        <v>Komoditi</v>
      </c>
      <c r="L2829" t="str">
        <f>VLOOKUP(D2829,Group[],5,FALSE)</f>
        <v>Teh</v>
      </c>
      <c r="M2829" t="str">
        <f>VLOOKUP(D2829,Group[],4,FALSE)</f>
        <v>Teh</v>
      </c>
      <c r="N2829" t="str">
        <f>VLOOKUP(F2829,Kategori[],3,FALSE)</f>
        <v>CTC</v>
      </c>
    </row>
    <row r="2830" spans="1:14">
      <c r="A2830" s="139" t="s">
        <v>6856</v>
      </c>
      <c r="B2830" s="27" t="s">
        <v>22</v>
      </c>
      <c r="C2830" s="27" t="s">
        <v>18</v>
      </c>
      <c r="D2830" s="27" t="s">
        <v>1067</v>
      </c>
      <c r="E2830" s="27" t="s">
        <v>36</v>
      </c>
      <c r="F2830" s="27" t="s">
        <v>88</v>
      </c>
      <c r="G2830" s="27" t="s">
        <v>89</v>
      </c>
      <c r="H2830" s="139" t="s">
        <v>5</v>
      </c>
      <c r="I2830" s="1">
        <v>136216344</v>
      </c>
      <c r="J2830" s="58">
        <v>7700</v>
      </c>
      <c r="K2830" t="str">
        <f>VLOOKUP(D2830,Group[],3,FALSE)</f>
        <v>Komoditi</v>
      </c>
      <c r="L2830" t="str">
        <f>VLOOKUP(D2830,Group[],5,FALSE)</f>
        <v>Teh</v>
      </c>
      <c r="M2830" t="str">
        <f>VLOOKUP(D2830,Group[],4,FALSE)</f>
        <v>Teh</v>
      </c>
      <c r="N2830" t="str">
        <f>VLOOKUP(F2830,Kategori[],3,FALSE)</f>
        <v>CTC</v>
      </c>
    </row>
    <row r="2831" spans="1:14">
      <c r="A2831" s="139" t="s">
        <v>6856</v>
      </c>
      <c r="B2831" s="27" t="s">
        <v>22</v>
      </c>
      <c r="C2831" s="27" t="s">
        <v>18</v>
      </c>
      <c r="D2831" s="27" t="s">
        <v>1067</v>
      </c>
      <c r="E2831" s="27" t="s">
        <v>36</v>
      </c>
      <c r="F2831" s="27" t="s">
        <v>90</v>
      </c>
      <c r="G2831" s="27" t="s">
        <v>91</v>
      </c>
      <c r="H2831" s="139" t="s">
        <v>4</v>
      </c>
      <c r="I2831" s="1">
        <v>526898320</v>
      </c>
      <c r="J2831" s="58">
        <v>20800</v>
      </c>
      <c r="K2831" t="str">
        <f>VLOOKUP(D2831,Group[],3,FALSE)</f>
        <v>Komoditi</v>
      </c>
      <c r="L2831" t="str">
        <f>VLOOKUP(D2831,Group[],5,FALSE)</f>
        <v>Teh</v>
      </c>
      <c r="M2831" t="str">
        <f>VLOOKUP(D2831,Group[],4,FALSE)</f>
        <v>Teh</v>
      </c>
      <c r="N2831" t="str">
        <f>VLOOKUP(F2831,Kategori[],3,FALSE)</f>
        <v>Ortodhoks</v>
      </c>
    </row>
    <row r="2832" spans="1:14">
      <c r="A2832" s="139" t="s">
        <v>6856</v>
      </c>
      <c r="B2832" s="27" t="s">
        <v>22</v>
      </c>
      <c r="C2832" s="27" t="s">
        <v>18</v>
      </c>
      <c r="D2832" s="27" t="s">
        <v>1067</v>
      </c>
      <c r="E2832" s="27" t="s">
        <v>36</v>
      </c>
      <c r="F2832" s="27" t="s">
        <v>92</v>
      </c>
      <c r="G2832" s="27" t="s">
        <v>93</v>
      </c>
      <c r="H2832" s="139" t="s">
        <v>4</v>
      </c>
      <c r="I2832" s="1">
        <v>121101630</v>
      </c>
      <c r="J2832" s="58">
        <v>10500</v>
      </c>
      <c r="K2832" t="str">
        <f>VLOOKUP(D2832,Group[],3,FALSE)</f>
        <v>Komoditi</v>
      </c>
      <c r="L2832" t="str">
        <f>VLOOKUP(D2832,Group[],5,FALSE)</f>
        <v>Teh</v>
      </c>
      <c r="M2832" t="str">
        <f>VLOOKUP(D2832,Group[],4,FALSE)</f>
        <v>Teh</v>
      </c>
      <c r="N2832" t="str">
        <f>VLOOKUP(F2832,Kategori[],3,FALSE)</f>
        <v>Ortodhoks</v>
      </c>
    </row>
    <row r="2833" spans="1:14">
      <c r="A2833" s="139" t="s">
        <v>6856</v>
      </c>
      <c r="B2833" s="27" t="s">
        <v>22</v>
      </c>
      <c r="C2833" s="27" t="s">
        <v>18</v>
      </c>
      <c r="D2833" s="27" t="s">
        <v>1067</v>
      </c>
      <c r="E2833" s="27" t="s">
        <v>36</v>
      </c>
      <c r="F2833" s="27" t="s">
        <v>92</v>
      </c>
      <c r="G2833" s="27" t="s">
        <v>93</v>
      </c>
      <c r="H2833" s="139" t="s">
        <v>5</v>
      </c>
      <c r="I2833" s="1">
        <v>4373630000</v>
      </c>
      <c r="J2833" s="58">
        <v>342600</v>
      </c>
      <c r="K2833" t="str">
        <f>VLOOKUP(D2833,Group[],3,FALSE)</f>
        <v>Komoditi</v>
      </c>
      <c r="L2833" t="str">
        <f>VLOOKUP(D2833,Group[],5,FALSE)</f>
        <v>Teh</v>
      </c>
      <c r="M2833" t="str">
        <f>VLOOKUP(D2833,Group[],4,FALSE)</f>
        <v>Teh</v>
      </c>
      <c r="N2833" t="str">
        <f>VLOOKUP(F2833,Kategori[],3,FALSE)</f>
        <v>Ortodhoks</v>
      </c>
    </row>
    <row r="2834" spans="1:14">
      <c r="A2834" s="139" t="s">
        <v>6856</v>
      </c>
      <c r="B2834" s="27" t="s">
        <v>22</v>
      </c>
      <c r="C2834" s="27" t="s">
        <v>18</v>
      </c>
      <c r="D2834" s="27" t="s">
        <v>1067</v>
      </c>
      <c r="E2834" s="27" t="s">
        <v>36</v>
      </c>
      <c r="F2834" s="27" t="s">
        <v>418</v>
      </c>
      <c r="G2834" s="27" t="s">
        <v>419</v>
      </c>
      <c r="H2834" s="139" t="s">
        <v>5</v>
      </c>
      <c r="I2834" s="1">
        <v>201657</v>
      </c>
      <c r="J2834" s="58">
        <v>3</v>
      </c>
      <c r="K2834" t="str">
        <f>VLOOKUP(D2834,Group[],3,FALSE)</f>
        <v>Komoditi</v>
      </c>
      <c r="L2834" t="str">
        <f>VLOOKUP(D2834,Group[],5,FALSE)</f>
        <v>Teh</v>
      </c>
      <c r="M2834" t="str">
        <f>VLOOKUP(D2834,Group[],4,FALSE)</f>
        <v>Teh</v>
      </c>
      <c r="N2834" t="str">
        <f>VLOOKUP(F2834,Kategori[],3,FALSE)</f>
        <v>Teh Lainnya</v>
      </c>
    </row>
    <row r="2835" spans="1:14">
      <c r="A2835" s="139" t="s">
        <v>6856</v>
      </c>
      <c r="B2835" s="27" t="s">
        <v>22</v>
      </c>
      <c r="C2835" s="27" t="s">
        <v>18</v>
      </c>
      <c r="D2835" s="27" t="s">
        <v>1067</v>
      </c>
      <c r="E2835" s="27" t="s">
        <v>36</v>
      </c>
      <c r="F2835" s="27" t="s">
        <v>96</v>
      </c>
      <c r="G2835" s="27" t="s">
        <v>97</v>
      </c>
      <c r="H2835" s="139" t="s">
        <v>4</v>
      </c>
      <c r="I2835" s="1">
        <v>226513980</v>
      </c>
      <c r="J2835" s="58">
        <v>19800</v>
      </c>
      <c r="K2835" t="str">
        <f>VLOOKUP(D2835,Group[],3,FALSE)</f>
        <v>Komoditi</v>
      </c>
      <c r="L2835" t="str">
        <f>VLOOKUP(D2835,Group[],5,FALSE)</f>
        <v>Teh</v>
      </c>
      <c r="M2835" t="str">
        <f>VLOOKUP(D2835,Group[],4,FALSE)</f>
        <v>Teh</v>
      </c>
      <c r="N2835" t="str">
        <f>VLOOKUP(F2835,Kategori[],3,FALSE)</f>
        <v>Ortodhoks</v>
      </c>
    </row>
    <row r="2836" spans="1:14">
      <c r="A2836" s="139" t="s">
        <v>6856</v>
      </c>
      <c r="B2836" s="27" t="s">
        <v>22</v>
      </c>
      <c r="C2836" s="27" t="s">
        <v>18</v>
      </c>
      <c r="D2836" s="27" t="s">
        <v>1067</v>
      </c>
      <c r="E2836" s="27" t="s">
        <v>36</v>
      </c>
      <c r="F2836" s="27" t="s">
        <v>104</v>
      </c>
      <c r="G2836" s="27" t="s">
        <v>105</v>
      </c>
      <c r="H2836" s="139" t="s">
        <v>4</v>
      </c>
      <c r="I2836" s="1">
        <v>1391850342</v>
      </c>
      <c r="J2836" s="58">
        <v>60500</v>
      </c>
      <c r="K2836" t="str">
        <f>VLOOKUP(D2836,Group[],3,FALSE)</f>
        <v>Komoditi</v>
      </c>
      <c r="L2836" t="str">
        <f>VLOOKUP(D2836,Group[],5,FALSE)</f>
        <v>Teh</v>
      </c>
      <c r="M2836" t="str">
        <f>VLOOKUP(D2836,Group[],4,FALSE)</f>
        <v>Teh</v>
      </c>
      <c r="N2836" t="str">
        <f>VLOOKUP(F2836,Kategori[],3,FALSE)</f>
        <v>Ortodhoks</v>
      </c>
    </row>
    <row r="2837" spans="1:14">
      <c r="A2837" s="139" t="s">
        <v>6856</v>
      </c>
      <c r="B2837" s="27" t="s">
        <v>22</v>
      </c>
      <c r="C2837" s="27" t="s">
        <v>18</v>
      </c>
      <c r="D2837" s="27" t="s">
        <v>1067</v>
      </c>
      <c r="E2837" s="27" t="s">
        <v>36</v>
      </c>
      <c r="F2837" s="27" t="s">
        <v>626</v>
      </c>
      <c r="G2837" s="27" t="s">
        <v>627</v>
      </c>
      <c r="H2837" s="139" t="s">
        <v>5</v>
      </c>
      <c r="I2837" s="1">
        <v>668423923</v>
      </c>
      <c r="J2837" s="58">
        <v>19008</v>
      </c>
      <c r="K2837" t="str">
        <f>VLOOKUP(D2837,Group[],3,FALSE)</f>
        <v>Komoditi</v>
      </c>
      <c r="L2837" t="str">
        <f>VLOOKUP(D2837,Group[],5,FALSE)</f>
        <v>Teh</v>
      </c>
      <c r="M2837" t="str">
        <f>VLOOKUP(D2837,Group[],4,FALSE)</f>
        <v>Teh</v>
      </c>
      <c r="N2837" t="str">
        <f>VLOOKUP(F2837,Kategori[],3,FALSE)</f>
        <v>Ortodhoks</v>
      </c>
    </row>
    <row r="2838" spans="1:14">
      <c r="A2838" s="139" t="s">
        <v>6856</v>
      </c>
      <c r="B2838" s="27" t="s">
        <v>22</v>
      </c>
      <c r="C2838" s="27" t="s">
        <v>18</v>
      </c>
      <c r="D2838" s="27" t="s">
        <v>1067</v>
      </c>
      <c r="E2838" s="27" t="s">
        <v>36</v>
      </c>
      <c r="F2838" s="27" t="s">
        <v>638</v>
      </c>
      <c r="G2838" s="27" t="s">
        <v>639</v>
      </c>
      <c r="H2838" s="139" t="s">
        <v>5</v>
      </c>
      <c r="I2838" s="1">
        <v>237648539</v>
      </c>
      <c r="J2838" s="58">
        <v>82620</v>
      </c>
      <c r="K2838" t="str">
        <f>VLOOKUP(D2838,Group[],3,FALSE)</f>
        <v>Komoditi</v>
      </c>
      <c r="L2838" t="str">
        <f>VLOOKUP(D2838,Group[],5,FALSE)</f>
        <v>Teh</v>
      </c>
      <c r="M2838" t="str">
        <f>VLOOKUP(D2838,Group[],4,FALSE)</f>
        <v>Teh</v>
      </c>
      <c r="N2838" t="str">
        <f>VLOOKUP(F2838,Kategori[],3,FALSE)</f>
        <v>Teh Lainnya</v>
      </c>
    </row>
    <row r="2839" spans="1:14">
      <c r="A2839" s="139" t="s">
        <v>6856</v>
      </c>
      <c r="B2839" s="27" t="s">
        <v>22</v>
      </c>
      <c r="C2839" s="27" t="s">
        <v>18</v>
      </c>
      <c r="D2839" s="27" t="s">
        <v>1069</v>
      </c>
      <c r="E2839" s="27" t="s">
        <v>40</v>
      </c>
      <c r="F2839" s="27" t="s">
        <v>440</v>
      </c>
      <c r="G2839" s="27" t="s">
        <v>441</v>
      </c>
      <c r="H2839" s="139" t="s">
        <v>5</v>
      </c>
      <c r="I2839" s="1">
        <v>1459459</v>
      </c>
      <c r="J2839" s="58">
        <v>300</v>
      </c>
      <c r="K2839" t="str">
        <f>VLOOKUP(D2839,Group[],3,FALSE)</f>
        <v>Non Komoditi</v>
      </c>
      <c r="L2839">
        <f>VLOOKUP(D2839,Group[],5,FALSE)</f>
        <v>0</v>
      </c>
      <c r="M2839" t="str">
        <f>VLOOKUP(D2839,Group[],4,FALSE)</f>
        <v>Hilir Lainnya</v>
      </c>
      <c r="N2839" t="str">
        <f>VLOOKUP(F2839,Kategori[],3,FALSE)</f>
        <v>Hilir Lainya</v>
      </c>
    </row>
    <row r="2840" spans="1:14">
      <c r="A2840" s="139" t="s">
        <v>6856</v>
      </c>
      <c r="B2840" s="27" t="s">
        <v>22</v>
      </c>
      <c r="C2840" s="27" t="s">
        <v>18</v>
      </c>
      <c r="D2840" s="27" t="s">
        <v>1069</v>
      </c>
      <c r="E2840" s="27" t="s">
        <v>40</v>
      </c>
      <c r="F2840" s="27" t="s">
        <v>442</v>
      </c>
      <c r="G2840" s="27" t="s">
        <v>443</v>
      </c>
      <c r="H2840" s="139" t="s">
        <v>5</v>
      </c>
      <c r="I2840" s="1">
        <v>825000</v>
      </c>
      <c r="J2840" s="58">
        <v>55</v>
      </c>
      <c r="K2840" t="str">
        <f>VLOOKUP(D2840,Group[],3,FALSE)</f>
        <v>Non Komoditi</v>
      </c>
      <c r="L2840">
        <f>VLOOKUP(D2840,Group[],5,FALSE)</f>
        <v>0</v>
      </c>
      <c r="M2840" t="str">
        <f>VLOOKUP(D2840,Group[],4,FALSE)</f>
        <v>Hilir Lainnya</v>
      </c>
      <c r="N2840" t="str">
        <f>VLOOKUP(F2840,Kategori[],3,FALSE)</f>
        <v>Hilir Lainya</v>
      </c>
    </row>
    <row r="2841" spans="1:14">
      <c r="A2841" s="139" t="s">
        <v>6856</v>
      </c>
      <c r="B2841" s="27" t="s">
        <v>22</v>
      </c>
      <c r="C2841" s="27" t="s">
        <v>18</v>
      </c>
      <c r="D2841" s="27" t="s">
        <v>1069</v>
      </c>
      <c r="E2841" s="27" t="s">
        <v>40</v>
      </c>
      <c r="F2841" s="27" t="s">
        <v>484</v>
      </c>
      <c r="G2841" s="27" t="s">
        <v>485</v>
      </c>
      <c r="H2841" s="139" t="s">
        <v>5</v>
      </c>
      <c r="I2841" s="1">
        <v>83243</v>
      </c>
      <c r="J2841" s="58">
        <v>22</v>
      </c>
      <c r="K2841" t="str">
        <f>VLOOKUP(D2841,Group[],3,FALSE)</f>
        <v>Non Komoditi</v>
      </c>
      <c r="L2841">
        <f>VLOOKUP(D2841,Group[],5,FALSE)</f>
        <v>0</v>
      </c>
      <c r="M2841" t="str">
        <f>VLOOKUP(D2841,Group[],4,FALSE)</f>
        <v>Hilir Lainnya</v>
      </c>
      <c r="N2841" t="str">
        <f>VLOOKUP(F2841,Kategori[],3,FALSE)</f>
        <v>Hilir Lainya</v>
      </c>
    </row>
    <row r="2842" spans="1:14">
      <c r="A2842" s="139" t="s">
        <v>6856</v>
      </c>
      <c r="B2842" s="27" t="s">
        <v>22</v>
      </c>
      <c r="C2842" s="27" t="s">
        <v>18</v>
      </c>
      <c r="D2842" s="27" t="s">
        <v>1069</v>
      </c>
      <c r="E2842" s="27" t="s">
        <v>40</v>
      </c>
      <c r="F2842" s="27" t="s">
        <v>490</v>
      </c>
      <c r="G2842" s="27" t="s">
        <v>491</v>
      </c>
      <c r="H2842" s="139" t="s">
        <v>5</v>
      </c>
      <c r="I2842" s="1">
        <v>2342342</v>
      </c>
      <c r="J2842" s="58">
        <v>26</v>
      </c>
      <c r="K2842" t="str">
        <f>VLOOKUP(D2842,Group[],3,FALSE)</f>
        <v>Non Komoditi</v>
      </c>
      <c r="L2842">
        <f>VLOOKUP(D2842,Group[],5,FALSE)</f>
        <v>0</v>
      </c>
      <c r="M2842" t="str">
        <f>VLOOKUP(D2842,Group[],4,FALSE)</f>
        <v>Hilir Lainnya</v>
      </c>
      <c r="N2842" t="str">
        <f>VLOOKUP(F2842,Kategori[],3,FALSE)</f>
        <v>Hilir Lainya</v>
      </c>
    </row>
    <row r="2843" spans="1:14">
      <c r="A2843" s="139" t="s">
        <v>6856</v>
      </c>
      <c r="B2843" s="27" t="s">
        <v>22</v>
      </c>
      <c r="C2843" s="27" t="s">
        <v>18</v>
      </c>
      <c r="D2843" s="27" t="s">
        <v>1069</v>
      </c>
      <c r="E2843" s="27" t="s">
        <v>40</v>
      </c>
      <c r="F2843" s="27" t="s">
        <v>524</v>
      </c>
      <c r="G2843" s="27" t="s">
        <v>525</v>
      </c>
      <c r="H2843" s="139" t="s">
        <v>5</v>
      </c>
      <c r="I2843" s="1">
        <v>4875000</v>
      </c>
      <c r="J2843" s="58">
        <v>13</v>
      </c>
      <c r="K2843" t="str">
        <f>VLOOKUP(D2843,Group[],3,FALSE)</f>
        <v>Non Komoditi</v>
      </c>
      <c r="L2843">
        <f>VLOOKUP(D2843,Group[],5,FALSE)</f>
        <v>0</v>
      </c>
      <c r="M2843" t="str">
        <f>VLOOKUP(D2843,Group[],4,FALSE)</f>
        <v>Hilir Lainnya</v>
      </c>
      <c r="N2843" t="str">
        <f>VLOOKUP(F2843,Kategori[],3,FALSE)</f>
        <v>Hilir Lainya</v>
      </c>
    </row>
    <row r="2844" spans="1:14">
      <c r="A2844" s="139" t="s">
        <v>6856</v>
      </c>
      <c r="B2844" s="27" t="s">
        <v>22</v>
      </c>
      <c r="C2844" s="27" t="s">
        <v>18</v>
      </c>
      <c r="D2844" s="27" t="s">
        <v>1068</v>
      </c>
      <c r="E2844" s="27" t="s">
        <v>37</v>
      </c>
      <c r="F2844" s="27" t="s">
        <v>384</v>
      </c>
      <c r="G2844" s="27" t="s">
        <v>385</v>
      </c>
      <c r="H2844" s="139" t="s">
        <v>5</v>
      </c>
      <c r="I2844" s="1">
        <v>2988653</v>
      </c>
      <c r="J2844" s="58">
        <v>723</v>
      </c>
      <c r="K2844" t="str">
        <f>VLOOKUP(D2844,Group[],3,FALSE)</f>
        <v>Non Komoditi</v>
      </c>
      <c r="L2844">
        <f>VLOOKUP(D2844,Group[],5,FALSE)</f>
        <v>0</v>
      </c>
      <c r="M2844" t="str">
        <f>VLOOKUP(D2844,Group[],4,FALSE)</f>
        <v>Hilir Lainnya</v>
      </c>
      <c r="N2844" t="str">
        <f>VLOOKUP(F2844,Kategori[],3,FALSE)</f>
        <v>Hilir Lainya</v>
      </c>
    </row>
    <row r="2845" spans="1:14">
      <c r="A2845" s="139" t="s">
        <v>6856</v>
      </c>
      <c r="B2845" s="27" t="s">
        <v>22</v>
      </c>
      <c r="C2845" s="27" t="s">
        <v>18</v>
      </c>
      <c r="D2845" s="27" t="s">
        <v>1068</v>
      </c>
      <c r="E2845" s="27" t="s">
        <v>37</v>
      </c>
      <c r="F2845" s="27" t="s">
        <v>386</v>
      </c>
      <c r="G2845" s="27" t="s">
        <v>387</v>
      </c>
      <c r="H2845" s="139" t="s">
        <v>5</v>
      </c>
      <c r="I2845" s="1">
        <v>3688631</v>
      </c>
      <c r="J2845" s="58">
        <v>252</v>
      </c>
      <c r="K2845" t="str">
        <f>VLOOKUP(D2845,Group[],3,FALSE)</f>
        <v>Non Komoditi</v>
      </c>
      <c r="L2845">
        <f>VLOOKUP(D2845,Group[],5,FALSE)</f>
        <v>0</v>
      </c>
      <c r="M2845" t="str">
        <f>VLOOKUP(D2845,Group[],4,FALSE)</f>
        <v>Hilir Lainnya</v>
      </c>
      <c r="N2845" t="str">
        <f>VLOOKUP(F2845,Kategori[],3,FALSE)</f>
        <v>Hilir Lainya</v>
      </c>
    </row>
    <row r="2846" spans="1:14">
      <c r="A2846" s="139" t="s">
        <v>6856</v>
      </c>
      <c r="B2846" s="27" t="s">
        <v>22</v>
      </c>
      <c r="C2846" s="27" t="s">
        <v>18</v>
      </c>
      <c r="D2846" s="27" t="s">
        <v>1068</v>
      </c>
      <c r="E2846" s="27" t="s">
        <v>37</v>
      </c>
      <c r="F2846" s="27" t="s">
        <v>396</v>
      </c>
      <c r="G2846" s="27" t="s">
        <v>397</v>
      </c>
      <c r="H2846" s="139" t="s">
        <v>5</v>
      </c>
      <c r="I2846" s="1">
        <v>27709417</v>
      </c>
      <c r="J2846" s="58">
        <v>2855</v>
      </c>
      <c r="K2846" t="str">
        <f>VLOOKUP(D2846,Group[],3,FALSE)</f>
        <v>Non Komoditi</v>
      </c>
      <c r="L2846">
        <f>VLOOKUP(D2846,Group[],5,FALSE)</f>
        <v>0</v>
      </c>
      <c r="M2846" t="str">
        <f>VLOOKUP(D2846,Group[],4,FALSE)</f>
        <v>Hilir Lainnya</v>
      </c>
      <c r="N2846" t="str">
        <f>VLOOKUP(F2846,Kategori[],3,FALSE)</f>
        <v>Hilir Lainya</v>
      </c>
    </row>
    <row r="2847" spans="1:14">
      <c r="A2847" s="139" t="s">
        <v>6856</v>
      </c>
      <c r="B2847" s="27" t="s">
        <v>22</v>
      </c>
      <c r="C2847" s="27" t="s">
        <v>18</v>
      </c>
      <c r="D2847" s="27" t="s">
        <v>1068</v>
      </c>
      <c r="E2847" s="27" t="s">
        <v>37</v>
      </c>
      <c r="F2847" s="27" t="s">
        <v>406</v>
      </c>
      <c r="G2847" s="27" t="s">
        <v>407</v>
      </c>
      <c r="H2847" s="139" t="s">
        <v>5</v>
      </c>
      <c r="I2847" s="1">
        <v>1224700</v>
      </c>
      <c r="J2847" s="58">
        <v>156</v>
      </c>
      <c r="K2847" t="str">
        <f>VLOOKUP(D2847,Group[],3,FALSE)</f>
        <v>Non Komoditi</v>
      </c>
      <c r="L2847">
        <f>VLOOKUP(D2847,Group[],5,FALSE)</f>
        <v>0</v>
      </c>
      <c r="M2847" t="str">
        <f>VLOOKUP(D2847,Group[],4,FALSE)</f>
        <v>Hilir Lainnya</v>
      </c>
      <c r="N2847" t="str">
        <f>VLOOKUP(F2847,Kategori[],3,FALSE)</f>
        <v>Hilir Lainya</v>
      </c>
    </row>
    <row r="2848" spans="1:14">
      <c r="A2848" s="139" t="s">
        <v>6856</v>
      </c>
      <c r="B2848" s="27" t="s">
        <v>22</v>
      </c>
      <c r="C2848" s="27" t="s">
        <v>18</v>
      </c>
      <c r="D2848" s="27" t="s">
        <v>1068</v>
      </c>
      <c r="E2848" s="27" t="s">
        <v>37</v>
      </c>
      <c r="F2848" s="27" t="s">
        <v>408</v>
      </c>
      <c r="G2848" s="27" t="s">
        <v>409</v>
      </c>
      <c r="H2848" s="139" t="s">
        <v>5</v>
      </c>
      <c r="I2848" s="1">
        <v>1124564</v>
      </c>
      <c r="J2848" s="58">
        <v>148</v>
      </c>
      <c r="K2848" t="str">
        <f>VLOOKUP(D2848,Group[],3,FALSE)</f>
        <v>Non Komoditi</v>
      </c>
      <c r="L2848">
        <f>VLOOKUP(D2848,Group[],5,FALSE)</f>
        <v>0</v>
      </c>
      <c r="M2848" t="str">
        <f>VLOOKUP(D2848,Group[],4,FALSE)</f>
        <v>Hilir Lainnya</v>
      </c>
      <c r="N2848" t="str">
        <f>VLOOKUP(F2848,Kategori[],3,FALSE)</f>
        <v>Hilir Lainya</v>
      </c>
    </row>
    <row r="2849" spans="1:14">
      <c r="A2849" s="139" t="s">
        <v>6856</v>
      </c>
      <c r="B2849" s="27" t="s">
        <v>22</v>
      </c>
      <c r="C2849" s="27" t="s">
        <v>18</v>
      </c>
      <c r="D2849" s="27" t="s">
        <v>1068</v>
      </c>
      <c r="E2849" s="27" t="s">
        <v>37</v>
      </c>
      <c r="F2849" s="27" t="s">
        <v>412</v>
      </c>
      <c r="G2849" s="27" t="s">
        <v>413</v>
      </c>
      <c r="H2849" s="139" t="s">
        <v>5</v>
      </c>
      <c r="I2849" s="1">
        <v>1826099</v>
      </c>
      <c r="J2849" s="58">
        <v>45360</v>
      </c>
      <c r="K2849" t="str">
        <f>VLOOKUP(D2849,Group[],3,FALSE)</f>
        <v>Non Komoditi</v>
      </c>
      <c r="L2849">
        <f>VLOOKUP(D2849,Group[],5,FALSE)</f>
        <v>0</v>
      </c>
      <c r="M2849" t="str">
        <f>VLOOKUP(D2849,Group[],4,FALSE)</f>
        <v>Hilir Lainnya</v>
      </c>
      <c r="N2849" t="str">
        <f>VLOOKUP(F2849,Kategori[],3,FALSE)</f>
        <v>Hilir Lainya</v>
      </c>
    </row>
    <row r="2850" spans="1:14">
      <c r="A2850" s="139" t="s">
        <v>6856</v>
      </c>
      <c r="B2850" s="27" t="s">
        <v>22</v>
      </c>
      <c r="C2850" s="27" t="s">
        <v>18</v>
      </c>
      <c r="D2850" s="27" t="s">
        <v>1068</v>
      </c>
      <c r="E2850" s="27" t="s">
        <v>37</v>
      </c>
      <c r="F2850" s="27" t="s">
        <v>414</v>
      </c>
      <c r="G2850" s="27" t="s">
        <v>415</v>
      </c>
      <c r="H2850" s="139" t="s">
        <v>5</v>
      </c>
      <c r="I2850" s="1">
        <v>1300651</v>
      </c>
      <c r="J2850" s="58">
        <v>176</v>
      </c>
      <c r="K2850" t="str">
        <f>VLOOKUP(D2850,Group[],3,FALSE)</f>
        <v>Non Komoditi</v>
      </c>
      <c r="L2850">
        <f>VLOOKUP(D2850,Group[],5,FALSE)</f>
        <v>0</v>
      </c>
      <c r="M2850" t="str">
        <f>VLOOKUP(D2850,Group[],4,FALSE)</f>
        <v>Hilir Lainnya</v>
      </c>
      <c r="N2850" t="str">
        <f>VLOOKUP(F2850,Kategori[],3,FALSE)</f>
        <v>Hilir Lainya</v>
      </c>
    </row>
    <row r="2851" spans="1:14">
      <c r="A2851" s="139" t="s">
        <v>6856</v>
      </c>
      <c r="B2851" s="27" t="s">
        <v>22</v>
      </c>
      <c r="C2851" s="27" t="s">
        <v>18</v>
      </c>
      <c r="D2851" s="27" t="s">
        <v>1068</v>
      </c>
      <c r="E2851" s="27" t="s">
        <v>37</v>
      </c>
      <c r="F2851" s="27" t="s">
        <v>416</v>
      </c>
      <c r="G2851" s="27" t="s">
        <v>417</v>
      </c>
      <c r="H2851" s="139" t="s">
        <v>5</v>
      </c>
      <c r="I2851" s="1">
        <v>139866345</v>
      </c>
      <c r="J2851" s="58">
        <v>15284</v>
      </c>
      <c r="K2851" t="str">
        <f>VLOOKUP(D2851,Group[],3,FALSE)</f>
        <v>Non Komoditi</v>
      </c>
      <c r="L2851">
        <f>VLOOKUP(D2851,Group[],5,FALSE)</f>
        <v>0</v>
      </c>
      <c r="M2851" t="str">
        <f>VLOOKUP(D2851,Group[],4,FALSE)</f>
        <v>Hilir Lainnya</v>
      </c>
      <c r="N2851" t="str">
        <f>VLOOKUP(F2851,Kategori[],3,FALSE)</f>
        <v>Hilir Lainya</v>
      </c>
    </row>
    <row r="2852" spans="1:14">
      <c r="A2852" s="139" t="s">
        <v>6856</v>
      </c>
      <c r="B2852" s="27" t="s">
        <v>22</v>
      </c>
      <c r="C2852" s="27" t="s">
        <v>18</v>
      </c>
      <c r="D2852" s="27" t="s">
        <v>1068</v>
      </c>
      <c r="E2852" s="27" t="s">
        <v>37</v>
      </c>
      <c r="F2852" s="27" t="s">
        <v>424</v>
      </c>
      <c r="G2852" s="27" t="s">
        <v>425</v>
      </c>
      <c r="H2852" s="139" t="s">
        <v>5</v>
      </c>
      <c r="I2852" s="1">
        <v>4450000</v>
      </c>
      <c r="J2852" s="58">
        <v>89</v>
      </c>
      <c r="K2852" t="str">
        <f>VLOOKUP(D2852,Group[],3,FALSE)</f>
        <v>Non Komoditi</v>
      </c>
      <c r="L2852">
        <f>VLOOKUP(D2852,Group[],5,FALSE)</f>
        <v>0</v>
      </c>
      <c r="M2852" t="str">
        <f>VLOOKUP(D2852,Group[],4,FALSE)</f>
        <v>Hilir Lainnya</v>
      </c>
      <c r="N2852" t="str">
        <f>VLOOKUP(F2852,Kategori[],3,FALSE)</f>
        <v>Hilir Lainya</v>
      </c>
    </row>
    <row r="2853" spans="1:14">
      <c r="A2853" s="139" t="s">
        <v>6856</v>
      </c>
      <c r="B2853" s="27" t="s">
        <v>22</v>
      </c>
      <c r="C2853" s="27" t="s">
        <v>18</v>
      </c>
      <c r="D2853" s="27" t="s">
        <v>1068</v>
      </c>
      <c r="E2853" s="27" t="s">
        <v>37</v>
      </c>
      <c r="F2853" s="27" t="s">
        <v>430</v>
      </c>
      <c r="G2853" s="27" t="s">
        <v>431</v>
      </c>
      <c r="H2853" s="139" t="s">
        <v>5</v>
      </c>
      <c r="I2853" s="1">
        <v>1401802</v>
      </c>
      <c r="J2853" s="58">
        <v>40</v>
      </c>
      <c r="K2853" t="str">
        <f>VLOOKUP(D2853,Group[],3,FALSE)</f>
        <v>Non Komoditi</v>
      </c>
      <c r="L2853">
        <f>VLOOKUP(D2853,Group[],5,FALSE)</f>
        <v>0</v>
      </c>
      <c r="M2853" t="str">
        <f>VLOOKUP(D2853,Group[],4,FALSE)</f>
        <v>Hilir Lainnya</v>
      </c>
      <c r="N2853" t="str">
        <f>VLOOKUP(F2853,Kategori[],3,FALSE)</f>
        <v>Hilir Lainya</v>
      </c>
    </row>
    <row r="2854" spans="1:14">
      <c r="A2854" s="139" t="s">
        <v>6856</v>
      </c>
      <c r="B2854" s="27" t="s">
        <v>22</v>
      </c>
      <c r="C2854" s="27" t="s">
        <v>18</v>
      </c>
      <c r="D2854" s="27" t="s">
        <v>1068</v>
      </c>
      <c r="E2854" s="27" t="s">
        <v>37</v>
      </c>
      <c r="F2854" s="27" t="s">
        <v>436</v>
      </c>
      <c r="G2854" s="27" t="s">
        <v>437</v>
      </c>
      <c r="H2854" s="139" t="s">
        <v>5</v>
      </c>
      <c r="I2854" s="1">
        <v>6881081</v>
      </c>
      <c r="J2854" s="58">
        <v>2280</v>
      </c>
      <c r="K2854" t="str">
        <f>VLOOKUP(D2854,Group[],3,FALSE)</f>
        <v>Non Komoditi</v>
      </c>
      <c r="L2854">
        <f>VLOOKUP(D2854,Group[],5,FALSE)</f>
        <v>0</v>
      </c>
      <c r="M2854" t="str">
        <f>VLOOKUP(D2854,Group[],4,FALSE)</f>
        <v>Hilir Lainnya</v>
      </c>
      <c r="N2854" t="str">
        <f>VLOOKUP(F2854,Kategori[],3,FALSE)</f>
        <v>Hilir Lainya</v>
      </c>
    </row>
    <row r="2855" spans="1:14">
      <c r="A2855" s="139" t="s">
        <v>6856</v>
      </c>
      <c r="B2855" s="27" t="s">
        <v>22</v>
      </c>
      <c r="C2855" s="27" t="s">
        <v>18</v>
      </c>
      <c r="D2855" s="27" t="s">
        <v>1068</v>
      </c>
      <c r="E2855" s="27" t="s">
        <v>37</v>
      </c>
      <c r="F2855" s="27" t="s">
        <v>480</v>
      </c>
      <c r="G2855" s="27" t="s">
        <v>481</v>
      </c>
      <c r="H2855" s="139" t="s">
        <v>5</v>
      </c>
      <c r="I2855" s="1">
        <v>28405</v>
      </c>
      <c r="J2855" s="58">
        <v>10</v>
      </c>
      <c r="K2855" t="str">
        <f>VLOOKUP(D2855,Group[],3,FALSE)</f>
        <v>Non Komoditi</v>
      </c>
      <c r="L2855">
        <f>VLOOKUP(D2855,Group[],5,FALSE)</f>
        <v>0</v>
      </c>
      <c r="M2855" t="str">
        <f>VLOOKUP(D2855,Group[],4,FALSE)</f>
        <v>Hilir Lainnya</v>
      </c>
      <c r="N2855" t="str">
        <f>VLOOKUP(F2855,Kategori[],3,FALSE)</f>
        <v>Hilir Lainya</v>
      </c>
    </row>
    <row r="2856" spans="1:14">
      <c r="A2856" s="139" t="s">
        <v>6856</v>
      </c>
      <c r="B2856" s="27" t="s">
        <v>22</v>
      </c>
      <c r="C2856" s="27" t="s">
        <v>18</v>
      </c>
      <c r="D2856" s="27" t="s">
        <v>1068</v>
      </c>
      <c r="E2856" s="27" t="s">
        <v>37</v>
      </c>
      <c r="F2856" s="27" t="s">
        <v>482</v>
      </c>
      <c r="G2856" s="27" t="s">
        <v>483</v>
      </c>
      <c r="H2856" s="139" t="s">
        <v>5</v>
      </c>
      <c r="I2856" s="1">
        <v>438324</v>
      </c>
      <c r="J2856" s="58">
        <v>174</v>
      </c>
      <c r="K2856" t="str">
        <f>VLOOKUP(D2856,Group[],3,FALSE)</f>
        <v>Non Komoditi</v>
      </c>
      <c r="L2856">
        <f>VLOOKUP(D2856,Group[],5,FALSE)</f>
        <v>0</v>
      </c>
      <c r="M2856" t="str">
        <f>VLOOKUP(D2856,Group[],4,FALSE)</f>
        <v>Hilir Lainnya</v>
      </c>
      <c r="N2856" t="str">
        <f>VLOOKUP(F2856,Kategori[],3,FALSE)</f>
        <v>Hilir Lainya</v>
      </c>
    </row>
    <row r="2857" spans="1:14">
      <c r="A2857" s="139" t="s">
        <v>6856</v>
      </c>
      <c r="B2857" s="27" t="s">
        <v>22</v>
      </c>
      <c r="C2857" s="27" t="s">
        <v>18</v>
      </c>
      <c r="D2857" s="27" t="s">
        <v>1068</v>
      </c>
      <c r="E2857" s="27" t="s">
        <v>37</v>
      </c>
      <c r="F2857" s="27" t="s">
        <v>494</v>
      </c>
      <c r="G2857" s="27" t="s">
        <v>495</v>
      </c>
      <c r="H2857" s="139" t="s">
        <v>5</v>
      </c>
      <c r="I2857" s="1">
        <v>3863245</v>
      </c>
      <c r="J2857" s="58">
        <v>1410</v>
      </c>
      <c r="K2857" t="str">
        <f>VLOOKUP(D2857,Group[],3,FALSE)</f>
        <v>Non Komoditi</v>
      </c>
      <c r="L2857">
        <f>VLOOKUP(D2857,Group[],5,FALSE)</f>
        <v>0</v>
      </c>
      <c r="M2857" t="str">
        <f>VLOOKUP(D2857,Group[],4,FALSE)</f>
        <v>Hilir Lainnya</v>
      </c>
      <c r="N2857" t="str">
        <f>VLOOKUP(F2857,Kategori[],3,FALSE)</f>
        <v>Hilir Lainya</v>
      </c>
    </row>
    <row r="2858" spans="1:14">
      <c r="A2858" s="139" t="s">
        <v>6856</v>
      </c>
      <c r="B2858" s="27" t="s">
        <v>22</v>
      </c>
      <c r="C2858" s="27" t="s">
        <v>18</v>
      </c>
      <c r="D2858" s="27" t="s">
        <v>1068</v>
      </c>
      <c r="E2858" s="27" t="s">
        <v>37</v>
      </c>
      <c r="F2858" s="27" t="s">
        <v>496</v>
      </c>
      <c r="G2858" s="27" t="s">
        <v>497</v>
      </c>
      <c r="H2858" s="139" t="s">
        <v>5</v>
      </c>
      <c r="I2858" s="1">
        <v>9460000</v>
      </c>
      <c r="J2858" s="58">
        <v>270</v>
      </c>
      <c r="K2858" t="str">
        <f>VLOOKUP(D2858,Group[],3,FALSE)</f>
        <v>Non Komoditi</v>
      </c>
      <c r="L2858">
        <f>VLOOKUP(D2858,Group[],5,FALSE)</f>
        <v>0</v>
      </c>
      <c r="M2858" t="str">
        <f>VLOOKUP(D2858,Group[],4,FALSE)</f>
        <v>Hilir Lainnya</v>
      </c>
      <c r="N2858" t="str">
        <f>VLOOKUP(F2858,Kategori[],3,FALSE)</f>
        <v>Hilir Lainya</v>
      </c>
    </row>
    <row r="2859" spans="1:14">
      <c r="A2859" s="139" t="s">
        <v>6856</v>
      </c>
      <c r="B2859" s="27" t="s">
        <v>22</v>
      </c>
      <c r="C2859" s="27" t="s">
        <v>18</v>
      </c>
      <c r="D2859" s="27" t="s">
        <v>1068</v>
      </c>
      <c r="E2859" s="27" t="s">
        <v>37</v>
      </c>
      <c r="F2859" s="27" t="s">
        <v>504</v>
      </c>
      <c r="G2859" s="27" t="s">
        <v>505</v>
      </c>
      <c r="H2859" s="139" t="s">
        <v>5</v>
      </c>
      <c r="I2859" s="1">
        <v>395000</v>
      </c>
      <c r="J2859" s="58">
        <v>10</v>
      </c>
      <c r="K2859" t="str">
        <f>VLOOKUP(D2859,Group[],3,FALSE)</f>
        <v>Non Komoditi</v>
      </c>
      <c r="L2859">
        <f>VLOOKUP(D2859,Group[],5,FALSE)</f>
        <v>0</v>
      </c>
      <c r="M2859" t="str">
        <f>VLOOKUP(D2859,Group[],4,FALSE)</f>
        <v>Hilir Lainnya</v>
      </c>
      <c r="N2859" t="str">
        <f>VLOOKUP(F2859,Kategori[],3,FALSE)</f>
        <v>Hilir Lainya</v>
      </c>
    </row>
    <row r="2860" spans="1:14">
      <c r="A2860" s="139" t="s">
        <v>6856</v>
      </c>
      <c r="B2860" s="27" t="s">
        <v>22</v>
      </c>
      <c r="C2860" s="27" t="s">
        <v>18</v>
      </c>
      <c r="D2860" s="27" t="s">
        <v>1068</v>
      </c>
      <c r="E2860" s="27" t="s">
        <v>37</v>
      </c>
      <c r="F2860" s="27" t="s">
        <v>508</v>
      </c>
      <c r="G2860" s="27" t="s">
        <v>509</v>
      </c>
      <c r="H2860" s="139" t="s">
        <v>5</v>
      </c>
      <c r="I2860" s="1">
        <v>360000</v>
      </c>
      <c r="J2860" s="58">
        <v>10</v>
      </c>
      <c r="K2860" t="str">
        <f>VLOOKUP(D2860,Group[],3,FALSE)</f>
        <v>Non Komoditi</v>
      </c>
      <c r="L2860">
        <f>VLOOKUP(D2860,Group[],5,FALSE)</f>
        <v>0</v>
      </c>
      <c r="M2860" t="str">
        <f>VLOOKUP(D2860,Group[],4,FALSE)</f>
        <v>Hilir Lainnya</v>
      </c>
      <c r="N2860" t="str">
        <f>VLOOKUP(F2860,Kategori[],3,FALSE)</f>
        <v>Hilir Lainya</v>
      </c>
    </row>
    <row r="2861" spans="1:14">
      <c r="A2861" s="139" t="s">
        <v>6856</v>
      </c>
      <c r="B2861" s="27" t="s">
        <v>22</v>
      </c>
      <c r="C2861" s="27" t="s">
        <v>18</v>
      </c>
      <c r="D2861" s="27" t="s">
        <v>1068</v>
      </c>
      <c r="E2861" s="27" t="s">
        <v>37</v>
      </c>
      <c r="F2861" s="27" t="s">
        <v>530</v>
      </c>
      <c r="G2861" s="27" t="s">
        <v>531</v>
      </c>
      <c r="H2861" s="139" t="s">
        <v>5</v>
      </c>
      <c r="I2861" s="1">
        <v>12043500</v>
      </c>
      <c r="J2861" s="58">
        <v>1042</v>
      </c>
      <c r="K2861" t="str">
        <f>VLOOKUP(D2861,Group[],3,FALSE)</f>
        <v>Non Komoditi</v>
      </c>
      <c r="L2861">
        <f>VLOOKUP(D2861,Group[],5,FALSE)</f>
        <v>0</v>
      </c>
      <c r="M2861" t="str">
        <f>VLOOKUP(D2861,Group[],4,FALSE)</f>
        <v>Hilir Lainnya</v>
      </c>
      <c r="N2861" t="str">
        <f>VLOOKUP(F2861,Kategori[],3,FALSE)</f>
        <v>Hilir Lainya</v>
      </c>
    </row>
    <row r="2862" spans="1:14">
      <c r="A2862" s="139" t="s">
        <v>6856</v>
      </c>
      <c r="B2862" s="27" t="s">
        <v>22</v>
      </c>
      <c r="C2862" s="27" t="s">
        <v>18</v>
      </c>
      <c r="D2862" s="27" t="s">
        <v>1068</v>
      </c>
      <c r="E2862" s="27" t="s">
        <v>37</v>
      </c>
      <c r="F2862" s="27" t="s">
        <v>532</v>
      </c>
      <c r="G2862" s="27" t="s">
        <v>533</v>
      </c>
      <c r="H2862" s="139" t="s">
        <v>5</v>
      </c>
      <c r="I2862" s="1">
        <v>1788350</v>
      </c>
      <c r="J2862" s="58">
        <v>129</v>
      </c>
      <c r="K2862" t="str">
        <f>VLOOKUP(D2862,Group[],3,FALSE)</f>
        <v>Non Komoditi</v>
      </c>
      <c r="L2862">
        <f>VLOOKUP(D2862,Group[],5,FALSE)</f>
        <v>0</v>
      </c>
      <c r="M2862" t="str">
        <f>VLOOKUP(D2862,Group[],4,FALSE)</f>
        <v>Hilir Lainnya</v>
      </c>
      <c r="N2862" t="str">
        <f>VLOOKUP(F2862,Kategori[],3,FALSE)</f>
        <v>Hilir Lainya</v>
      </c>
    </row>
    <row r="2863" spans="1:14">
      <c r="A2863" s="139" t="s">
        <v>6856</v>
      </c>
      <c r="B2863" s="27" t="s">
        <v>22</v>
      </c>
      <c r="C2863" s="27" t="s">
        <v>18</v>
      </c>
      <c r="D2863" s="27" t="s">
        <v>1068</v>
      </c>
      <c r="E2863" s="27" t="s">
        <v>37</v>
      </c>
      <c r="F2863" s="27" t="s">
        <v>534</v>
      </c>
      <c r="G2863" s="27" t="s">
        <v>535</v>
      </c>
      <c r="H2863" s="139" t="s">
        <v>5</v>
      </c>
      <c r="I2863" s="1">
        <v>102499760</v>
      </c>
      <c r="J2863" s="58">
        <v>26033</v>
      </c>
      <c r="K2863" t="str">
        <f>VLOOKUP(D2863,Group[],3,FALSE)</f>
        <v>Non Komoditi</v>
      </c>
      <c r="L2863">
        <f>VLOOKUP(D2863,Group[],5,FALSE)</f>
        <v>0</v>
      </c>
      <c r="M2863" t="str">
        <f>VLOOKUP(D2863,Group[],4,FALSE)</f>
        <v>Hilir Lainnya</v>
      </c>
      <c r="N2863" t="str">
        <f>VLOOKUP(F2863,Kategori[],3,FALSE)</f>
        <v>Hilir Lainya</v>
      </c>
    </row>
    <row r="2864" spans="1:14">
      <c r="A2864" s="139" t="s">
        <v>6856</v>
      </c>
      <c r="B2864" s="27" t="s">
        <v>22</v>
      </c>
      <c r="C2864" s="27" t="s">
        <v>18</v>
      </c>
      <c r="D2864" s="27" t="s">
        <v>1068</v>
      </c>
      <c r="E2864" s="27" t="s">
        <v>37</v>
      </c>
      <c r="F2864" s="27" t="s">
        <v>536</v>
      </c>
      <c r="G2864" s="27" t="s">
        <v>537</v>
      </c>
      <c r="H2864" s="139" t="s">
        <v>5</v>
      </c>
      <c r="I2864" s="1">
        <v>5400000</v>
      </c>
      <c r="J2864" s="58">
        <v>7200</v>
      </c>
      <c r="K2864" t="str">
        <f>VLOOKUP(D2864,Group[],3,FALSE)</f>
        <v>Non Komoditi</v>
      </c>
      <c r="L2864">
        <f>VLOOKUP(D2864,Group[],5,FALSE)</f>
        <v>0</v>
      </c>
      <c r="M2864" t="str">
        <f>VLOOKUP(D2864,Group[],4,FALSE)</f>
        <v>Hilir Lainnya</v>
      </c>
      <c r="N2864" t="str">
        <f>VLOOKUP(F2864,Kategori[],3,FALSE)</f>
        <v>Hilir Lainya</v>
      </c>
    </row>
    <row r="2865" spans="1:14">
      <c r="A2865" s="139" t="s">
        <v>6856</v>
      </c>
      <c r="B2865" s="27" t="s">
        <v>22</v>
      </c>
      <c r="C2865" s="27" t="s">
        <v>18</v>
      </c>
      <c r="D2865" s="27" t="s">
        <v>1068</v>
      </c>
      <c r="E2865" s="27" t="s">
        <v>37</v>
      </c>
      <c r="F2865" s="27" t="s">
        <v>538</v>
      </c>
      <c r="G2865" s="27" t="s">
        <v>539</v>
      </c>
      <c r="H2865" s="139" t="s">
        <v>5</v>
      </c>
      <c r="I2865" s="1">
        <v>6778378</v>
      </c>
      <c r="J2865" s="58">
        <v>2400</v>
      </c>
      <c r="K2865" t="str">
        <f>VLOOKUP(D2865,Group[],3,FALSE)</f>
        <v>Non Komoditi</v>
      </c>
      <c r="L2865">
        <f>VLOOKUP(D2865,Group[],5,FALSE)</f>
        <v>0</v>
      </c>
      <c r="M2865" t="str">
        <f>VLOOKUP(D2865,Group[],4,FALSE)</f>
        <v>Hilir Lainnya</v>
      </c>
      <c r="N2865" t="str">
        <f>VLOOKUP(F2865,Kategori[],3,FALSE)</f>
        <v>Hilir Lainya</v>
      </c>
    </row>
    <row r="2866" spans="1:14">
      <c r="A2866" s="139" t="s">
        <v>6856</v>
      </c>
      <c r="B2866" s="27" t="s">
        <v>22</v>
      </c>
      <c r="C2866" s="27" t="s">
        <v>18</v>
      </c>
      <c r="D2866" s="27" t="s">
        <v>1068</v>
      </c>
      <c r="E2866" s="27" t="s">
        <v>37</v>
      </c>
      <c r="F2866" s="27" t="s">
        <v>540</v>
      </c>
      <c r="G2866" s="27" t="s">
        <v>541</v>
      </c>
      <c r="H2866" s="139" t="s">
        <v>5</v>
      </c>
      <c r="I2866" s="1">
        <v>12963960</v>
      </c>
      <c r="J2866" s="58">
        <v>887</v>
      </c>
      <c r="K2866" t="str">
        <f>VLOOKUP(D2866,Group[],3,FALSE)</f>
        <v>Non Komoditi</v>
      </c>
      <c r="L2866">
        <f>VLOOKUP(D2866,Group[],5,FALSE)</f>
        <v>0</v>
      </c>
      <c r="M2866" t="str">
        <f>VLOOKUP(D2866,Group[],4,FALSE)</f>
        <v>Hilir Lainnya</v>
      </c>
      <c r="N2866" t="str">
        <f>VLOOKUP(F2866,Kategori[],3,FALSE)</f>
        <v>Hilir Lainya</v>
      </c>
    </row>
    <row r="2867" spans="1:14">
      <c r="A2867" s="139" t="s">
        <v>6856</v>
      </c>
      <c r="B2867" s="27" t="s">
        <v>22</v>
      </c>
      <c r="C2867" s="27" t="s">
        <v>18</v>
      </c>
      <c r="D2867" s="27" t="s">
        <v>1068</v>
      </c>
      <c r="E2867" s="27" t="s">
        <v>37</v>
      </c>
      <c r="F2867" s="27" t="s">
        <v>542</v>
      </c>
      <c r="G2867" s="27" t="s">
        <v>543</v>
      </c>
      <c r="H2867" s="139" t="s">
        <v>5</v>
      </c>
      <c r="I2867" s="1">
        <v>1248000</v>
      </c>
      <c r="J2867" s="58">
        <v>240</v>
      </c>
      <c r="K2867" t="str">
        <f>VLOOKUP(D2867,Group[],3,FALSE)</f>
        <v>Non Komoditi</v>
      </c>
      <c r="L2867">
        <f>VLOOKUP(D2867,Group[],5,FALSE)</f>
        <v>0</v>
      </c>
      <c r="M2867" t="str">
        <f>VLOOKUP(D2867,Group[],4,FALSE)</f>
        <v>Hilir Lainnya</v>
      </c>
      <c r="N2867" t="str">
        <f>VLOOKUP(F2867,Kategori[],3,FALSE)</f>
        <v>Hilir Lainya</v>
      </c>
    </row>
    <row r="2868" spans="1:14">
      <c r="A2868" s="139" t="s">
        <v>6856</v>
      </c>
      <c r="B2868" s="27" t="s">
        <v>22</v>
      </c>
      <c r="C2868" s="27" t="s">
        <v>18</v>
      </c>
      <c r="D2868" s="27" t="s">
        <v>1068</v>
      </c>
      <c r="E2868" s="27" t="s">
        <v>37</v>
      </c>
      <c r="F2868" s="27" t="s">
        <v>546</v>
      </c>
      <c r="G2868" s="27" t="s">
        <v>547</v>
      </c>
      <c r="H2868" s="139" t="s">
        <v>5</v>
      </c>
      <c r="I2868" s="1">
        <v>58156252</v>
      </c>
      <c r="J2868" s="58">
        <v>7094</v>
      </c>
      <c r="K2868" t="str">
        <f>VLOOKUP(D2868,Group[],3,FALSE)</f>
        <v>Non Komoditi</v>
      </c>
      <c r="L2868">
        <f>VLOOKUP(D2868,Group[],5,FALSE)</f>
        <v>0</v>
      </c>
      <c r="M2868" t="str">
        <f>VLOOKUP(D2868,Group[],4,FALSE)</f>
        <v>Hilir Lainnya</v>
      </c>
      <c r="N2868" t="str">
        <f>VLOOKUP(F2868,Kategori[],3,FALSE)</f>
        <v>Hilir Lainya</v>
      </c>
    </row>
    <row r="2869" spans="1:14">
      <c r="A2869" s="139" t="s">
        <v>6856</v>
      </c>
      <c r="B2869" s="27" t="s">
        <v>22</v>
      </c>
      <c r="C2869" s="27" t="s">
        <v>18</v>
      </c>
      <c r="D2869" s="27" t="s">
        <v>1068</v>
      </c>
      <c r="E2869" s="27" t="s">
        <v>37</v>
      </c>
      <c r="F2869" s="27" t="s">
        <v>548</v>
      </c>
      <c r="G2869" s="27" t="s">
        <v>549</v>
      </c>
      <c r="H2869" s="139" t="s">
        <v>5</v>
      </c>
      <c r="I2869" s="1">
        <v>6222944</v>
      </c>
      <c r="J2869" s="58">
        <v>496</v>
      </c>
      <c r="K2869" t="str">
        <f>VLOOKUP(D2869,Group[],3,FALSE)</f>
        <v>Non Komoditi</v>
      </c>
      <c r="L2869">
        <f>VLOOKUP(D2869,Group[],5,FALSE)</f>
        <v>0</v>
      </c>
      <c r="M2869" t="str">
        <f>VLOOKUP(D2869,Group[],4,FALSE)</f>
        <v>Hilir Lainnya</v>
      </c>
      <c r="N2869" t="str">
        <f>VLOOKUP(F2869,Kategori[],3,FALSE)</f>
        <v>Hilir Lainya</v>
      </c>
    </row>
    <row r="2870" spans="1:14">
      <c r="A2870" s="139" t="s">
        <v>6856</v>
      </c>
      <c r="B2870" s="27" t="s">
        <v>22</v>
      </c>
      <c r="C2870" s="27" t="s">
        <v>18</v>
      </c>
      <c r="D2870" s="27" t="s">
        <v>1068</v>
      </c>
      <c r="E2870" s="27" t="s">
        <v>37</v>
      </c>
      <c r="F2870" s="27" t="s">
        <v>550</v>
      </c>
      <c r="G2870" s="27" t="s">
        <v>551</v>
      </c>
      <c r="H2870" s="139" t="s">
        <v>5</v>
      </c>
      <c r="I2870" s="1">
        <v>36504773</v>
      </c>
      <c r="J2870" s="58">
        <v>3739</v>
      </c>
      <c r="K2870" t="str">
        <f>VLOOKUP(D2870,Group[],3,FALSE)</f>
        <v>Non Komoditi</v>
      </c>
      <c r="L2870">
        <f>VLOOKUP(D2870,Group[],5,FALSE)</f>
        <v>0</v>
      </c>
      <c r="M2870" t="str">
        <f>VLOOKUP(D2870,Group[],4,FALSE)</f>
        <v>Hilir Lainnya</v>
      </c>
      <c r="N2870" t="str">
        <f>VLOOKUP(F2870,Kategori[],3,FALSE)</f>
        <v>Hilir Lainya</v>
      </c>
    </row>
    <row r="2871" spans="1:14">
      <c r="A2871" s="139" t="s">
        <v>6856</v>
      </c>
      <c r="B2871" s="27" t="s">
        <v>22</v>
      </c>
      <c r="C2871" s="27" t="s">
        <v>18</v>
      </c>
      <c r="D2871" s="27" t="s">
        <v>1068</v>
      </c>
      <c r="E2871" s="27" t="s">
        <v>37</v>
      </c>
      <c r="F2871" s="27" t="s">
        <v>552</v>
      </c>
      <c r="G2871" s="27" t="s">
        <v>553</v>
      </c>
      <c r="H2871" s="139" t="s">
        <v>5</v>
      </c>
      <c r="I2871" s="1">
        <v>10986291</v>
      </c>
      <c r="J2871" s="58">
        <v>806</v>
      </c>
      <c r="K2871" t="str">
        <f>VLOOKUP(D2871,Group[],3,FALSE)</f>
        <v>Non Komoditi</v>
      </c>
      <c r="L2871">
        <f>VLOOKUP(D2871,Group[],5,FALSE)</f>
        <v>0</v>
      </c>
      <c r="M2871" t="str">
        <f>VLOOKUP(D2871,Group[],4,FALSE)</f>
        <v>Hilir Lainnya</v>
      </c>
      <c r="N2871" t="str">
        <f>VLOOKUP(F2871,Kategori[],3,FALSE)</f>
        <v>Hilir Lainya</v>
      </c>
    </row>
    <row r="2872" spans="1:14">
      <c r="A2872" s="139" t="s">
        <v>6856</v>
      </c>
      <c r="B2872" s="27" t="s">
        <v>22</v>
      </c>
      <c r="C2872" s="27" t="s">
        <v>18</v>
      </c>
      <c r="D2872" s="27" t="s">
        <v>1068</v>
      </c>
      <c r="E2872" s="27" t="s">
        <v>37</v>
      </c>
      <c r="F2872" s="27" t="s">
        <v>554</v>
      </c>
      <c r="G2872" s="27" t="s">
        <v>555</v>
      </c>
      <c r="H2872" s="139" t="s">
        <v>5</v>
      </c>
      <c r="I2872" s="1">
        <v>26323052</v>
      </c>
      <c r="J2872" s="58">
        <v>2707</v>
      </c>
      <c r="K2872" t="str">
        <f>VLOOKUP(D2872,Group[],3,FALSE)</f>
        <v>Non Komoditi</v>
      </c>
      <c r="L2872">
        <f>VLOOKUP(D2872,Group[],5,FALSE)</f>
        <v>0</v>
      </c>
      <c r="M2872" t="str">
        <f>VLOOKUP(D2872,Group[],4,FALSE)</f>
        <v>Hilir Lainnya</v>
      </c>
      <c r="N2872" t="str">
        <f>VLOOKUP(F2872,Kategori[],3,FALSE)</f>
        <v>Hilir Lainya</v>
      </c>
    </row>
    <row r="2873" spans="1:14">
      <c r="A2873" s="139" t="s">
        <v>6856</v>
      </c>
      <c r="B2873" s="27" t="s">
        <v>22</v>
      </c>
      <c r="C2873" s="27" t="s">
        <v>18</v>
      </c>
      <c r="D2873" s="27" t="s">
        <v>1068</v>
      </c>
      <c r="E2873" s="27" t="s">
        <v>37</v>
      </c>
      <c r="F2873" s="27" t="s">
        <v>556</v>
      </c>
      <c r="G2873" s="27" t="s">
        <v>557</v>
      </c>
      <c r="H2873" s="139" t="s">
        <v>5</v>
      </c>
      <c r="I2873" s="1">
        <v>3321738</v>
      </c>
      <c r="J2873" s="58">
        <v>202</v>
      </c>
      <c r="K2873" t="str">
        <f>VLOOKUP(D2873,Group[],3,FALSE)</f>
        <v>Non Komoditi</v>
      </c>
      <c r="L2873">
        <f>VLOOKUP(D2873,Group[],5,FALSE)</f>
        <v>0</v>
      </c>
      <c r="M2873" t="str">
        <f>VLOOKUP(D2873,Group[],4,FALSE)</f>
        <v>Hilir Lainnya</v>
      </c>
      <c r="N2873" t="str">
        <f>VLOOKUP(F2873,Kategori[],3,FALSE)</f>
        <v>Hilir Lainya</v>
      </c>
    </row>
    <row r="2874" spans="1:14">
      <c r="A2874" s="139" t="s">
        <v>6856</v>
      </c>
      <c r="B2874" s="27" t="s">
        <v>22</v>
      </c>
      <c r="C2874" s="27" t="s">
        <v>18</v>
      </c>
      <c r="D2874" s="27" t="s">
        <v>1068</v>
      </c>
      <c r="E2874" s="27" t="s">
        <v>37</v>
      </c>
      <c r="F2874" s="27" t="s">
        <v>562</v>
      </c>
      <c r="G2874" s="27" t="s">
        <v>563</v>
      </c>
      <c r="H2874" s="139" t="s">
        <v>5</v>
      </c>
      <c r="I2874" s="1">
        <v>2018183</v>
      </c>
      <c r="J2874" s="58">
        <v>100</v>
      </c>
      <c r="K2874" t="str">
        <f>VLOOKUP(D2874,Group[],3,FALSE)</f>
        <v>Non Komoditi</v>
      </c>
      <c r="L2874">
        <f>VLOOKUP(D2874,Group[],5,FALSE)</f>
        <v>0</v>
      </c>
      <c r="M2874" t="str">
        <f>VLOOKUP(D2874,Group[],4,FALSE)</f>
        <v>Hilir Lainnya</v>
      </c>
      <c r="N2874" t="str">
        <f>VLOOKUP(F2874,Kategori[],3,FALSE)</f>
        <v>Hilir Lainya</v>
      </c>
    </row>
    <row r="2875" spans="1:14">
      <c r="A2875" s="139" t="s">
        <v>6856</v>
      </c>
      <c r="B2875" s="27" t="s">
        <v>22</v>
      </c>
      <c r="C2875" s="27" t="s">
        <v>18</v>
      </c>
      <c r="D2875" s="27" t="s">
        <v>1068</v>
      </c>
      <c r="E2875" s="27" t="s">
        <v>37</v>
      </c>
      <c r="F2875" s="27" t="s">
        <v>564</v>
      </c>
      <c r="G2875" s="27" t="s">
        <v>565</v>
      </c>
      <c r="H2875" s="139" t="s">
        <v>5</v>
      </c>
      <c r="I2875" s="1">
        <v>130345673</v>
      </c>
      <c r="J2875" s="58">
        <v>32276</v>
      </c>
      <c r="K2875" t="str">
        <f>VLOOKUP(D2875,Group[],3,FALSE)</f>
        <v>Non Komoditi</v>
      </c>
      <c r="L2875">
        <f>VLOOKUP(D2875,Group[],5,FALSE)</f>
        <v>0</v>
      </c>
      <c r="M2875" t="str">
        <f>VLOOKUP(D2875,Group[],4,FALSE)</f>
        <v>Hilir Lainnya</v>
      </c>
      <c r="N2875" t="str">
        <f>VLOOKUP(F2875,Kategori[],3,FALSE)</f>
        <v>Hilir Lainya</v>
      </c>
    </row>
    <row r="2876" spans="1:14">
      <c r="A2876" s="139" t="s">
        <v>6856</v>
      </c>
      <c r="B2876" s="27" t="s">
        <v>22</v>
      </c>
      <c r="C2876" s="27" t="s">
        <v>18</v>
      </c>
      <c r="D2876" s="27" t="s">
        <v>1068</v>
      </c>
      <c r="E2876" s="27" t="s">
        <v>37</v>
      </c>
      <c r="F2876" s="27" t="s">
        <v>566</v>
      </c>
      <c r="G2876" s="27" t="s">
        <v>567</v>
      </c>
      <c r="H2876" s="139" t="s">
        <v>5</v>
      </c>
      <c r="I2876" s="1">
        <v>858594687</v>
      </c>
      <c r="J2876" s="58">
        <v>90724</v>
      </c>
      <c r="K2876" t="str">
        <f>VLOOKUP(D2876,Group[],3,FALSE)</f>
        <v>Non Komoditi</v>
      </c>
      <c r="L2876">
        <f>VLOOKUP(D2876,Group[],5,FALSE)</f>
        <v>0</v>
      </c>
      <c r="M2876" t="str">
        <f>VLOOKUP(D2876,Group[],4,FALSE)</f>
        <v>Hilir Lainnya</v>
      </c>
      <c r="N2876" t="str">
        <f>VLOOKUP(F2876,Kategori[],3,FALSE)</f>
        <v>Hilir Lainya</v>
      </c>
    </row>
    <row r="2877" spans="1:14">
      <c r="A2877" s="139" t="s">
        <v>6856</v>
      </c>
      <c r="B2877" s="27" t="s">
        <v>22</v>
      </c>
      <c r="C2877" s="27" t="s">
        <v>18</v>
      </c>
      <c r="D2877" s="27" t="s">
        <v>1068</v>
      </c>
      <c r="E2877" s="27" t="s">
        <v>37</v>
      </c>
      <c r="F2877" s="27" t="s">
        <v>568</v>
      </c>
      <c r="G2877" s="27" t="s">
        <v>569</v>
      </c>
      <c r="H2877" s="139" t="s">
        <v>5</v>
      </c>
      <c r="I2877" s="1">
        <v>258329788</v>
      </c>
      <c r="J2877" s="58">
        <v>122372</v>
      </c>
      <c r="K2877" t="str">
        <f>VLOOKUP(D2877,Group[],3,FALSE)</f>
        <v>Non Komoditi</v>
      </c>
      <c r="L2877">
        <f>VLOOKUP(D2877,Group[],5,FALSE)</f>
        <v>0</v>
      </c>
      <c r="M2877" t="str">
        <f>VLOOKUP(D2877,Group[],4,FALSE)</f>
        <v>Hilir Lainnya</v>
      </c>
      <c r="N2877" t="str">
        <f>VLOOKUP(F2877,Kategori[],3,FALSE)</f>
        <v>Hilir Lainya</v>
      </c>
    </row>
    <row r="2878" spans="1:14">
      <c r="A2878" s="139" t="s">
        <v>6856</v>
      </c>
      <c r="B2878" s="27" t="s">
        <v>22</v>
      </c>
      <c r="C2878" s="27" t="s">
        <v>18</v>
      </c>
      <c r="D2878" s="27" t="s">
        <v>1068</v>
      </c>
      <c r="E2878" s="27" t="s">
        <v>37</v>
      </c>
      <c r="F2878" s="27" t="s">
        <v>570</v>
      </c>
      <c r="G2878" s="27" t="s">
        <v>571</v>
      </c>
      <c r="H2878" s="139" t="s">
        <v>5</v>
      </c>
      <c r="I2878" s="1">
        <v>531023548</v>
      </c>
      <c r="J2878" s="58">
        <v>54159</v>
      </c>
      <c r="K2878" t="str">
        <f>VLOOKUP(D2878,Group[],3,FALSE)</f>
        <v>Non Komoditi</v>
      </c>
      <c r="L2878">
        <f>VLOOKUP(D2878,Group[],5,FALSE)</f>
        <v>0</v>
      </c>
      <c r="M2878" t="str">
        <f>VLOOKUP(D2878,Group[],4,FALSE)</f>
        <v>Hilir Lainnya</v>
      </c>
      <c r="N2878" t="str">
        <f>VLOOKUP(F2878,Kategori[],3,FALSE)</f>
        <v>Hilir Lainya</v>
      </c>
    </row>
    <row r="2879" spans="1:14">
      <c r="A2879" s="139" t="s">
        <v>6856</v>
      </c>
      <c r="B2879" s="27" t="s">
        <v>22</v>
      </c>
      <c r="C2879" s="27" t="s">
        <v>18</v>
      </c>
      <c r="D2879" s="27" t="s">
        <v>1068</v>
      </c>
      <c r="E2879" s="27" t="s">
        <v>37</v>
      </c>
      <c r="F2879" s="27" t="s">
        <v>572</v>
      </c>
      <c r="G2879" s="27" t="s">
        <v>573</v>
      </c>
      <c r="H2879" s="139" t="s">
        <v>5</v>
      </c>
      <c r="I2879" s="1">
        <v>62220150</v>
      </c>
      <c r="J2879" s="58">
        <v>15152</v>
      </c>
      <c r="K2879" t="str">
        <f>VLOOKUP(D2879,Group[],3,FALSE)</f>
        <v>Non Komoditi</v>
      </c>
      <c r="L2879">
        <f>VLOOKUP(D2879,Group[],5,FALSE)</f>
        <v>0</v>
      </c>
      <c r="M2879" t="str">
        <f>VLOOKUP(D2879,Group[],4,FALSE)</f>
        <v>Hilir Lainnya</v>
      </c>
      <c r="N2879" t="str">
        <f>VLOOKUP(F2879,Kategori[],3,FALSE)</f>
        <v>Hilir Lainya</v>
      </c>
    </row>
    <row r="2880" spans="1:14">
      <c r="A2880" s="139" t="s">
        <v>6856</v>
      </c>
      <c r="B2880" s="27" t="s">
        <v>22</v>
      </c>
      <c r="C2880" s="27" t="s">
        <v>18</v>
      </c>
      <c r="D2880" s="27" t="s">
        <v>1068</v>
      </c>
      <c r="E2880" s="27" t="s">
        <v>37</v>
      </c>
      <c r="F2880" s="27" t="s">
        <v>574</v>
      </c>
      <c r="G2880" s="27" t="s">
        <v>575</v>
      </c>
      <c r="H2880" s="139" t="s">
        <v>5</v>
      </c>
      <c r="I2880" s="1">
        <v>30379606</v>
      </c>
      <c r="J2880" s="58">
        <v>14080</v>
      </c>
      <c r="K2880" t="str">
        <f>VLOOKUP(D2880,Group[],3,FALSE)</f>
        <v>Non Komoditi</v>
      </c>
      <c r="L2880">
        <f>VLOOKUP(D2880,Group[],5,FALSE)</f>
        <v>0</v>
      </c>
      <c r="M2880" t="str">
        <f>VLOOKUP(D2880,Group[],4,FALSE)</f>
        <v>Hilir Lainnya</v>
      </c>
      <c r="N2880" t="str">
        <f>VLOOKUP(F2880,Kategori[],3,FALSE)</f>
        <v>Hilir Lainya</v>
      </c>
    </row>
    <row r="2881" spans="1:14">
      <c r="A2881" s="139" t="s">
        <v>6856</v>
      </c>
      <c r="B2881" s="27" t="s">
        <v>22</v>
      </c>
      <c r="C2881" s="27" t="s">
        <v>18</v>
      </c>
      <c r="D2881" s="27" t="s">
        <v>1068</v>
      </c>
      <c r="E2881" s="27" t="s">
        <v>37</v>
      </c>
      <c r="F2881" s="27" t="s">
        <v>576</v>
      </c>
      <c r="G2881" s="27" t="s">
        <v>577</v>
      </c>
      <c r="H2881" s="139" t="s">
        <v>5</v>
      </c>
      <c r="I2881" s="1">
        <v>88182</v>
      </c>
      <c r="J2881" s="58">
        <v>1</v>
      </c>
      <c r="K2881" t="str">
        <f>VLOOKUP(D2881,Group[],3,FALSE)</f>
        <v>Non Komoditi</v>
      </c>
      <c r="L2881">
        <f>VLOOKUP(D2881,Group[],5,FALSE)</f>
        <v>0</v>
      </c>
      <c r="M2881" t="str">
        <f>VLOOKUP(D2881,Group[],4,FALSE)</f>
        <v>Hilir Lainnya</v>
      </c>
      <c r="N2881" t="str">
        <f>VLOOKUP(F2881,Kategori[],3,FALSE)</f>
        <v>Hilir Lainya</v>
      </c>
    </row>
    <row r="2882" spans="1:14">
      <c r="A2882" s="139" t="s">
        <v>6856</v>
      </c>
      <c r="B2882" s="27" t="s">
        <v>22</v>
      </c>
      <c r="C2882" s="27" t="s">
        <v>18</v>
      </c>
      <c r="D2882" s="27" t="s">
        <v>1068</v>
      </c>
      <c r="E2882" s="27" t="s">
        <v>37</v>
      </c>
      <c r="F2882" s="27" t="s">
        <v>578</v>
      </c>
      <c r="G2882" s="27" t="s">
        <v>579</v>
      </c>
      <c r="H2882" s="139" t="s">
        <v>5</v>
      </c>
      <c r="I2882" s="1">
        <v>63373495</v>
      </c>
      <c r="J2882" s="58">
        <v>9150</v>
      </c>
      <c r="K2882" t="str">
        <f>VLOOKUP(D2882,Group[],3,FALSE)</f>
        <v>Non Komoditi</v>
      </c>
      <c r="L2882">
        <f>VLOOKUP(D2882,Group[],5,FALSE)</f>
        <v>0</v>
      </c>
      <c r="M2882" t="str">
        <f>VLOOKUP(D2882,Group[],4,FALSE)</f>
        <v>Hilir Lainnya</v>
      </c>
      <c r="N2882" t="str">
        <f>VLOOKUP(F2882,Kategori[],3,FALSE)</f>
        <v>Hilir Lainya</v>
      </c>
    </row>
    <row r="2883" spans="1:14">
      <c r="A2883" s="139" t="s">
        <v>6856</v>
      </c>
      <c r="B2883" s="27" t="s">
        <v>22</v>
      </c>
      <c r="C2883" s="27" t="s">
        <v>18</v>
      </c>
      <c r="D2883" s="27" t="s">
        <v>1068</v>
      </c>
      <c r="E2883" s="27" t="s">
        <v>37</v>
      </c>
      <c r="F2883" s="27" t="s">
        <v>592</v>
      </c>
      <c r="G2883" s="27" t="s">
        <v>593</v>
      </c>
      <c r="H2883" s="139" t="s">
        <v>5</v>
      </c>
      <c r="I2883" s="1">
        <v>51997722</v>
      </c>
      <c r="J2883" s="58">
        <v>101088</v>
      </c>
      <c r="K2883" t="str">
        <f>VLOOKUP(D2883,Group[],3,FALSE)</f>
        <v>Non Komoditi</v>
      </c>
      <c r="L2883">
        <f>VLOOKUP(D2883,Group[],5,FALSE)</f>
        <v>0</v>
      </c>
      <c r="M2883" t="str">
        <f>VLOOKUP(D2883,Group[],4,FALSE)</f>
        <v>Hilir Lainnya</v>
      </c>
      <c r="N2883" t="str">
        <f>VLOOKUP(F2883,Kategori[],3,FALSE)</f>
        <v>Hilir Lainya</v>
      </c>
    </row>
    <row r="2884" spans="1:14">
      <c r="A2884" s="139" t="s">
        <v>6856</v>
      </c>
      <c r="B2884" s="27" t="s">
        <v>22</v>
      </c>
      <c r="C2884" s="27" t="s">
        <v>18</v>
      </c>
      <c r="D2884" s="27" t="s">
        <v>1068</v>
      </c>
      <c r="E2884" s="27" t="s">
        <v>37</v>
      </c>
      <c r="F2884" s="27" t="s">
        <v>594</v>
      </c>
      <c r="G2884" s="27" t="s">
        <v>595</v>
      </c>
      <c r="H2884" s="139" t="s">
        <v>5</v>
      </c>
      <c r="I2884" s="1">
        <v>306565200</v>
      </c>
      <c r="J2884" s="58">
        <v>99696</v>
      </c>
      <c r="K2884" t="str">
        <f>VLOOKUP(D2884,Group[],3,FALSE)</f>
        <v>Non Komoditi</v>
      </c>
      <c r="L2884">
        <f>VLOOKUP(D2884,Group[],5,FALSE)</f>
        <v>0</v>
      </c>
      <c r="M2884" t="str">
        <f>VLOOKUP(D2884,Group[],4,FALSE)</f>
        <v>Hilir Lainnya</v>
      </c>
      <c r="N2884" t="str">
        <f>VLOOKUP(F2884,Kategori[],3,FALSE)</f>
        <v>Hilir Lainya</v>
      </c>
    </row>
    <row r="2885" spans="1:14">
      <c r="A2885" s="139" t="s">
        <v>6856</v>
      </c>
      <c r="B2885" s="27" t="s">
        <v>22</v>
      </c>
      <c r="C2885" s="27" t="s">
        <v>18</v>
      </c>
      <c r="D2885" s="27" t="s">
        <v>1068</v>
      </c>
      <c r="E2885" s="27" t="s">
        <v>37</v>
      </c>
      <c r="F2885" s="27" t="s">
        <v>606</v>
      </c>
      <c r="G2885" s="27" t="s">
        <v>607</v>
      </c>
      <c r="H2885" s="139" t="s">
        <v>5</v>
      </c>
      <c r="I2885" s="1">
        <v>2268211</v>
      </c>
      <c r="J2885" s="58">
        <v>366</v>
      </c>
      <c r="K2885" t="str">
        <f>VLOOKUP(D2885,Group[],3,FALSE)</f>
        <v>Non Komoditi</v>
      </c>
      <c r="L2885">
        <f>VLOOKUP(D2885,Group[],5,FALSE)</f>
        <v>0</v>
      </c>
      <c r="M2885" t="str">
        <f>VLOOKUP(D2885,Group[],4,FALSE)</f>
        <v>Hilir Lainnya</v>
      </c>
      <c r="N2885" t="str">
        <f>VLOOKUP(F2885,Kategori[],3,FALSE)</f>
        <v>Hilir Lainya</v>
      </c>
    </row>
    <row r="2886" spans="1:14">
      <c r="A2886" s="139" t="s">
        <v>6856</v>
      </c>
      <c r="B2886" s="27" t="s">
        <v>22</v>
      </c>
      <c r="C2886" s="27" t="s">
        <v>18</v>
      </c>
      <c r="D2886" s="27" t="s">
        <v>1068</v>
      </c>
      <c r="E2886" s="27" t="s">
        <v>37</v>
      </c>
      <c r="F2886" s="27" t="s">
        <v>610</v>
      </c>
      <c r="G2886" s="27" t="s">
        <v>611</v>
      </c>
      <c r="H2886" s="139" t="s">
        <v>5</v>
      </c>
      <c r="I2886" s="1">
        <v>60000</v>
      </c>
      <c r="J2886" s="58">
        <v>1</v>
      </c>
      <c r="K2886" t="str">
        <f>VLOOKUP(D2886,Group[],3,FALSE)</f>
        <v>Non Komoditi</v>
      </c>
      <c r="L2886">
        <f>VLOOKUP(D2886,Group[],5,FALSE)</f>
        <v>0</v>
      </c>
      <c r="M2886" t="str">
        <f>VLOOKUP(D2886,Group[],4,FALSE)</f>
        <v>Hilir Lainnya</v>
      </c>
      <c r="N2886" t="str">
        <f>VLOOKUP(F2886,Kategori[],3,FALSE)</f>
        <v>Hilir Lainya</v>
      </c>
    </row>
    <row r="2887" spans="1:14">
      <c r="A2887" s="139" t="s">
        <v>6856</v>
      </c>
      <c r="B2887" s="27" t="s">
        <v>22</v>
      </c>
      <c r="C2887" s="27" t="s">
        <v>18</v>
      </c>
      <c r="D2887" s="27" t="s">
        <v>1068</v>
      </c>
      <c r="E2887" s="27" t="s">
        <v>37</v>
      </c>
      <c r="F2887" s="27" t="s">
        <v>612</v>
      </c>
      <c r="G2887" s="27" t="s">
        <v>613</v>
      </c>
      <c r="H2887" s="139" t="s">
        <v>5</v>
      </c>
      <c r="I2887" s="1">
        <v>-57825</v>
      </c>
      <c r="J2887" s="58">
        <v>0</v>
      </c>
      <c r="K2887" t="str">
        <f>VLOOKUP(D2887,Group[],3,FALSE)</f>
        <v>Non Komoditi</v>
      </c>
      <c r="L2887">
        <f>VLOOKUP(D2887,Group[],5,FALSE)</f>
        <v>0</v>
      </c>
      <c r="M2887" t="str">
        <f>VLOOKUP(D2887,Group[],4,FALSE)</f>
        <v>Hilir Lainnya</v>
      </c>
      <c r="N2887" t="str">
        <f>VLOOKUP(F2887,Kategori[],3,FALSE)</f>
        <v>Hilir Lainya</v>
      </c>
    </row>
    <row r="2888" spans="1:14">
      <c r="A2888" s="139" t="s">
        <v>6856</v>
      </c>
      <c r="B2888" s="27" t="s">
        <v>22</v>
      </c>
      <c r="C2888" s="27" t="s">
        <v>18</v>
      </c>
      <c r="D2888" s="27" t="s">
        <v>1068</v>
      </c>
      <c r="E2888" s="27" t="s">
        <v>37</v>
      </c>
      <c r="F2888" s="27" t="s">
        <v>614</v>
      </c>
      <c r="G2888" s="27" t="s">
        <v>615</v>
      </c>
      <c r="H2888" s="139" t="s">
        <v>5</v>
      </c>
      <c r="I2888" s="1">
        <v>8100000</v>
      </c>
      <c r="J2888" s="58">
        <v>300</v>
      </c>
      <c r="K2888" t="str">
        <f>VLOOKUP(D2888,Group[],3,FALSE)</f>
        <v>Non Komoditi</v>
      </c>
      <c r="L2888">
        <f>VLOOKUP(D2888,Group[],5,FALSE)</f>
        <v>0</v>
      </c>
      <c r="M2888" t="str">
        <f>VLOOKUP(D2888,Group[],4,FALSE)</f>
        <v>Hilir Lainnya</v>
      </c>
      <c r="N2888" t="str">
        <f>VLOOKUP(F2888,Kategori[],3,FALSE)</f>
        <v>Hilir Lainya</v>
      </c>
    </row>
    <row r="2889" spans="1:14">
      <c r="A2889" s="139" t="s">
        <v>6856</v>
      </c>
      <c r="B2889" s="27" t="s">
        <v>22</v>
      </c>
      <c r="C2889" s="27" t="s">
        <v>18</v>
      </c>
      <c r="D2889" s="27" t="s">
        <v>1071</v>
      </c>
      <c r="E2889" s="27" t="s">
        <v>42</v>
      </c>
      <c r="F2889" s="27" t="s">
        <v>456</v>
      </c>
      <c r="G2889" s="27" t="s">
        <v>457</v>
      </c>
      <c r="H2889" s="139" t="s">
        <v>5</v>
      </c>
      <c r="I2889" s="1">
        <v>8390000</v>
      </c>
      <c r="J2889" s="58">
        <v>11</v>
      </c>
      <c r="K2889" t="str">
        <f>VLOOKUP(D2889,Group[],3,FALSE)</f>
        <v>Non Komoditi</v>
      </c>
      <c r="L2889">
        <f>VLOOKUP(D2889,Group[],5,FALSE)</f>
        <v>0</v>
      </c>
      <c r="M2889" t="str">
        <f>VLOOKUP(D2889,Group[],4,FALSE)</f>
        <v>Hilir Lainnya</v>
      </c>
      <c r="N2889" t="str">
        <f>VLOOKUP(F2889,Kategori[],3,FALSE)</f>
        <v>Hilir Lainya</v>
      </c>
    </row>
    <row r="2890" spans="1:14">
      <c r="A2890" s="139" t="s">
        <v>6856</v>
      </c>
      <c r="B2890" s="27" t="s">
        <v>22</v>
      </c>
      <c r="C2890" s="27" t="s">
        <v>18</v>
      </c>
      <c r="D2890" s="27" t="s">
        <v>1070</v>
      </c>
      <c r="E2890" s="27" t="s">
        <v>44</v>
      </c>
      <c r="F2890" s="27" t="s">
        <v>454</v>
      </c>
      <c r="G2890" s="27" t="s">
        <v>455</v>
      </c>
      <c r="H2890" s="139" t="s">
        <v>5</v>
      </c>
      <c r="I2890" s="1">
        <v>147141891</v>
      </c>
      <c r="J2890" s="58">
        <v>4879</v>
      </c>
      <c r="K2890" t="str">
        <f>VLOOKUP(D2890,Group[],3,FALSE)</f>
        <v>Non Komoditi</v>
      </c>
      <c r="L2890">
        <f>VLOOKUP(D2890,Group[],5,FALSE)</f>
        <v>0</v>
      </c>
      <c r="M2890" t="str">
        <f>VLOOKUP(D2890,Group[],4,FALSE)</f>
        <v>Hilir Lainnya</v>
      </c>
      <c r="N2890" t="str">
        <f>VLOOKUP(F2890,Kategori[],3,FALSE)</f>
        <v>Hilir Lainya</v>
      </c>
    </row>
    <row r="2891" spans="1:14">
      <c r="A2891" s="139" t="s">
        <v>6856</v>
      </c>
      <c r="B2891" s="27" t="s">
        <v>22</v>
      </c>
      <c r="C2891" s="27" t="s">
        <v>18</v>
      </c>
      <c r="D2891" s="27" t="s">
        <v>1072</v>
      </c>
      <c r="E2891" s="27" t="s">
        <v>27</v>
      </c>
      <c r="F2891" s="27" t="s">
        <v>490</v>
      </c>
      <c r="G2891" s="27" t="s">
        <v>491</v>
      </c>
      <c r="H2891" s="139" t="s">
        <v>5</v>
      </c>
      <c r="I2891" s="1">
        <v>0</v>
      </c>
      <c r="J2891" s="58">
        <v>0</v>
      </c>
      <c r="K2891" t="str">
        <f>VLOOKUP(D2891,Group[],3,FALSE)</f>
        <v>Non Komoditi</v>
      </c>
      <c r="L2891">
        <f>VLOOKUP(D2891,Group[],5,FALSE)</f>
        <v>0</v>
      </c>
      <c r="M2891" t="str">
        <f>VLOOKUP(D2891,Group[],4,FALSE)</f>
        <v>Hortikultura</v>
      </c>
      <c r="N2891" t="str">
        <f>VLOOKUP(F2891,Kategori[],3,FALSE)</f>
        <v>Hilir Lainya</v>
      </c>
    </row>
    <row r="2892" spans="1:14">
      <c r="A2892" s="139" t="s">
        <v>6856</v>
      </c>
      <c r="B2892" s="27" t="s">
        <v>22</v>
      </c>
      <c r="C2892" s="27" t="s">
        <v>18</v>
      </c>
      <c r="D2892" s="27" t="s">
        <v>1065</v>
      </c>
      <c r="E2892" s="27" t="s">
        <v>34</v>
      </c>
      <c r="F2892" s="27" t="s">
        <v>620</v>
      </c>
      <c r="G2892" s="27" t="s">
        <v>621</v>
      </c>
      <c r="H2892" s="139" t="s">
        <v>5</v>
      </c>
      <c r="I2892" s="1">
        <v>6671641</v>
      </c>
      <c r="J2892" s="58">
        <v>17</v>
      </c>
      <c r="K2892" t="str">
        <f>VLOOKUP(D2892,Group[],3,FALSE)</f>
        <v>Non Komoditi</v>
      </c>
      <c r="L2892">
        <f>VLOOKUP(D2892,Group[],5,FALSE)</f>
        <v>0</v>
      </c>
      <c r="M2892" t="str">
        <f>VLOOKUP(D2892,Group[],4,FALSE)</f>
        <v>Optimalisasi Aset</v>
      </c>
      <c r="N2892" t="str">
        <f>VLOOKUP(F2892,Kategori[],3,FALSE)</f>
        <v>Optimalisasi Aset</v>
      </c>
    </row>
    <row r="2893" spans="1:14">
      <c r="A2893" s="139" t="s">
        <v>6856</v>
      </c>
      <c r="B2893" s="27" t="s">
        <v>22</v>
      </c>
      <c r="C2893" s="27" t="s">
        <v>18</v>
      </c>
      <c r="D2893" s="27" t="s">
        <v>1065</v>
      </c>
      <c r="E2893" s="27" t="s">
        <v>34</v>
      </c>
      <c r="F2893" s="27" t="s">
        <v>622</v>
      </c>
      <c r="G2893" s="27" t="s">
        <v>623</v>
      </c>
      <c r="H2893" s="139" t="s">
        <v>5</v>
      </c>
      <c r="I2893" s="1">
        <v>5659738</v>
      </c>
      <c r="J2893" s="58">
        <v>2</v>
      </c>
      <c r="K2893" t="str">
        <f>VLOOKUP(D2893,Group[],3,FALSE)</f>
        <v>Non Komoditi</v>
      </c>
      <c r="L2893">
        <f>VLOOKUP(D2893,Group[],5,FALSE)</f>
        <v>0</v>
      </c>
      <c r="M2893" t="str">
        <f>VLOOKUP(D2893,Group[],4,FALSE)</f>
        <v>Optimalisasi Aset</v>
      </c>
      <c r="N2893" t="str">
        <f>VLOOKUP(F2893,Kategori[],3,FALSE)</f>
        <v>Optimalisasi Aset</v>
      </c>
    </row>
    <row r="2894" spans="1:14">
      <c r="A2894" s="139" t="s">
        <v>6856</v>
      </c>
      <c r="B2894" s="27" t="s">
        <v>22</v>
      </c>
      <c r="C2894" s="27" t="s">
        <v>18</v>
      </c>
      <c r="D2894" s="27" t="s">
        <v>1065</v>
      </c>
      <c r="E2894" s="27" t="s">
        <v>34</v>
      </c>
      <c r="F2894" s="27" t="s">
        <v>624</v>
      </c>
      <c r="G2894" s="27" t="s">
        <v>625</v>
      </c>
      <c r="H2894" s="139" t="s">
        <v>5</v>
      </c>
      <c r="I2894" s="1">
        <v>1358332811</v>
      </c>
      <c r="J2894" s="58">
        <v>7902</v>
      </c>
      <c r="K2894" t="str">
        <f>VLOOKUP(D2894,Group[],3,FALSE)</f>
        <v>Non Komoditi</v>
      </c>
      <c r="L2894">
        <f>VLOOKUP(D2894,Group[],5,FALSE)</f>
        <v>0</v>
      </c>
      <c r="M2894" t="str">
        <f>VLOOKUP(D2894,Group[],4,FALSE)</f>
        <v>Optimalisasi Aset</v>
      </c>
      <c r="N2894" t="str">
        <f>VLOOKUP(F2894,Kategori[],3,FALSE)</f>
        <v>Optimalisasi Aset</v>
      </c>
    </row>
    <row r="2895" spans="1:14">
      <c r="A2895" s="139" t="s">
        <v>6856</v>
      </c>
      <c r="B2895" s="27" t="s">
        <v>22</v>
      </c>
      <c r="C2895" s="27" t="s">
        <v>18</v>
      </c>
      <c r="D2895" s="27" t="s">
        <v>1065</v>
      </c>
      <c r="E2895" s="27" t="s">
        <v>34</v>
      </c>
      <c r="F2895" s="27" t="s">
        <v>320</v>
      </c>
      <c r="G2895" s="27" t="s">
        <v>321</v>
      </c>
      <c r="H2895" s="139" t="s">
        <v>5</v>
      </c>
      <c r="I2895" s="1">
        <v>2190652842</v>
      </c>
      <c r="J2895" s="58">
        <v>1193</v>
      </c>
      <c r="K2895" t="str">
        <f>VLOOKUP(D2895,Group[],3,FALSE)</f>
        <v>Non Komoditi</v>
      </c>
      <c r="L2895">
        <f>VLOOKUP(D2895,Group[],5,FALSE)</f>
        <v>0</v>
      </c>
      <c r="M2895" t="str">
        <f>VLOOKUP(D2895,Group[],4,FALSE)</f>
        <v>Optimalisasi Aset</v>
      </c>
      <c r="N2895" t="str">
        <f>VLOOKUP(F2895,Kategori[],3,FALSE)</f>
        <v>Optimalisasi Aset</v>
      </c>
    </row>
    <row r="2896" spans="1:14">
      <c r="A2896" s="139" t="s">
        <v>6856</v>
      </c>
      <c r="B2896" s="27" t="s">
        <v>22</v>
      </c>
      <c r="C2896" s="27" t="s">
        <v>18</v>
      </c>
      <c r="D2896" s="27" t="s">
        <v>1073</v>
      </c>
      <c r="E2896" s="27" t="s">
        <v>26</v>
      </c>
      <c r="F2896" s="27" t="s">
        <v>116</v>
      </c>
      <c r="G2896" s="27" t="s">
        <v>117</v>
      </c>
      <c r="H2896" s="139" t="s">
        <v>5</v>
      </c>
      <c r="I2896" s="1">
        <v>1056727056</v>
      </c>
      <c r="J2896" s="58">
        <v>280</v>
      </c>
      <c r="K2896" t="str">
        <f>VLOOKUP(D2896,Group[],3,FALSE)</f>
        <v>Non Komoditi</v>
      </c>
      <c r="L2896">
        <f>VLOOKUP(D2896,Group[],5,FALSE)</f>
        <v>0</v>
      </c>
      <c r="M2896" t="str">
        <f>VLOOKUP(D2896,Group[],4,FALSE)</f>
        <v>Agrowisata</v>
      </c>
      <c r="N2896" t="str">
        <f>VLOOKUP(F2896,Kategori[],3,FALSE)</f>
        <v>Agrowisata</v>
      </c>
    </row>
    <row r="2897" spans="1:14">
      <c r="A2897" s="139" t="s">
        <v>6856</v>
      </c>
      <c r="B2897" s="27" t="s">
        <v>22</v>
      </c>
      <c r="C2897" s="27" t="s">
        <v>18</v>
      </c>
      <c r="D2897" s="27" t="s">
        <v>1073</v>
      </c>
      <c r="E2897" s="27" t="s">
        <v>26</v>
      </c>
      <c r="F2897" s="27" t="s">
        <v>118</v>
      </c>
      <c r="G2897" s="27" t="s">
        <v>119</v>
      </c>
      <c r="H2897" s="139" t="s">
        <v>5</v>
      </c>
      <c r="I2897" s="1">
        <v>2448135045</v>
      </c>
      <c r="J2897" s="58">
        <v>247</v>
      </c>
      <c r="K2897" t="str">
        <f>VLOOKUP(D2897,Group[],3,FALSE)</f>
        <v>Non Komoditi</v>
      </c>
      <c r="L2897">
        <f>VLOOKUP(D2897,Group[],5,FALSE)</f>
        <v>0</v>
      </c>
      <c r="M2897" t="str">
        <f>VLOOKUP(D2897,Group[],4,FALSE)</f>
        <v>Agrowisata</v>
      </c>
      <c r="N2897" t="str">
        <f>VLOOKUP(F2897,Kategori[],3,FALSE)</f>
        <v>Agrowisata</v>
      </c>
    </row>
    <row r="2898" spans="1:14">
      <c r="A2898" s="139" t="s">
        <v>6856</v>
      </c>
      <c r="B2898" s="27" t="s">
        <v>22</v>
      </c>
      <c r="C2898" s="27" t="s">
        <v>18</v>
      </c>
      <c r="D2898" s="27" t="s">
        <v>1073</v>
      </c>
      <c r="E2898" s="27" t="s">
        <v>26</v>
      </c>
      <c r="F2898" s="27" t="s">
        <v>120</v>
      </c>
      <c r="G2898" s="27" t="s">
        <v>121</v>
      </c>
      <c r="H2898" s="139" t="s">
        <v>5</v>
      </c>
      <c r="I2898" s="1">
        <v>990242815</v>
      </c>
      <c r="J2898" s="58">
        <v>1365</v>
      </c>
      <c r="K2898" t="str">
        <f>VLOOKUP(D2898,Group[],3,FALSE)</f>
        <v>Non Komoditi</v>
      </c>
      <c r="L2898">
        <f>VLOOKUP(D2898,Group[],5,FALSE)</f>
        <v>0</v>
      </c>
      <c r="M2898" t="str">
        <f>VLOOKUP(D2898,Group[],4,FALSE)</f>
        <v>Agrowisata</v>
      </c>
      <c r="N2898" t="str">
        <f>VLOOKUP(F2898,Kategori[],3,FALSE)</f>
        <v>Agrowisata</v>
      </c>
    </row>
    <row r="2899" spans="1:14">
      <c r="A2899" s="139" t="s">
        <v>6856</v>
      </c>
      <c r="B2899" s="27" t="s">
        <v>22</v>
      </c>
      <c r="C2899" s="27" t="s">
        <v>18</v>
      </c>
      <c r="D2899" s="27" t="s">
        <v>1073</v>
      </c>
      <c r="E2899" s="27" t="s">
        <v>26</v>
      </c>
      <c r="F2899" s="27" t="s">
        <v>122</v>
      </c>
      <c r="G2899" s="27" t="s">
        <v>123</v>
      </c>
      <c r="H2899" s="139" t="s">
        <v>5</v>
      </c>
      <c r="I2899" s="1">
        <v>5831609735</v>
      </c>
      <c r="J2899" s="58">
        <v>187</v>
      </c>
      <c r="K2899" t="str">
        <f>VLOOKUP(D2899,Group[],3,FALSE)</f>
        <v>Non Komoditi</v>
      </c>
      <c r="L2899">
        <f>VLOOKUP(D2899,Group[],5,FALSE)</f>
        <v>0</v>
      </c>
      <c r="M2899" t="str">
        <f>VLOOKUP(D2899,Group[],4,FALSE)</f>
        <v>Agrowisata</v>
      </c>
      <c r="N2899" t="str">
        <f>VLOOKUP(F2899,Kategori[],3,FALSE)</f>
        <v>Agrowisata</v>
      </c>
    </row>
    <row r="2900" spans="1:14">
      <c r="A2900" s="139" t="s">
        <v>6856</v>
      </c>
      <c r="B2900" s="27" t="s">
        <v>22</v>
      </c>
      <c r="C2900" s="27" t="s">
        <v>18</v>
      </c>
      <c r="D2900" s="27" t="s">
        <v>1060</v>
      </c>
      <c r="E2900" s="27" t="s">
        <v>31</v>
      </c>
      <c r="F2900" s="27" t="s">
        <v>48</v>
      </c>
      <c r="G2900" s="27" t="s">
        <v>49</v>
      </c>
      <c r="H2900" s="139" t="s">
        <v>5</v>
      </c>
      <c r="I2900" s="1">
        <v>6981827408</v>
      </c>
      <c r="J2900" s="58">
        <v>1</v>
      </c>
      <c r="K2900" t="str">
        <f>VLOOKUP(D2900,Group[],3,FALSE)</f>
        <v>Non Komoditi</v>
      </c>
      <c r="L2900">
        <f>VLOOKUP(D2900,Group[],5,FALSE)</f>
        <v>0</v>
      </c>
      <c r="M2900" t="str">
        <f>VLOOKUP(D2900,Group[],4,FALSE)</f>
        <v>KSO</v>
      </c>
      <c r="N2900" t="str">
        <f>VLOOKUP(F2900,Kategori[],3,FALSE)</f>
        <v>KSO Sawit</v>
      </c>
    </row>
    <row r="2901" spans="1:14">
      <c r="A2901" s="139" t="s">
        <v>6856</v>
      </c>
      <c r="B2901" s="27" t="s">
        <v>22</v>
      </c>
      <c r="C2901" s="27" t="s">
        <v>19</v>
      </c>
      <c r="D2901" s="27" t="s">
        <v>1066</v>
      </c>
      <c r="E2901" s="27" t="s">
        <v>28</v>
      </c>
      <c r="F2901" s="27" t="s">
        <v>369</v>
      </c>
      <c r="G2901" s="27" t="s">
        <v>370</v>
      </c>
      <c r="H2901" s="139" t="s">
        <v>5</v>
      </c>
      <c r="I2901" s="1">
        <v>1388888000</v>
      </c>
      <c r="J2901" s="58">
        <v>58120</v>
      </c>
      <c r="K2901" t="str">
        <f>VLOOKUP(D2901,Group[],3,FALSE)</f>
        <v>Komoditi</v>
      </c>
      <c r="L2901" t="str">
        <f>VLOOKUP(D2901,Group[],5,FALSE)</f>
        <v>Karet</v>
      </c>
      <c r="M2901" t="str">
        <f>VLOOKUP(D2901,Group[],4,FALSE)</f>
        <v>Karet</v>
      </c>
      <c r="N2901" t="str">
        <f>VLOOKUP(F2901,Kategori[],3,FALSE)</f>
        <v>Karet Lainnya</v>
      </c>
    </row>
    <row r="2902" spans="1:14">
      <c r="A2902" s="139" t="s">
        <v>6856</v>
      </c>
      <c r="B2902" s="27" t="s">
        <v>22</v>
      </c>
      <c r="C2902" s="27" t="s">
        <v>19</v>
      </c>
      <c r="D2902" s="27" t="s">
        <v>1066</v>
      </c>
      <c r="E2902" s="27" t="s">
        <v>28</v>
      </c>
      <c r="F2902" s="27" t="s">
        <v>371</v>
      </c>
      <c r="G2902" s="27" t="s">
        <v>372</v>
      </c>
      <c r="H2902" s="139" t="s">
        <v>5</v>
      </c>
      <c r="I2902" s="1">
        <v>154251000</v>
      </c>
      <c r="J2902" s="58">
        <v>10638</v>
      </c>
      <c r="K2902" t="str">
        <f>VLOOKUP(D2902,Group[],3,FALSE)</f>
        <v>Komoditi</v>
      </c>
      <c r="L2902" t="str">
        <f>VLOOKUP(D2902,Group[],5,FALSE)</f>
        <v>Karet</v>
      </c>
      <c r="M2902" t="str">
        <f>VLOOKUP(D2902,Group[],4,FALSE)</f>
        <v>Karet</v>
      </c>
      <c r="N2902" t="str">
        <f>VLOOKUP(F2902,Kategori[],3,FALSE)</f>
        <v>Karet Lainnya</v>
      </c>
    </row>
    <row r="2903" spans="1:14">
      <c r="A2903" s="139" t="s">
        <v>6856</v>
      </c>
      <c r="B2903" s="27" t="s">
        <v>22</v>
      </c>
      <c r="C2903" s="27" t="s">
        <v>19</v>
      </c>
      <c r="D2903" s="27" t="s">
        <v>1066</v>
      </c>
      <c r="E2903" s="27" t="s">
        <v>28</v>
      </c>
      <c r="F2903" s="27" t="s">
        <v>98</v>
      </c>
      <c r="G2903" s="27" t="s">
        <v>99</v>
      </c>
      <c r="H2903" s="139" t="s">
        <v>4</v>
      </c>
      <c r="I2903" s="1">
        <v>36209096405</v>
      </c>
      <c r="J2903" s="58">
        <v>940725</v>
      </c>
      <c r="K2903" t="str">
        <f>VLOOKUP(D2903,Group[],3,FALSE)</f>
        <v>Komoditi</v>
      </c>
      <c r="L2903" t="str">
        <f>VLOOKUP(D2903,Group[],5,FALSE)</f>
        <v>Karet</v>
      </c>
      <c r="M2903" t="str">
        <f>VLOOKUP(D2903,Group[],4,FALSE)</f>
        <v>Karet</v>
      </c>
      <c r="N2903" t="str">
        <f>VLOOKUP(F2903,Kategori[],3,FALSE)</f>
        <v>RSS-I</v>
      </c>
    </row>
    <row r="2904" spans="1:14">
      <c r="A2904" s="139" t="s">
        <v>6856</v>
      </c>
      <c r="B2904" s="27" t="s">
        <v>22</v>
      </c>
      <c r="C2904" s="27" t="s">
        <v>19</v>
      </c>
      <c r="D2904" s="27" t="s">
        <v>1066</v>
      </c>
      <c r="E2904" s="27" t="s">
        <v>28</v>
      </c>
      <c r="F2904" s="27" t="s">
        <v>98</v>
      </c>
      <c r="G2904" s="27" t="s">
        <v>99</v>
      </c>
      <c r="H2904" s="139" t="s">
        <v>5</v>
      </c>
      <c r="I2904" s="1">
        <v>34485376499</v>
      </c>
      <c r="J2904" s="58">
        <v>936883</v>
      </c>
      <c r="K2904" t="str">
        <f>VLOOKUP(D2904,Group[],3,FALSE)</f>
        <v>Komoditi</v>
      </c>
      <c r="L2904" t="str">
        <f>VLOOKUP(D2904,Group[],5,FALSE)</f>
        <v>Karet</v>
      </c>
      <c r="M2904" t="str">
        <f>VLOOKUP(D2904,Group[],4,FALSE)</f>
        <v>Karet</v>
      </c>
      <c r="N2904" t="str">
        <f>VLOOKUP(F2904,Kategori[],3,FALSE)</f>
        <v>RSS-I</v>
      </c>
    </row>
    <row r="2905" spans="1:14">
      <c r="A2905" s="139" t="s">
        <v>6856</v>
      </c>
      <c r="B2905" s="27" t="s">
        <v>22</v>
      </c>
      <c r="C2905" s="27" t="s">
        <v>19</v>
      </c>
      <c r="D2905" s="27" t="s">
        <v>1066</v>
      </c>
      <c r="E2905" s="27" t="s">
        <v>28</v>
      </c>
      <c r="F2905" s="27" t="s">
        <v>744</v>
      </c>
      <c r="G2905" s="27" t="s">
        <v>745</v>
      </c>
      <c r="H2905" s="139" t="s">
        <v>5</v>
      </c>
      <c r="I2905" s="1">
        <v>622404000</v>
      </c>
      <c r="J2905" s="58">
        <v>18306</v>
      </c>
      <c r="K2905" t="str">
        <f>VLOOKUP(D2905,Group[],3,FALSE)</f>
        <v>Komoditi</v>
      </c>
      <c r="L2905" t="str">
        <f>VLOOKUP(D2905,Group[],5,FALSE)</f>
        <v>Karet</v>
      </c>
      <c r="M2905" t="str">
        <f>VLOOKUP(D2905,Group[],4,FALSE)</f>
        <v>Karet</v>
      </c>
      <c r="N2905" t="str">
        <f>VLOOKUP(F2905,Kategori[],3,FALSE)</f>
        <v>RSS-III</v>
      </c>
    </row>
    <row r="2906" spans="1:14">
      <c r="A2906" s="139" t="s">
        <v>6856</v>
      </c>
      <c r="B2906" s="27" t="s">
        <v>22</v>
      </c>
      <c r="C2906" s="27" t="s">
        <v>19</v>
      </c>
      <c r="D2906" s="27" t="s">
        <v>1066</v>
      </c>
      <c r="E2906" s="27" t="s">
        <v>28</v>
      </c>
      <c r="F2906" s="27" t="s">
        <v>746</v>
      </c>
      <c r="G2906" s="27" t="s">
        <v>747</v>
      </c>
      <c r="H2906" s="139" t="s">
        <v>5</v>
      </c>
      <c r="I2906" s="1">
        <v>1258537500</v>
      </c>
      <c r="J2906" s="58">
        <v>36612</v>
      </c>
      <c r="K2906" t="str">
        <f>VLOOKUP(D2906,Group[],3,FALSE)</f>
        <v>Komoditi</v>
      </c>
      <c r="L2906" t="str">
        <f>VLOOKUP(D2906,Group[],5,FALSE)</f>
        <v>Karet</v>
      </c>
      <c r="M2906" t="str">
        <f>VLOOKUP(D2906,Group[],4,FALSE)</f>
        <v>Karet</v>
      </c>
      <c r="N2906" t="str">
        <f>VLOOKUP(F2906,Kategori[],3,FALSE)</f>
        <v>Karet Lainnya</v>
      </c>
    </row>
    <row r="2907" spans="1:14">
      <c r="A2907" s="139" t="s">
        <v>6856</v>
      </c>
      <c r="B2907" s="27" t="s">
        <v>22</v>
      </c>
      <c r="C2907" s="27" t="s">
        <v>19</v>
      </c>
      <c r="D2907" s="27" t="s">
        <v>1066</v>
      </c>
      <c r="E2907" s="27" t="s">
        <v>28</v>
      </c>
      <c r="F2907" s="27" t="s">
        <v>640</v>
      </c>
      <c r="G2907" s="27" t="s">
        <v>641</v>
      </c>
      <c r="H2907" s="139" t="s">
        <v>5</v>
      </c>
      <c r="I2907" s="1">
        <v>885547020</v>
      </c>
      <c r="J2907" s="58">
        <v>32133</v>
      </c>
      <c r="K2907" t="str">
        <f>VLOOKUP(D2907,Group[],3,FALSE)</f>
        <v>Komoditi</v>
      </c>
      <c r="L2907" t="str">
        <f>VLOOKUP(D2907,Group[],5,FALSE)</f>
        <v>Karet</v>
      </c>
      <c r="M2907" t="str">
        <f>VLOOKUP(D2907,Group[],4,FALSE)</f>
        <v>Karet</v>
      </c>
      <c r="N2907" t="str">
        <f>VLOOKUP(F2907,Kategori[],3,FALSE)</f>
        <v>Karet Lainnya</v>
      </c>
    </row>
    <row r="2908" spans="1:14">
      <c r="A2908" s="139" t="s">
        <v>6856</v>
      </c>
      <c r="B2908" s="27" t="s">
        <v>22</v>
      </c>
      <c r="C2908" s="27" t="s">
        <v>19</v>
      </c>
      <c r="D2908" s="27" t="s">
        <v>1067</v>
      </c>
      <c r="E2908" s="27" t="s">
        <v>36</v>
      </c>
      <c r="F2908" s="27" t="s">
        <v>698</v>
      </c>
      <c r="G2908" s="27" t="s">
        <v>14</v>
      </c>
      <c r="H2908" s="139" t="s">
        <v>5</v>
      </c>
      <c r="I2908" s="1">
        <v>27297297</v>
      </c>
      <c r="J2908" s="58">
        <v>1212</v>
      </c>
      <c r="K2908" t="str">
        <f>VLOOKUP(D2908,Group[],3,FALSE)</f>
        <v>Komoditi</v>
      </c>
      <c r="L2908" t="str">
        <f>VLOOKUP(D2908,Group[],5,FALSE)</f>
        <v>Teh</v>
      </c>
      <c r="M2908" t="str">
        <f>VLOOKUP(D2908,Group[],4,FALSE)</f>
        <v>Teh</v>
      </c>
      <c r="N2908" t="str">
        <f>VLOOKUP(F2908,Kategori[],3,FALSE)</f>
        <v>Teh Lainnya</v>
      </c>
    </row>
    <row r="2909" spans="1:14">
      <c r="A2909" s="139" t="s">
        <v>6856</v>
      </c>
      <c r="B2909" s="27" t="s">
        <v>22</v>
      </c>
      <c r="C2909" s="27" t="s">
        <v>19</v>
      </c>
      <c r="D2909" s="27" t="s">
        <v>1067</v>
      </c>
      <c r="E2909" s="27" t="s">
        <v>36</v>
      </c>
      <c r="F2909" s="27" t="s">
        <v>382</v>
      </c>
      <c r="G2909" s="27" t="s">
        <v>383</v>
      </c>
      <c r="H2909" s="139" t="s">
        <v>5</v>
      </c>
      <c r="I2909" s="1">
        <v>509280000</v>
      </c>
      <c r="J2909" s="58">
        <v>36800</v>
      </c>
      <c r="K2909" t="str">
        <f>VLOOKUP(D2909,Group[],3,FALSE)</f>
        <v>Komoditi</v>
      </c>
      <c r="L2909" t="str">
        <f>VLOOKUP(D2909,Group[],5,FALSE)</f>
        <v>Teh</v>
      </c>
      <c r="M2909" t="str">
        <f>VLOOKUP(D2909,Group[],4,FALSE)</f>
        <v>Teh</v>
      </c>
      <c r="N2909" t="str">
        <f>VLOOKUP(F2909,Kategori[],3,FALSE)</f>
        <v>Ortodhoks</v>
      </c>
    </row>
    <row r="2910" spans="1:14">
      <c r="A2910" s="139" t="s">
        <v>6856</v>
      </c>
      <c r="B2910" s="27" t="s">
        <v>22</v>
      </c>
      <c r="C2910" s="27" t="s">
        <v>19</v>
      </c>
      <c r="D2910" s="27" t="s">
        <v>1067</v>
      </c>
      <c r="E2910" s="27" t="s">
        <v>36</v>
      </c>
      <c r="F2910" s="27" t="s">
        <v>62</v>
      </c>
      <c r="G2910" s="27" t="s">
        <v>63</v>
      </c>
      <c r="H2910" s="139" t="s">
        <v>4</v>
      </c>
      <c r="I2910" s="1">
        <v>250325000</v>
      </c>
      <c r="J2910" s="58">
        <v>10000</v>
      </c>
      <c r="K2910" t="str">
        <f>VLOOKUP(D2910,Group[],3,FALSE)</f>
        <v>Komoditi</v>
      </c>
      <c r="L2910" t="str">
        <f>VLOOKUP(D2910,Group[],5,FALSE)</f>
        <v>Teh</v>
      </c>
      <c r="M2910" t="str">
        <f>VLOOKUP(D2910,Group[],4,FALSE)</f>
        <v>Teh</v>
      </c>
      <c r="N2910" t="str">
        <f>VLOOKUP(F2910,Kategori[],3,FALSE)</f>
        <v>Ortodhoks</v>
      </c>
    </row>
    <row r="2911" spans="1:14">
      <c r="A2911" s="139" t="s">
        <v>6856</v>
      </c>
      <c r="B2911" s="27" t="s">
        <v>22</v>
      </c>
      <c r="C2911" s="27" t="s">
        <v>19</v>
      </c>
      <c r="D2911" s="27" t="s">
        <v>1067</v>
      </c>
      <c r="E2911" s="27" t="s">
        <v>36</v>
      </c>
      <c r="F2911" s="27" t="s">
        <v>64</v>
      </c>
      <c r="G2911" s="27" t="s">
        <v>65</v>
      </c>
      <c r="H2911" s="139" t="s">
        <v>4</v>
      </c>
      <c r="I2911" s="1">
        <v>37558440</v>
      </c>
      <c r="J2911" s="58">
        <v>2040</v>
      </c>
      <c r="K2911" t="str">
        <f>VLOOKUP(D2911,Group[],3,FALSE)</f>
        <v>Komoditi</v>
      </c>
      <c r="L2911" t="str">
        <f>VLOOKUP(D2911,Group[],5,FALSE)</f>
        <v>Teh</v>
      </c>
      <c r="M2911" t="str">
        <f>VLOOKUP(D2911,Group[],4,FALSE)</f>
        <v>Teh</v>
      </c>
      <c r="N2911" t="str">
        <f>VLOOKUP(F2911,Kategori[],3,FALSE)</f>
        <v>Ortodhoks</v>
      </c>
    </row>
    <row r="2912" spans="1:14">
      <c r="A2912" s="139" t="s">
        <v>6856</v>
      </c>
      <c r="B2912" s="27" t="s">
        <v>22</v>
      </c>
      <c r="C2912" s="27" t="s">
        <v>19</v>
      </c>
      <c r="D2912" s="27" t="s">
        <v>1067</v>
      </c>
      <c r="E2912" s="27" t="s">
        <v>36</v>
      </c>
      <c r="F2912" s="27" t="s">
        <v>64</v>
      </c>
      <c r="G2912" s="27" t="s">
        <v>65</v>
      </c>
      <c r="H2912" s="139" t="s">
        <v>5</v>
      </c>
      <c r="I2912" s="1">
        <v>140273987</v>
      </c>
      <c r="J2912" s="58">
        <v>6316</v>
      </c>
      <c r="K2912" t="str">
        <f>VLOOKUP(D2912,Group[],3,FALSE)</f>
        <v>Komoditi</v>
      </c>
      <c r="L2912" t="str">
        <f>VLOOKUP(D2912,Group[],5,FALSE)</f>
        <v>Teh</v>
      </c>
      <c r="M2912" t="str">
        <f>VLOOKUP(D2912,Group[],4,FALSE)</f>
        <v>Teh</v>
      </c>
      <c r="N2912" t="str">
        <f>VLOOKUP(F2912,Kategori[],3,FALSE)</f>
        <v>Ortodhoks</v>
      </c>
    </row>
    <row r="2913" spans="1:14">
      <c r="A2913" s="139" t="s">
        <v>6856</v>
      </c>
      <c r="B2913" s="27" t="s">
        <v>22</v>
      </c>
      <c r="C2913" s="27" t="s">
        <v>19</v>
      </c>
      <c r="D2913" s="27" t="s">
        <v>1067</v>
      </c>
      <c r="E2913" s="27" t="s">
        <v>36</v>
      </c>
      <c r="F2913" s="27" t="s">
        <v>66</v>
      </c>
      <c r="G2913" s="27" t="s">
        <v>67</v>
      </c>
      <c r="H2913" s="139" t="s">
        <v>4</v>
      </c>
      <c r="I2913" s="1">
        <v>20252100</v>
      </c>
      <c r="J2913" s="58">
        <v>1100</v>
      </c>
      <c r="K2913" t="str">
        <f>VLOOKUP(D2913,Group[],3,FALSE)</f>
        <v>Komoditi</v>
      </c>
      <c r="L2913" t="str">
        <f>VLOOKUP(D2913,Group[],5,FALSE)</f>
        <v>Teh</v>
      </c>
      <c r="M2913" t="str">
        <f>VLOOKUP(D2913,Group[],4,FALSE)</f>
        <v>Teh</v>
      </c>
      <c r="N2913" t="str">
        <f>VLOOKUP(F2913,Kategori[],3,FALSE)</f>
        <v>Ortodhoks</v>
      </c>
    </row>
    <row r="2914" spans="1:14">
      <c r="A2914" s="139" t="s">
        <v>6856</v>
      </c>
      <c r="B2914" s="27" t="s">
        <v>22</v>
      </c>
      <c r="C2914" s="27" t="s">
        <v>19</v>
      </c>
      <c r="D2914" s="27" t="s">
        <v>1067</v>
      </c>
      <c r="E2914" s="27" t="s">
        <v>36</v>
      </c>
      <c r="F2914" s="27" t="s">
        <v>66</v>
      </c>
      <c r="G2914" s="27" t="s">
        <v>67</v>
      </c>
      <c r="H2914" s="139" t="s">
        <v>5</v>
      </c>
      <c r="I2914" s="1">
        <v>514172164</v>
      </c>
      <c r="J2914" s="58">
        <v>23650</v>
      </c>
      <c r="K2914" t="str">
        <f>VLOOKUP(D2914,Group[],3,FALSE)</f>
        <v>Komoditi</v>
      </c>
      <c r="L2914" t="str">
        <f>VLOOKUP(D2914,Group[],5,FALSE)</f>
        <v>Teh</v>
      </c>
      <c r="M2914" t="str">
        <f>VLOOKUP(D2914,Group[],4,FALSE)</f>
        <v>Teh</v>
      </c>
      <c r="N2914" t="str">
        <f>VLOOKUP(F2914,Kategori[],3,FALSE)</f>
        <v>Ortodhoks</v>
      </c>
    </row>
    <row r="2915" spans="1:14">
      <c r="A2915" s="139" t="s">
        <v>6856</v>
      </c>
      <c r="B2915" s="27" t="s">
        <v>22</v>
      </c>
      <c r="C2915" s="27" t="s">
        <v>19</v>
      </c>
      <c r="D2915" s="27" t="s">
        <v>1067</v>
      </c>
      <c r="E2915" s="27" t="s">
        <v>36</v>
      </c>
      <c r="F2915" s="27" t="s">
        <v>68</v>
      </c>
      <c r="G2915" s="27" t="s">
        <v>69</v>
      </c>
      <c r="H2915" s="139" t="s">
        <v>5</v>
      </c>
      <c r="I2915" s="1">
        <v>248855736</v>
      </c>
      <c r="J2915" s="58">
        <v>11160</v>
      </c>
      <c r="K2915" t="str">
        <f>VLOOKUP(D2915,Group[],3,FALSE)</f>
        <v>Komoditi</v>
      </c>
      <c r="L2915" t="str">
        <f>VLOOKUP(D2915,Group[],5,FALSE)</f>
        <v>Teh</v>
      </c>
      <c r="M2915" t="str">
        <f>VLOOKUP(D2915,Group[],4,FALSE)</f>
        <v>Teh</v>
      </c>
      <c r="N2915" t="str">
        <f>VLOOKUP(F2915,Kategori[],3,FALSE)</f>
        <v>Ortodhoks</v>
      </c>
    </row>
    <row r="2916" spans="1:14">
      <c r="A2916" s="139" t="s">
        <v>6856</v>
      </c>
      <c r="B2916" s="27" t="s">
        <v>22</v>
      </c>
      <c r="C2916" s="27" t="s">
        <v>19</v>
      </c>
      <c r="D2916" s="27" t="s">
        <v>1067</v>
      </c>
      <c r="E2916" s="27" t="s">
        <v>36</v>
      </c>
      <c r="F2916" s="27" t="s">
        <v>70</v>
      </c>
      <c r="G2916" s="27" t="s">
        <v>71</v>
      </c>
      <c r="H2916" s="139" t="s">
        <v>4</v>
      </c>
      <c r="I2916" s="1">
        <v>29286656</v>
      </c>
      <c r="J2916" s="58">
        <v>1600</v>
      </c>
      <c r="K2916" t="str">
        <f>VLOOKUP(D2916,Group[],3,FALSE)</f>
        <v>Komoditi</v>
      </c>
      <c r="L2916" t="str">
        <f>VLOOKUP(D2916,Group[],5,FALSE)</f>
        <v>Teh</v>
      </c>
      <c r="M2916" t="str">
        <f>VLOOKUP(D2916,Group[],4,FALSE)</f>
        <v>Teh</v>
      </c>
      <c r="N2916" t="str">
        <f>VLOOKUP(F2916,Kategori[],3,FALSE)</f>
        <v>Ortodhoks</v>
      </c>
    </row>
    <row r="2917" spans="1:14">
      <c r="A2917" s="139" t="s">
        <v>6856</v>
      </c>
      <c r="B2917" s="27" t="s">
        <v>22</v>
      </c>
      <c r="C2917" s="27" t="s">
        <v>19</v>
      </c>
      <c r="D2917" s="27" t="s">
        <v>1067</v>
      </c>
      <c r="E2917" s="27" t="s">
        <v>36</v>
      </c>
      <c r="F2917" s="27" t="s">
        <v>70</v>
      </c>
      <c r="G2917" s="27" t="s">
        <v>71</v>
      </c>
      <c r="H2917" s="139" t="s">
        <v>5</v>
      </c>
      <c r="I2917" s="1">
        <v>1130937192</v>
      </c>
      <c r="J2917" s="58">
        <v>53600</v>
      </c>
      <c r="K2917" t="str">
        <f>VLOOKUP(D2917,Group[],3,FALSE)</f>
        <v>Komoditi</v>
      </c>
      <c r="L2917" t="str">
        <f>VLOOKUP(D2917,Group[],5,FALSE)</f>
        <v>Teh</v>
      </c>
      <c r="M2917" t="str">
        <f>VLOOKUP(D2917,Group[],4,FALSE)</f>
        <v>Teh</v>
      </c>
      <c r="N2917" t="str">
        <f>VLOOKUP(F2917,Kategori[],3,FALSE)</f>
        <v>Ortodhoks</v>
      </c>
    </row>
    <row r="2918" spans="1:14">
      <c r="A2918" s="139" t="s">
        <v>6856</v>
      </c>
      <c r="B2918" s="27" t="s">
        <v>22</v>
      </c>
      <c r="C2918" s="27" t="s">
        <v>19</v>
      </c>
      <c r="D2918" s="27" t="s">
        <v>1067</v>
      </c>
      <c r="E2918" s="27" t="s">
        <v>36</v>
      </c>
      <c r="F2918" s="27" t="s">
        <v>114</v>
      </c>
      <c r="G2918" s="27" t="s">
        <v>115</v>
      </c>
      <c r="H2918" s="139" t="s">
        <v>5</v>
      </c>
      <c r="I2918" s="1">
        <v>238704339</v>
      </c>
      <c r="J2918" s="58">
        <v>11928</v>
      </c>
      <c r="K2918" t="str">
        <f>VLOOKUP(D2918,Group[],3,FALSE)</f>
        <v>Komoditi</v>
      </c>
      <c r="L2918" t="str">
        <f>VLOOKUP(D2918,Group[],5,FALSE)</f>
        <v>Teh</v>
      </c>
      <c r="M2918" t="str">
        <f>VLOOKUP(D2918,Group[],4,FALSE)</f>
        <v>Teh</v>
      </c>
      <c r="N2918" t="str">
        <f>VLOOKUP(F2918,Kategori[],3,FALSE)</f>
        <v>Ortodhoks</v>
      </c>
    </row>
    <row r="2919" spans="1:14">
      <c r="A2919" s="139" t="s">
        <v>6856</v>
      </c>
      <c r="B2919" s="27" t="s">
        <v>22</v>
      </c>
      <c r="C2919" s="27" t="s">
        <v>19</v>
      </c>
      <c r="D2919" s="27" t="s">
        <v>1067</v>
      </c>
      <c r="E2919" s="27" t="s">
        <v>36</v>
      </c>
      <c r="F2919" s="27" t="s">
        <v>74</v>
      </c>
      <c r="G2919" s="27" t="s">
        <v>75</v>
      </c>
      <c r="H2919" s="139" t="s">
        <v>4</v>
      </c>
      <c r="I2919" s="1">
        <v>338633497</v>
      </c>
      <c r="J2919" s="58">
        <v>17360</v>
      </c>
      <c r="K2919" t="str">
        <f>VLOOKUP(D2919,Group[],3,FALSE)</f>
        <v>Komoditi</v>
      </c>
      <c r="L2919" t="str">
        <f>VLOOKUP(D2919,Group[],5,FALSE)</f>
        <v>Teh</v>
      </c>
      <c r="M2919" t="str">
        <f>VLOOKUP(D2919,Group[],4,FALSE)</f>
        <v>Teh</v>
      </c>
      <c r="N2919" t="str">
        <f>VLOOKUP(F2919,Kategori[],3,FALSE)</f>
        <v>Ortodhoks</v>
      </c>
    </row>
    <row r="2920" spans="1:14">
      <c r="A2920" s="139" t="s">
        <v>6856</v>
      </c>
      <c r="B2920" s="27" t="s">
        <v>22</v>
      </c>
      <c r="C2920" s="27" t="s">
        <v>19</v>
      </c>
      <c r="D2920" s="27" t="s">
        <v>1067</v>
      </c>
      <c r="E2920" s="27" t="s">
        <v>36</v>
      </c>
      <c r="F2920" s="27" t="s">
        <v>76</v>
      </c>
      <c r="G2920" s="27" t="s">
        <v>77</v>
      </c>
      <c r="H2920" s="139" t="s">
        <v>5</v>
      </c>
      <c r="I2920" s="1">
        <v>212624627</v>
      </c>
      <c r="J2920" s="58">
        <v>11400</v>
      </c>
      <c r="K2920" t="str">
        <f>VLOOKUP(D2920,Group[],3,FALSE)</f>
        <v>Komoditi</v>
      </c>
      <c r="L2920" t="str">
        <f>VLOOKUP(D2920,Group[],5,FALSE)</f>
        <v>Teh</v>
      </c>
      <c r="M2920" t="str">
        <f>VLOOKUP(D2920,Group[],4,FALSE)</f>
        <v>Teh</v>
      </c>
      <c r="N2920" t="str">
        <f>VLOOKUP(F2920,Kategori[],3,FALSE)</f>
        <v>Ortodhoks</v>
      </c>
    </row>
    <row r="2921" spans="1:14">
      <c r="A2921" s="139" t="s">
        <v>6856</v>
      </c>
      <c r="B2921" s="27" t="s">
        <v>22</v>
      </c>
      <c r="C2921" s="27" t="s">
        <v>19</v>
      </c>
      <c r="D2921" s="27" t="s">
        <v>1067</v>
      </c>
      <c r="E2921" s="27" t="s">
        <v>36</v>
      </c>
      <c r="F2921" s="27" t="s">
        <v>78</v>
      </c>
      <c r="G2921" s="27" t="s">
        <v>79</v>
      </c>
      <c r="H2921" s="139" t="s">
        <v>4</v>
      </c>
      <c r="I2921" s="1">
        <v>350344891</v>
      </c>
      <c r="J2921" s="58">
        <v>18200</v>
      </c>
      <c r="K2921" t="str">
        <f>VLOOKUP(D2921,Group[],3,FALSE)</f>
        <v>Komoditi</v>
      </c>
      <c r="L2921" t="str">
        <f>VLOOKUP(D2921,Group[],5,FALSE)</f>
        <v>Teh</v>
      </c>
      <c r="M2921" t="str">
        <f>VLOOKUP(D2921,Group[],4,FALSE)</f>
        <v>Teh</v>
      </c>
      <c r="N2921" t="str">
        <f>VLOOKUP(F2921,Kategori[],3,FALSE)</f>
        <v>Ortodhoks</v>
      </c>
    </row>
    <row r="2922" spans="1:14">
      <c r="A2922" s="139" t="s">
        <v>6856</v>
      </c>
      <c r="B2922" s="27" t="s">
        <v>22</v>
      </c>
      <c r="C2922" s="27" t="s">
        <v>19</v>
      </c>
      <c r="D2922" s="27" t="s">
        <v>1068</v>
      </c>
      <c r="E2922" s="27" t="s">
        <v>37</v>
      </c>
      <c r="F2922" s="27" t="s">
        <v>654</v>
      </c>
      <c r="G2922" s="27" t="s">
        <v>655</v>
      </c>
      <c r="H2922" s="139" t="s">
        <v>5</v>
      </c>
      <c r="I2922" s="1">
        <v>3783794</v>
      </c>
      <c r="J2922" s="58">
        <v>10</v>
      </c>
      <c r="K2922" t="str">
        <f>VLOOKUP(D2922,Group[],3,FALSE)</f>
        <v>Non Komoditi</v>
      </c>
      <c r="L2922">
        <f>VLOOKUP(D2922,Group[],5,FALSE)</f>
        <v>0</v>
      </c>
      <c r="M2922" t="str">
        <f>VLOOKUP(D2922,Group[],4,FALSE)</f>
        <v>Hilir Lainnya</v>
      </c>
      <c r="N2922" t="str">
        <f>VLOOKUP(F2922,Kategori[],3,FALSE)</f>
        <v>Hilir Lainya</v>
      </c>
    </row>
    <row r="2923" spans="1:14">
      <c r="A2923" s="139" t="s">
        <v>6856</v>
      </c>
      <c r="B2923" s="27" t="s">
        <v>22</v>
      </c>
      <c r="C2923" s="27" t="s">
        <v>19</v>
      </c>
      <c r="D2923" s="27" t="s">
        <v>1068</v>
      </c>
      <c r="E2923" s="27" t="s">
        <v>37</v>
      </c>
      <c r="F2923" s="27" t="s">
        <v>656</v>
      </c>
      <c r="G2923" s="27" t="s">
        <v>657</v>
      </c>
      <c r="H2923" s="139" t="s">
        <v>5</v>
      </c>
      <c r="I2923" s="1">
        <v>17122967</v>
      </c>
      <c r="J2923" s="58">
        <v>168</v>
      </c>
      <c r="K2923" t="str">
        <f>VLOOKUP(D2923,Group[],3,FALSE)</f>
        <v>Non Komoditi</v>
      </c>
      <c r="L2923">
        <f>VLOOKUP(D2923,Group[],5,FALSE)</f>
        <v>0</v>
      </c>
      <c r="M2923" t="str">
        <f>VLOOKUP(D2923,Group[],4,FALSE)</f>
        <v>Hilir Lainnya</v>
      </c>
      <c r="N2923" t="str">
        <f>VLOOKUP(F2923,Kategori[],3,FALSE)</f>
        <v>Hilir Lainya</v>
      </c>
    </row>
    <row r="2924" spans="1:14">
      <c r="A2924" s="139" t="s">
        <v>6856</v>
      </c>
      <c r="B2924" s="27" t="s">
        <v>22</v>
      </c>
      <c r="C2924" s="27" t="s">
        <v>19</v>
      </c>
      <c r="D2924" s="27" t="s">
        <v>1068</v>
      </c>
      <c r="E2924" s="27" t="s">
        <v>37</v>
      </c>
      <c r="F2924" s="27" t="s">
        <v>658</v>
      </c>
      <c r="G2924" s="27" t="s">
        <v>659</v>
      </c>
      <c r="H2924" s="139" t="s">
        <v>5</v>
      </c>
      <c r="I2924" s="1">
        <v>10201619</v>
      </c>
      <c r="J2924" s="58">
        <v>181</v>
      </c>
      <c r="K2924" t="str">
        <f>VLOOKUP(D2924,Group[],3,FALSE)</f>
        <v>Non Komoditi</v>
      </c>
      <c r="L2924">
        <f>VLOOKUP(D2924,Group[],5,FALSE)</f>
        <v>0</v>
      </c>
      <c r="M2924" t="str">
        <f>VLOOKUP(D2924,Group[],4,FALSE)</f>
        <v>Hilir Lainnya</v>
      </c>
      <c r="N2924" t="str">
        <f>VLOOKUP(F2924,Kategori[],3,FALSE)</f>
        <v>Hilir Lainya</v>
      </c>
    </row>
    <row r="2925" spans="1:14">
      <c r="A2925" s="139" t="s">
        <v>6856</v>
      </c>
      <c r="B2925" s="27" t="s">
        <v>22</v>
      </c>
      <c r="C2925" s="27" t="s">
        <v>19</v>
      </c>
      <c r="D2925" s="27" t="s">
        <v>1068</v>
      </c>
      <c r="E2925" s="27" t="s">
        <v>37</v>
      </c>
      <c r="F2925" s="27" t="s">
        <v>686</v>
      </c>
      <c r="G2925" s="27" t="s">
        <v>687</v>
      </c>
      <c r="H2925" s="139" t="s">
        <v>5</v>
      </c>
      <c r="I2925" s="1">
        <v>229730</v>
      </c>
      <c r="J2925" s="58">
        <v>3</v>
      </c>
      <c r="K2925" t="str">
        <f>VLOOKUP(D2925,Group[],3,FALSE)</f>
        <v>Non Komoditi</v>
      </c>
      <c r="L2925">
        <f>VLOOKUP(D2925,Group[],5,FALSE)</f>
        <v>0</v>
      </c>
      <c r="M2925" t="str">
        <f>VLOOKUP(D2925,Group[],4,FALSE)</f>
        <v>Hilir Lainnya</v>
      </c>
      <c r="N2925" t="str">
        <f>VLOOKUP(F2925,Kategori[],3,FALSE)</f>
        <v>Hilir Lainya</v>
      </c>
    </row>
    <row r="2926" spans="1:14">
      <c r="A2926" s="139" t="s">
        <v>6856</v>
      </c>
      <c r="B2926" s="27" t="s">
        <v>22</v>
      </c>
      <c r="C2926" s="27" t="s">
        <v>19</v>
      </c>
      <c r="D2926" s="27" t="s">
        <v>1068</v>
      </c>
      <c r="E2926" s="27" t="s">
        <v>37</v>
      </c>
      <c r="F2926" s="27" t="s">
        <v>692</v>
      </c>
      <c r="G2926" s="27" t="s">
        <v>693</v>
      </c>
      <c r="H2926" s="139" t="s">
        <v>5</v>
      </c>
      <c r="I2926" s="1">
        <v>5743273</v>
      </c>
      <c r="J2926" s="58">
        <v>7500</v>
      </c>
      <c r="K2926" t="str">
        <f>VLOOKUP(D2926,Group[],3,FALSE)</f>
        <v>Non Komoditi</v>
      </c>
      <c r="L2926">
        <f>VLOOKUP(D2926,Group[],5,FALSE)</f>
        <v>0</v>
      </c>
      <c r="M2926" t="str">
        <f>VLOOKUP(D2926,Group[],4,FALSE)</f>
        <v>Hilir Lainnya</v>
      </c>
      <c r="N2926" t="str">
        <f>VLOOKUP(F2926,Kategori[],3,FALSE)</f>
        <v>Hilir Lainya</v>
      </c>
    </row>
    <row r="2927" spans="1:14">
      <c r="A2927" s="139" t="s">
        <v>6856</v>
      </c>
      <c r="B2927" s="27" t="s">
        <v>22</v>
      </c>
      <c r="C2927" s="27" t="s">
        <v>19</v>
      </c>
      <c r="D2927" s="27" t="s">
        <v>1068</v>
      </c>
      <c r="E2927" s="27" t="s">
        <v>37</v>
      </c>
      <c r="F2927" s="27" t="s">
        <v>736</v>
      </c>
      <c r="G2927" s="27" t="s">
        <v>737</v>
      </c>
      <c r="H2927" s="139" t="s">
        <v>5</v>
      </c>
      <c r="I2927" s="1">
        <v>27027</v>
      </c>
      <c r="J2927" s="58">
        <v>6</v>
      </c>
      <c r="K2927" t="str">
        <f>VLOOKUP(D2927,Group[],3,FALSE)</f>
        <v>Non Komoditi</v>
      </c>
      <c r="L2927">
        <f>VLOOKUP(D2927,Group[],5,FALSE)</f>
        <v>0</v>
      </c>
      <c r="M2927" t="str">
        <f>VLOOKUP(D2927,Group[],4,FALSE)</f>
        <v>Hilir Lainnya</v>
      </c>
      <c r="N2927" t="str">
        <f>VLOOKUP(F2927,Kategori[],3,FALSE)</f>
        <v>Hilir Lainya</v>
      </c>
    </row>
    <row r="2928" spans="1:14">
      <c r="A2928" s="139" t="s">
        <v>6856</v>
      </c>
      <c r="B2928" s="27" t="s">
        <v>22</v>
      </c>
      <c r="C2928" s="27" t="s">
        <v>19</v>
      </c>
      <c r="D2928" s="27" t="s">
        <v>1074</v>
      </c>
      <c r="E2928" s="27" t="s">
        <v>43</v>
      </c>
      <c r="F2928" s="27" t="s">
        <v>644</v>
      </c>
      <c r="G2928" s="27" t="s">
        <v>645</v>
      </c>
      <c r="H2928" s="139" t="s">
        <v>5</v>
      </c>
      <c r="I2928" s="1">
        <v>14609874</v>
      </c>
      <c r="J2928" s="58">
        <v>303</v>
      </c>
      <c r="K2928" t="str">
        <f>VLOOKUP(D2928,Group[],3,FALSE)</f>
        <v>Non Komoditi</v>
      </c>
      <c r="L2928">
        <f>VLOOKUP(D2928,Group[],5,FALSE)</f>
        <v>0</v>
      </c>
      <c r="M2928" t="str">
        <f>VLOOKUP(D2928,Group[],4,FALSE)</f>
        <v>Hilir Lainnya</v>
      </c>
      <c r="N2928" t="str">
        <f>VLOOKUP(F2928,Kategori[],3,FALSE)</f>
        <v>Hilir Lainya</v>
      </c>
    </row>
    <row r="2929" spans="1:14">
      <c r="A2929" s="139" t="s">
        <v>6856</v>
      </c>
      <c r="B2929" s="27" t="s">
        <v>22</v>
      </c>
      <c r="C2929" s="27" t="s">
        <v>19</v>
      </c>
      <c r="D2929" s="27" t="s">
        <v>1074</v>
      </c>
      <c r="E2929" s="27" t="s">
        <v>43</v>
      </c>
      <c r="F2929" s="27" t="s">
        <v>646</v>
      </c>
      <c r="G2929" s="27" t="s">
        <v>647</v>
      </c>
      <c r="H2929" s="139" t="s">
        <v>5</v>
      </c>
      <c r="I2929" s="1">
        <v>40579324</v>
      </c>
      <c r="J2929" s="58">
        <v>305</v>
      </c>
      <c r="K2929" t="str">
        <f>VLOOKUP(D2929,Group[],3,FALSE)</f>
        <v>Non Komoditi</v>
      </c>
      <c r="L2929">
        <f>VLOOKUP(D2929,Group[],5,FALSE)</f>
        <v>0</v>
      </c>
      <c r="M2929" t="str">
        <f>VLOOKUP(D2929,Group[],4,FALSE)</f>
        <v>Hilir Lainnya</v>
      </c>
      <c r="N2929" t="str">
        <f>VLOOKUP(F2929,Kategori[],3,FALSE)</f>
        <v>Hilir Lainya</v>
      </c>
    </row>
    <row r="2930" spans="1:14">
      <c r="A2930" s="139" t="s">
        <v>6856</v>
      </c>
      <c r="B2930" s="27" t="s">
        <v>22</v>
      </c>
      <c r="C2930" s="27" t="s">
        <v>19</v>
      </c>
      <c r="D2930" s="27" t="s">
        <v>1074</v>
      </c>
      <c r="E2930" s="27" t="s">
        <v>43</v>
      </c>
      <c r="F2930" s="27" t="s">
        <v>648</v>
      </c>
      <c r="G2930" s="27" t="s">
        <v>649</v>
      </c>
      <c r="H2930" s="139" t="s">
        <v>5</v>
      </c>
      <c r="I2930" s="1">
        <v>25731665</v>
      </c>
      <c r="J2930" s="58">
        <v>217</v>
      </c>
      <c r="K2930" t="str">
        <f>VLOOKUP(D2930,Group[],3,FALSE)</f>
        <v>Non Komoditi</v>
      </c>
      <c r="L2930">
        <f>VLOOKUP(D2930,Group[],5,FALSE)</f>
        <v>0</v>
      </c>
      <c r="M2930" t="str">
        <f>VLOOKUP(D2930,Group[],4,FALSE)</f>
        <v>Hilir Lainnya</v>
      </c>
      <c r="N2930" t="str">
        <f>VLOOKUP(F2930,Kategori[],3,FALSE)</f>
        <v>Hilir Lainya</v>
      </c>
    </row>
    <row r="2931" spans="1:14">
      <c r="A2931" s="139" t="s">
        <v>6856</v>
      </c>
      <c r="B2931" s="27" t="s">
        <v>22</v>
      </c>
      <c r="C2931" s="27" t="s">
        <v>19</v>
      </c>
      <c r="D2931" s="27" t="s">
        <v>1074</v>
      </c>
      <c r="E2931" s="27" t="s">
        <v>43</v>
      </c>
      <c r="F2931" s="27" t="s">
        <v>650</v>
      </c>
      <c r="G2931" s="27" t="s">
        <v>651</v>
      </c>
      <c r="H2931" s="139" t="s">
        <v>5</v>
      </c>
      <c r="I2931" s="1">
        <v>6573427</v>
      </c>
      <c r="J2931" s="58">
        <v>33</v>
      </c>
      <c r="K2931" t="str">
        <f>VLOOKUP(D2931,Group[],3,FALSE)</f>
        <v>Non Komoditi</v>
      </c>
      <c r="L2931">
        <f>VLOOKUP(D2931,Group[],5,FALSE)</f>
        <v>0</v>
      </c>
      <c r="M2931" t="str">
        <f>VLOOKUP(D2931,Group[],4,FALSE)</f>
        <v>Hilir Lainnya</v>
      </c>
      <c r="N2931" t="str">
        <f>VLOOKUP(F2931,Kategori[],3,FALSE)</f>
        <v>Hilir Lainya</v>
      </c>
    </row>
    <row r="2932" spans="1:14">
      <c r="A2932" s="139" t="s">
        <v>6856</v>
      </c>
      <c r="B2932" s="27" t="s">
        <v>22</v>
      </c>
      <c r="C2932" s="27" t="s">
        <v>19</v>
      </c>
      <c r="D2932" s="27" t="s">
        <v>1074</v>
      </c>
      <c r="E2932" s="27" t="s">
        <v>43</v>
      </c>
      <c r="F2932" s="27" t="s">
        <v>652</v>
      </c>
      <c r="G2932" s="27" t="s">
        <v>653</v>
      </c>
      <c r="H2932" s="139" t="s">
        <v>5</v>
      </c>
      <c r="I2932" s="1">
        <v>2676577</v>
      </c>
      <c r="J2932" s="58">
        <v>16</v>
      </c>
      <c r="K2932" t="str">
        <f>VLOOKUP(D2932,Group[],3,FALSE)</f>
        <v>Non Komoditi</v>
      </c>
      <c r="L2932">
        <f>VLOOKUP(D2932,Group[],5,FALSE)</f>
        <v>0</v>
      </c>
      <c r="M2932" t="str">
        <f>VLOOKUP(D2932,Group[],4,FALSE)</f>
        <v>Hilir Lainnya</v>
      </c>
      <c r="N2932" t="str">
        <f>VLOOKUP(F2932,Kategori[],3,FALSE)</f>
        <v>Hilir Lainya</v>
      </c>
    </row>
    <row r="2933" spans="1:14">
      <c r="A2933" s="139" t="s">
        <v>6856</v>
      </c>
      <c r="B2933" s="27" t="s">
        <v>22</v>
      </c>
      <c r="C2933" s="27" t="s">
        <v>19</v>
      </c>
      <c r="D2933" s="27" t="s">
        <v>1074</v>
      </c>
      <c r="E2933" s="27" t="s">
        <v>43</v>
      </c>
      <c r="F2933" s="27" t="s">
        <v>664</v>
      </c>
      <c r="G2933" s="27" t="s">
        <v>665</v>
      </c>
      <c r="H2933" s="139" t="s">
        <v>5</v>
      </c>
      <c r="I2933" s="1">
        <v>6706426</v>
      </c>
      <c r="J2933" s="58">
        <v>60</v>
      </c>
      <c r="K2933" t="str">
        <f>VLOOKUP(D2933,Group[],3,FALSE)</f>
        <v>Non Komoditi</v>
      </c>
      <c r="L2933">
        <f>VLOOKUP(D2933,Group[],5,FALSE)</f>
        <v>0</v>
      </c>
      <c r="M2933" t="str">
        <f>VLOOKUP(D2933,Group[],4,FALSE)</f>
        <v>Hilir Lainnya</v>
      </c>
      <c r="N2933" t="str">
        <f>VLOOKUP(F2933,Kategori[],3,FALSE)</f>
        <v>Hilir Lainya</v>
      </c>
    </row>
    <row r="2934" spans="1:14">
      <c r="A2934" s="139" t="s">
        <v>6856</v>
      </c>
      <c r="B2934" s="27" t="s">
        <v>22</v>
      </c>
      <c r="C2934" s="27" t="s">
        <v>19</v>
      </c>
      <c r="D2934" s="27" t="s">
        <v>1074</v>
      </c>
      <c r="E2934" s="27" t="s">
        <v>43</v>
      </c>
      <c r="F2934" s="27" t="s">
        <v>666</v>
      </c>
      <c r="G2934" s="27" t="s">
        <v>667</v>
      </c>
      <c r="H2934" s="139" t="s">
        <v>5</v>
      </c>
      <c r="I2934" s="1">
        <v>12030435</v>
      </c>
      <c r="J2934" s="58">
        <v>174</v>
      </c>
      <c r="K2934" t="str">
        <f>VLOOKUP(D2934,Group[],3,FALSE)</f>
        <v>Non Komoditi</v>
      </c>
      <c r="L2934">
        <f>VLOOKUP(D2934,Group[],5,FALSE)</f>
        <v>0</v>
      </c>
      <c r="M2934" t="str">
        <f>VLOOKUP(D2934,Group[],4,FALSE)</f>
        <v>Hilir Lainnya</v>
      </c>
      <c r="N2934" t="str">
        <f>VLOOKUP(F2934,Kategori[],3,FALSE)</f>
        <v>Hilir Lainya</v>
      </c>
    </row>
    <row r="2935" spans="1:14">
      <c r="A2935" s="139" t="s">
        <v>6856</v>
      </c>
      <c r="B2935" s="27" t="s">
        <v>22</v>
      </c>
      <c r="C2935" s="27" t="s">
        <v>19</v>
      </c>
      <c r="D2935" s="27" t="s">
        <v>1074</v>
      </c>
      <c r="E2935" s="27" t="s">
        <v>43</v>
      </c>
      <c r="F2935" s="27" t="s">
        <v>668</v>
      </c>
      <c r="G2935" s="27" t="s">
        <v>669</v>
      </c>
      <c r="H2935" s="139" t="s">
        <v>5</v>
      </c>
      <c r="I2935" s="1">
        <v>6486486</v>
      </c>
      <c r="J2935" s="58">
        <v>60</v>
      </c>
      <c r="K2935" t="str">
        <f>VLOOKUP(D2935,Group[],3,FALSE)</f>
        <v>Non Komoditi</v>
      </c>
      <c r="L2935">
        <f>VLOOKUP(D2935,Group[],5,FALSE)</f>
        <v>0</v>
      </c>
      <c r="M2935" t="str">
        <f>VLOOKUP(D2935,Group[],4,FALSE)</f>
        <v>Hilir Lainnya</v>
      </c>
      <c r="N2935" t="str">
        <f>VLOOKUP(F2935,Kategori[],3,FALSE)</f>
        <v>Hilir Lainya</v>
      </c>
    </row>
    <row r="2936" spans="1:14">
      <c r="A2936" s="139" t="s">
        <v>6856</v>
      </c>
      <c r="B2936" s="27" t="s">
        <v>22</v>
      </c>
      <c r="C2936" s="27" t="s">
        <v>19</v>
      </c>
      <c r="D2936" s="27" t="s">
        <v>1074</v>
      </c>
      <c r="E2936" s="27" t="s">
        <v>43</v>
      </c>
      <c r="F2936" s="27" t="s">
        <v>670</v>
      </c>
      <c r="G2936" s="27" t="s">
        <v>671</v>
      </c>
      <c r="H2936" s="139" t="s">
        <v>5</v>
      </c>
      <c r="I2936" s="1">
        <v>24459897</v>
      </c>
      <c r="J2936" s="58">
        <v>262</v>
      </c>
      <c r="K2936" t="str">
        <f>VLOOKUP(D2936,Group[],3,FALSE)</f>
        <v>Non Komoditi</v>
      </c>
      <c r="L2936">
        <f>VLOOKUP(D2936,Group[],5,FALSE)</f>
        <v>0</v>
      </c>
      <c r="M2936" t="str">
        <f>VLOOKUP(D2936,Group[],4,FALSE)</f>
        <v>Hilir Lainnya</v>
      </c>
      <c r="N2936" t="str">
        <f>VLOOKUP(F2936,Kategori[],3,FALSE)</f>
        <v>Hilir Lainya</v>
      </c>
    </row>
    <row r="2937" spans="1:14">
      <c r="A2937" s="139" t="s">
        <v>6856</v>
      </c>
      <c r="B2937" s="27" t="s">
        <v>22</v>
      </c>
      <c r="C2937" s="27" t="s">
        <v>19</v>
      </c>
      <c r="D2937" s="27" t="s">
        <v>1074</v>
      </c>
      <c r="E2937" s="27" t="s">
        <v>43</v>
      </c>
      <c r="F2937" s="27" t="s">
        <v>672</v>
      </c>
      <c r="G2937" s="27" t="s">
        <v>673</v>
      </c>
      <c r="H2937" s="139" t="s">
        <v>5</v>
      </c>
      <c r="I2937" s="1">
        <v>1441441</v>
      </c>
      <c r="J2937" s="58">
        <v>20</v>
      </c>
      <c r="K2937" t="str">
        <f>VLOOKUP(D2937,Group[],3,FALSE)</f>
        <v>Non Komoditi</v>
      </c>
      <c r="L2937">
        <f>VLOOKUP(D2937,Group[],5,FALSE)</f>
        <v>0</v>
      </c>
      <c r="M2937" t="str">
        <f>VLOOKUP(D2937,Group[],4,FALSE)</f>
        <v>Hilir Lainnya</v>
      </c>
      <c r="N2937" t="str">
        <f>VLOOKUP(F2937,Kategori[],3,FALSE)</f>
        <v>Hilir Lainya</v>
      </c>
    </row>
    <row r="2938" spans="1:14">
      <c r="A2938" s="139" t="s">
        <v>6856</v>
      </c>
      <c r="B2938" s="27" t="s">
        <v>22</v>
      </c>
      <c r="C2938" s="27" t="s">
        <v>19</v>
      </c>
      <c r="D2938" s="27" t="s">
        <v>1074</v>
      </c>
      <c r="E2938" s="27" t="s">
        <v>43</v>
      </c>
      <c r="F2938" s="27" t="s">
        <v>674</v>
      </c>
      <c r="G2938" s="27" t="s">
        <v>675</v>
      </c>
      <c r="H2938" s="139" t="s">
        <v>5</v>
      </c>
      <c r="I2938" s="1">
        <v>612612</v>
      </c>
      <c r="J2938" s="58">
        <v>10</v>
      </c>
      <c r="K2938" t="str">
        <f>VLOOKUP(D2938,Group[],3,FALSE)</f>
        <v>Non Komoditi</v>
      </c>
      <c r="L2938">
        <f>VLOOKUP(D2938,Group[],5,FALSE)</f>
        <v>0</v>
      </c>
      <c r="M2938" t="str">
        <f>VLOOKUP(D2938,Group[],4,FALSE)</f>
        <v>Hilir Lainnya</v>
      </c>
      <c r="N2938" t="str">
        <f>VLOOKUP(F2938,Kategori[],3,FALSE)</f>
        <v>Hilir Lainya</v>
      </c>
    </row>
    <row r="2939" spans="1:14">
      <c r="A2939" s="139" t="s">
        <v>6856</v>
      </c>
      <c r="B2939" s="27" t="s">
        <v>22</v>
      </c>
      <c r="C2939" s="27" t="s">
        <v>19</v>
      </c>
      <c r="D2939" s="27" t="s">
        <v>1074</v>
      </c>
      <c r="E2939" s="27" t="s">
        <v>43</v>
      </c>
      <c r="F2939" s="27" t="s">
        <v>676</v>
      </c>
      <c r="G2939" s="27" t="s">
        <v>677</v>
      </c>
      <c r="H2939" s="139" t="s">
        <v>5</v>
      </c>
      <c r="I2939" s="1">
        <v>1729730</v>
      </c>
      <c r="J2939" s="58">
        <v>40</v>
      </c>
      <c r="K2939" t="str">
        <f>VLOOKUP(D2939,Group[],3,FALSE)</f>
        <v>Non Komoditi</v>
      </c>
      <c r="L2939">
        <f>VLOOKUP(D2939,Group[],5,FALSE)</f>
        <v>0</v>
      </c>
      <c r="M2939" t="str">
        <f>VLOOKUP(D2939,Group[],4,FALSE)</f>
        <v>Hilir Lainnya</v>
      </c>
      <c r="N2939" t="str">
        <f>VLOOKUP(F2939,Kategori[],3,FALSE)</f>
        <v>Hilir Lainya</v>
      </c>
    </row>
    <row r="2940" spans="1:14">
      <c r="A2940" s="139" t="s">
        <v>6856</v>
      </c>
      <c r="B2940" s="27" t="s">
        <v>22</v>
      </c>
      <c r="C2940" s="27" t="s">
        <v>19</v>
      </c>
      <c r="D2940" s="27" t="s">
        <v>1074</v>
      </c>
      <c r="E2940" s="27" t="s">
        <v>43</v>
      </c>
      <c r="F2940" s="27" t="s">
        <v>678</v>
      </c>
      <c r="G2940" s="27" t="s">
        <v>679</v>
      </c>
      <c r="H2940" s="139" t="s">
        <v>5</v>
      </c>
      <c r="I2940" s="1">
        <v>9239639</v>
      </c>
      <c r="J2940" s="58">
        <v>50</v>
      </c>
      <c r="K2940" t="str">
        <f>VLOOKUP(D2940,Group[],3,FALSE)</f>
        <v>Non Komoditi</v>
      </c>
      <c r="L2940">
        <f>VLOOKUP(D2940,Group[],5,FALSE)</f>
        <v>0</v>
      </c>
      <c r="M2940" t="str">
        <f>VLOOKUP(D2940,Group[],4,FALSE)</f>
        <v>Hilir Lainnya</v>
      </c>
      <c r="N2940" t="str">
        <f>VLOOKUP(F2940,Kategori[],3,FALSE)</f>
        <v>Hilir Lainya</v>
      </c>
    </row>
    <row r="2941" spans="1:14">
      <c r="A2941" s="139" t="s">
        <v>6856</v>
      </c>
      <c r="B2941" s="27" t="s">
        <v>22</v>
      </c>
      <c r="C2941" s="27" t="s">
        <v>19</v>
      </c>
      <c r="D2941" s="27" t="s">
        <v>1074</v>
      </c>
      <c r="E2941" s="27" t="s">
        <v>43</v>
      </c>
      <c r="F2941" s="27" t="s">
        <v>680</v>
      </c>
      <c r="G2941" s="27" t="s">
        <v>681</v>
      </c>
      <c r="H2941" s="139" t="s">
        <v>5</v>
      </c>
      <c r="I2941" s="1">
        <v>17004504</v>
      </c>
      <c r="J2941" s="58">
        <v>191</v>
      </c>
      <c r="K2941" t="str">
        <f>VLOOKUP(D2941,Group[],3,FALSE)</f>
        <v>Non Komoditi</v>
      </c>
      <c r="L2941">
        <f>VLOOKUP(D2941,Group[],5,FALSE)</f>
        <v>0</v>
      </c>
      <c r="M2941" t="str">
        <f>VLOOKUP(D2941,Group[],4,FALSE)</f>
        <v>Hilir Lainnya</v>
      </c>
      <c r="N2941" t="str">
        <f>VLOOKUP(F2941,Kategori[],3,FALSE)</f>
        <v>Hilir Lainya</v>
      </c>
    </row>
    <row r="2942" spans="1:14">
      <c r="A2942" s="139" t="s">
        <v>6856</v>
      </c>
      <c r="B2942" s="27" t="s">
        <v>22</v>
      </c>
      <c r="C2942" s="27" t="s">
        <v>19</v>
      </c>
      <c r="D2942" s="27" t="s">
        <v>1074</v>
      </c>
      <c r="E2942" s="27" t="s">
        <v>43</v>
      </c>
      <c r="F2942" s="27" t="s">
        <v>682</v>
      </c>
      <c r="G2942" s="27" t="s">
        <v>683</v>
      </c>
      <c r="H2942" s="139" t="s">
        <v>5</v>
      </c>
      <c r="I2942" s="1">
        <v>8104505</v>
      </c>
      <c r="J2942" s="58">
        <v>45</v>
      </c>
      <c r="K2942" t="str">
        <f>VLOOKUP(D2942,Group[],3,FALSE)</f>
        <v>Non Komoditi</v>
      </c>
      <c r="L2942">
        <f>VLOOKUP(D2942,Group[],5,FALSE)</f>
        <v>0</v>
      </c>
      <c r="M2942" t="str">
        <f>VLOOKUP(D2942,Group[],4,FALSE)</f>
        <v>Hilir Lainnya</v>
      </c>
      <c r="N2942" t="str">
        <f>VLOOKUP(F2942,Kategori[],3,FALSE)</f>
        <v>Hilir Lainya</v>
      </c>
    </row>
    <row r="2943" spans="1:14">
      <c r="A2943" s="139" t="s">
        <v>6856</v>
      </c>
      <c r="B2943" s="27" t="s">
        <v>22</v>
      </c>
      <c r="C2943" s="27" t="s">
        <v>19</v>
      </c>
      <c r="D2943" s="27" t="s">
        <v>1074</v>
      </c>
      <c r="E2943" s="27" t="s">
        <v>43</v>
      </c>
      <c r="F2943" s="27" t="s">
        <v>690</v>
      </c>
      <c r="G2943" s="27" t="s">
        <v>691</v>
      </c>
      <c r="H2943" s="139" t="s">
        <v>5</v>
      </c>
      <c r="I2943" s="1">
        <v>9414437</v>
      </c>
      <c r="J2943" s="58">
        <v>9500</v>
      </c>
      <c r="K2943" t="str">
        <f>VLOOKUP(D2943,Group[],3,FALSE)</f>
        <v>Non Komoditi</v>
      </c>
      <c r="L2943">
        <f>VLOOKUP(D2943,Group[],5,FALSE)</f>
        <v>0</v>
      </c>
      <c r="M2943" t="str">
        <f>VLOOKUP(D2943,Group[],4,FALSE)</f>
        <v>Hilir Lainnya</v>
      </c>
      <c r="N2943" t="str">
        <f>VLOOKUP(F2943,Kategori[],3,FALSE)</f>
        <v>Hilir Lainya</v>
      </c>
    </row>
    <row r="2944" spans="1:14">
      <c r="A2944" s="139" t="s">
        <v>6856</v>
      </c>
      <c r="B2944" s="27" t="s">
        <v>22</v>
      </c>
      <c r="C2944" s="27" t="s">
        <v>19</v>
      </c>
      <c r="D2944" s="27" t="s">
        <v>1074</v>
      </c>
      <c r="E2944" s="27" t="s">
        <v>43</v>
      </c>
      <c r="F2944" s="27" t="s">
        <v>696</v>
      </c>
      <c r="G2944" s="27" t="s">
        <v>697</v>
      </c>
      <c r="H2944" s="139" t="s">
        <v>5</v>
      </c>
      <c r="I2944" s="1">
        <v>4945946</v>
      </c>
      <c r="J2944" s="58">
        <v>31</v>
      </c>
      <c r="K2944" t="str">
        <f>VLOOKUP(D2944,Group[],3,FALSE)</f>
        <v>Non Komoditi</v>
      </c>
      <c r="L2944">
        <f>VLOOKUP(D2944,Group[],5,FALSE)</f>
        <v>0</v>
      </c>
      <c r="M2944" t="str">
        <f>VLOOKUP(D2944,Group[],4,FALSE)</f>
        <v>Hilir Lainnya</v>
      </c>
      <c r="N2944" t="str">
        <f>VLOOKUP(F2944,Kategori[],3,FALSE)</f>
        <v>Hilir Lainya</v>
      </c>
    </row>
    <row r="2945" spans="1:14">
      <c r="A2945" s="139" t="s">
        <v>6856</v>
      </c>
      <c r="B2945" s="27" t="s">
        <v>22</v>
      </c>
      <c r="C2945" s="27" t="s">
        <v>19</v>
      </c>
      <c r="D2945" s="27" t="s">
        <v>1074</v>
      </c>
      <c r="E2945" s="27" t="s">
        <v>43</v>
      </c>
      <c r="F2945" s="27" t="s">
        <v>734</v>
      </c>
      <c r="G2945" s="27" t="s">
        <v>735</v>
      </c>
      <c r="H2945" s="139" t="s">
        <v>5</v>
      </c>
      <c r="I2945" s="1">
        <v>6054054</v>
      </c>
      <c r="J2945" s="58">
        <v>80</v>
      </c>
      <c r="K2945" t="str">
        <f>VLOOKUP(D2945,Group[],3,FALSE)</f>
        <v>Non Komoditi</v>
      </c>
      <c r="L2945">
        <f>VLOOKUP(D2945,Group[],5,FALSE)</f>
        <v>0</v>
      </c>
      <c r="M2945" t="str">
        <f>VLOOKUP(D2945,Group[],4,FALSE)</f>
        <v>Hilir Lainnya</v>
      </c>
      <c r="N2945" t="str">
        <f>VLOOKUP(F2945,Kategori[],3,FALSE)</f>
        <v>Hilir Lainya</v>
      </c>
    </row>
    <row r="2946" spans="1:14">
      <c r="A2946" s="139" t="s">
        <v>6856</v>
      </c>
      <c r="B2946" s="27" t="s">
        <v>22</v>
      </c>
      <c r="C2946" s="27" t="s">
        <v>19</v>
      </c>
      <c r="D2946" s="27" t="s">
        <v>1074</v>
      </c>
      <c r="E2946" s="27" t="s">
        <v>43</v>
      </c>
      <c r="F2946" s="27" t="s">
        <v>740</v>
      </c>
      <c r="G2946" s="27" t="s">
        <v>741</v>
      </c>
      <c r="H2946" s="139" t="s">
        <v>5</v>
      </c>
      <c r="I2946" s="1">
        <v>6655055</v>
      </c>
      <c r="J2946" s="58">
        <v>122</v>
      </c>
      <c r="K2946" t="str">
        <f>VLOOKUP(D2946,Group[],3,FALSE)</f>
        <v>Non Komoditi</v>
      </c>
      <c r="L2946">
        <f>VLOOKUP(D2946,Group[],5,FALSE)</f>
        <v>0</v>
      </c>
      <c r="M2946" t="str">
        <f>VLOOKUP(D2946,Group[],4,FALSE)</f>
        <v>Hilir Lainnya</v>
      </c>
      <c r="N2946" t="str">
        <f>VLOOKUP(F2946,Kategori[],3,FALSE)</f>
        <v>Hilir Lainya</v>
      </c>
    </row>
    <row r="2947" spans="1:14">
      <c r="A2947" s="139" t="s">
        <v>6856</v>
      </c>
      <c r="B2947" s="27" t="s">
        <v>22</v>
      </c>
      <c r="C2947" s="27" t="s">
        <v>19</v>
      </c>
      <c r="D2947" s="27" t="s">
        <v>1074</v>
      </c>
      <c r="E2947" s="27" t="s">
        <v>43</v>
      </c>
      <c r="F2947" s="27" t="s">
        <v>742</v>
      </c>
      <c r="G2947" s="27" t="s">
        <v>743</v>
      </c>
      <c r="H2947" s="139" t="s">
        <v>5</v>
      </c>
      <c r="I2947" s="1">
        <v>7763031</v>
      </c>
      <c r="J2947" s="58">
        <v>152</v>
      </c>
      <c r="K2947" t="str">
        <f>VLOOKUP(D2947,Group[],3,FALSE)</f>
        <v>Non Komoditi</v>
      </c>
      <c r="L2947">
        <f>VLOOKUP(D2947,Group[],5,FALSE)</f>
        <v>0</v>
      </c>
      <c r="M2947" t="str">
        <f>VLOOKUP(D2947,Group[],4,FALSE)</f>
        <v>Hilir Lainnya</v>
      </c>
      <c r="N2947" t="str">
        <f>VLOOKUP(F2947,Kategori[],3,FALSE)</f>
        <v>Hilir Lainya</v>
      </c>
    </row>
    <row r="2948" spans="1:14">
      <c r="A2948" s="139" t="s">
        <v>6856</v>
      </c>
      <c r="B2948" s="27" t="s">
        <v>22</v>
      </c>
      <c r="C2948" s="27" t="s">
        <v>19</v>
      </c>
      <c r="D2948" s="27" t="s">
        <v>1071</v>
      </c>
      <c r="E2948" s="27" t="s">
        <v>42</v>
      </c>
      <c r="F2948" s="27" t="s">
        <v>662</v>
      </c>
      <c r="G2948" s="27" t="s">
        <v>663</v>
      </c>
      <c r="H2948" s="139" t="s">
        <v>5</v>
      </c>
      <c r="I2948" s="1">
        <v>547200000</v>
      </c>
      <c r="J2948" s="58">
        <v>36000</v>
      </c>
      <c r="K2948" t="str">
        <f>VLOOKUP(D2948,Group[],3,FALSE)</f>
        <v>Non Komoditi</v>
      </c>
      <c r="L2948">
        <f>VLOOKUP(D2948,Group[],5,FALSE)</f>
        <v>0</v>
      </c>
      <c r="M2948" t="str">
        <f>VLOOKUP(D2948,Group[],4,FALSE)</f>
        <v>Hilir Lainnya</v>
      </c>
      <c r="N2948" t="str">
        <f>VLOOKUP(F2948,Kategori[],3,FALSE)</f>
        <v>Hilir Lainya</v>
      </c>
    </row>
    <row r="2949" spans="1:14">
      <c r="A2949" s="139" t="s">
        <v>6856</v>
      </c>
      <c r="B2949" s="27" t="s">
        <v>22</v>
      </c>
      <c r="C2949" s="27" t="s">
        <v>19</v>
      </c>
      <c r="D2949" s="27" t="s">
        <v>1071</v>
      </c>
      <c r="E2949" s="27" t="s">
        <v>42</v>
      </c>
      <c r="F2949" s="27" t="s">
        <v>738</v>
      </c>
      <c r="G2949" s="27" t="s">
        <v>739</v>
      </c>
      <c r="H2949" s="139" t="s">
        <v>5</v>
      </c>
      <c r="I2949" s="1">
        <v>5150000</v>
      </c>
      <c r="J2949" s="58">
        <v>14000</v>
      </c>
      <c r="K2949" t="str">
        <f>VLOOKUP(D2949,Group[],3,FALSE)</f>
        <v>Non Komoditi</v>
      </c>
      <c r="L2949">
        <f>VLOOKUP(D2949,Group[],5,FALSE)</f>
        <v>0</v>
      </c>
      <c r="M2949" t="str">
        <f>VLOOKUP(D2949,Group[],4,FALSE)</f>
        <v>Hilir Lainnya</v>
      </c>
      <c r="N2949" t="str">
        <f>VLOOKUP(F2949,Kategori[],3,FALSE)</f>
        <v>Hilir Lainya</v>
      </c>
    </row>
    <row r="2950" spans="1:14">
      <c r="A2950" s="139" t="s">
        <v>6856</v>
      </c>
      <c r="B2950" s="27" t="s">
        <v>22</v>
      </c>
      <c r="C2950" s="27" t="s">
        <v>19</v>
      </c>
      <c r="D2950" s="27" t="s">
        <v>1064</v>
      </c>
      <c r="E2950" s="27" t="s">
        <v>33</v>
      </c>
      <c r="F2950" s="27" t="s">
        <v>6</v>
      </c>
      <c r="G2950" s="27" t="s">
        <v>6</v>
      </c>
      <c r="H2950" s="139" t="s">
        <v>5</v>
      </c>
      <c r="I2950" s="1">
        <v>-31736688</v>
      </c>
      <c r="J2950" s="58">
        <v>0</v>
      </c>
      <c r="K2950" t="str">
        <f>VLOOKUP(D2950,Group[],3,FALSE)</f>
        <v>Komoditi</v>
      </c>
      <c r="L2950" t="str">
        <f>VLOOKUP(D2950,Group[],5,FALSE)</f>
        <v>Tebu</v>
      </c>
      <c r="M2950" t="str">
        <f>VLOOKUP(D2950,Group[],4,FALSE)</f>
        <v>Tebu</v>
      </c>
      <c r="N2950" t="str">
        <f>VLOOKUP(F2950,Kategori[],3,FALSE)</f>
        <v>Lainnya</v>
      </c>
    </row>
    <row r="2951" spans="1:14">
      <c r="A2951" s="139" t="s">
        <v>6856</v>
      </c>
      <c r="B2951" s="27" t="s">
        <v>22</v>
      </c>
      <c r="C2951" s="27" t="s">
        <v>19</v>
      </c>
      <c r="D2951" s="27" t="s">
        <v>1072</v>
      </c>
      <c r="E2951" s="27" t="s">
        <v>27</v>
      </c>
      <c r="F2951" s="27" t="s">
        <v>6</v>
      </c>
      <c r="G2951" s="27" t="s">
        <v>6</v>
      </c>
      <c r="H2951" s="139" t="s">
        <v>5</v>
      </c>
      <c r="I2951" s="1">
        <v>9573750</v>
      </c>
      <c r="J2951" s="58">
        <v>0</v>
      </c>
      <c r="K2951" t="str">
        <f>VLOOKUP(D2951,Group[],3,FALSE)</f>
        <v>Non Komoditi</v>
      </c>
      <c r="L2951">
        <f>VLOOKUP(D2951,Group[],5,FALSE)</f>
        <v>0</v>
      </c>
      <c r="M2951" t="str">
        <f>VLOOKUP(D2951,Group[],4,FALSE)</f>
        <v>Hortikultura</v>
      </c>
      <c r="N2951" t="str">
        <f>VLOOKUP(F2951,Kategori[],3,FALSE)</f>
        <v>Lainnya</v>
      </c>
    </row>
    <row r="2952" spans="1:14">
      <c r="A2952" s="139" t="s">
        <v>6856</v>
      </c>
      <c r="B2952" s="27" t="s">
        <v>22</v>
      </c>
      <c r="C2952" s="27" t="s">
        <v>19</v>
      </c>
      <c r="D2952" s="27" t="s">
        <v>1076</v>
      </c>
      <c r="E2952" s="27" t="s">
        <v>32</v>
      </c>
      <c r="F2952" s="27" t="s">
        <v>6</v>
      </c>
      <c r="G2952" s="27" t="s">
        <v>6</v>
      </c>
      <c r="H2952" s="139" t="s">
        <v>5</v>
      </c>
      <c r="I2952" s="1">
        <v>320458000</v>
      </c>
      <c r="J2952" s="58">
        <v>0</v>
      </c>
      <c r="K2952" t="str">
        <f>VLOOKUP(D2952,Group[],3,FALSE)</f>
        <v>Non Komoditi</v>
      </c>
      <c r="L2952">
        <f>VLOOKUP(D2952,Group[],5,FALSE)</f>
        <v>0</v>
      </c>
      <c r="M2952" t="str">
        <f>VLOOKUP(D2952,Group[],4,FALSE)</f>
        <v>Hortikultura</v>
      </c>
      <c r="N2952" t="str">
        <f>VLOOKUP(F2952,Kategori[],3,FALSE)</f>
        <v>Lainnya</v>
      </c>
    </row>
    <row r="2953" spans="1:14">
      <c r="A2953" s="139" t="s">
        <v>6856</v>
      </c>
      <c r="B2953" s="27" t="s">
        <v>22</v>
      </c>
      <c r="C2953" s="27" t="s">
        <v>19</v>
      </c>
      <c r="D2953" s="27" t="s">
        <v>1065</v>
      </c>
      <c r="E2953" s="27" t="s">
        <v>34</v>
      </c>
      <c r="F2953" s="27" t="s">
        <v>320</v>
      </c>
      <c r="G2953" s="27" t="s">
        <v>321</v>
      </c>
      <c r="H2953" s="139" t="s">
        <v>5</v>
      </c>
      <c r="I2953" s="1">
        <v>3829241506</v>
      </c>
      <c r="J2953" s="58">
        <v>29</v>
      </c>
      <c r="K2953" t="str">
        <f>VLOOKUP(D2953,Group[],3,FALSE)</f>
        <v>Non Komoditi</v>
      </c>
      <c r="L2953">
        <f>VLOOKUP(D2953,Group[],5,FALSE)</f>
        <v>0</v>
      </c>
      <c r="M2953" t="str">
        <f>VLOOKUP(D2953,Group[],4,FALSE)</f>
        <v>Optimalisasi Aset</v>
      </c>
      <c r="N2953" t="str">
        <f>VLOOKUP(F2953,Kategori[],3,FALSE)</f>
        <v>Optimalisasi Aset</v>
      </c>
    </row>
    <row r="2954" spans="1:14">
      <c r="A2954" s="139" t="s">
        <v>6856</v>
      </c>
      <c r="B2954" s="27" t="s">
        <v>22</v>
      </c>
      <c r="C2954" s="27" t="s">
        <v>19</v>
      </c>
      <c r="D2954" s="27" t="s">
        <v>1065</v>
      </c>
      <c r="E2954" s="27" t="s">
        <v>34</v>
      </c>
      <c r="F2954" s="27" t="s">
        <v>6</v>
      </c>
      <c r="G2954" s="27" t="s">
        <v>6</v>
      </c>
      <c r="H2954" s="139" t="s">
        <v>5</v>
      </c>
      <c r="I2954" s="1">
        <v>-1056031838</v>
      </c>
      <c r="J2954" s="58">
        <v>0</v>
      </c>
      <c r="K2954" t="str">
        <f>VLOOKUP(D2954,Group[],3,FALSE)</f>
        <v>Non Komoditi</v>
      </c>
      <c r="L2954">
        <f>VLOOKUP(D2954,Group[],5,FALSE)</f>
        <v>0</v>
      </c>
      <c r="M2954" t="str">
        <f>VLOOKUP(D2954,Group[],4,FALSE)</f>
        <v>Optimalisasi Aset</v>
      </c>
      <c r="N2954" t="str">
        <f>VLOOKUP(F2954,Kategori[],3,FALSE)</f>
        <v>Lainnya</v>
      </c>
    </row>
    <row r="2955" spans="1:14">
      <c r="A2955" s="139" t="s">
        <v>6856</v>
      </c>
      <c r="B2955" s="27" t="s">
        <v>22</v>
      </c>
      <c r="C2955" s="27" t="s">
        <v>19</v>
      </c>
      <c r="D2955" s="27" t="s">
        <v>1073</v>
      </c>
      <c r="E2955" s="27" t="s">
        <v>26</v>
      </c>
      <c r="F2955" s="27" t="s">
        <v>116</v>
      </c>
      <c r="G2955" s="27" t="s">
        <v>117</v>
      </c>
      <c r="H2955" s="139" t="s">
        <v>5</v>
      </c>
      <c r="I2955" s="1">
        <v>583295108</v>
      </c>
      <c r="J2955" s="58">
        <v>48</v>
      </c>
      <c r="K2955" t="str">
        <f>VLOOKUP(D2955,Group[],3,FALSE)</f>
        <v>Non Komoditi</v>
      </c>
      <c r="L2955">
        <f>VLOOKUP(D2955,Group[],5,FALSE)</f>
        <v>0</v>
      </c>
      <c r="M2955" t="str">
        <f>VLOOKUP(D2955,Group[],4,FALSE)</f>
        <v>Agrowisata</v>
      </c>
      <c r="N2955" t="str">
        <f>VLOOKUP(F2955,Kategori[],3,FALSE)</f>
        <v>Agrowisata</v>
      </c>
    </row>
    <row r="2956" spans="1:14">
      <c r="A2956" s="139" t="s">
        <v>6856</v>
      </c>
      <c r="B2956" s="27" t="s">
        <v>22</v>
      </c>
      <c r="C2956" s="27" t="s">
        <v>19</v>
      </c>
      <c r="D2956" s="27" t="s">
        <v>1073</v>
      </c>
      <c r="E2956" s="27" t="s">
        <v>26</v>
      </c>
      <c r="F2956" s="27" t="s">
        <v>118</v>
      </c>
      <c r="G2956" s="27" t="s">
        <v>119</v>
      </c>
      <c r="H2956" s="139" t="s">
        <v>5</v>
      </c>
      <c r="I2956" s="1">
        <v>185576805</v>
      </c>
      <c r="J2956" s="58">
        <v>30</v>
      </c>
      <c r="K2956" t="str">
        <f>VLOOKUP(D2956,Group[],3,FALSE)</f>
        <v>Non Komoditi</v>
      </c>
      <c r="L2956">
        <f>VLOOKUP(D2956,Group[],5,FALSE)</f>
        <v>0</v>
      </c>
      <c r="M2956" t="str">
        <f>VLOOKUP(D2956,Group[],4,FALSE)</f>
        <v>Agrowisata</v>
      </c>
      <c r="N2956" t="str">
        <f>VLOOKUP(F2956,Kategori[],3,FALSE)</f>
        <v>Agrowisata</v>
      </c>
    </row>
    <row r="2957" spans="1:14">
      <c r="A2957" s="139" t="s">
        <v>6856</v>
      </c>
      <c r="B2957" s="27" t="s">
        <v>22</v>
      </c>
      <c r="C2957" s="27" t="s">
        <v>19</v>
      </c>
      <c r="D2957" s="27" t="s">
        <v>1073</v>
      </c>
      <c r="E2957" s="27" t="s">
        <v>26</v>
      </c>
      <c r="F2957" s="27" t="s">
        <v>120</v>
      </c>
      <c r="G2957" s="27" t="s">
        <v>121</v>
      </c>
      <c r="H2957" s="139" t="s">
        <v>5</v>
      </c>
      <c r="I2957" s="1">
        <v>13598707328</v>
      </c>
      <c r="J2957" s="58">
        <v>704</v>
      </c>
      <c r="K2957" t="str">
        <f>VLOOKUP(D2957,Group[],3,FALSE)</f>
        <v>Non Komoditi</v>
      </c>
      <c r="L2957">
        <f>VLOOKUP(D2957,Group[],5,FALSE)</f>
        <v>0</v>
      </c>
      <c r="M2957" t="str">
        <f>VLOOKUP(D2957,Group[],4,FALSE)</f>
        <v>Agrowisata</v>
      </c>
      <c r="N2957" t="str">
        <f>VLOOKUP(F2957,Kategori[],3,FALSE)</f>
        <v>Agrowisata</v>
      </c>
    </row>
    <row r="2958" spans="1:14">
      <c r="A2958" s="139" t="s">
        <v>6856</v>
      </c>
      <c r="B2958" s="27" t="s">
        <v>22</v>
      </c>
      <c r="C2958" s="27" t="s">
        <v>19</v>
      </c>
      <c r="D2958" s="27" t="s">
        <v>1073</v>
      </c>
      <c r="E2958" s="27" t="s">
        <v>26</v>
      </c>
      <c r="F2958" s="27" t="s">
        <v>122</v>
      </c>
      <c r="G2958" s="27" t="s">
        <v>123</v>
      </c>
      <c r="H2958" s="139" t="s">
        <v>5</v>
      </c>
      <c r="I2958" s="1">
        <v>6192316106</v>
      </c>
      <c r="J2958" s="58">
        <v>92</v>
      </c>
      <c r="K2958" t="str">
        <f>VLOOKUP(D2958,Group[],3,FALSE)</f>
        <v>Non Komoditi</v>
      </c>
      <c r="L2958">
        <f>VLOOKUP(D2958,Group[],5,FALSE)</f>
        <v>0</v>
      </c>
      <c r="M2958" t="str">
        <f>VLOOKUP(D2958,Group[],4,FALSE)</f>
        <v>Agrowisata</v>
      </c>
      <c r="N2958" t="str">
        <f>VLOOKUP(F2958,Kategori[],3,FALSE)</f>
        <v>Agrowisata</v>
      </c>
    </row>
    <row r="2959" spans="1:14">
      <c r="A2959" s="139" t="s">
        <v>6856</v>
      </c>
      <c r="B2959" s="27" t="s">
        <v>22</v>
      </c>
      <c r="C2959" s="27" t="s">
        <v>19</v>
      </c>
      <c r="D2959" s="27" t="s">
        <v>1073</v>
      </c>
      <c r="E2959" s="27" t="s">
        <v>26</v>
      </c>
      <c r="F2959" s="27" t="s">
        <v>6</v>
      </c>
      <c r="G2959" s="27" t="s">
        <v>6</v>
      </c>
      <c r="H2959" s="139" t="s">
        <v>5</v>
      </c>
      <c r="I2959" s="1">
        <v>-17699714658</v>
      </c>
      <c r="J2959" s="58">
        <v>0</v>
      </c>
      <c r="K2959" t="str">
        <f>VLOOKUP(D2959,Group[],3,FALSE)</f>
        <v>Non Komoditi</v>
      </c>
      <c r="L2959">
        <f>VLOOKUP(D2959,Group[],5,FALSE)</f>
        <v>0</v>
      </c>
      <c r="M2959" t="str">
        <f>VLOOKUP(D2959,Group[],4,FALSE)</f>
        <v>Agrowisata</v>
      </c>
      <c r="N2959" t="str">
        <f>VLOOKUP(F2959,Kategori[],3,FALSE)</f>
        <v>Lainnya</v>
      </c>
    </row>
    <row r="2960" spans="1:14">
      <c r="A2960" s="139" t="s">
        <v>6856</v>
      </c>
      <c r="B2960" s="27" t="s">
        <v>22</v>
      </c>
      <c r="C2960" s="27" t="s">
        <v>24</v>
      </c>
      <c r="D2960" s="27" t="s">
        <v>1064</v>
      </c>
      <c r="E2960" s="27" t="s">
        <v>33</v>
      </c>
      <c r="F2960" s="27" t="s">
        <v>642</v>
      </c>
      <c r="G2960" s="27" t="s">
        <v>643</v>
      </c>
      <c r="H2960" s="139" t="s">
        <v>5</v>
      </c>
      <c r="I2960" s="1">
        <v>187250100000</v>
      </c>
      <c r="J2960" s="58">
        <v>12750000</v>
      </c>
      <c r="K2960" t="str">
        <f>VLOOKUP(D2960,Group[],3,FALSE)</f>
        <v>Komoditi</v>
      </c>
      <c r="L2960" t="str">
        <f>VLOOKUP(D2960,Group[],5,FALSE)</f>
        <v>Tebu</v>
      </c>
      <c r="M2960" t="str">
        <f>VLOOKUP(D2960,Group[],4,FALSE)</f>
        <v>Tebu</v>
      </c>
      <c r="N2960" t="str">
        <f>VLOOKUP(F2960,Kategori[],3,FALSE)</f>
        <v>Gula</v>
      </c>
    </row>
    <row r="2961" spans="1:14">
      <c r="A2961" s="139" t="s">
        <v>6856</v>
      </c>
      <c r="B2961" s="27" t="s">
        <v>22</v>
      </c>
      <c r="C2961" s="27" t="s">
        <v>24</v>
      </c>
      <c r="D2961" s="27" t="s">
        <v>1077</v>
      </c>
      <c r="E2961" s="27" t="s">
        <v>29</v>
      </c>
      <c r="F2961" s="27" t="s">
        <v>6</v>
      </c>
      <c r="G2961" s="27" t="s">
        <v>6</v>
      </c>
      <c r="H2961" s="139" t="s">
        <v>5</v>
      </c>
      <c r="I2961" s="1">
        <v>7130982994</v>
      </c>
      <c r="J2961" s="58">
        <v>0</v>
      </c>
      <c r="K2961" t="str">
        <f>VLOOKUP(D2961,Group[],3,FALSE)</f>
        <v>Non Komoditi</v>
      </c>
      <c r="L2961">
        <f>VLOOKUP(D2961,Group[],5,FALSE)</f>
        <v>0</v>
      </c>
      <c r="M2961" t="str">
        <f>VLOOKUP(D2961,Group[],4,FALSE)</f>
        <v>Kemasan</v>
      </c>
      <c r="N2961" t="str">
        <f>VLOOKUP(F2961,Kategori[],3,FALSE)</f>
        <v>Lainnya</v>
      </c>
    </row>
    <row r="2962" spans="1:14">
      <c r="A2962" s="139" t="s">
        <v>6856</v>
      </c>
      <c r="B2962" s="27" t="s">
        <v>22</v>
      </c>
      <c r="C2962" s="27" t="s">
        <v>24</v>
      </c>
      <c r="D2962" s="27" t="s">
        <v>1063</v>
      </c>
      <c r="E2962" s="27" t="s">
        <v>38</v>
      </c>
      <c r="F2962" s="27" t="s">
        <v>178</v>
      </c>
      <c r="G2962" s="27" t="s">
        <v>179</v>
      </c>
      <c r="H2962" s="139" t="s">
        <v>4</v>
      </c>
      <c r="I2962" s="1">
        <v>149064504</v>
      </c>
      <c r="J2962" s="58">
        <v>700</v>
      </c>
      <c r="K2962" t="str">
        <f>VLOOKUP(D2962,Group[],3,FALSE)</f>
        <v>Komoditi</v>
      </c>
      <c r="L2962" t="str">
        <f>VLOOKUP(D2962,Group[],5,FALSE)</f>
        <v>Tembakau</v>
      </c>
      <c r="M2962" t="str">
        <f>VLOOKUP(D2962,Group[],4,FALSE)</f>
        <v>Tembakau</v>
      </c>
      <c r="N2962" t="str">
        <f>VLOOKUP(F2962,Kategori[],3,FALSE)</f>
        <v>Tembakau</v>
      </c>
    </row>
    <row r="2963" spans="1:14">
      <c r="A2963" s="139" t="s">
        <v>6856</v>
      </c>
      <c r="B2963" s="27" t="s">
        <v>22</v>
      </c>
      <c r="C2963" s="27" t="s">
        <v>24</v>
      </c>
      <c r="D2963" s="27" t="s">
        <v>1063</v>
      </c>
      <c r="E2963" s="27" t="s">
        <v>38</v>
      </c>
      <c r="F2963" s="27" t="s">
        <v>178</v>
      </c>
      <c r="G2963" s="27" t="s">
        <v>179</v>
      </c>
      <c r="H2963" s="139" t="s">
        <v>5</v>
      </c>
      <c r="I2963" s="1">
        <v>1572600</v>
      </c>
      <c r="J2963" s="58">
        <v>6</v>
      </c>
      <c r="K2963" t="str">
        <f>VLOOKUP(D2963,Group[],3,FALSE)</f>
        <v>Komoditi</v>
      </c>
      <c r="L2963" t="str">
        <f>VLOOKUP(D2963,Group[],5,FALSE)</f>
        <v>Tembakau</v>
      </c>
      <c r="M2963" t="str">
        <f>VLOOKUP(D2963,Group[],4,FALSE)</f>
        <v>Tembakau</v>
      </c>
      <c r="N2963" t="str">
        <f>VLOOKUP(F2963,Kategori[],3,FALSE)</f>
        <v>Tembakau</v>
      </c>
    </row>
    <row r="2964" spans="1:14">
      <c r="A2964" s="139" t="s">
        <v>6856</v>
      </c>
      <c r="B2964" s="27" t="s">
        <v>22</v>
      </c>
      <c r="C2964" s="27" t="s">
        <v>24</v>
      </c>
      <c r="D2964" s="27" t="s">
        <v>1063</v>
      </c>
      <c r="E2964" s="27" t="s">
        <v>38</v>
      </c>
      <c r="F2964" s="27" t="s">
        <v>186</v>
      </c>
      <c r="G2964" s="27" t="s">
        <v>187</v>
      </c>
      <c r="H2964" s="139" t="s">
        <v>4</v>
      </c>
      <c r="I2964" s="1">
        <v>968919270</v>
      </c>
      <c r="J2964" s="58">
        <v>4550</v>
      </c>
      <c r="K2964" t="str">
        <f>VLOOKUP(D2964,Group[],3,FALSE)</f>
        <v>Komoditi</v>
      </c>
      <c r="L2964" t="str">
        <f>VLOOKUP(D2964,Group[],5,FALSE)</f>
        <v>Tembakau</v>
      </c>
      <c r="M2964" t="str">
        <f>VLOOKUP(D2964,Group[],4,FALSE)</f>
        <v>Tembakau</v>
      </c>
      <c r="N2964" t="str">
        <f>VLOOKUP(F2964,Kategori[],3,FALSE)</f>
        <v>Tembakau</v>
      </c>
    </row>
    <row r="2965" spans="1:14">
      <c r="A2965" s="139" t="s">
        <v>6856</v>
      </c>
      <c r="B2965" s="27" t="s">
        <v>22</v>
      </c>
      <c r="C2965" s="27" t="s">
        <v>24</v>
      </c>
      <c r="D2965" s="27" t="s">
        <v>1063</v>
      </c>
      <c r="E2965" s="27" t="s">
        <v>38</v>
      </c>
      <c r="F2965" s="27" t="s">
        <v>188</v>
      </c>
      <c r="G2965" s="27" t="s">
        <v>189</v>
      </c>
      <c r="H2965" s="139" t="s">
        <v>5</v>
      </c>
      <c r="I2965" s="1">
        <v>7852500</v>
      </c>
      <c r="J2965" s="58">
        <v>151</v>
      </c>
      <c r="K2965" t="str">
        <f>VLOOKUP(D2965,Group[],3,FALSE)</f>
        <v>Komoditi</v>
      </c>
      <c r="L2965" t="str">
        <f>VLOOKUP(D2965,Group[],5,FALSE)</f>
        <v>Tembakau</v>
      </c>
      <c r="M2965" t="str">
        <f>VLOOKUP(D2965,Group[],4,FALSE)</f>
        <v>Tembakau</v>
      </c>
      <c r="N2965" t="str">
        <f>VLOOKUP(F2965,Kategori[],3,FALSE)</f>
        <v>Tembakau</v>
      </c>
    </row>
    <row r="2966" spans="1:14">
      <c r="A2966" s="139" t="s">
        <v>6856</v>
      </c>
      <c r="B2966" s="27" t="s">
        <v>22</v>
      </c>
      <c r="C2966" s="27" t="s">
        <v>24</v>
      </c>
      <c r="D2966" s="27" t="s">
        <v>1063</v>
      </c>
      <c r="E2966" s="27" t="s">
        <v>38</v>
      </c>
      <c r="F2966" s="27" t="s">
        <v>224</v>
      </c>
      <c r="G2966" s="27" t="s">
        <v>225</v>
      </c>
      <c r="H2966" s="139" t="s">
        <v>5</v>
      </c>
      <c r="I2966" s="1">
        <v>62500000</v>
      </c>
      <c r="J2966" s="58">
        <v>50</v>
      </c>
      <c r="K2966" t="str">
        <f>VLOOKUP(D2966,Group[],3,FALSE)</f>
        <v>Komoditi</v>
      </c>
      <c r="L2966" t="str">
        <f>VLOOKUP(D2966,Group[],5,FALSE)</f>
        <v>Tembakau</v>
      </c>
      <c r="M2966" t="str">
        <f>VLOOKUP(D2966,Group[],4,FALSE)</f>
        <v>Tembakau</v>
      </c>
      <c r="N2966" t="str">
        <f>VLOOKUP(F2966,Kategori[],3,FALSE)</f>
        <v>Tembakau</v>
      </c>
    </row>
    <row r="2967" spans="1:14">
      <c r="A2967" s="139" t="s">
        <v>6856</v>
      </c>
      <c r="B2967" s="27" t="s">
        <v>22</v>
      </c>
      <c r="C2967" s="27" t="s">
        <v>24</v>
      </c>
      <c r="D2967" s="27" t="s">
        <v>1063</v>
      </c>
      <c r="E2967" s="27" t="s">
        <v>38</v>
      </c>
      <c r="F2967" s="27" t="s">
        <v>258</v>
      </c>
      <c r="G2967" s="27" t="s">
        <v>259</v>
      </c>
      <c r="H2967" s="139" t="s">
        <v>4</v>
      </c>
      <c r="I2967" s="1">
        <v>42589858</v>
      </c>
      <c r="J2967" s="58">
        <v>200</v>
      </c>
      <c r="K2967" t="str">
        <f>VLOOKUP(D2967,Group[],3,FALSE)</f>
        <v>Komoditi</v>
      </c>
      <c r="L2967" t="str">
        <f>VLOOKUP(D2967,Group[],5,FALSE)</f>
        <v>Tembakau</v>
      </c>
      <c r="M2967" t="str">
        <f>VLOOKUP(D2967,Group[],4,FALSE)</f>
        <v>Tembakau</v>
      </c>
      <c r="N2967" t="str">
        <f>VLOOKUP(F2967,Kategori[],3,FALSE)</f>
        <v>Tembakau</v>
      </c>
    </row>
    <row r="2968" spans="1:14">
      <c r="A2968" s="139" t="s">
        <v>6856</v>
      </c>
      <c r="B2968" s="27" t="s">
        <v>22</v>
      </c>
      <c r="C2968" s="27" t="s">
        <v>24</v>
      </c>
      <c r="D2968" s="27" t="s">
        <v>1063</v>
      </c>
      <c r="E2968" s="27" t="s">
        <v>38</v>
      </c>
      <c r="F2968" s="27" t="s">
        <v>260</v>
      </c>
      <c r="G2968" s="27" t="s">
        <v>261</v>
      </c>
      <c r="H2968" s="139" t="s">
        <v>4</v>
      </c>
      <c r="I2968" s="1">
        <v>149064504</v>
      </c>
      <c r="J2968" s="58">
        <v>700</v>
      </c>
      <c r="K2968" t="str">
        <f>VLOOKUP(D2968,Group[],3,FALSE)</f>
        <v>Komoditi</v>
      </c>
      <c r="L2968" t="str">
        <f>VLOOKUP(D2968,Group[],5,FALSE)</f>
        <v>Tembakau</v>
      </c>
      <c r="M2968" t="str">
        <f>VLOOKUP(D2968,Group[],4,FALSE)</f>
        <v>Tembakau</v>
      </c>
      <c r="N2968" t="str">
        <f>VLOOKUP(F2968,Kategori[],3,FALSE)</f>
        <v>Tembakau</v>
      </c>
    </row>
    <row r="2969" spans="1:14">
      <c r="A2969" s="139" t="s">
        <v>6856</v>
      </c>
      <c r="B2969" s="27" t="s">
        <v>22</v>
      </c>
      <c r="C2969" s="27" t="s">
        <v>24</v>
      </c>
      <c r="D2969" s="27" t="s">
        <v>1063</v>
      </c>
      <c r="E2969" s="27" t="s">
        <v>38</v>
      </c>
      <c r="F2969" s="27" t="s">
        <v>268</v>
      </c>
      <c r="G2969" s="27" t="s">
        <v>269</v>
      </c>
      <c r="H2969" s="139" t="s">
        <v>4</v>
      </c>
      <c r="I2969" s="1">
        <v>10647465</v>
      </c>
      <c r="J2969" s="58">
        <v>50</v>
      </c>
      <c r="K2969" t="str">
        <f>VLOOKUP(D2969,Group[],3,FALSE)</f>
        <v>Komoditi</v>
      </c>
      <c r="L2969" t="str">
        <f>VLOOKUP(D2969,Group[],5,FALSE)</f>
        <v>Tembakau</v>
      </c>
      <c r="M2969" t="str">
        <f>VLOOKUP(D2969,Group[],4,FALSE)</f>
        <v>Tembakau</v>
      </c>
      <c r="N2969" t="str">
        <f>VLOOKUP(F2969,Kategori[],3,FALSE)</f>
        <v>Tembakau</v>
      </c>
    </row>
    <row r="2970" spans="1:14">
      <c r="A2970" s="139" t="s">
        <v>6856</v>
      </c>
      <c r="B2970" s="27" t="s">
        <v>22</v>
      </c>
      <c r="C2970" s="27" t="s">
        <v>24</v>
      </c>
      <c r="D2970" s="27" t="s">
        <v>1063</v>
      </c>
      <c r="E2970" s="27" t="s">
        <v>38</v>
      </c>
      <c r="F2970" s="27" t="s">
        <v>272</v>
      </c>
      <c r="G2970" s="27" t="s">
        <v>273</v>
      </c>
      <c r="H2970" s="139" t="s">
        <v>4</v>
      </c>
      <c r="I2970" s="1">
        <v>319423935</v>
      </c>
      <c r="J2970" s="58">
        <v>1500</v>
      </c>
      <c r="K2970" t="str">
        <f>VLOOKUP(D2970,Group[],3,FALSE)</f>
        <v>Komoditi</v>
      </c>
      <c r="L2970" t="str">
        <f>VLOOKUP(D2970,Group[],5,FALSE)</f>
        <v>Tembakau</v>
      </c>
      <c r="M2970" t="str">
        <f>VLOOKUP(D2970,Group[],4,FALSE)</f>
        <v>Tembakau</v>
      </c>
      <c r="N2970" t="str">
        <f>VLOOKUP(F2970,Kategori[],3,FALSE)</f>
        <v>Tembakau</v>
      </c>
    </row>
    <row r="2971" spans="1:14">
      <c r="A2971" s="139" t="s">
        <v>6856</v>
      </c>
      <c r="B2971" s="27" t="s">
        <v>22</v>
      </c>
      <c r="C2971" s="27" t="s">
        <v>24</v>
      </c>
      <c r="D2971" s="27" t="s">
        <v>1063</v>
      </c>
      <c r="E2971" s="27" t="s">
        <v>38</v>
      </c>
      <c r="F2971" s="27" t="s">
        <v>276</v>
      </c>
      <c r="G2971" s="27" t="s">
        <v>277</v>
      </c>
      <c r="H2971" s="139" t="s">
        <v>4</v>
      </c>
      <c r="I2971" s="1">
        <v>74532253</v>
      </c>
      <c r="J2971" s="58">
        <v>350</v>
      </c>
      <c r="K2971" t="str">
        <f>VLOOKUP(D2971,Group[],3,FALSE)</f>
        <v>Komoditi</v>
      </c>
      <c r="L2971" t="str">
        <f>VLOOKUP(D2971,Group[],5,FALSE)</f>
        <v>Tembakau</v>
      </c>
      <c r="M2971" t="str">
        <f>VLOOKUP(D2971,Group[],4,FALSE)</f>
        <v>Tembakau</v>
      </c>
      <c r="N2971" t="str">
        <f>VLOOKUP(F2971,Kategori[],3,FALSE)</f>
        <v>Tembakau</v>
      </c>
    </row>
    <row r="2972" spans="1:14">
      <c r="A2972" s="139" t="s">
        <v>6856</v>
      </c>
      <c r="B2972" s="27" t="s">
        <v>22</v>
      </c>
      <c r="C2972" s="27" t="s">
        <v>24</v>
      </c>
      <c r="D2972" s="27" t="s">
        <v>1063</v>
      </c>
      <c r="E2972" s="27" t="s">
        <v>38</v>
      </c>
      <c r="F2972" s="27" t="s">
        <v>278</v>
      </c>
      <c r="G2972" s="27" t="s">
        <v>279</v>
      </c>
      <c r="H2972" s="139" t="s">
        <v>4</v>
      </c>
      <c r="I2972" s="1">
        <v>74532253</v>
      </c>
      <c r="J2972" s="58">
        <v>350</v>
      </c>
      <c r="K2972" t="str">
        <f>VLOOKUP(D2972,Group[],3,FALSE)</f>
        <v>Komoditi</v>
      </c>
      <c r="L2972" t="str">
        <f>VLOOKUP(D2972,Group[],5,FALSE)</f>
        <v>Tembakau</v>
      </c>
      <c r="M2972" t="str">
        <f>VLOOKUP(D2972,Group[],4,FALSE)</f>
        <v>Tembakau</v>
      </c>
      <c r="N2972" t="str">
        <f>VLOOKUP(F2972,Kategori[],3,FALSE)</f>
        <v>Tembakau</v>
      </c>
    </row>
    <row r="2973" spans="1:14">
      <c r="A2973" s="139" t="s">
        <v>6856</v>
      </c>
      <c r="B2973" s="27" t="s">
        <v>22</v>
      </c>
      <c r="C2973" s="27" t="s">
        <v>24</v>
      </c>
      <c r="D2973" s="27" t="s">
        <v>1063</v>
      </c>
      <c r="E2973" s="27" t="s">
        <v>38</v>
      </c>
      <c r="F2973" s="27" t="s">
        <v>280</v>
      </c>
      <c r="G2973" s="27" t="s">
        <v>281</v>
      </c>
      <c r="H2973" s="139" t="s">
        <v>4</v>
      </c>
      <c r="I2973" s="1">
        <v>117122102</v>
      </c>
      <c r="J2973" s="58">
        <v>550</v>
      </c>
      <c r="K2973" t="str">
        <f>VLOOKUP(D2973,Group[],3,FALSE)</f>
        <v>Komoditi</v>
      </c>
      <c r="L2973" t="str">
        <f>VLOOKUP(D2973,Group[],5,FALSE)</f>
        <v>Tembakau</v>
      </c>
      <c r="M2973" t="str">
        <f>VLOOKUP(D2973,Group[],4,FALSE)</f>
        <v>Tembakau</v>
      </c>
      <c r="N2973" t="str">
        <f>VLOOKUP(F2973,Kategori[],3,FALSE)</f>
        <v>Tembakau</v>
      </c>
    </row>
    <row r="2974" spans="1:14">
      <c r="A2974" s="139" t="s">
        <v>6856</v>
      </c>
      <c r="B2974" s="27" t="s">
        <v>22</v>
      </c>
      <c r="C2974" s="27" t="s">
        <v>24</v>
      </c>
      <c r="D2974" s="27" t="s">
        <v>1063</v>
      </c>
      <c r="E2974" s="27" t="s">
        <v>38</v>
      </c>
      <c r="F2974" s="27" t="s">
        <v>282</v>
      </c>
      <c r="G2974" s="27" t="s">
        <v>283</v>
      </c>
      <c r="H2974" s="139" t="s">
        <v>4</v>
      </c>
      <c r="I2974" s="1">
        <v>21294929</v>
      </c>
      <c r="J2974" s="58">
        <v>100</v>
      </c>
      <c r="K2974" t="str">
        <f>VLOOKUP(D2974,Group[],3,FALSE)</f>
        <v>Komoditi</v>
      </c>
      <c r="L2974" t="str">
        <f>VLOOKUP(D2974,Group[],5,FALSE)</f>
        <v>Tembakau</v>
      </c>
      <c r="M2974" t="str">
        <f>VLOOKUP(D2974,Group[],4,FALSE)</f>
        <v>Tembakau</v>
      </c>
      <c r="N2974" t="str">
        <f>VLOOKUP(F2974,Kategori[],3,FALSE)</f>
        <v>Tembakau</v>
      </c>
    </row>
    <row r="2975" spans="1:14">
      <c r="A2975" s="139" t="s">
        <v>6856</v>
      </c>
      <c r="B2975" s="27" t="s">
        <v>22</v>
      </c>
      <c r="C2975" s="27" t="s">
        <v>24</v>
      </c>
      <c r="D2975" s="27" t="s">
        <v>1063</v>
      </c>
      <c r="E2975" s="27" t="s">
        <v>38</v>
      </c>
      <c r="F2975" s="27" t="s">
        <v>286</v>
      </c>
      <c r="G2975" s="27" t="s">
        <v>287</v>
      </c>
      <c r="H2975" s="139" t="s">
        <v>4</v>
      </c>
      <c r="I2975" s="1">
        <v>74532252</v>
      </c>
      <c r="J2975" s="58">
        <v>350</v>
      </c>
      <c r="K2975" t="str">
        <f>VLOOKUP(D2975,Group[],3,FALSE)</f>
        <v>Komoditi</v>
      </c>
      <c r="L2975" t="str">
        <f>VLOOKUP(D2975,Group[],5,FALSE)</f>
        <v>Tembakau</v>
      </c>
      <c r="M2975" t="str">
        <f>VLOOKUP(D2975,Group[],4,FALSE)</f>
        <v>Tembakau</v>
      </c>
      <c r="N2975" t="str">
        <f>VLOOKUP(F2975,Kategori[],3,FALSE)</f>
        <v>Tembakau</v>
      </c>
    </row>
    <row r="2976" spans="1:14">
      <c r="A2976" s="139" t="s">
        <v>6856</v>
      </c>
      <c r="B2976" s="27" t="s">
        <v>22</v>
      </c>
      <c r="C2976" s="27" t="s">
        <v>24</v>
      </c>
      <c r="D2976" s="27" t="s">
        <v>1063</v>
      </c>
      <c r="E2976" s="27" t="s">
        <v>38</v>
      </c>
      <c r="F2976" s="27" t="s">
        <v>288</v>
      </c>
      <c r="G2976" s="27" t="s">
        <v>289</v>
      </c>
      <c r="H2976" s="139" t="s">
        <v>4</v>
      </c>
      <c r="I2976" s="1">
        <v>42589859</v>
      </c>
      <c r="J2976" s="58">
        <v>200</v>
      </c>
      <c r="K2976" t="str">
        <f>VLOOKUP(D2976,Group[],3,FALSE)</f>
        <v>Komoditi</v>
      </c>
      <c r="L2976" t="str">
        <f>VLOOKUP(D2976,Group[],5,FALSE)</f>
        <v>Tembakau</v>
      </c>
      <c r="M2976" t="str">
        <f>VLOOKUP(D2976,Group[],4,FALSE)</f>
        <v>Tembakau</v>
      </c>
      <c r="N2976" t="str">
        <f>VLOOKUP(F2976,Kategori[],3,FALSE)</f>
        <v>Tembakau</v>
      </c>
    </row>
    <row r="2977" spans="1:14">
      <c r="A2977" s="139" t="s">
        <v>6856</v>
      </c>
      <c r="B2977" s="27" t="s">
        <v>22</v>
      </c>
      <c r="C2977" s="27" t="s">
        <v>24</v>
      </c>
      <c r="D2977" s="27" t="s">
        <v>1063</v>
      </c>
      <c r="E2977" s="27" t="s">
        <v>38</v>
      </c>
      <c r="F2977" s="27" t="s">
        <v>290</v>
      </c>
      <c r="G2977" s="27" t="s">
        <v>291</v>
      </c>
      <c r="H2977" s="139" t="s">
        <v>4</v>
      </c>
      <c r="I2977" s="1">
        <v>85179716</v>
      </c>
      <c r="J2977" s="58">
        <v>400</v>
      </c>
      <c r="K2977" t="str">
        <f>VLOOKUP(D2977,Group[],3,FALSE)</f>
        <v>Komoditi</v>
      </c>
      <c r="L2977" t="str">
        <f>VLOOKUP(D2977,Group[],5,FALSE)</f>
        <v>Tembakau</v>
      </c>
      <c r="M2977" t="str">
        <f>VLOOKUP(D2977,Group[],4,FALSE)</f>
        <v>Tembakau</v>
      </c>
      <c r="N2977" t="str">
        <f>VLOOKUP(F2977,Kategori[],3,FALSE)</f>
        <v>Tembakau</v>
      </c>
    </row>
    <row r="2978" spans="1:14">
      <c r="A2978" s="139" t="s">
        <v>6856</v>
      </c>
      <c r="B2978" s="27" t="s">
        <v>22</v>
      </c>
      <c r="C2978" s="27" t="s">
        <v>24</v>
      </c>
      <c r="D2978" s="27" t="s">
        <v>1063</v>
      </c>
      <c r="E2978" s="27" t="s">
        <v>38</v>
      </c>
      <c r="F2978" s="27" t="s">
        <v>292</v>
      </c>
      <c r="G2978" s="27" t="s">
        <v>293</v>
      </c>
      <c r="H2978" s="139" t="s">
        <v>5</v>
      </c>
      <c r="I2978" s="1">
        <v>5321108386</v>
      </c>
      <c r="J2978" s="58">
        <v>62190</v>
      </c>
      <c r="K2978" t="str">
        <f>VLOOKUP(D2978,Group[],3,FALSE)</f>
        <v>Komoditi</v>
      </c>
      <c r="L2978" t="str">
        <f>VLOOKUP(D2978,Group[],5,FALSE)</f>
        <v>Tembakau</v>
      </c>
      <c r="M2978" t="str">
        <f>VLOOKUP(D2978,Group[],4,FALSE)</f>
        <v>Tembakau</v>
      </c>
      <c r="N2978" t="str">
        <f>VLOOKUP(F2978,Kategori[],3,FALSE)</f>
        <v>Tembakau</v>
      </c>
    </row>
    <row r="2979" spans="1:14">
      <c r="A2979" s="139" t="s">
        <v>6856</v>
      </c>
      <c r="B2979" s="27" t="s">
        <v>22</v>
      </c>
      <c r="C2979" s="27" t="s">
        <v>24</v>
      </c>
      <c r="D2979" s="27" t="s">
        <v>1063</v>
      </c>
      <c r="E2979" s="27" t="s">
        <v>38</v>
      </c>
      <c r="F2979" s="27" t="s">
        <v>298</v>
      </c>
      <c r="G2979" s="27" t="s">
        <v>299</v>
      </c>
      <c r="H2979" s="139" t="s">
        <v>5</v>
      </c>
      <c r="I2979" s="1">
        <v>297000</v>
      </c>
      <c r="J2979" s="58">
        <v>1</v>
      </c>
      <c r="K2979" t="str">
        <f>VLOOKUP(D2979,Group[],3,FALSE)</f>
        <v>Komoditi</v>
      </c>
      <c r="L2979" t="str">
        <f>VLOOKUP(D2979,Group[],5,FALSE)</f>
        <v>Tembakau</v>
      </c>
      <c r="M2979" t="str">
        <f>VLOOKUP(D2979,Group[],4,FALSE)</f>
        <v>Tembakau</v>
      </c>
      <c r="N2979" t="str">
        <f>VLOOKUP(F2979,Kategori[],3,FALSE)</f>
        <v>Tembakau</v>
      </c>
    </row>
    <row r="2980" spans="1:14">
      <c r="A2980" s="139" t="s">
        <v>6856</v>
      </c>
      <c r="B2980" s="27" t="s">
        <v>22</v>
      </c>
      <c r="C2980" s="27" t="s">
        <v>24</v>
      </c>
      <c r="D2980" s="27" t="s">
        <v>1063</v>
      </c>
      <c r="E2980" s="27" t="s">
        <v>38</v>
      </c>
      <c r="F2980" s="27" t="s">
        <v>300</v>
      </c>
      <c r="G2980" s="27" t="s">
        <v>301</v>
      </c>
      <c r="H2980" s="139" t="s">
        <v>4</v>
      </c>
      <c r="I2980" s="1">
        <v>355656367</v>
      </c>
      <c r="J2980" s="58">
        <v>1800</v>
      </c>
      <c r="K2980" t="str">
        <f>VLOOKUP(D2980,Group[],3,FALSE)</f>
        <v>Komoditi</v>
      </c>
      <c r="L2980" t="str">
        <f>VLOOKUP(D2980,Group[],5,FALSE)</f>
        <v>Tembakau</v>
      </c>
      <c r="M2980" t="str">
        <f>VLOOKUP(D2980,Group[],4,FALSE)</f>
        <v>Tembakau</v>
      </c>
      <c r="N2980" t="str">
        <f>VLOOKUP(F2980,Kategori[],3,FALSE)</f>
        <v>Tembakau</v>
      </c>
    </row>
    <row r="2981" spans="1:14">
      <c r="A2981" s="139" t="s">
        <v>6856</v>
      </c>
      <c r="B2981" s="27" t="s">
        <v>22</v>
      </c>
      <c r="C2981" s="27" t="s">
        <v>24</v>
      </c>
      <c r="D2981" s="27" t="s">
        <v>1063</v>
      </c>
      <c r="E2981" s="27" t="s">
        <v>38</v>
      </c>
      <c r="F2981" s="27" t="s">
        <v>759</v>
      </c>
      <c r="G2981" s="27" t="s">
        <v>760</v>
      </c>
      <c r="H2981" s="139" t="s">
        <v>5</v>
      </c>
      <c r="I2981" s="1">
        <v>1458000</v>
      </c>
      <c r="J2981" s="58">
        <v>5</v>
      </c>
      <c r="K2981" t="str">
        <f>VLOOKUP(D2981,Group[],3,FALSE)</f>
        <v>Komoditi</v>
      </c>
      <c r="L2981" t="str">
        <f>VLOOKUP(D2981,Group[],5,FALSE)</f>
        <v>Tembakau</v>
      </c>
      <c r="M2981" t="str">
        <f>VLOOKUP(D2981,Group[],4,FALSE)</f>
        <v>Tembakau</v>
      </c>
      <c r="N2981" t="str">
        <f>VLOOKUP(F2981,Kategori[],3,FALSE)</f>
        <v>Tembakau</v>
      </c>
    </row>
    <row r="2982" spans="1:14">
      <c r="A2982" s="139" t="s">
        <v>6856</v>
      </c>
      <c r="B2982" s="27" t="s">
        <v>22</v>
      </c>
      <c r="C2982" s="27" t="s">
        <v>24</v>
      </c>
      <c r="D2982" s="27" t="s">
        <v>1063</v>
      </c>
      <c r="E2982" s="27" t="s">
        <v>38</v>
      </c>
      <c r="F2982" s="27" t="s">
        <v>306</v>
      </c>
      <c r="G2982" s="27" t="s">
        <v>307</v>
      </c>
      <c r="H2982" s="139" t="s">
        <v>4</v>
      </c>
      <c r="I2982" s="1">
        <v>207466214</v>
      </c>
      <c r="J2982" s="58">
        <v>1050</v>
      </c>
      <c r="K2982" t="str">
        <f>VLOOKUP(D2982,Group[],3,FALSE)</f>
        <v>Komoditi</v>
      </c>
      <c r="L2982" t="str">
        <f>VLOOKUP(D2982,Group[],5,FALSE)</f>
        <v>Tembakau</v>
      </c>
      <c r="M2982" t="str">
        <f>VLOOKUP(D2982,Group[],4,FALSE)</f>
        <v>Tembakau</v>
      </c>
      <c r="N2982" t="str">
        <f>VLOOKUP(F2982,Kategori[],3,FALSE)</f>
        <v>Tembakau</v>
      </c>
    </row>
    <row r="2983" spans="1:14">
      <c r="A2983" s="139" t="s">
        <v>6856</v>
      </c>
      <c r="B2983" s="27" t="s">
        <v>22</v>
      </c>
      <c r="C2983" s="27" t="s">
        <v>24</v>
      </c>
      <c r="D2983" s="27" t="s">
        <v>1063</v>
      </c>
      <c r="E2983" s="27" t="s">
        <v>38</v>
      </c>
      <c r="F2983" s="27" t="s">
        <v>308</v>
      </c>
      <c r="G2983" s="27" t="s">
        <v>309</v>
      </c>
      <c r="H2983" s="139" t="s">
        <v>4</v>
      </c>
      <c r="I2983" s="1">
        <v>2706940118</v>
      </c>
      <c r="J2983" s="58">
        <v>13700</v>
      </c>
      <c r="K2983" t="str">
        <f>VLOOKUP(D2983,Group[],3,FALSE)</f>
        <v>Komoditi</v>
      </c>
      <c r="L2983" t="str">
        <f>VLOOKUP(D2983,Group[],5,FALSE)</f>
        <v>Tembakau</v>
      </c>
      <c r="M2983" t="str">
        <f>VLOOKUP(D2983,Group[],4,FALSE)</f>
        <v>Tembakau</v>
      </c>
      <c r="N2983" t="str">
        <f>VLOOKUP(F2983,Kategori[],3,FALSE)</f>
        <v>Tembakau</v>
      </c>
    </row>
    <row r="2984" spans="1:14">
      <c r="A2984" s="139" t="s">
        <v>6856</v>
      </c>
      <c r="B2984" s="27" t="s">
        <v>22</v>
      </c>
      <c r="C2984" s="27" t="s">
        <v>24</v>
      </c>
      <c r="D2984" s="27" t="s">
        <v>1063</v>
      </c>
      <c r="E2984" s="27" t="s">
        <v>38</v>
      </c>
      <c r="F2984" s="27" t="s">
        <v>310</v>
      </c>
      <c r="G2984" s="27" t="s">
        <v>311</v>
      </c>
      <c r="H2984" s="139" t="s">
        <v>4</v>
      </c>
      <c r="I2984" s="1">
        <v>444570458</v>
      </c>
      <c r="J2984" s="58">
        <v>2250</v>
      </c>
      <c r="K2984" t="str">
        <f>VLOOKUP(D2984,Group[],3,FALSE)</f>
        <v>Komoditi</v>
      </c>
      <c r="L2984" t="str">
        <f>VLOOKUP(D2984,Group[],5,FALSE)</f>
        <v>Tembakau</v>
      </c>
      <c r="M2984" t="str">
        <f>VLOOKUP(D2984,Group[],4,FALSE)</f>
        <v>Tembakau</v>
      </c>
      <c r="N2984" t="str">
        <f>VLOOKUP(F2984,Kategori[],3,FALSE)</f>
        <v>Tembakau</v>
      </c>
    </row>
    <row r="2985" spans="1:14">
      <c r="A2985" s="139" t="s">
        <v>6856</v>
      </c>
      <c r="B2985" s="27" t="s">
        <v>22</v>
      </c>
      <c r="C2985" s="27" t="s">
        <v>24</v>
      </c>
      <c r="D2985" s="27" t="s">
        <v>1063</v>
      </c>
      <c r="E2985" s="27" t="s">
        <v>38</v>
      </c>
      <c r="F2985" s="27" t="s">
        <v>316</v>
      </c>
      <c r="G2985" s="27" t="s">
        <v>317</v>
      </c>
      <c r="H2985" s="139" t="s">
        <v>4</v>
      </c>
      <c r="I2985" s="1">
        <v>237104243</v>
      </c>
      <c r="J2985" s="58">
        <v>1200</v>
      </c>
      <c r="K2985" t="str">
        <f>VLOOKUP(D2985,Group[],3,FALSE)</f>
        <v>Komoditi</v>
      </c>
      <c r="L2985" t="str">
        <f>VLOOKUP(D2985,Group[],5,FALSE)</f>
        <v>Tembakau</v>
      </c>
      <c r="M2985" t="str">
        <f>VLOOKUP(D2985,Group[],4,FALSE)</f>
        <v>Tembakau</v>
      </c>
      <c r="N2985" t="str">
        <f>VLOOKUP(F2985,Kategori[],3,FALSE)</f>
        <v>Tembakau</v>
      </c>
    </row>
    <row r="2986" spans="1:14">
      <c r="A2986" s="139" t="s">
        <v>6856</v>
      </c>
      <c r="B2986" s="27" t="s">
        <v>22</v>
      </c>
      <c r="C2986" s="27" t="s">
        <v>24</v>
      </c>
      <c r="D2986" s="27" t="s">
        <v>1063</v>
      </c>
      <c r="E2986" s="27" t="s">
        <v>38</v>
      </c>
      <c r="F2986" s="27" t="s">
        <v>765</v>
      </c>
      <c r="G2986" s="27" t="s">
        <v>766</v>
      </c>
      <c r="H2986" s="139" t="s">
        <v>5</v>
      </c>
      <c r="I2986" s="1">
        <v>657800</v>
      </c>
      <c r="J2986" s="58">
        <v>11</v>
      </c>
      <c r="K2986" t="str">
        <f>VLOOKUP(D2986,Group[],3,FALSE)</f>
        <v>Komoditi</v>
      </c>
      <c r="L2986" t="str">
        <f>VLOOKUP(D2986,Group[],5,FALSE)</f>
        <v>Tembakau</v>
      </c>
      <c r="M2986" t="str">
        <f>VLOOKUP(D2986,Group[],4,FALSE)</f>
        <v>Tembakau</v>
      </c>
      <c r="N2986" t="str">
        <f>VLOOKUP(F2986,Kategori[],3,FALSE)</f>
        <v>Tembakau</v>
      </c>
    </row>
    <row r="2987" spans="1:14">
      <c r="A2987" s="139" t="s">
        <v>6856</v>
      </c>
      <c r="B2987" s="27" t="s">
        <v>22</v>
      </c>
      <c r="C2987" s="27" t="s">
        <v>24</v>
      </c>
      <c r="D2987" s="27" t="s">
        <v>1065</v>
      </c>
      <c r="E2987" s="27" t="s">
        <v>34</v>
      </c>
      <c r="F2987" s="27" t="s">
        <v>6</v>
      </c>
      <c r="G2987" s="27" t="s">
        <v>6</v>
      </c>
      <c r="H2987" s="139" t="s">
        <v>5</v>
      </c>
      <c r="I2987" s="1">
        <v>-4054055</v>
      </c>
      <c r="J2987" s="58">
        <v>0</v>
      </c>
      <c r="K2987" t="str">
        <f>VLOOKUP(D2987,Group[],3,FALSE)</f>
        <v>Non Komoditi</v>
      </c>
      <c r="L2987">
        <f>VLOOKUP(D2987,Group[],5,FALSE)</f>
        <v>0</v>
      </c>
      <c r="M2987" t="str">
        <f>VLOOKUP(D2987,Group[],4,FALSE)</f>
        <v>Optimalisasi Aset</v>
      </c>
      <c r="N2987" t="str">
        <f>VLOOKUP(F2987,Kategori[],3,FALSE)</f>
        <v>Lainnya</v>
      </c>
    </row>
    <row r="2988" spans="1:14">
      <c r="A2988" s="139" t="s">
        <v>6856</v>
      </c>
      <c r="B2988" s="27" t="s">
        <v>22</v>
      </c>
      <c r="C2988" s="27" t="s">
        <v>20</v>
      </c>
      <c r="D2988" s="27" t="s">
        <v>1066</v>
      </c>
      <c r="E2988" s="27" t="s">
        <v>28</v>
      </c>
      <c r="F2988" s="27" t="s">
        <v>772</v>
      </c>
      <c r="G2988" s="27" t="s">
        <v>773</v>
      </c>
      <c r="H2988" s="139" t="s">
        <v>5</v>
      </c>
      <c r="I2988" s="1">
        <v>3369600000</v>
      </c>
      <c r="J2988" s="58">
        <v>124000</v>
      </c>
      <c r="K2988" t="str">
        <f>VLOOKUP(D2988,Group[],3,FALSE)</f>
        <v>Komoditi</v>
      </c>
      <c r="L2988" t="str">
        <f>VLOOKUP(D2988,Group[],5,FALSE)</f>
        <v>Karet</v>
      </c>
      <c r="M2988" t="str">
        <f>VLOOKUP(D2988,Group[],4,FALSE)</f>
        <v>Karet</v>
      </c>
      <c r="N2988" t="str">
        <f>VLOOKUP(F2988,Kategori[],3,FALSE)</f>
        <v>Karet Lainnya</v>
      </c>
    </row>
    <row r="2989" spans="1:14">
      <c r="A2989" s="139" t="s">
        <v>6856</v>
      </c>
      <c r="B2989" s="27" t="s">
        <v>22</v>
      </c>
      <c r="C2989" s="27" t="s">
        <v>20</v>
      </c>
      <c r="D2989" s="27" t="s">
        <v>1066</v>
      </c>
      <c r="E2989" s="27" t="s">
        <v>28</v>
      </c>
      <c r="F2989" s="27" t="s">
        <v>322</v>
      </c>
      <c r="G2989" s="27" t="s">
        <v>323</v>
      </c>
      <c r="H2989" s="139" t="s">
        <v>4</v>
      </c>
      <c r="I2989" s="1">
        <v>15541800768</v>
      </c>
      <c r="J2989" s="58">
        <v>403200</v>
      </c>
      <c r="K2989" t="str">
        <f>VLOOKUP(D2989,Group[],3,FALSE)</f>
        <v>Komoditi</v>
      </c>
      <c r="L2989" t="str">
        <f>VLOOKUP(D2989,Group[],5,FALSE)</f>
        <v>Karet</v>
      </c>
      <c r="M2989" t="str">
        <f>VLOOKUP(D2989,Group[],4,FALSE)</f>
        <v>Karet</v>
      </c>
      <c r="N2989" t="str">
        <f>VLOOKUP(F2989,Kategori[],3,FALSE)</f>
        <v>RSS-I</v>
      </c>
    </row>
    <row r="2990" spans="1:14">
      <c r="A2990" s="139" t="s">
        <v>6856</v>
      </c>
      <c r="B2990" s="27" t="s">
        <v>22</v>
      </c>
      <c r="C2990" s="27" t="s">
        <v>20</v>
      </c>
      <c r="D2990" s="27" t="s">
        <v>1066</v>
      </c>
      <c r="E2990" s="27" t="s">
        <v>28</v>
      </c>
      <c r="F2990" s="27" t="s">
        <v>324</v>
      </c>
      <c r="G2990" s="27" t="s">
        <v>325</v>
      </c>
      <c r="H2990" s="139" t="s">
        <v>4</v>
      </c>
      <c r="I2990" s="1">
        <v>4742516336</v>
      </c>
      <c r="J2990" s="58">
        <v>123060</v>
      </c>
      <c r="K2990" t="str">
        <f>VLOOKUP(D2990,Group[],3,FALSE)</f>
        <v>Komoditi</v>
      </c>
      <c r="L2990" t="str">
        <f>VLOOKUP(D2990,Group[],5,FALSE)</f>
        <v>Karet</v>
      </c>
      <c r="M2990" t="str">
        <f>VLOOKUP(D2990,Group[],4,FALSE)</f>
        <v>Karet</v>
      </c>
      <c r="N2990" t="str">
        <f>VLOOKUP(F2990,Kategori[],3,FALSE)</f>
        <v>RSS-I</v>
      </c>
    </row>
    <row r="2991" spans="1:14">
      <c r="A2991" s="139" t="s">
        <v>6856</v>
      </c>
      <c r="B2991" s="27" t="s">
        <v>22</v>
      </c>
      <c r="C2991" s="27" t="s">
        <v>20</v>
      </c>
      <c r="D2991" s="27" t="s">
        <v>1066</v>
      </c>
      <c r="E2991" s="27" t="s">
        <v>28</v>
      </c>
      <c r="F2991" s="27" t="s">
        <v>777</v>
      </c>
      <c r="G2991" s="27" t="s">
        <v>778</v>
      </c>
      <c r="H2991" s="139" t="s">
        <v>5</v>
      </c>
      <c r="I2991" s="1">
        <v>2599872000</v>
      </c>
      <c r="J2991" s="58">
        <v>104880</v>
      </c>
      <c r="K2991" t="str">
        <f>VLOOKUP(D2991,Group[],3,FALSE)</f>
        <v>Komoditi</v>
      </c>
      <c r="L2991" t="str">
        <f>VLOOKUP(D2991,Group[],5,FALSE)</f>
        <v>Karet</v>
      </c>
      <c r="M2991" t="str">
        <f>VLOOKUP(D2991,Group[],4,FALSE)</f>
        <v>Karet</v>
      </c>
      <c r="N2991" t="str">
        <f>VLOOKUP(F2991,Kategori[],3,FALSE)</f>
        <v>Karet Lainnya</v>
      </c>
    </row>
    <row r="2992" spans="1:14">
      <c r="A2992" s="139" t="s">
        <v>6856</v>
      </c>
      <c r="B2992" s="27" t="s">
        <v>22</v>
      </c>
      <c r="C2992" s="27" t="s">
        <v>20</v>
      </c>
      <c r="D2992" s="27" t="s">
        <v>1066</v>
      </c>
      <c r="E2992" s="27" t="s">
        <v>28</v>
      </c>
      <c r="F2992" s="27" t="s">
        <v>779</v>
      </c>
      <c r="G2992" s="27" t="s">
        <v>780</v>
      </c>
      <c r="H2992" s="139" t="s">
        <v>5</v>
      </c>
      <c r="I2992" s="1">
        <v>1369240000</v>
      </c>
      <c r="J2992" s="58">
        <v>67280</v>
      </c>
      <c r="K2992" t="str">
        <f>VLOOKUP(D2992,Group[],3,FALSE)</f>
        <v>Komoditi</v>
      </c>
      <c r="L2992" t="str">
        <f>VLOOKUP(D2992,Group[],5,FALSE)</f>
        <v>Karet</v>
      </c>
      <c r="M2992" t="str">
        <f>VLOOKUP(D2992,Group[],4,FALSE)</f>
        <v>Karet</v>
      </c>
      <c r="N2992" t="str">
        <f>VLOOKUP(F2992,Kategori[],3,FALSE)</f>
        <v>Karet Lainnya</v>
      </c>
    </row>
    <row r="2993" spans="1:14">
      <c r="A2993" s="139" t="s">
        <v>6856</v>
      </c>
      <c r="B2993" s="27" t="s">
        <v>22</v>
      </c>
      <c r="C2993" s="27" t="s">
        <v>20</v>
      </c>
      <c r="D2993" s="27" t="s">
        <v>1066</v>
      </c>
      <c r="E2993" s="27" t="s">
        <v>28</v>
      </c>
      <c r="F2993" s="27" t="s">
        <v>98</v>
      </c>
      <c r="G2993" s="27" t="s">
        <v>99</v>
      </c>
      <c r="H2993" s="139" t="s">
        <v>4</v>
      </c>
      <c r="I2993" s="1">
        <v>29357440965</v>
      </c>
      <c r="J2993" s="58">
        <v>754614</v>
      </c>
      <c r="K2993" t="str">
        <f>VLOOKUP(D2993,Group[],3,FALSE)</f>
        <v>Komoditi</v>
      </c>
      <c r="L2993" t="str">
        <f>VLOOKUP(D2993,Group[],5,FALSE)</f>
        <v>Karet</v>
      </c>
      <c r="M2993" t="str">
        <f>VLOOKUP(D2993,Group[],4,FALSE)</f>
        <v>Karet</v>
      </c>
      <c r="N2993" t="str">
        <f>VLOOKUP(F2993,Kategori[],3,FALSE)</f>
        <v>RSS-I</v>
      </c>
    </row>
    <row r="2994" spans="1:14">
      <c r="A2994" s="139" t="s">
        <v>6856</v>
      </c>
      <c r="B2994" s="27" t="s">
        <v>22</v>
      </c>
      <c r="C2994" s="27" t="s">
        <v>20</v>
      </c>
      <c r="D2994" s="27" t="s">
        <v>1066</v>
      </c>
      <c r="E2994" s="27" t="s">
        <v>28</v>
      </c>
      <c r="F2994" s="27" t="s">
        <v>98</v>
      </c>
      <c r="G2994" s="27" t="s">
        <v>99</v>
      </c>
      <c r="H2994" s="139" t="s">
        <v>5</v>
      </c>
      <c r="I2994" s="1">
        <v>3810902400</v>
      </c>
      <c r="J2994" s="58">
        <v>101700</v>
      </c>
      <c r="K2994" t="str">
        <f>VLOOKUP(D2994,Group[],3,FALSE)</f>
        <v>Komoditi</v>
      </c>
      <c r="L2994" t="str">
        <f>VLOOKUP(D2994,Group[],5,FALSE)</f>
        <v>Karet</v>
      </c>
      <c r="M2994" t="str">
        <f>VLOOKUP(D2994,Group[],4,FALSE)</f>
        <v>Karet</v>
      </c>
      <c r="N2994" t="str">
        <f>VLOOKUP(F2994,Kategori[],3,FALSE)</f>
        <v>RSS-I</v>
      </c>
    </row>
    <row r="2995" spans="1:14">
      <c r="A2995" s="139" t="s">
        <v>6856</v>
      </c>
      <c r="B2995" s="27" t="s">
        <v>22</v>
      </c>
      <c r="C2995" s="27" t="s">
        <v>20</v>
      </c>
      <c r="D2995" s="27" t="s">
        <v>1066</v>
      </c>
      <c r="E2995" s="27" t="s">
        <v>28</v>
      </c>
      <c r="F2995" s="27" t="s">
        <v>492</v>
      </c>
      <c r="G2995" s="27" t="s">
        <v>493</v>
      </c>
      <c r="H2995" s="139" t="s">
        <v>5</v>
      </c>
      <c r="I2995" s="1">
        <v>243967000</v>
      </c>
      <c r="J2995" s="58">
        <v>7910</v>
      </c>
      <c r="K2995" t="str">
        <f>VLOOKUP(D2995,Group[],3,FALSE)</f>
        <v>Komoditi</v>
      </c>
      <c r="L2995" t="str">
        <f>VLOOKUP(D2995,Group[],5,FALSE)</f>
        <v>Karet</v>
      </c>
      <c r="M2995" t="str">
        <f>VLOOKUP(D2995,Group[],4,FALSE)</f>
        <v>Karet</v>
      </c>
      <c r="N2995" t="str">
        <f>VLOOKUP(F2995,Kategori[],3,FALSE)</f>
        <v>Karet Lainnya</v>
      </c>
    </row>
    <row r="2996" spans="1:14">
      <c r="A2996" s="139" t="s">
        <v>6856</v>
      </c>
      <c r="B2996" s="27" t="s">
        <v>22</v>
      </c>
      <c r="C2996" s="27" t="s">
        <v>20</v>
      </c>
      <c r="D2996" s="27" t="s">
        <v>1067</v>
      </c>
      <c r="E2996" s="27" t="s">
        <v>36</v>
      </c>
      <c r="F2996" s="27" t="s">
        <v>781</v>
      </c>
      <c r="G2996" s="27" t="s">
        <v>782</v>
      </c>
      <c r="H2996" s="139" t="s">
        <v>5</v>
      </c>
      <c r="I2996" s="1">
        <v>3500000</v>
      </c>
      <c r="J2996" s="58">
        <v>2</v>
      </c>
      <c r="K2996" t="str">
        <f>VLOOKUP(D2996,Group[],3,FALSE)</f>
        <v>Komoditi</v>
      </c>
      <c r="L2996" t="str">
        <f>VLOOKUP(D2996,Group[],5,FALSE)</f>
        <v>Teh</v>
      </c>
      <c r="M2996" t="str">
        <f>VLOOKUP(D2996,Group[],4,FALSE)</f>
        <v>Teh</v>
      </c>
      <c r="N2996" t="str">
        <f>VLOOKUP(F2996,Kategori[],3,FALSE)</f>
        <v>Teh Lainnya</v>
      </c>
    </row>
    <row r="2997" spans="1:14">
      <c r="A2997" s="139" t="s">
        <v>6856</v>
      </c>
      <c r="B2997" s="27" t="s">
        <v>22</v>
      </c>
      <c r="C2997" s="27" t="s">
        <v>20</v>
      </c>
      <c r="D2997" s="27" t="s">
        <v>1067</v>
      </c>
      <c r="E2997" s="27" t="s">
        <v>36</v>
      </c>
      <c r="F2997" s="27" t="s">
        <v>357</v>
      </c>
      <c r="G2997" s="27" t="s">
        <v>358</v>
      </c>
      <c r="H2997" s="139" t="s">
        <v>5</v>
      </c>
      <c r="I2997" s="1">
        <v>64480000</v>
      </c>
      <c r="J2997" s="58">
        <v>2080</v>
      </c>
      <c r="K2997" t="str">
        <f>VLOOKUP(D2997,Group[],3,FALSE)</f>
        <v>Komoditi</v>
      </c>
      <c r="L2997" t="str">
        <f>VLOOKUP(D2997,Group[],5,FALSE)</f>
        <v>Teh</v>
      </c>
      <c r="M2997" t="str">
        <f>VLOOKUP(D2997,Group[],4,FALSE)</f>
        <v>Teh</v>
      </c>
      <c r="N2997" t="str">
        <f>VLOOKUP(F2997,Kategori[],3,FALSE)</f>
        <v>CTC</v>
      </c>
    </row>
    <row r="2998" spans="1:14">
      <c r="A2998" s="139" t="s">
        <v>6856</v>
      </c>
      <c r="B2998" s="27" t="s">
        <v>22</v>
      </c>
      <c r="C2998" s="27" t="s">
        <v>20</v>
      </c>
      <c r="D2998" s="27" t="s">
        <v>1067</v>
      </c>
      <c r="E2998" s="27" t="s">
        <v>36</v>
      </c>
      <c r="F2998" s="27" t="s">
        <v>394</v>
      </c>
      <c r="G2998" s="27" t="s">
        <v>395</v>
      </c>
      <c r="H2998" s="139" t="s">
        <v>5</v>
      </c>
      <c r="I2998" s="1">
        <v>316445140</v>
      </c>
      <c r="J2998" s="58">
        <v>12100</v>
      </c>
      <c r="K2998" t="str">
        <f>VLOOKUP(D2998,Group[],3,FALSE)</f>
        <v>Komoditi</v>
      </c>
      <c r="L2998" t="str">
        <f>VLOOKUP(D2998,Group[],5,FALSE)</f>
        <v>Teh</v>
      </c>
      <c r="M2998" t="str">
        <f>VLOOKUP(D2998,Group[],4,FALSE)</f>
        <v>Teh</v>
      </c>
      <c r="N2998" t="str">
        <f>VLOOKUP(F2998,Kategori[],3,FALSE)</f>
        <v>CTC</v>
      </c>
    </row>
    <row r="2999" spans="1:14">
      <c r="A2999" s="139" t="s">
        <v>6856</v>
      </c>
      <c r="B2999" s="27" t="s">
        <v>22</v>
      </c>
      <c r="C2999" s="27" t="s">
        <v>20</v>
      </c>
      <c r="D2999" s="27" t="s">
        <v>1067</v>
      </c>
      <c r="E2999" s="27" t="s">
        <v>36</v>
      </c>
      <c r="F2999" s="27" t="s">
        <v>80</v>
      </c>
      <c r="G2999" s="27" t="s">
        <v>81</v>
      </c>
      <c r="H2999" s="139" t="s">
        <v>4</v>
      </c>
      <c r="I2999" s="1">
        <v>61972656</v>
      </c>
      <c r="J2999" s="58">
        <v>2400</v>
      </c>
      <c r="K2999" t="str">
        <f>VLOOKUP(D2999,Group[],3,FALSE)</f>
        <v>Komoditi</v>
      </c>
      <c r="L2999" t="str">
        <f>VLOOKUP(D2999,Group[],5,FALSE)</f>
        <v>Teh</v>
      </c>
      <c r="M2999" t="str">
        <f>VLOOKUP(D2999,Group[],4,FALSE)</f>
        <v>Teh</v>
      </c>
      <c r="N2999" t="str">
        <f>VLOOKUP(F2999,Kategori[],3,FALSE)</f>
        <v>CTC</v>
      </c>
    </row>
    <row r="3000" spans="1:14">
      <c r="A3000" s="139" t="s">
        <v>6856</v>
      </c>
      <c r="B3000" s="27" t="s">
        <v>22</v>
      </c>
      <c r="C3000" s="27" t="s">
        <v>20</v>
      </c>
      <c r="D3000" s="27" t="s">
        <v>1067</v>
      </c>
      <c r="E3000" s="27" t="s">
        <v>36</v>
      </c>
      <c r="F3000" s="27" t="s">
        <v>80</v>
      </c>
      <c r="G3000" s="27" t="s">
        <v>81</v>
      </c>
      <c r="H3000" s="139" t="s">
        <v>5</v>
      </c>
      <c r="I3000" s="1">
        <v>323707920</v>
      </c>
      <c r="J3000" s="58">
        <v>12180</v>
      </c>
      <c r="K3000" t="str">
        <f>VLOOKUP(D3000,Group[],3,FALSE)</f>
        <v>Komoditi</v>
      </c>
      <c r="L3000" t="str">
        <f>VLOOKUP(D3000,Group[],5,FALSE)</f>
        <v>Teh</v>
      </c>
      <c r="M3000" t="str">
        <f>VLOOKUP(D3000,Group[],4,FALSE)</f>
        <v>Teh</v>
      </c>
      <c r="N3000" t="str">
        <f>VLOOKUP(F3000,Kategori[],3,FALSE)</f>
        <v>CTC</v>
      </c>
    </row>
    <row r="3001" spans="1:14">
      <c r="A3001" s="139" t="s">
        <v>6856</v>
      </c>
      <c r="B3001" s="27" t="s">
        <v>22</v>
      </c>
      <c r="C3001" s="27" t="s">
        <v>20</v>
      </c>
      <c r="D3001" s="27" t="s">
        <v>1067</v>
      </c>
      <c r="E3001" s="27" t="s">
        <v>36</v>
      </c>
      <c r="F3001" s="27" t="s">
        <v>82</v>
      </c>
      <c r="G3001" s="27" t="s">
        <v>83</v>
      </c>
      <c r="H3001" s="139" t="s">
        <v>4</v>
      </c>
      <c r="I3001" s="1">
        <v>1093918705</v>
      </c>
      <c r="J3001" s="58">
        <v>25500</v>
      </c>
      <c r="K3001" t="str">
        <f>VLOOKUP(D3001,Group[],3,FALSE)</f>
        <v>Komoditi</v>
      </c>
      <c r="L3001" t="str">
        <f>VLOOKUP(D3001,Group[],5,FALSE)</f>
        <v>Teh</v>
      </c>
      <c r="M3001" t="str">
        <f>VLOOKUP(D3001,Group[],4,FALSE)</f>
        <v>Teh</v>
      </c>
      <c r="N3001" t="str">
        <f>VLOOKUP(F3001,Kategori[],3,FALSE)</f>
        <v>CTC</v>
      </c>
    </row>
    <row r="3002" spans="1:14">
      <c r="A3002" s="139" t="s">
        <v>6856</v>
      </c>
      <c r="B3002" s="27" t="s">
        <v>22</v>
      </c>
      <c r="C3002" s="27" t="s">
        <v>20</v>
      </c>
      <c r="D3002" s="27" t="s">
        <v>1067</v>
      </c>
      <c r="E3002" s="27" t="s">
        <v>36</v>
      </c>
      <c r="F3002" s="27" t="s">
        <v>82</v>
      </c>
      <c r="G3002" s="27" t="s">
        <v>83</v>
      </c>
      <c r="H3002" s="139" t="s">
        <v>5</v>
      </c>
      <c r="I3002" s="1">
        <v>582461880</v>
      </c>
      <c r="J3002" s="58">
        <v>13000</v>
      </c>
      <c r="K3002" t="str">
        <f>VLOOKUP(D3002,Group[],3,FALSE)</f>
        <v>Komoditi</v>
      </c>
      <c r="L3002" t="str">
        <f>VLOOKUP(D3002,Group[],5,FALSE)</f>
        <v>Teh</v>
      </c>
      <c r="M3002" t="str">
        <f>VLOOKUP(D3002,Group[],4,FALSE)</f>
        <v>Teh</v>
      </c>
      <c r="N3002" t="str">
        <f>VLOOKUP(F3002,Kategori[],3,FALSE)</f>
        <v>CTC</v>
      </c>
    </row>
    <row r="3003" spans="1:14">
      <c r="A3003" s="139" t="s">
        <v>6856</v>
      </c>
      <c r="B3003" s="27" t="s">
        <v>22</v>
      </c>
      <c r="C3003" s="27" t="s">
        <v>20</v>
      </c>
      <c r="D3003" s="27" t="s">
        <v>1067</v>
      </c>
      <c r="E3003" s="27" t="s">
        <v>36</v>
      </c>
      <c r="F3003" s="27" t="s">
        <v>84</v>
      </c>
      <c r="G3003" s="27" t="s">
        <v>85</v>
      </c>
      <c r="H3003" s="139" t="s">
        <v>5</v>
      </c>
      <c r="I3003" s="1">
        <v>214173755</v>
      </c>
      <c r="J3003" s="58">
        <v>10480</v>
      </c>
      <c r="K3003" t="str">
        <f>VLOOKUP(D3003,Group[],3,FALSE)</f>
        <v>Komoditi</v>
      </c>
      <c r="L3003" t="str">
        <f>VLOOKUP(D3003,Group[],5,FALSE)</f>
        <v>Teh</v>
      </c>
      <c r="M3003" t="str">
        <f>VLOOKUP(D3003,Group[],4,FALSE)</f>
        <v>Teh</v>
      </c>
      <c r="N3003" t="str">
        <f>VLOOKUP(F3003,Kategori[],3,FALSE)</f>
        <v>CTC</v>
      </c>
    </row>
    <row r="3004" spans="1:14">
      <c r="A3004" s="139" t="s">
        <v>6856</v>
      </c>
      <c r="B3004" s="27" t="s">
        <v>22</v>
      </c>
      <c r="C3004" s="27" t="s">
        <v>20</v>
      </c>
      <c r="D3004" s="27" t="s">
        <v>1067</v>
      </c>
      <c r="E3004" s="27" t="s">
        <v>36</v>
      </c>
      <c r="F3004" s="27" t="s">
        <v>86</v>
      </c>
      <c r="G3004" s="27" t="s">
        <v>87</v>
      </c>
      <c r="H3004" s="139" t="s">
        <v>4</v>
      </c>
      <c r="I3004" s="1">
        <v>243265555</v>
      </c>
      <c r="J3004" s="58">
        <v>9100</v>
      </c>
      <c r="K3004" t="str">
        <f>VLOOKUP(D3004,Group[],3,FALSE)</f>
        <v>Komoditi</v>
      </c>
      <c r="L3004" t="str">
        <f>VLOOKUP(D3004,Group[],5,FALSE)</f>
        <v>Teh</v>
      </c>
      <c r="M3004" t="str">
        <f>VLOOKUP(D3004,Group[],4,FALSE)</f>
        <v>Teh</v>
      </c>
      <c r="N3004" t="str">
        <f>VLOOKUP(F3004,Kategori[],3,FALSE)</f>
        <v>CTC</v>
      </c>
    </row>
    <row r="3005" spans="1:14">
      <c r="A3005" s="139" t="s">
        <v>6856</v>
      </c>
      <c r="B3005" s="27" t="s">
        <v>22</v>
      </c>
      <c r="C3005" s="27" t="s">
        <v>20</v>
      </c>
      <c r="D3005" s="27" t="s">
        <v>1067</v>
      </c>
      <c r="E3005" s="27" t="s">
        <v>36</v>
      </c>
      <c r="F3005" s="27" t="s">
        <v>340</v>
      </c>
      <c r="G3005" s="27" t="s">
        <v>341</v>
      </c>
      <c r="H3005" s="139" t="s">
        <v>5</v>
      </c>
      <c r="I3005" s="1">
        <v>855500000</v>
      </c>
      <c r="J3005" s="58">
        <v>57000</v>
      </c>
      <c r="K3005" t="str">
        <f>VLOOKUP(D3005,Group[],3,FALSE)</f>
        <v>Komoditi</v>
      </c>
      <c r="L3005" t="str">
        <f>VLOOKUP(D3005,Group[],5,FALSE)</f>
        <v>Teh</v>
      </c>
      <c r="M3005" t="str">
        <f>VLOOKUP(D3005,Group[],4,FALSE)</f>
        <v>Teh</v>
      </c>
      <c r="N3005" t="str">
        <f>VLOOKUP(F3005,Kategori[],3,FALSE)</f>
        <v>CTC</v>
      </c>
    </row>
    <row r="3006" spans="1:14">
      <c r="A3006" s="139" t="s">
        <v>6856</v>
      </c>
      <c r="B3006" s="27" t="s">
        <v>22</v>
      </c>
      <c r="C3006" s="27" t="s">
        <v>20</v>
      </c>
      <c r="D3006" s="27" t="s">
        <v>1075</v>
      </c>
      <c r="E3006" s="27" t="s">
        <v>30</v>
      </c>
      <c r="F3006" s="27" t="s">
        <v>805</v>
      </c>
      <c r="G3006" s="27" t="s">
        <v>806</v>
      </c>
      <c r="H3006" s="139" t="s">
        <v>5</v>
      </c>
      <c r="I3006" s="1">
        <v>0</v>
      </c>
      <c r="J3006" s="58">
        <v>0</v>
      </c>
      <c r="K3006" t="str">
        <f>VLOOKUP(D3006,Group[],3,FALSE)</f>
        <v>Komoditi</v>
      </c>
      <c r="L3006" t="str">
        <f>VLOOKUP(D3006,Group[],5,FALSE)</f>
        <v>Kopi</v>
      </c>
      <c r="M3006" t="str">
        <f>VLOOKUP(D3006,Group[],4,FALSE)</f>
        <v>Kopi</v>
      </c>
      <c r="N3006" t="str">
        <f>VLOOKUP(F3006,Kategori[],3,FALSE)</f>
        <v>Robusta</v>
      </c>
    </row>
    <row r="3007" spans="1:14">
      <c r="A3007" s="139" t="s">
        <v>6856</v>
      </c>
      <c r="B3007" s="27" t="s">
        <v>22</v>
      </c>
      <c r="C3007" s="27" t="s">
        <v>20</v>
      </c>
      <c r="D3007" s="27" t="s">
        <v>1075</v>
      </c>
      <c r="E3007" s="27" t="s">
        <v>30</v>
      </c>
      <c r="F3007" s="27" t="s">
        <v>718</v>
      </c>
      <c r="G3007" s="27" t="s">
        <v>719</v>
      </c>
      <c r="H3007" s="139" t="s">
        <v>5</v>
      </c>
      <c r="I3007" s="1">
        <v>0</v>
      </c>
      <c r="J3007" s="58">
        <v>0</v>
      </c>
      <c r="K3007" t="str">
        <f>VLOOKUP(D3007,Group[],3,FALSE)</f>
        <v>Komoditi</v>
      </c>
      <c r="L3007" t="str">
        <f>VLOOKUP(D3007,Group[],5,FALSE)</f>
        <v>Kopi</v>
      </c>
      <c r="M3007" t="str">
        <f>VLOOKUP(D3007,Group[],4,FALSE)</f>
        <v>Kopi</v>
      </c>
      <c r="N3007" t="str">
        <f>VLOOKUP(F3007,Kategori[],3,FALSE)</f>
        <v>Robusta</v>
      </c>
    </row>
    <row r="3008" spans="1:14">
      <c r="A3008" s="139" t="s">
        <v>6856</v>
      </c>
      <c r="B3008" s="27" t="s">
        <v>22</v>
      </c>
      <c r="C3008" s="27" t="s">
        <v>20</v>
      </c>
      <c r="D3008" s="27" t="s">
        <v>1075</v>
      </c>
      <c r="E3008" s="27" t="s">
        <v>30</v>
      </c>
      <c r="F3008" s="27" t="s">
        <v>722</v>
      </c>
      <c r="G3008" s="27" t="s">
        <v>723</v>
      </c>
      <c r="H3008" s="139" t="s">
        <v>5</v>
      </c>
      <c r="I3008" s="1">
        <v>0</v>
      </c>
      <c r="J3008" s="58">
        <v>0</v>
      </c>
      <c r="K3008" t="str">
        <f>VLOOKUP(D3008,Group[],3,FALSE)</f>
        <v>Komoditi</v>
      </c>
      <c r="L3008" t="str">
        <f>VLOOKUP(D3008,Group[],5,FALSE)</f>
        <v>Kopi</v>
      </c>
      <c r="M3008" t="str">
        <f>VLOOKUP(D3008,Group[],4,FALSE)</f>
        <v>Kopi</v>
      </c>
      <c r="N3008" t="str">
        <f>VLOOKUP(F3008,Kategori[],3,FALSE)</f>
        <v>Robusta</v>
      </c>
    </row>
    <row r="3009" spans="1:14">
      <c r="A3009" s="139" t="s">
        <v>6856</v>
      </c>
      <c r="B3009" s="27" t="s">
        <v>22</v>
      </c>
      <c r="C3009" s="27" t="s">
        <v>20</v>
      </c>
      <c r="D3009" s="27" t="s">
        <v>1078</v>
      </c>
      <c r="E3009" s="27" t="s">
        <v>41</v>
      </c>
      <c r="F3009" s="27" t="s">
        <v>795</v>
      </c>
      <c r="G3009" s="27" t="s">
        <v>796</v>
      </c>
      <c r="H3009" s="139" t="s">
        <v>5</v>
      </c>
      <c r="I3009" s="1">
        <v>22500000</v>
      </c>
      <c r="J3009" s="58">
        <v>188</v>
      </c>
      <c r="K3009" t="str">
        <f>VLOOKUP(D3009,Group[],3,FALSE)</f>
        <v>Komoditi</v>
      </c>
      <c r="L3009" t="str">
        <f>VLOOKUP(D3009,Group[],5,FALSE)</f>
        <v>Kakao</v>
      </c>
      <c r="M3009" t="str">
        <f>VLOOKUP(D3009,Group[],4,FALSE)</f>
        <v>Kakao</v>
      </c>
      <c r="N3009" t="str">
        <f>VLOOKUP(F3009,Kategori[],3,FALSE)</f>
        <v>Bulk</v>
      </c>
    </row>
    <row r="3010" spans="1:14">
      <c r="A3010" s="139" t="s">
        <v>6856</v>
      </c>
      <c r="B3010" s="27" t="s">
        <v>22</v>
      </c>
      <c r="C3010" s="27" t="s">
        <v>20</v>
      </c>
      <c r="D3010" s="27" t="s">
        <v>1078</v>
      </c>
      <c r="E3010" s="27" t="s">
        <v>41</v>
      </c>
      <c r="F3010" s="27" t="s">
        <v>797</v>
      </c>
      <c r="G3010" s="27" t="s">
        <v>798</v>
      </c>
      <c r="H3010" s="139" t="s">
        <v>5</v>
      </c>
      <c r="I3010" s="1">
        <v>11336000</v>
      </c>
      <c r="J3010" s="58">
        <v>104</v>
      </c>
      <c r="K3010" t="str">
        <f>VLOOKUP(D3010,Group[],3,FALSE)</f>
        <v>Komoditi</v>
      </c>
      <c r="L3010" t="str">
        <f>VLOOKUP(D3010,Group[],5,FALSE)</f>
        <v>Kakao</v>
      </c>
      <c r="M3010" t="str">
        <f>VLOOKUP(D3010,Group[],4,FALSE)</f>
        <v>Kakao</v>
      </c>
      <c r="N3010" t="str">
        <f>VLOOKUP(F3010,Kategori[],3,FALSE)</f>
        <v>Bulk</v>
      </c>
    </row>
    <row r="3011" spans="1:14">
      <c r="A3011" s="139" t="s">
        <v>6856</v>
      </c>
      <c r="B3011" s="27" t="s">
        <v>22</v>
      </c>
      <c r="C3011" s="27" t="s">
        <v>20</v>
      </c>
      <c r="D3011" s="27" t="s">
        <v>1064</v>
      </c>
      <c r="E3011" s="27" t="s">
        <v>33</v>
      </c>
      <c r="F3011" s="27" t="s">
        <v>931</v>
      </c>
      <c r="G3011" s="27" t="s">
        <v>932</v>
      </c>
      <c r="H3011" s="139" t="s">
        <v>5</v>
      </c>
      <c r="I3011" s="1">
        <v>1321696674</v>
      </c>
      <c r="J3011" s="58">
        <v>91</v>
      </c>
      <c r="K3011" t="str">
        <f>VLOOKUP(D3011,Group[],3,FALSE)</f>
        <v>Komoditi</v>
      </c>
      <c r="L3011" t="str">
        <f>VLOOKUP(D3011,Group[],5,FALSE)</f>
        <v>Tebu</v>
      </c>
      <c r="M3011" t="str">
        <f>VLOOKUP(D3011,Group[],4,FALSE)</f>
        <v>Tebu</v>
      </c>
      <c r="N3011" t="str">
        <f>VLOOKUP(F3011,Kategori[],3,FALSE)</f>
        <v>Optimalisasi Aset</v>
      </c>
    </row>
    <row r="3012" spans="1:14">
      <c r="A3012" s="139" t="s">
        <v>6856</v>
      </c>
      <c r="B3012" s="27" t="s">
        <v>22</v>
      </c>
      <c r="C3012" s="27" t="s">
        <v>20</v>
      </c>
      <c r="D3012" s="27" t="s">
        <v>1064</v>
      </c>
      <c r="E3012" s="27" t="s">
        <v>33</v>
      </c>
      <c r="F3012" s="27" t="s">
        <v>363</v>
      </c>
      <c r="G3012" s="27" t="s">
        <v>364</v>
      </c>
      <c r="H3012" s="139" t="s">
        <v>5</v>
      </c>
      <c r="I3012" s="1">
        <v>144541985185</v>
      </c>
      <c r="J3012" s="58">
        <v>9799999</v>
      </c>
      <c r="K3012" t="str">
        <f>VLOOKUP(D3012,Group[],3,FALSE)</f>
        <v>Komoditi</v>
      </c>
      <c r="L3012" t="str">
        <f>VLOOKUP(D3012,Group[],5,FALSE)</f>
        <v>Tebu</v>
      </c>
      <c r="M3012" t="str">
        <f>VLOOKUP(D3012,Group[],4,FALSE)</f>
        <v>Tebu</v>
      </c>
      <c r="N3012" t="str">
        <f>VLOOKUP(F3012,Kategori[],3,FALSE)</f>
        <v>Gula</v>
      </c>
    </row>
    <row r="3013" spans="1:14">
      <c r="A3013" s="139" t="s">
        <v>6856</v>
      </c>
      <c r="B3013" s="27" t="s">
        <v>22</v>
      </c>
      <c r="C3013" s="27" t="s">
        <v>20</v>
      </c>
      <c r="D3013" s="27" t="s">
        <v>1064</v>
      </c>
      <c r="E3013" s="27" t="s">
        <v>33</v>
      </c>
      <c r="F3013" s="27" t="s">
        <v>365</v>
      </c>
      <c r="G3013" s="27" t="s">
        <v>366</v>
      </c>
      <c r="H3013" s="139" t="s">
        <v>5</v>
      </c>
      <c r="I3013" s="1">
        <v>11629997674</v>
      </c>
      <c r="J3013" s="58">
        <v>4999999</v>
      </c>
      <c r="K3013" t="str">
        <f>VLOOKUP(D3013,Group[],3,FALSE)</f>
        <v>Komoditi</v>
      </c>
      <c r="L3013" t="str">
        <f>VLOOKUP(D3013,Group[],5,FALSE)</f>
        <v>Tebu</v>
      </c>
      <c r="M3013" t="str">
        <f>VLOOKUP(D3013,Group[],4,FALSE)</f>
        <v>Tebu</v>
      </c>
      <c r="N3013" t="str">
        <f>VLOOKUP(F3013,Kategori[],3,FALSE)</f>
        <v>Tetes</v>
      </c>
    </row>
    <row r="3014" spans="1:14">
      <c r="A3014" s="139" t="s">
        <v>6856</v>
      </c>
      <c r="B3014" s="27" t="s">
        <v>22</v>
      </c>
      <c r="C3014" s="27" t="s">
        <v>20</v>
      </c>
      <c r="D3014" s="27" t="s">
        <v>1072</v>
      </c>
      <c r="E3014" s="27" t="s">
        <v>27</v>
      </c>
      <c r="F3014" s="27" t="s">
        <v>774</v>
      </c>
      <c r="G3014" s="27" t="s">
        <v>11</v>
      </c>
      <c r="H3014" s="139" t="s">
        <v>5</v>
      </c>
      <c r="I3014" s="1">
        <v>546562163</v>
      </c>
      <c r="J3014" s="58">
        <v>84</v>
      </c>
      <c r="K3014" t="str">
        <f>VLOOKUP(D3014,Group[],3,FALSE)</f>
        <v>Non Komoditi</v>
      </c>
      <c r="L3014">
        <f>VLOOKUP(D3014,Group[],5,FALSE)</f>
        <v>0</v>
      </c>
      <c r="M3014" t="str">
        <f>VLOOKUP(D3014,Group[],4,FALSE)</f>
        <v>Hortikultura</v>
      </c>
      <c r="N3014" t="str">
        <f>VLOOKUP(F3014,Kategori[],3,FALSE)</f>
        <v>Optimalisasi Aset</v>
      </c>
    </row>
    <row r="3015" spans="1:14">
      <c r="A3015" s="139" t="s">
        <v>6856</v>
      </c>
      <c r="B3015" s="27" t="s">
        <v>22</v>
      </c>
      <c r="C3015" s="27" t="s">
        <v>20</v>
      </c>
      <c r="D3015" s="27" t="s">
        <v>1072</v>
      </c>
      <c r="E3015" s="27" t="s">
        <v>27</v>
      </c>
      <c r="F3015" s="27" t="s">
        <v>903</v>
      </c>
      <c r="G3015" s="27" t="s">
        <v>904</v>
      </c>
      <c r="H3015" s="139" t="s">
        <v>5</v>
      </c>
      <c r="I3015" s="1">
        <v>2939195</v>
      </c>
      <c r="J3015" s="58">
        <v>226</v>
      </c>
      <c r="K3015" t="str">
        <f>VLOOKUP(D3015,Group[],3,FALSE)</f>
        <v>Non Komoditi</v>
      </c>
      <c r="L3015">
        <f>VLOOKUP(D3015,Group[],5,FALSE)</f>
        <v>0</v>
      </c>
      <c r="M3015" t="str">
        <f>VLOOKUP(D3015,Group[],4,FALSE)</f>
        <v>Hortikultura</v>
      </c>
      <c r="N3015" t="str">
        <f>VLOOKUP(F3015,Kategori[],3,FALSE)</f>
        <v>Hortikultura</v>
      </c>
    </row>
    <row r="3016" spans="1:14">
      <c r="A3016" s="139" t="s">
        <v>6856</v>
      </c>
      <c r="B3016" s="27" t="s">
        <v>22</v>
      </c>
      <c r="C3016" s="27" t="s">
        <v>20</v>
      </c>
      <c r="D3016" s="27" t="s">
        <v>1072</v>
      </c>
      <c r="E3016" s="27" t="s">
        <v>27</v>
      </c>
      <c r="F3016" s="27" t="s">
        <v>915</v>
      </c>
      <c r="G3016" s="27" t="s">
        <v>916</v>
      </c>
      <c r="H3016" s="139" t="s">
        <v>5</v>
      </c>
      <c r="I3016" s="1">
        <v>382124636</v>
      </c>
      <c r="J3016" s="58">
        <v>21571</v>
      </c>
      <c r="K3016" t="str">
        <f>VLOOKUP(D3016,Group[],3,FALSE)</f>
        <v>Non Komoditi</v>
      </c>
      <c r="L3016">
        <f>VLOOKUP(D3016,Group[],5,FALSE)</f>
        <v>0</v>
      </c>
      <c r="M3016" t="str">
        <f>VLOOKUP(D3016,Group[],4,FALSE)</f>
        <v>Hortikultura</v>
      </c>
      <c r="N3016" t="str">
        <f>VLOOKUP(F3016,Kategori[],3,FALSE)</f>
        <v>Hortikultura</v>
      </c>
    </row>
    <row r="3017" spans="1:14">
      <c r="A3017" s="139" t="s">
        <v>6856</v>
      </c>
      <c r="B3017" s="27" t="s">
        <v>22</v>
      </c>
      <c r="C3017" s="27" t="s">
        <v>20</v>
      </c>
      <c r="D3017" s="27" t="s">
        <v>1072</v>
      </c>
      <c r="E3017" s="27" t="s">
        <v>27</v>
      </c>
      <c r="F3017" s="27" t="s">
        <v>917</v>
      </c>
      <c r="G3017" s="27" t="s">
        <v>918</v>
      </c>
      <c r="H3017" s="139" t="s">
        <v>5</v>
      </c>
      <c r="I3017" s="1">
        <v>400698874</v>
      </c>
      <c r="J3017" s="58">
        <v>23782</v>
      </c>
      <c r="K3017" t="str">
        <f>VLOOKUP(D3017,Group[],3,FALSE)</f>
        <v>Non Komoditi</v>
      </c>
      <c r="L3017">
        <f>VLOOKUP(D3017,Group[],5,FALSE)</f>
        <v>0</v>
      </c>
      <c r="M3017" t="str">
        <f>VLOOKUP(D3017,Group[],4,FALSE)</f>
        <v>Hortikultura</v>
      </c>
      <c r="N3017" t="str">
        <f>VLOOKUP(F3017,Kategori[],3,FALSE)</f>
        <v>Hortikultura</v>
      </c>
    </row>
    <row r="3018" spans="1:14">
      <c r="A3018" s="139" t="s">
        <v>6856</v>
      </c>
      <c r="B3018" s="27" t="s">
        <v>22</v>
      </c>
      <c r="C3018" s="27" t="s">
        <v>20</v>
      </c>
      <c r="D3018" s="27" t="s">
        <v>1072</v>
      </c>
      <c r="E3018" s="27" t="s">
        <v>27</v>
      </c>
      <c r="F3018" s="27" t="s">
        <v>923</v>
      </c>
      <c r="G3018" s="27" t="s">
        <v>924</v>
      </c>
      <c r="H3018" s="139" t="s">
        <v>5</v>
      </c>
      <c r="I3018" s="1">
        <v>3550000</v>
      </c>
      <c r="J3018" s="58">
        <v>500</v>
      </c>
      <c r="K3018" t="str">
        <f>VLOOKUP(D3018,Group[],3,FALSE)</f>
        <v>Non Komoditi</v>
      </c>
      <c r="L3018">
        <f>VLOOKUP(D3018,Group[],5,FALSE)</f>
        <v>0</v>
      </c>
      <c r="M3018" t="str">
        <f>VLOOKUP(D3018,Group[],4,FALSE)</f>
        <v>Hortikultura</v>
      </c>
      <c r="N3018" t="str">
        <f>VLOOKUP(F3018,Kategori[],3,FALSE)</f>
        <v>Hortikultura</v>
      </c>
    </row>
    <row r="3019" spans="1:14">
      <c r="A3019" s="139" t="s">
        <v>6856</v>
      </c>
      <c r="B3019" s="27" t="s">
        <v>22</v>
      </c>
      <c r="C3019" s="27" t="s">
        <v>20</v>
      </c>
      <c r="D3019" s="27" t="s">
        <v>1072</v>
      </c>
      <c r="E3019" s="27" t="s">
        <v>27</v>
      </c>
      <c r="F3019" s="27" t="s">
        <v>925</v>
      </c>
      <c r="G3019" s="27" t="s">
        <v>926</v>
      </c>
      <c r="H3019" s="139" t="s">
        <v>5</v>
      </c>
      <c r="I3019" s="1">
        <v>18710812</v>
      </c>
      <c r="J3019" s="58">
        <v>131</v>
      </c>
      <c r="K3019" t="str">
        <f>VLOOKUP(D3019,Group[],3,FALSE)</f>
        <v>Non Komoditi</v>
      </c>
      <c r="L3019">
        <f>VLOOKUP(D3019,Group[],5,FALSE)</f>
        <v>0</v>
      </c>
      <c r="M3019" t="str">
        <f>VLOOKUP(D3019,Group[],4,FALSE)</f>
        <v>Hortikultura</v>
      </c>
      <c r="N3019" t="str">
        <f>VLOOKUP(F3019,Kategori[],3,FALSE)</f>
        <v>Hortikultura</v>
      </c>
    </row>
    <row r="3020" spans="1:14">
      <c r="A3020" s="139" t="s">
        <v>6856</v>
      </c>
      <c r="B3020" s="27" t="s">
        <v>22</v>
      </c>
      <c r="C3020" s="27" t="s">
        <v>20</v>
      </c>
      <c r="D3020" s="27" t="s">
        <v>1072</v>
      </c>
      <c r="E3020" s="27" t="s">
        <v>27</v>
      </c>
      <c r="F3020" s="27" t="s">
        <v>927</v>
      </c>
      <c r="G3020" s="27" t="s">
        <v>928</v>
      </c>
      <c r="H3020" s="139" t="s">
        <v>5</v>
      </c>
      <c r="I3020" s="1">
        <v>20968538</v>
      </c>
      <c r="J3020" s="58">
        <v>6813</v>
      </c>
      <c r="K3020" t="str">
        <f>VLOOKUP(D3020,Group[],3,FALSE)</f>
        <v>Non Komoditi</v>
      </c>
      <c r="L3020">
        <f>VLOOKUP(D3020,Group[],5,FALSE)</f>
        <v>0</v>
      </c>
      <c r="M3020" t="str">
        <f>VLOOKUP(D3020,Group[],4,FALSE)</f>
        <v>Hortikultura</v>
      </c>
      <c r="N3020" t="str">
        <f>VLOOKUP(F3020,Kategori[],3,FALSE)</f>
        <v>Hortikultura</v>
      </c>
    </row>
    <row r="3021" spans="1:14">
      <c r="A3021" s="139" t="s">
        <v>6856</v>
      </c>
      <c r="B3021" s="27" t="s">
        <v>22</v>
      </c>
      <c r="C3021" s="27" t="s">
        <v>20</v>
      </c>
      <c r="D3021" s="27" t="s">
        <v>1072</v>
      </c>
      <c r="E3021" s="27" t="s">
        <v>27</v>
      </c>
      <c r="F3021" s="27" t="s">
        <v>929</v>
      </c>
      <c r="G3021" s="27" t="s">
        <v>930</v>
      </c>
      <c r="H3021" s="139" t="s">
        <v>5</v>
      </c>
      <c r="I3021" s="1">
        <v>2865800</v>
      </c>
      <c r="J3021" s="58">
        <v>1246</v>
      </c>
      <c r="K3021" t="str">
        <f>VLOOKUP(D3021,Group[],3,FALSE)</f>
        <v>Non Komoditi</v>
      </c>
      <c r="L3021">
        <f>VLOOKUP(D3021,Group[],5,FALSE)</f>
        <v>0</v>
      </c>
      <c r="M3021" t="str">
        <f>VLOOKUP(D3021,Group[],4,FALSE)</f>
        <v>Hortikultura</v>
      </c>
      <c r="N3021" t="str">
        <f>VLOOKUP(F3021,Kategori[],3,FALSE)</f>
        <v>Hortikultura</v>
      </c>
    </row>
    <row r="3022" spans="1:14">
      <c r="A3022" s="139" t="s">
        <v>6856</v>
      </c>
      <c r="B3022" s="27" t="s">
        <v>22</v>
      </c>
      <c r="C3022" s="27" t="s">
        <v>20</v>
      </c>
      <c r="D3022" s="27" t="s">
        <v>1072</v>
      </c>
      <c r="E3022" s="27" t="s">
        <v>27</v>
      </c>
      <c r="F3022" s="27" t="s">
        <v>933</v>
      </c>
      <c r="G3022" s="27" t="s">
        <v>934</v>
      </c>
      <c r="H3022" s="139" t="s">
        <v>5</v>
      </c>
      <c r="I3022" s="1">
        <v>1165405</v>
      </c>
      <c r="J3022" s="58">
        <v>10</v>
      </c>
      <c r="K3022" t="str">
        <f>VLOOKUP(D3022,Group[],3,FALSE)</f>
        <v>Non Komoditi</v>
      </c>
      <c r="L3022">
        <f>VLOOKUP(D3022,Group[],5,FALSE)</f>
        <v>0</v>
      </c>
      <c r="M3022" t="str">
        <f>VLOOKUP(D3022,Group[],4,FALSE)</f>
        <v>Hortikultura</v>
      </c>
      <c r="N3022" t="str">
        <f>VLOOKUP(F3022,Kategori[],3,FALSE)</f>
        <v>Kayu</v>
      </c>
    </row>
    <row r="3023" spans="1:14">
      <c r="A3023" s="139" t="s">
        <v>6856</v>
      </c>
      <c r="B3023" s="27" t="s">
        <v>22</v>
      </c>
      <c r="C3023" s="27" t="s">
        <v>20</v>
      </c>
      <c r="D3023" s="27" t="s">
        <v>1072</v>
      </c>
      <c r="E3023" s="27" t="s">
        <v>27</v>
      </c>
      <c r="F3023" s="27" t="s">
        <v>959</v>
      </c>
      <c r="G3023" s="27" t="s">
        <v>960</v>
      </c>
      <c r="H3023" s="139" t="s">
        <v>5</v>
      </c>
      <c r="I3023" s="1">
        <v>52017386</v>
      </c>
      <c r="J3023" s="58">
        <v>85980</v>
      </c>
      <c r="K3023" t="str">
        <f>VLOOKUP(D3023,Group[],3,FALSE)</f>
        <v>Non Komoditi</v>
      </c>
      <c r="L3023">
        <f>VLOOKUP(D3023,Group[],5,FALSE)</f>
        <v>0</v>
      </c>
      <c r="M3023" t="str">
        <f>VLOOKUP(D3023,Group[],4,FALSE)</f>
        <v>Hortikultura</v>
      </c>
      <c r="N3023" t="str">
        <f>VLOOKUP(F3023,Kategori[],3,FALSE)</f>
        <v>Hortikultura</v>
      </c>
    </row>
    <row r="3024" spans="1:14">
      <c r="A3024" s="139" t="s">
        <v>6856</v>
      </c>
      <c r="B3024" s="27" t="s">
        <v>22</v>
      </c>
      <c r="C3024" s="27" t="s">
        <v>20</v>
      </c>
      <c r="D3024" s="27" t="s">
        <v>1072</v>
      </c>
      <c r="E3024" s="27" t="s">
        <v>27</v>
      </c>
      <c r="F3024" s="27" t="s">
        <v>1031</v>
      </c>
      <c r="G3024" s="27" t="s">
        <v>1032</v>
      </c>
      <c r="H3024" s="139" t="s">
        <v>5</v>
      </c>
      <c r="I3024" s="1">
        <v>15293107</v>
      </c>
      <c r="J3024" s="58">
        <v>321</v>
      </c>
      <c r="K3024" t="str">
        <f>VLOOKUP(D3024,Group[],3,FALSE)</f>
        <v>Non Komoditi</v>
      </c>
      <c r="L3024">
        <f>VLOOKUP(D3024,Group[],5,FALSE)</f>
        <v>0</v>
      </c>
      <c r="M3024" t="str">
        <f>VLOOKUP(D3024,Group[],4,FALSE)</f>
        <v>Hortikultura</v>
      </c>
      <c r="N3024" t="str">
        <f>VLOOKUP(F3024,Kategori[],3,FALSE)</f>
        <v>Hortikultura</v>
      </c>
    </row>
    <row r="3025" spans="1:14">
      <c r="A3025" s="139" t="s">
        <v>6856</v>
      </c>
      <c r="B3025" s="27" t="s">
        <v>22</v>
      </c>
      <c r="C3025" s="27" t="s">
        <v>20</v>
      </c>
      <c r="D3025" s="27" t="s">
        <v>1079</v>
      </c>
      <c r="E3025" s="27" t="s">
        <v>39</v>
      </c>
      <c r="F3025" s="27" t="s">
        <v>807</v>
      </c>
      <c r="G3025" s="27" t="s">
        <v>808</v>
      </c>
      <c r="H3025" s="139" t="s">
        <v>5</v>
      </c>
      <c r="I3025" s="1">
        <v>265190600</v>
      </c>
      <c r="J3025" s="58">
        <v>793</v>
      </c>
      <c r="K3025" t="str">
        <f>VLOOKUP(D3025,Group[],3,FALSE)</f>
        <v>Non Komoditi</v>
      </c>
      <c r="L3025">
        <f>VLOOKUP(D3025,Group[],5,FALSE)</f>
        <v>0</v>
      </c>
      <c r="M3025" t="str">
        <f>VLOOKUP(D3025,Group[],4,FALSE)</f>
        <v>Kayu</v>
      </c>
      <c r="N3025" t="str">
        <f>VLOOKUP(F3025,Kategori[],3,FALSE)</f>
        <v>Kayu</v>
      </c>
    </row>
    <row r="3026" spans="1:14">
      <c r="A3026" s="139" t="s">
        <v>6856</v>
      </c>
      <c r="B3026" s="27" t="s">
        <v>22</v>
      </c>
      <c r="C3026" s="27" t="s">
        <v>20</v>
      </c>
      <c r="D3026" s="27" t="s">
        <v>1079</v>
      </c>
      <c r="E3026" s="27" t="s">
        <v>39</v>
      </c>
      <c r="F3026" s="27" t="s">
        <v>809</v>
      </c>
      <c r="G3026" s="27" t="s">
        <v>810</v>
      </c>
      <c r="H3026" s="139" t="s">
        <v>5</v>
      </c>
      <c r="I3026" s="1">
        <v>860138100</v>
      </c>
      <c r="J3026" s="58">
        <v>1512</v>
      </c>
      <c r="K3026" t="str">
        <f>VLOOKUP(D3026,Group[],3,FALSE)</f>
        <v>Non Komoditi</v>
      </c>
      <c r="L3026">
        <f>VLOOKUP(D3026,Group[],5,FALSE)</f>
        <v>0</v>
      </c>
      <c r="M3026" t="str">
        <f>VLOOKUP(D3026,Group[],4,FALSE)</f>
        <v>Kayu</v>
      </c>
      <c r="N3026" t="str">
        <f>VLOOKUP(F3026,Kategori[],3,FALSE)</f>
        <v>Kayu</v>
      </c>
    </row>
    <row r="3027" spans="1:14">
      <c r="A3027" s="139" t="s">
        <v>6856</v>
      </c>
      <c r="B3027" s="27" t="s">
        <v>22</v>
      </c>
      <c r="C3027" s="27" t="s">
        <v>20</v>
      </c>
      <c r="D3027" s="27" t="s">
        <v>1079</v>
      </c>
      <c r="E3027" s="27" t="s">
        <v>39</v>
      </c>
      <c r="F3027" s="27" t="s">
        <v>811</v>
      </c>
      <c r="G3027" s="27" t="s">
        <v>812</v>
      </c>
      <c r="H3027" s="139" t="s">
        <v>5</v>
      </c>
      <c r="I3027" s="1">
        <v>1445998200</v>
      </c>
      <c r="J3027" s="58">
        <v>1741</v>
      </c>
      <c r="K3027" t="str">
        <f>VLOOKUP(D3027,Group[],3,FALSE)</f>
        <v>Non Komoditi</v>
      </c>
      <c r="L3027">
        <f>VLOOKUP(D3027,Group[],5,FALSE)</f>
        <v>0</v>
      </c>
      <c r="M3027" t="str">
        <f>VLOOKUP(D3027,Group[],4,FALSE)</f>
        <v>Kayu</v>
      </c>
      <c r="N3027" t="str">
        <f>VLOOKUP(F3027,Kategori[],3,FALSE)</f>
        <v>Kayu</v>
      </c>
    </row>
    <row r="3028" spans="1:14">
      <c r="A3028" s="139" t="s">
        <v>6856</v>
      </c>
      <c r="B3028" s="27" t="s">
        <v>22</v>
      </c>
      <c r="C3028" s="27" t="s">
        <v>20</v>
      </c>
      <c r="D3028" s="27" t="s">
        <v>1079</v>
      </c>
      <c r="E3028" s="27" t="s">
        <v>39</v>
      </c>
      <c r="F3028" s="27" t="s">
        <v>813</v>
      </c>
      <c r="G3028" s="27" t="s">
        <v>814</v>
      </c>
      <c r="H3028" s="139" t="s">
        <v>5</v>
      </c>
      <c r="I3028" s="1">
        <v>1099721050</v>
      </c>
      <c r="J3028" s="58">
        <v>1245</v>
      </c>
      <c r="K3028" t="str">
        <f>VLOOKUP(D3028,Group[],3,FALSE)</f>
        <v>Non Komoditi</v>
      </c>
      <c r="L3028">
        <f>VLOOKUP(D3028,Group[],5,FALSE)</f>
        <v>0</v>
      </c>
      <c r="M3028" t="str">
        <f>VLOOKUP(D3028,Group[],4,FALSE)</f>
        <v>Kayu</v>
      </c>
      <c r="N3028" t="str">
        <f>VLOOKUP(F3028,Kategori[],3,FALSE)</f>
        <v>Kayu</v>
      </c>
    </row>
    <row r="3029" spans="1:14">
      <c r="A3029" s="139" t="s">
        <v>6856</v>
      </c>
      <c r="B3029" s="27" t="s">
        <v>22</v>
      </c>
      <c r="C3029" s="27" t="s">
        <v>20</v>
      </c>
      <c r="D3029" s="27" t="s">
        <v>1079</v>
      </c>
      <c r="E3029" s="27" t="s">
        <v>39</v>
      </c>
      <c r="F3029" s="27" t="s">
        <v>815</v>
      </c>
      <c r="G3029" s="27" t="s">
        <v>816</v>
      </c>
      <c r="H3029" s="139" t="s">
        <v>5</v>
      </c>
      <c r="I3029" s="1">
        <v>906808950</v>
      </c>
      <c r="J3029" s="58">
        <v>991</v>
      </c>
      <c r="K3029" t="str">
        <f>VLOOKUP(D3029,Group[],3,FALSE)</f>
        <v>Non Komoditi</v>
      </c>
      <c r="L3029">
        <f>VLOOKUP(D3029,Group[],5,FALSE)</f>
        <v>0</v>
      </c>
      <c r="M3029" t="str">
        <f>VLOOKUP(D3029,Group[],4,FALSE)</f>
        <v>Kayu</v>
      </c>
      <c r="N3029" t="str">
        <f>VLOOKUP(F3029,Kategori[],3,FALSE)</f>
        <v>Kayu</v>
      </c>
    </row>
    <row r="3030" spans="1:14">
      <c r="A3030" s="139" t="s">
        <v>6856</v>
      </c>
      <c r="B3030" s="27" t="s">
        <v>22</v>
      </c>
      <c r="C3030" s="27" t="s">
        <v>20</v>
      </c>
      <c r="D3030" s="27" t="s">
        <v>1079</v>
      </c>
      <c r="E3030" s="27" t="s">
        <v>39</v>
      </c>
      <c r="F3030" s="27" t="s">
        <v>817</v>
      </c>
      <c r="G3030" s="27" t="s">
        <v>818</v>
      </c>
      <c r="H3030" s="139" t="s">
        <v>5</v>
      </c>
      <c r="I3030" s="1">
        <v>255839200</v>
      </c>
      <c r="J3030" s="58">
        <v>279</v>
      </c>
      <c r="K3030" t="str">
        <f>VLOOKUP(D3030,Group[],3,FALSE)</f>
        <v>Non Komoditi</v>
      </c>
      <c r="L3030">
        <f>VLOOKUP(D3030,Group[],5,FALSE)</f>
        <v>0</v>
      </c>
      <c r="M3030" t="str">
        <f>VLOOKUP(D3030,Group[],4,FALSE)</f>
        <v>Kayu</v>
      </c>
      <c r="N3030" t="str">
        <f>VLOOKUP(F3030,Kategori[],3,FALSE)</f>
        <v>Kayu</v>
      </c>
    </row>
    <row r="3031" spans="1:14">
      <c r="A3031" s="139" t="s">
        <v>6856</v>
      </c>
      <c r="B3031" s="27" t="s">
        <v>22</v>
      </c>
      <c r="C3031" s="27" t="s">
        <v>20</v>
      </c>
      <c r="D3031" s="27" t="s">
        <v>1079</v>
      </c>
      <c r="E3031" s="27" t="s">
        <v>39</v>
      </c>
      <c r="F3031" s="27" t="s">
        <v>819</v>
      </c>
      <c r="G3031" s="27" t="s">
        <v>820</v>
      </c>
      <c r="H3031" s="139" t="s">
        <v>5</v>
      </c>
      <c r="I3031" s="1">
        <v>1607400</v>
      </c>
      <c r="J3031" s="58">
        <v>3</v>
      </c>
      <c r="K3031" t="str">
        <f>VLOOKUP(D3031,Group[],3,FALSE)</f>
        <v>Non Komoditi</v>
      </c>
      <c r="L3031">
        <f>VLOOKUP(D3031,Group[],5,FALSE)</f>
        <v>0</v>
      </c>
      <c r="M3031" t="str">
        <f>VLOOKUP(D3031,Group[],4,FALSE)</f>
        <v>Kayu</v>
      </c>
      <c r="N3031" t="str">
        <f>VLOOKUP(F3031,Kategori[],3,FALSE)</f>
        <v>Kayu</v>
      </c>
    </row>
    <row r="3032" spans="1:14">
      <c r="A3032" s="139" t="s">
        <v>6856</v>
      </c>
      <c r="B3032" s="27" t="s">
        <v>22</v>
      </c>
      <c r="C3032" s="27" t="s">
        <v>20</v>
      </c>
      <c r="D3032" s="27" t="s">
        <v>1079</v>
      </c>
      <c r="E3032" s="27" t="s">
        <v>39</v>
      </c>
      <c r="F3032" s="27" t="s">
        <v>821</v>
      </c>
      <c r="G3032" s="27" t="s">
        <v>822</v>
      </c>
      <c r="H3032" s="139" t="s">
        <v>5</v>
      </c>
      <c r="I3032" s="1">
        <v>265092361</v>
      </c>
      <c r="J3032" s="58">
        <v>852</v>
      </c>
      <c r="K3032" t="str">
        <f>VLOOKUP(D3032,Group[],3,FALSE)</f>
        <v>Non Komoditi</v>
      </c>
      <c r="L3032">
        <f>VLOOKUP(D3032,Group[],5,FALSE)</f>
        <v>0</v>
      </c>
      <c r="M3032" t="str">
        <f>VLOOKUP(D3032,Group[],4,FALSE)</f>
        <v>Kayu</v>
      </c>
      <c r="N3032" t="str">
        <f>VLOOKUP(F3032,Kategori[],3,FALSE)</f>
        <v>Kayu</v>
      </c>
    </row>
    <row r="3033" spans="1:14">
      <c r="A3033" s="139" t="s">
        <v>6856</v>
      </c>
      <c r="B3033" s="27" t="s">
        <v>22</v>
      </c>
      <c r="C3033" s="27" t="s">
        <v>20</v>
      </c>
      <c r="D3033" s="27" t="s">
        <v>1079</v>
      </c>
      <c r="E3033" s="27" t="s">
        <v>39</v>
      </c>
      <c r="F3033" s="27" t="s">
        <v>823</v>
      </c>
      <c r="G3033" s="27" t="s">
        <v>824</v>
      </c>
      <c r="H3033" s="139" t="s">
        <v>5</v>
      </c>
      <c r="I3033" s="1">
        <v>129292500</v>
      </c>
      <c r="J3033" s="58">
        <v>279</v>
      </c>
      <c r="K3033" t="str">
        <f>VLOOKUP(D3033,Group[],3,FALSE)</f>
        <v>Non Komoditi</v>
      </c>
      <c r="L3033">
        <f>VLOOKUP(D3033,Group[],5,FALSE)</f>
        <v>0</v>
      </c>
      <c r="M3033" t="str">
        <f>VLOOKUP(D3033,Group[],4,FALSE)</f>
        <v>Kayu</v>
      </c>
      <c r="N3033" t="str">
        <f>VLOOKUP(F3033,Kategori[],3,FALSE)</f>
        <v>Kayu</v>
      </c>
    </row>
    <row r="3034" spans="1:14">
      <c r="A3034" s="139" t="s">
        <v>6856</v>
      </c>
      <c r="B3034" s="27" t="s">
        <v>22</v>
      </c>
      <c r="C3034" s="27" t="s">
        <v>20</v>
      </c>
      <c r="D3034" s="27" t="s">
        <v>1079</v>
      </c>
      <c r="E3034" s="27" t="s">
        <v>39</v>
      </c>
      <c r="F3034" s="27" t="s">
        <v>825</v>
      </c>
      <c r="G3034" s="27" t="s">
        <v>826</v>
      </c>
      <c r="H3034" s="139" t="s">
        <v>5</v>
      </c>
      <c r="I3034" s="1">
        <v>458324250</v>
      </c>
      <c r="J3034" s="58">
        <v>624</v>
      </c>
      <c r="K3034" t="str">
        <f>VLOOKUP(D3034,Group[],3,FALSE)</f>
        <v>Non Komoditi</v>
      </c>
      <c r="L3034">
        <f>VLOOKUP(D3034,Group[],5,FALSE)</f>
        <v>0</v>
      </c>
      <c r="M3034" t="str">
        <f>VLOOKUP(D3034,Group[],4,FALSE)</f>
        <v>Kayu</v>
      </c>
      <c r="N3034" t="str">
        <f>VLOOKUP(F3034,Kategori[],3,FALSE)</f>
        <v>Kayu</v>
      </c>
    </row>
    <row r="3035" spans="1:14">
      <c r="A3035" s="139" t="s">
        <v>6856</v>
      </c>
      <c r="B3035" s="27" t="s">
        <v>22</v>
      </c>
      <c r="C3035" s="27" t="s">
        <v>20</v>
      </c>
      <c r="D3035" s="27" t="s">
        <v>1079</v>
      </c>
      <c r="E3035" s="27" t="s">
        <v>39</v>
      </c>
      <c r="F3035" s="27" t="s">
        <v>827</v>
      </c>
      <c r="G3035" s="27" t="s">
        <v>828</v>
      </c>
      <c r="H3035" s="139" t="s">
        <v>5</v>
      </c>
      <c r="I3035" s="1">
        <v>650243800</v>
      </c>
      <c r="J3035" s="58">
        <v>724</v>
      </c>
      <c r="K3035" t="str">
        <f>VLOOKUP(D3035,Group[],3,FALSE)</f>
        <v>Non Komoditi</v>
      </c>
      <c r="L3035">
        <f>VLOOKUP(D3035,Group[],5,FALSE)</f>
        <v>0</v>
      </c>
      <c r="M3035" t="str">
        <f>VLOOKUP(D3035,Group[],4,FALSE)</f>
        <v>Kayu</v>
      </c>
      <c r="N3035" t="str">
        <f>VLOOKUP(F3035,Kategori[],3,FALSE)</f>
        <v>Kayu</v>
      </c>
    </row>
    <row r="3036" spans="1:14">
      <c r="A3036" s="139" t="s">
        <v>6856</v>
      </c>
      <c r="B3036" s="27" t="s">
        <v>22</v>
      </c>
      <c r="C3036" s="27" t="s">
        <v>20</v>
      </c>
      <c r="D3036" s="27" t="s">
        <v>1079</v>
      </c>
      <c r="E3036" s="27" t="s">
        <v>39</v>
      </c>
      <c r="F3036" s="27" t="s">
        <v>829</v>
      </c>
      <c r="G3036" s="27" t="s">
        <v>830</v>
      </c>
      <c r="H3036" s="139" t="s">
        <v>5</v>
      </c>
      <c r="I3036" s="1">
        <v>530245450</v>
      </c>
      <c r="J3036" s="58">
        <v>507</v>
      </c>
      <c r="K3036" t="str">
        <f>VLOOKUP(D3036,Group[],3,FALSE)</f>
        <v>Non Komoditi</v>
      </c>
      <c r="L3036">
        <f>VLOOKUP(D3036,Group[],5,FALSE)</f>
        <v>0</v>
      </c>
      <c r="M3036" t="str">
        <f>VLOOKUP(D3036,Group[],4,FALSE)</f>
        <v>Kayu</v>
      </c>
      <c r="N3036" t="str">
        <f>VLOOKUP(F3036,Kategori[],3,FALSE)</f>
        <v>Kayu</v>
      </c>
    </row>
    <row r="3037" spans="1:14">
      <c r="A3037" s="139" t="s">
        <v>6856</v>
      </c>
      <c r="B3037" s="27" t="s">
        <v>22</v>
      </c>
      <c r="C3037" s="27" t="s">
        <v>20</v>
      </c>
      <c r="D3037" s="27" t="s">
        <v>1079</v>
      </c>
      <c r="E3037" s="27" t="s">
        <v>39</v>
      </c>
      <c r="F3037" s="27" t="s">
        <v>831</v>
      </c>
      <c r="G3037" s="27" t="s">
        <v>832</v>
      </c>
      <c r="H3037" s="139" t="s">
        <v>5</v>
      </c>
      <c r="I3037" s="1">
        <v>305839050</v>
      </c>
      <c r="J3037" s="58">
        <v>297</v>
      </c>
      <c r="K3037" t="str">
        <f>VLOOKUP(D3037,Group[],3,FALSE)</f>
        <v>Non Komoditi</v>
      </c>
      <c r="L3037">
        <f>VLOOKUP(D3037,Group[],5,FALSE)</f>
        <v>0</v>
      </c>
      <c r="M3037" t="str">
        <f>VLOOKUP(D3037,Group[],4,FALSE)</f>
        <v>Kayu</v>
      </c>
      <c r="N3037" t="str">
        <f>VLOOKUP(F3037,Kategori[],3,FALSE)</f>
        <v>Kayu</v>
      </c>
    </row>
    <row r="3038" spans="1:14">
      <c r="A3038" s="139" t="s">
        <v>6856</v>
      </c>
      <c r="B3038" s="27" t="s">
        <v>22</v>
      </c>
      <c r="C3038" s="27" t="s">
        <v>20</v>
      </c>
      <c r="D3038" s="27" t="s">
        <v>1079</v>
      </c>
      <c r="E3038" s="27" t="s">
        <v>39</v>
      </c>
      <c r="F3038" s="27" t="s">
        <v>833</v>
      </c>
      <c r="G3038" s="27" t="s">
        <v>834</v>
      </c>
      <c r="H3038" s="139" t="s">
        <v>5</v>
      </c>
      <c r="I3038" s="1">
        <v>27995450</v>
      </c>
      <c r="J3038" s="58">
        <v>37</v>
      </c>
      <c r="K3038" t="str">
        <f>VLOOKUP(D3038,Group[],3,FALSE)</f>
        <v>Non Komoditi</v>
      </c>
      <c r="L3038">
        <f>VLOOKUP(D3038,Group[],5,FALSE)</f>
        <v>0</v>
      </c>
      <c r="M3038" t="str">
        <f>VLOOKUP(D3038,Group[],4,FALSE)</f>
        <v>Kayu</v>
      </c>
      <c r="N3038" t="str">
        <f>VLOOKUP(F3038,Kategori[],3,FALSE)</f>
        <v>Kayu</v>
      </c>
    </row>
    <row r="3039" spans="1:14">
      <c r="A3039" s="139" t="s">
        <v>6856</v>
      </c>
      <c r="B3039" s="27" t="s">
        <v>22</v>
      </c>
      <c r="C3039" s="27" t="s">
        <v>20</v>
      </c>
      <c r="D3039" s="27" t="s">
        <v>1079</v>
      </c>
      <c r="E3039" s="27" t="s">
        <v>39</v>
      </c>
      <c r="F3039" s="27" t="s">
        <v>837</v>
      </c>
      <c r="G3039" s="27" t="s">
        <v>838</v>
      </c>
      <c r="H3039" s="139" t="s">
        <v>5</v>
      </c>
      <c r="I3039" s="1">
        <v>39372297</v>
      </c>
      <c r="J3039" s="58">
        <v>141</v>
      </c>
      <c r="K3039" t="str">
        <f>VLOOKUP(D3039,Group[],3,FALSE)</f>
        <v>Non Komoditi</v>
      </c>
      <c r="L3039">
        <f>VLOOKUP(D3039,Group[],5,FALSE)</f>
        <v>0</v>
      </c>
      <c r="M3039" t="str">
        <f>VLOOKUP(D3039,Group[],4,FALSE)</f>
        <v>Kayu</v>
      </c>
      <c r="N3039" t="str">
        <f>VLOOKUP(F3039,Kategori[],3,FALSE)</f>
        <v>Kayu</v>
      </c>
    </row>
    <row r="3040" spans="1:14">
      <c r="A3040" s="139" t="s">
        <v>6856</v>
      </c>
      <c r="B3040" s="27" t="s">
        <v>22</v>
      </c>
      <c r="C3040" s="27" t="s">
        <v>20</v>
      </c>
      <c r="D3040" s="27" t="s">
        <v>1079</v>
      </c>
      <c r="E3040" s="27" t="s">
        <v>39</v>
      </c>
      <c r="F3040" s="27" t="s">
        <v>839</v>
      </c>
      <c r="G3040" s="27" t="s">
        <v>840</v>
      </c>
      <c r="H3040" s="139" t="s">
        <v>5</v>
      </c>
      <c r="I3040" s="1">
        <v>902500</v>
      </c>
      <c r="J3040" s="58">
        <v>3</v>
      </c>
      <c r="K3040" t="str">
        <f>VLOOKUP(D3040,Group[],3,FALSE)</f>
        <v>Non Komoditi</v>
      </c>
      <c r="L3040">
        <f>VLOOKUP(D3040,Group[],5,FALSE)</f>
        <v>0</v>
      </c>
      <c r="M3040" t="str">
        <f>VLOOKUP(D3040,Group[],4,FALSE)</f>
        <v>Kayu</v>
      </c>
      <c r="N3040" t="str">
        <f>VLOOKUP(F3040,Kategori[],3,FALSE)</f>
        <v>Kayu</v>
      </c>
    </row>
    <row r="3041" spans="1:14">
      <c r="A3041" s="139" t="s">
        <v>6856</v>
      </c>
      <c r="B3041" s="27" t="s">
        <v>22</v>
      </c>
      <c r="C3041" s="27" t="s">
        <v>20</v>
      </c>
      <c r="D3041" s="27" t="s">
        <v>1079</v>
      </c>
      <c r="E3041" s="27" t="s">
        <v>39</v>
      </c>
      <c r="F3041" s="27" t="s">
        <v>841</v>
      </c>
      <c r="G3041" s="27" t="s">
        <v>842</v>
      </c>
      <c r="H3041" s="139" t="s">
        <v>5</v>
      </c>
      <c r="I3041" s="1">
        <v>4587900</v>
      </c>
      <c r="J3041" s="58">
        <v>9</v>
      </c>
      <c r="K3041" t="str">
        <f>VLOOKUP(D3041,Group[],3,FALSE)</f>
        <v>Non Komoditi</v>
      </c>
      <c r="L3041">
        <f>VLOOKUP(D3041,Group[],5,FALSE)</f>
        <v>0</v>
      </c>
      <c r="M3041" t="str">
        <f>VLOOKUP(D3041,Group[],4,FALSE)</f>
        <v>Kayu</v>
      </c>
      <c r="N3041" t="str">
        <f>VLOOKUP(F3041,Kategori[],3,FALSE)</f>
        <v>Kayu</v>
      </c>
    </row>
    <row r="3042" spans="1:14">
      <c r="A3042" s="139" t="s">
        <v>6856</v>
      </c>
      <c r="B3042" s="27" t="s">
        <v>22</v>
      </c>
      <c r="C3042" s="27" t="s">
        <v>20</v>
      </c>
      <c r="D3042" s="27" t="s">
        <v>1079</v>
      </c>
      <c r="E3042" s="27" t="s">
        <v>39</v>
      </c>
      <c r="F3042" s="27" t="s">
        <v>843</v>
      </c>
      <c r="G3042" s="27" t="s">
        <v>844</v>
      </c>
      <c r="H3042" s="139" t="s">
        <v>5</v>
      </c>
      <c r="I3042" s="1">
        <v>8713450</v>
      </c>
      <c r="J3042" s="58">
        <v>8</v>
      </c>
      <c r="K3042" t="str">
        <f>VLOOKUP(D3042,Group[],3,FALSE)</f>
        <v>Non Komoditi</v>
      </c>
      <c r="L3042">
        <f>VLOOKUP(D3042,Group[],5,FALSE)</f>
        <v>0</v>
      </c>
      <c r="M3042" t="str">
        <f>VLOOKUP(D3042,Group[],4,FALSE)</f>
        <v>Kayu</v>
      </c>
      <c r="N3042" t="str">
        <f>VLOOKUP(F3042,Kategori[],3,FALSE)</f>
        <v>Kayu</v>
      </c>
    </row>
    <row r="3043" spans="1:14">
      <c r="A3043" s="139" t="s">
        <v>6856</v>
      </c>
      <c r="B3043" s="27" t="s">
        <v>22</v>
      </c>
      <c r="C3043" s="27" t="s">
        <v>20</v>
      </c>
      <c r="D3043" s="27" t="s">
        <v>1079</v>
      </c>
      <c r="E3043" s="27" t="s">
        <v>39</v>
      </c>
      <c r="F3043" s="27" t="s">
        <v>845</v>
      </c>
      <c r="G3043" s="27" t="s">
        <v>846</v>
      </c>
      <c r="H3043" s="139" t="s">
        <v>5</v>
      </c>
      <c r="I3043" s="1">
        <v>5161400</v>
      </c>
      <c r="J3043" s="58">
        <v>5</v>
      </c>
      <c r="K3043" t="str">
        <f>VLOOKUP(D3043,Group[],3,FALSE)</f>
        <v>Non Komoditi</v>
      </c>
      <c r="L3043">
        <f>VLOOKUP(D3043,Group[],5,FALSE)</f>
        <v>0</v>
      </c>
      <c r="M3043" t="str">
        <f>VLOOKUP(D3043,Group[],4,FALSE)</f>
        <v>Kayu</v>
      </c>
      <c r="N3043" t="str">
        <f>VLOOKUP(F3043,Kategori[],3,FALSE)</f>
        <v>Kayu</v>
      </c>
    </row>
    <row r="3044" spans="1:14">
      <c r="A3044" s="139" t="s">
        <v>6856</v>
      </c>
      <c r="B3044" s="27" t="s">
        <v>22</v>
      </c>
      <c r="C3044" s="27" t="s">
        <v>20</v>
      </c>
      <c r="D3044" s="27" t="s">
        <v>1079</v>
      </c>
      <c r="E3044" s="27" t="s">
        <v>39</v>
      </c>
      <c r="F3044" s="27" t="s">
        <v>847</v>
      </c>
      <c r="G3044" s="27" t="s">
        <v>848</v>
      </c>
      <c r="H3044" s="139" t="s">
        <v>5</v>
      </c>
      <c r="I3044" s="1">
        <v>2584000</v>
      </c>
      <c r="J3044" s="58">
        <v>3</v>
      </c>
      <c r="K3044" t="str">
        <f>VLOOKUP(D3044,Group[],3,FALSE)</f>
        <v>Non Komoditi</v>
      </c>
      <c r="L3044">
        <f>VLOOKUP(D3044,Group[],5,FALSE)</f>
        <v>0</v>
      </c>
      <c r="M3044" t="str">
        <f>VLOOKUP(D3044,Group[],4,FALSE)</f>
        <v>Kayu</v>
      </c>
      <c r="N3044" t="str">
        <f>VLOOKUP(F3044,Kategori[],3,FALSE)</f>
        <v>Kayu</v>
      </c>
    </row>
    <row r="3045" spans="1:14">
      <c r="A3045" s="139" t="s">
        <v>6856</v>
      </c>
      <c r="B3045" s="27" t="s">
        <v>22</v>
      </c>
      <c r="C3045" s="27" t="s">
        <v>20</v>
      </c>
      <c r="D3045" s="27" t="s">
        <v>1079</v>
      </c>
      <c r="E3045" s="27" t="s">
        <v>39</v>
      </c>
      <c r="F3045" s="27" t="s">
        <v>851</v>
      </c>
      <c r="G3045" s="27" t="s">
        <v>852</v>
      </c>
      <c r="H3045" s="139" t="s">
        <v>5</v>
      </c>
      <c r="I3045" s="1">
        <v>16549189</v>
      </c>
      <c r="J3045" s="58">
        <v>40</v>
      </c>
      <c r="K3045" t="str">
        <f>VLOOKUP(D3045,Group[],3,FALSE)</f>
        <v>Non Komoditi</v>
      </c>
      <c r="L3045">
        <f>VLOOKUP(D3045,Group[],5,FALSE)</f>
        <v>0</v>
      </c>
      <c r="M3045" t="str">
        <f>VLOOKUP(D3045,Group[],4,FALSE)</f>
        <v>Kayu</v>
      </c>
      <c r="N3045" t="str">
        <f>VLOOKUP(F3045,Kategori[],3,FALSE)</f>
        <v>Kayu</v>
      </c>
    </row>
    <row r="3046" spans="1:14">
      <c r="A3046" s="139" t="s">
        <v>6856</v>
      </c>
      <c r="B3046" s="27" t="s">
        <v>22</v>
      </c>
      <c r="C3046" s="27" t="s">
        <v>20</v>
      </c>
      <c r="D3046" s="27" t="s">
        <v>1079</v>
      </c>
      <c r="E3046" s="27" t="s">
        <v>39</v>
      </c>
      <c r="F3046" s="27" t="s">
        <v>853</v>
      </c>
      <c r="G3046" s="27" t="s">
        <v>854</v>
      </c>
      <c r="H3046" s="139" t="s">
        <v>5</v>
      </c>
      <c r="I3046" s="1">
        <v>46235000</v>
      </c>
      <c r="J3046" s="58">
        <v>122</v>
      </c>
      <c r="K3046" t="str">
        <f>VLOOKUP(D3046,Group[],3,FALSE)</f>
        <v>Non Komoditi</v>
      </c>
      <c r="L3046">
        <f>VLOOKUP(D3046,Group[],5,FALSE)</f>
        <v>0</v>
      </c>
      <c r="M3046" t="str">
        <f>VLOOKUP(D3046,Group[],4,FALSE)</f>
        <v>Kayu</v>
      </c>
      <c r="N3046" t="str">
        <f>VLOOKUP(F3046,Kategori[],3,FALSE)</f>
        <v>Kayu</v>
      </c>
    </row>
    <row r="3047" spans="1:14">
      <c r="A3047" s="139" t="s">
        <v>6856</v>
      </c>
      <c r="B3047" s="27" t="s">
        <v>22</v>
      </c>
      <c r="C3047" s="27" t="s">
        <v>20</v>
      </c>
      <c r="D3047" s="27" t="s">
        <v>1079</v>
      </c>
      <c r="E3047" s="27" t="s">
        <v>39</v>
      </c>
      <c r="F3047" s="27" t="s">
        <v>855</v>
      </c>
      <c r="G3047" s="27" t="s">
        <v>856</v>
      </c>
      <c r="H3047" s="139" t="s">
        <v>5</v>
      </c>
      <c r="I3047" s="1">
        <v>166897500</v>
      </c>
      <c r="J3047" s="58">
        <v>251</v>
      </c>
      <c r="K3047" t="str">
        <f>VLOOKUP(D3047,Group[],3,FALSE)</f>
        <v>Non Komoditi</v>
      </c>
      <c r="L3047">
        <f>VLOOKUP(D3047,Group[],5,FALSE)</f>
        <v>0</v>
      </c>
      <c r="M3047" t="str">
        <f>VLOOKUP(D3047,Group[],4,FALSE)</f>
        <v>Kayu</v>
      </c>
      <c r="N3047" t="str">
        <f>VLOOKUP(F3047,Kategori[],3,FALSE)</f>
        <v>Kayu</v>
      </c>
    </row>
    <row r="3048" spans="1:14">
      <c r="A3048" s="139" t="s">
        <v>6856</v>
      </c>
      <c r="B3048" s="27" t="s">
        <v>22</v>
      </c>
      <c r="C3048" s="27" t="s">
        <v>20</v>
      </c>
      <c r="D3048" s="27" t="s">
        <v>1079</v>
      </c>
      <c r="E3048" s="27" t="s">
        <v>39</v>
      </c>
      <c r="F3048" s="27" t="s">
        <v>857</v>
      </c>
      <c r="G3048" s="27" t="s">
        <v>858</v>
      </c>
      <c r="H3048" s="139" t="s">
        <v>5</v>
      </c>
      <c r="I3048" s="1">
        <v>307233000</v>
      </c>
      <c r="J3048" s="58">
        <v>370</v>
      </c>
      <c r="K3048" t="str">
        <f>VLOOKUP(D3048,Group[],3,FALSE)</f>
        <v>Non Komoditi</v>
      </c>
      <c r="L3048">
        <f>VLOOKUP(D3048,Group[],5,FALSE)</f>
        <v>0</v>
      </c>
      <c r="M3048" t="str">
        <f>VLOOKUP(D3048,Group[],4,FALSE)</f>
        <v>Kayu</v>
      </c>
      <c r="N3048" t="str">
        <f>VLOOKUP(F3048,Kategori[],3,FALSE)</f>
        <v>Kayu</v>
      </c>
    </row>
    <row r="3049" spans="1:14">
      <c r="A3049" s="139" t="s">
        <v>6856</v>
      </c>
      <c r="B3049" s="27" t="s">
        <v>22</v>
      </c>
      <c r="C3049" s="27" t="s">
        <v>20</v>
      </c>
      <c r="D3049" s="27" t="s">
        <v>1079</v>
      </c>
      <c r="E3049" s="27" t="s">
        <v>39</v>
      </c>
      <c r="F3049" s="27" t="s">
        <v>859</v>
      </c>
      <c r="G3049" s="27" t="s">
        <v>860</v>
      </c>
      <c r="H3049" s="139" t="s">
        <v>5</v>
      </c>
      <c r="I3049" s="1">
        <v>283869500</v>
      </c>
      <c r="J3049" s="58">
        <v>323</v>
      </c>
      <c r="K3049" t="str">
        <f>VLOOKUP(D3049,Group[],3,FALSE)</f>
        <v>Non Komoditi</v>
      </c>
      <c r="L3049">
        <f>VLOOKUP(D3049,Group[],5,FALSE)</f>
        <v>0</v>
      </c>
      <c r="M3049" t="str">
        <f>VLOOKUP(D3049,Group[],4,FALSE)</f>
        <v>Kayu</v>
      </c>
      <c r="N3049" t="str">
        <f>VLOOKUP(F3049,Kategori[],3,FALSE)</f>
        <v>Kayu</v>
      </c>
    </row>
    <row r="3050" spans="1:14">
      <c r="A3050" s="139" t="s">
        <v>6856</v>
      </c>
      <c r="B3050" s="27" t="s">
        <v>22</v>
      </c>
      <c r="C3050" s="27" t="s">
        <v>20</v>
      </c>
      <c r="D3050" s="27" t="s">
        <v>1079</v>
      </c>
      <c r="E3050" s="27" t="s">
        <v>39</v>
      </c>
      <c r="F3050" s="27" t="s">
        <v>861</v>
      </c>
      <c r="G3050" s="27" t="s">
        <v>862</v>
      </c>
      <c r="H3050" s="139" t="s">
        <v>5</v>
      </c>
      <c r="I3050" s="1">
        <v>262350000</v>
      </c>
      <c r="J3050" s="58">
        <v>264</v>
      </c>
      <c r="K3050" t="str">
        <f>VLOOKUP(D3050,Group[],3,FALSE)</f>
        <v>Non Komoditi</v>
      </c>
      <c r="L3050">
        <f>VLOOKUP(D3050,Group[],5,FALSE)</f>
        <v>0</v>
      </c>
      <c r="M3050" t="str">
        <f>VLOOKUP(D3050,Group[],4,FALSE)</f>
        <v>Kayu</v>
      </c>
      <c r="N3050" t="str">
        <f>VLOOKUP(F3050,Kategori[],3,FALSE)</f>
        <v>Kayu</v>
      </c>
    </row>
    <row r="3051" spans="1:14">
      <c r="A3051" s="139" t="s">
        <v>6856</v>
      </c>
      <c r="B3051" s="27" t="s">
        <v>22</v>
      </c>
      <c r="C3051" s="27" t="s">
        <v>20</v>
      </c>
      <c r="D3051" s="27" t="s">
        <v>1079</v>
      </c>
      <c r="E3051" s="27" t="s">
        <v>39</v>
      </c>
      <c r="F3051" s="27" t="s">
        <v>863</v>
      </c>
      <c r="G3051" s="27" t="s">
        <v>864</v>
      </c>
      <c r="H3051" s="139" t="s">
        <v>5</v>
      </c>
      <c r="I3051" s="1">
        <v>11347100</v>
      </c>
      <c r="J3051" s="58">
        <v>19</v>
      </c>
      <c r="K3051" t="str">
        <f>VLOOKUP(D3051,Group[],3,FALSE)</f>
        <v>Non Komoditi</v>
      </c>
      <c r="L3051">
        <f>VLOOKUP(D3051,Group[],5,FALSE)</f>
        <v>0</v>
      </c>
      <c r="M3051" t="str">
        <f>VLOOKUP(D3051,Group[],4,FALSE)</f>
        <v>Kayu</v>
      </c>
      <c r="N3051" t="str">
        <f>VLOOKUP(F3051,Kategori[],3,FALSE)</f>
        <v>Kayu</v>
      </c>
    </row>
    <row r="3052" spans="1:14">
      <c r="A3052" s="139" t="s">
        <v>6856</v>
      </c>
      <c r="B3052" s="27" t="s">
        <v>22</v>
      </c>
      <c r="C3052" s="27" t="s">
        <v>20</v>
      </c>
      <c r="D3052" s="27" t="s">
        <v>1079</v>
      </c>
      <c r="E3052" s="27" t="s">
        <v>39</v>
      </c>
      <c r="F3052" s="27" t="s">
        <v>865</v>
      </c>
      <c r="G3052" s="27" t="s">
        <v>866</v>
      </c>
      <c r="H3052" s="139" t="s">
        <v>5</v>
      </c>
      <c r="I3052" s="1">
        <v>15027387</v>
      </c>
      <c r="J3052" s="58">
        <v>49</v>
      </c>
      <c r="K3052" t="str">
        <f>VLOOKUP(D3052,Group[],3,FALSE)</f>
        <v>Non Komoditi</v>
      </c>
      <c r="L3052">
        <f>VLOOKUP(D3052,Group[],5,FALSE)</f>
        <v>0</v>
      </c>
      <c r="M3052" t="str">
        <f>VLOOKUP(D3052,Group[],4,FALSE)</f>
        <v>Kayu</v>
      </c>
      <c r="N3052" t="str">
        <f>VLOOKUP(F3052,Kategori[],3,FALSE)</f>
        <v>Kayu</v>
      </c>
    </row>
    <row r="3053" spans="1:14">
      <c r="A3053" s="139" t="s">
        <v>6856</v>
      </c>
      <c r="B3053" s="27" t="s">
        <v>22</v>
      </c>
      <c r="C3053" s="27" t="s">
        <v>20</v>
      </c>
      <c r="D3053" s="27" t="s">
        <v>1079</v>
      </c>
      <c r="E3053" s="27" t="s">
        <v>39</v>
      </c>
      <c r="F3053" s="27" t="s">
        <v>877</v>
      </c>
      <c r="G3053" s="27" t="s">
        <v>878</v>
      </c>
      <c r="H3053" s="139" t="s">
        <v>5</v>
      </c>
      <c r="I3053" s="1">
        <v>8626000</v>
      </c>
      <c r="J3053" s="58">
        <v>21</v>
      </c>
      <c r="K3053" t="str">
        <f>VLOOKUP(D3053,Group[],3,FALSE)</f>
        <v>Non Komoditi</v>
      </c>
      <c r="L3053">
        <f>VLOOKUP(D3053,Group[],5,FALSE)</f>
        <v>0</v>
      </c>
      <c r="M3053" t="str">
        <f>VLOOKUP(D3053,Group[],4,FALSE)</f>
        <v>Kayu</v>
      </c>
      <c r="N3053" t="str">
        <f>VLOOKUP(F3053,Kategori[],3,FALSE)</f>
        <v>Kayu</v>
      </c>
    </row>
    <row r="3054" spans="1:14">
      <c r="A3054" s="139" t="s">
        <v>6856</v>
      </c>
      <c r="B3054" s="27" t="s">
        <v>22</v>
      </c>
      <c r="C3054" s="27" t="s">
        <v>20</v>
      </c>
      <c r="D3054" s="27" t="s">
        <v>1079</v>
      </c>
      <c r="E3054" s="27" t="s">
        <v>39</v>
      </c>
      <c r="F3054" s="27" t="s">
        <v>879</v>
      </c>
      <c r="G3054" s="27" t="s">
        <v>880</v>
      </c>
      <c r="H3054" s="139" t="s">
        <v>5</v>
      </c>
      <c r="I3054" s="1">
        <v>18587500</v>
      </c>
      <c r="J3054" s="58">
        <v>31</v>
      </c>
      <c r="K3054" t="str">
        <f>VLOOKUP(D3054,Group[],3,FALSE)</f>
        <v>Non Komoditi</v>
      </c>
      <c r="L3054">
        <f>VLOOKUP(D3054,Group[],5,FALSE)</f>
        <v>0</v>
      </c>
      <c r="M3054" t="str">
        <f>VLOOKUP(D3054,Group[],4,FALSE)</f>
        <v>Kayu</v>
      </c>
      <c r="N3054" t="str">
        <f>VLOOKUP(F3054,Kategori[],3,FALSE)</f>
        <v>Kayu</v>
      </c>
    </row>
    <row r="3055" spans="1:14">
      <c r="A3055" s="139" t="s">
        <v>6856</v>
      </c>
      <c r="B3055" s="27" t="s">
        <v>22</v>
      </c>
      <c r="C3055" s="27" t="s">
        <v>20</v>
      </c>
      <c r="D3055" s="27" t="s">
        <v>1079</v>
      </c>
      <c r="E3055" s="27" t="s">
        <v>39</v>
      </c>
      <c r="F3055" s="27" t="s">
        <v>881</v>
      </c>
      <c r="G3055" s="27" t="s">
        <v>882</v>
      </c>
      <c r="H3055" s="139" t="s">
        <v>5</v>
      </c>
      <c r="I3055" s="1">
        <v>21768000</v>
      </c>
      <c r="J3055" s="58">
        <v>28</v>
      </c>
      <c r="K3055" t="str">
        <f>VLOOKUP(D3055,Group[],3,FALSE)</f>
        <v>Non Komoditi</v>
      </c>
      <c r="L3055">
        <f>VLOOKUP(D3055,Group[],5,FALSE)</f>
        <v>0</v>
      </c>
      <c r="M3055" t="str">
        <f>VLOOKUP(D3055,Group[],4,FALSE)</f>
        <v>Kayu</v>
      </c>
      <c r="N3055" t="str">
        <f>VLOOKUP(F3055,Kategori[],3,FALSE)</f>
        <v>Kayu</v>
      </c>
    </row>
    <row r="3056" spans="1:14">
      <c r="A3056" s="139" t="s">
        <v>6856</v>
      </c>
      <c r="B3056" s="27" t="s">
        <v>22</v>
      </c>
      <c r="C3056" s="27" t="s">
        <v>20</v>
      </c>
      <c r="D3056" s="27" t="s">
        <v>1079</v>
      </c>
      <c r="E3056" s="27" t="s">
        <v>39</v>
      </c>
      <c r="F3056" s="27" t="s">
        <v>883</v>
      </c>
      <c r="G3056" s="27" t="s">
        <v>884</v>
      </c>
      <c r="H3056" s="139" t="s">
        <v>5</v>
      </c>
      <c r="I3056" s="1">
        <v>8793750</v>
      </c>
      <c r="J3056" s="58">
        <v>13</v>
      </c>
      <c r="K3056" t="str">
        <f>VLOOKUP(D3056,Group[],3,FALSE)</f>
        <v>Non Komoditi</v>
      </c>
      <c r="L3056">
        <f>VLOOKUP(D3056,Group[],5,FALSE)</f>
        <v>0</v>
      </c>
      <c r="M3056" t="str">
        <f>VLOOKUP(D3056,Group[],4,FALSE)</f>
        <v>Kayu</v>
      </c>
      <c r="N3056" t="str">
        <f>VLOOKUP(F3056,Kategori[],3,FALSE)</f>
        <v>Kayu</v>
      </c>
    </row>
    <row r="3057" spans="1:14">
      <c r="A3057" s="139" t="s">
        <v>6856</v>
      </c>
      <c r="B3057" s="27" t="s">
        <v>22</v>
      </c>
      <c r="C3057" s="27" t="s">
        <v>20</v>
      </c>
      <c r="D3057" s="27" t="s">
        <v>1079</v>
      </c>
      <c r="E3057" s="27" t="s">
        <v>39</v>
      </c>
      <c r="F3057" s="27" t="s">
        <v>885</v>
      </c>
      <c r="G3057" s="27" t="s">
        <v>886</v>
      </c>
      <c r="H3057" s="139" t="s">
        <v>5</v>
      </c>
      <c r="I3057" s="1">
        <v>2182500</v>
      </c>
      <c r="J3057" s="58">
        <v>4</v>
      </c>
      <c r="K3057" t="str">
        <f>VLOOKUP(D3057,Group[],3,FALSE)</f>
        <v>Non Komoditi</v>
      </c>
      <c r="L3057">
        <f>VLOOKUP(D3057,Group[],5,FALSE)</f>
        <v>0</v>
      </c>
      <c r="M3057" t="str">
        <f>VLOOKUP(D3057,Group[],4,FALSE)</f>
        <v>Kayu</v>
      </c>
      <c r="N3057" t="str">
        <f>VLOOKUP(F3057,Kategori[],3,FALSE)</f>
        <v>Kayu</v>
      </c>
    </row>
    <row r="3058" spans="1:14">
      <c r="A3058" s="139" t="s">
        <v>6856</v>
      </c>
      <c r="B3058" s="27" t="s">
        <v>22</v>
      </c>
      <c r="C3058" s="27" t="s">
        <v>20</v>
      </c>
      <c r="D3058" s="27" t="s">
        <v>1079</v>
      </c>
      <c r="E3058" s="27" t="s">
        <v>39</v>
      </c>
      <c r="F3058" s="27" t="s">
        <v>943</v>
      </c>
      <c r="G3058" s="27" t="s">
        <v>944</v>
      </c>
      <c r="H3058" s="139" t="s">
        <v>5</v>
      </c>
      <c r="I3058" s="1">
        <v>92702702</v>
      </c>
      <c r="J3058" s="58">
        <v>504</v>
      </c>
      <c r="K3058" t="str">
        <f>VLOOKUP(D3058,Group[],3,FALSE)</f>
        <v>Non Komoditi</v>
      </c>
      <c r="L3058">
        <f>VLOOKUP(D3058,Group[],5,FALSE)</f>
        <v>0</v>
      </c>
      <c r="M3058" t="str">
        <f>VLOOKUP(D3058,Group[],4,FALSE)</f>
        <v>Kayu</v>
      </c>
      <c r="N3058" t="str">
        <f>VLOOKUP(F3058,Kategori[],3,FALSE)</f>
        <v>Kayu</v>
      </c>
    </row>
    <row r="3059" spans="1:14">
      <c r="A3059" s="139" t="s">
        <v>6856</v>
      </c>
      <c r="B3059" s="27" t="s">
        <v>22</v>
      </c>
      <c r="C3059" s="27" t="s">
        <v>20</v>
      </c>
      <c r="D3059" s="27" t="s">
        <v>1079</v>
      </c>
      <c r="E3059" s="27" t="s">
        <v>39</v>
      </c>
      <c r="F3059" s="27" t="s">
        <v>963</v>
      </c>
      <c r="G3059" s="27" t="s">
        <v>964</v>
      </c>
      <c r="H3059" s="139" t="s">
        <v>5</v>
      </c>
      <c r="I3059" s="1">
        <v>846300</v>
      </c>
      <c r="J3059" s="58">
        <v>3</v>
      </c>
      <c r="K3059" t="str">
        <f>VLOOKUP(D3059,Group[],3,FALSE)</f>
        <v>Non Komoditi</v>
      </c>
      <c r="L3059">
        <f>VLOOKUP(D3059,Group[],5,FALSE)</f>
        <v>0</v>
      </c>
      <c r="M3059" t="str">
        <f>VLOOKUP(D3059,Group[],4,FALSE)</f>
        <v>Kayu</v>
      </c>
      <c r="N3059" t="str">
        <f>VLOOKUP(F3059,Kategori[],3,FALSE)</f>
        <v>Kayu</v>
      </c>
    </row>
    <row r="3060" spans="1:14">
      <c r="A3060" s="139" t="s">
        <v>6856</v>
      </c>
      <c r="B3060" s="27" t="s">
        <v>22</v>
      </c>
      <c r="C3060" s="27" t="s">
        <v>20</v>
      </c>
      <c r="D3060" s="27" t="s">
        <v>1079</v>
      </c>
      <c r="E3060" s="27" t="s">
        <v>39</v>
      </c>
      <c r="F3060" s="27" t="s">
        <v>965</v>
      </c>
      <c r="G3060" s="27" t="s">
        <v>966</v>
      </c>
      <c r="H3060" s="139" t="s">
        <v>5</v>
      </c>
      <c r="I3060" s="1">
        <v>833650</v>
      </c>
      <c r="J3060" s="58">
        <v>6</v>
      </c>
      <c r="K3060" t="str">
        <f>VLOOKUP(D3060,Group[],3,FALSE)</f>
        <v>Non Komoditi</v>
      </c>
      <c r="L3060">
        <f>VLOOKUP(D3060,Group[],5,FALSE)</f>
        <v>0</v>
      </c>
      <c r="M3060" t="str">
        <f>VLOOKUP(D3060,Group[],4,FALSE)</f>
        <v>Kayu</v>
      </c>
      <c r="N3060" t="str">
        <f>VLOOKUP(F3060,Kategori[],3,FALSE)</f>
        <v>Kayu</v>
      </c>
    </row>
    <row r="3061" spans="1:14">
      <c r="A3061" s="139" t="s">
        <v>6856</v>
      </c>
      <c r="B3061" s="27" t="s">
        <v>22</v>
      </c>
      <c r="C3061" s="27" t="s">
        <v>20</v>
      </c>
      <c r="D3061" s="27" t="s">
        <v>1079</v>
      </c>
      <c r="E3061" s="27" t="s">
        <v>39</v>
      </c>
      <c r="F3061" s="27" t="s">
        <v>967</v>
      </c>
      <c r="G3061" s="27" t="s">
        <v>968</v>
      </c>
      <c r="H3061" s="139" t="s">
        <v>5</v>
      </c>
      <c r="I3061" s="1">
        <v>1287850</v>
      </c>
      <c r="J3061" s="58">
        <v>7</v>
      </c>
      <c r="K3061" t="str">
        <f>VLOOKUP(D3061,Group[],3,FALSE)</f>
        <v>Non Komoditi</v>
      </c>
      <c r="L3061">
        <f>VLOOKUP(D3061,Group[],5,FALSE)</f>
        <v>0</v>
      </c>
      <c r="M3061" t="str">
        <f>VLOOKUP(D3061,Group[],4,FALSE)</f>
        <v>Kayu</v>
      </c>
      <c r="N3061" t="str">
        <f>VLOOKUP(F3061,Kategori[],3,FALSE)</f>
        <v>Kayu</v>
      </c>
    </row>
    <row r="3062" spans="1:14">
      <c r="A3062" s="139" t="s">
        <v>6856</v>
      </c>
      <c r="B3062" s="27" t="s">
        <v>22</v>
      </c>
      <c r="C3062" s="27" t="s">
        <v>20</v>
      </c>
      <c r="D3062" s="27" t="s">
        <v>1079</v>
      </c>
      <c r="E3062" s="27" t="s">
        <v>39</v>
      </c>
      <c r="F3062" s="27" t="s">
        <v>969</v>
      </c>
      <c r="G3062" s="27" t="s">
        <v>970</v>
      </c>
      <c r="H3062" s="139" t="s">
        <v>5</v>
      </c>
      <c r="I3062" s="1">
        <v>1008300</v>
      </c>
      <c r="J3062" s="58">
        <v>3</v>
      </c>
      <c r="K3062" t="str">
        <f>VLOOKUP(D3062,Group[],3,FALSE)</f>
        <v>Non Komoditi</v>
      </c>
      <c r="L3062">
        <f>VLOOKUP(D3062,Group[],5,FALSE)</f>
        <v>0</v>
      </c>
      <c r="M3062" t="str">
        <f>VLOOKUP(D3062,Group[],4,FALSE)</f>
        <v>Kayu</v>
      </c>
      <c r="N3062" t="str">
        <f>VLOOKUP(F3062,Kategori[],3,FALSE)</f>
        <v>Kayu</v>
      </c>
    </row>
    <row r="3063" spans="1:14">
      <c r="A3063" s="139" t="s">
        <v>6856</v>
      </c>
      <c r="B3063" s="27" t="s">
        <v>22</v>
      </c>
      <c r="C3063" s="27" t="s">
        <v>20</v>
      </c>
      <c r="D3063" s="27" t="s">
        <v>1079</v>
      </c>
      <c r="E3063" s="27" t="s">
        <v>39</v>
      </c>
      <c r="F3063" s="27" t="s">
        <v>971</v>
      </c>
      <c r="G3063" s="27" t="s">
        <v>972</v>
      </c>
      <c r="H3063" s="139" t="s">
        <v>5</v>
      </c>
      <c r="I3063" s="1">
        <v>4127450</v>
      </c>
      <c r="J3063" s="58">
        <v>7</v>
      </c>
      <c r="K3063" t="str">
        <f>VLOOKUP(D3063,Group[],3,FALSE)</f>
        <v>Non Komoditi</v>
      </c>
      <c r="L3063">
        <f>VLOOKUP(D3063,Group[],5,FALSE)</f>
        <v>0</v>
      </c>
      <c r="M3063" t="str">
        <f>VLOOKUP(D3063,Group[],4,FALSE)</f>
        <v>Kayu</v>
      </c>
      <c r="N3063" t="str">
        <f>VLOOKUP(F3063,Kategori[],3,FALSE)</f>
        <v>Kayu</v>
      </c>
    </row>
    <row r="3064" spans="1:14">
      <c r="A3064" s="139" t="s">
        <v>6856</v>
      </c>
      <c r="B3064" s="27" t="s">
        <v>22</v>
      </c>
      <c r="C3064" s="27" t="s">
        <v>20</v>
      </c>
      <c r="D3064" s="27" t="s">
        <v>1079</v>
      </c>
      <c r="E3064" s="27" t="s">
        <v>39</v>
      </c>
      <c r="F3064" s="27" t="s">
        <v>973</v>
      </c>
      <c r="G3064" s="27" t="s">
        <v>974</v>
      </c>
      <c r="H3064" s="139" t="s">
        <v>5</v>
      </c>
      <c r="I3064" s="1">
        <v>7720250</v>
      </c>
      <c r="J3064" s="58">
        <v>8</v>
      </c>
      <c r="K3064" t="str">
        <f>VLOOKUP(D3064,Group[],3,FALSE)</f>
        <v>Non Komoditi</v>
      </c>
      <c r="L3064">
        <f>VLOOKUP(D3064,Group[],5,FALSE)</f>
        <v>0</v>
      </c>
      <c r="M3064" t="str">
        <f>VLOOKUP(D3064,Group[],4,FALSE)</f>
        <v>Kayu</v>
      </c>
      <c r="N3064" t="str">
        <f>VLOOKUP(F3064,Kategori[],3,FALSE)</f>
        <v>Kayu</v>
      </c>
    </row>
    <row r="3065" spans="1:14">
      <c r="A3065" s="139" t="s">
        <v>6856</v>
      </c>
      <c r="B3065" s="27" t="s">
        <v>22</v>
      </c>
      <c r="C3065" s="27" t="s">
        <v>20</v>
      </c>
      <c r="D3065" s="27" t="s">
        <v>1065</v>
      </c>
      <c r="E3065" s="27" t="s">
        <v>34</v>
      </c>
      <c r="F3065" s="27" t="s">
        <v>320</v>
      </c>
      <c r="G3065" s="27" t="s">
        <v>321</v>
      </c>
      <c r="H3065" s="139" t="s">
        <v>5</v>
      </c>
      <c r="I3065" s="1">
        <v>23423423</v>
      </c>
      <c r="J3065" s="58">
        <v>2</v>
      </c>
      <c r="K3065" t="str">
        <f>VLOOKUP(D3065,Group[],3,FALSE)</f>
        <v>Non Komoditi</v>
      </c>
      <c r="L3065">
        <f>VLOOKUP(D3065,Group[],5,FALSE)</f>
        <v>0</v>
      </c>
      <c r="M3065" t="str">
        <f>VLOOKUP(D3065,Group[],4,FALSE)</f>
        <v>Optimalisasi Aset</v>
      </c>
      <c r="N3065" t="str">
        <f>VLOOKUP(F3065,Kategori[],3,FALSE)</f>
        <v>Optimalisasi Aset</v>
      </c>
    </row>
    <row r="3066" spans="1:14">
      <c r="A3066" s="139" t="s">
        <v>6856</v>
      </c>
      <c r="B3066" s="27" t="s">
        <v>22</v>
      </c>
      <c r="C3066" s="27" t="s">
        <v>20</v>
      </c>
      <c r="D3066" s="27" t="s">
        <v>1073</v>
      </c>
      <c r="E3066" s="27" t="s">
        <v>26</v>
      </c>
      <c r="F3066" s="27" t="s">
        <v>116</v>
      </c>
      <c r="G3066" s="27" t="s">
        <v>117</v>
      </c>
      <c r="H3066" s="139" t="s">
        <v>5</v>
      </c>
      <c r="I3066" s="1">
        <v>321433645</v>
      </c>
      <c r="J3066" s="58">
        <v>822</v>
      </c>
      <c r="K3066" t="str">
        <f>VLOOKUP(D3066,Group[],3,FALSE)</f>
        <v>Non Komoditi</v>
      </c>
      <c r="L3066">
        <f>VLOOKUP(D3066,Group[],5,FALSE)</f>
        <v>0</v>
      </c>
      <c r="M3066" t="str">
        <f>VLOOKUP(D3066,Group[],4,FALSE)</f>
        <v>Agrowisata</v>
      </c>
      <c r="N3066" t="str">
        <f>VLOOKUP(F3066,Kategori[],3,FALSE)</f>
        <v>Agrowisata</v>
      </c>
    </row>
    <row r="3067" spans="1:14">
      <c r="A3067" s="139" t="s">
        <v>6856</v>
      </c>
      <c r="B3067" s="27" t="s">
        <v>22</v>
      </c>
      <c r="C3067" s="27" t="s">
        <v>20</v>
      </c>
      <c r="D3067" s="27" t="s">
        <v>1073</v>
      </c>
      <c r="E3067" s="27" t="s">
        <v>26</v>
      </c>
      <c r="F3067" s="27" t="s">
        <v>118</v>
      </c>
      <c r="G3067" s="27" t="s">
        <v>119</v>
      </c>
      <c r="H3067" s="139" t="s">
        <v>5</v>
      </c>
      <c r="I3067" s="1">
        <v>1175131000</v>
      </c>
      <c r="J3067" s="58">
        <v>34</v>
      </c>
      <c r="K3067" t="str">
        <f>VLOOKUP(D3067,Group[],3,FALSE)</f>
        <v>Non Komoditi</v>
      </c>
      <c r="L3067">
        <f>VLOOKUP(D3067,Group[],5,FALSE)</f>
        <v>0</v>
      </c>
      <c r="M3067" t="str">
        <f>VLOOKUP(D3067,Group[],4,FALSE)</f>
        <v>Agrowisata</v>
      </c>
      <c r="N3067" t="str">
        <f>VLOOKUP(F3067,Kategori[],3,FALSE)</f>
        <v>Agrowisata</v>
      </c>
    </row>
    <row r="3068" spans="1:14">
      <c r="A3068" s="139" t="s">
        <v>6856</v>
      </c>
      <c r="B3068" s="27" t="s">
        <v>22</v>
      </c>
      <c r="C3068" s="27" t="s">
        <v>20</v>
      </c>
      <c r="D3068" s="27" t="s">
        <v>1073</v>
      </c>
      <c r="E3068" s="27" t="s">
        <v>26</v>
      </c>
      <c r="F3068" s="27" t="s">
        <v>120</v>
      </c>
      <c r="G3068" s="27" t="s">
        <v>121</v>
      </c>
      <c r="H3068" s="139" t="s">
        <v>5</v>
      </c>
      <c r="I3068" s="1">
        <v>688383171</v>
      </c>
      <c r="J3068" s="58">
        <v>617</v>
      </c>
      <c r="K3068" t="str">
        <f>VLOOKUP(D3068,Group[],3,FALSE)</f>
        <v>Non Komoditi</v>
      </c>
      <c r="L3068">
        <f>VLOOKUP(D3068,Group[],5,FALSE)</f>
        <v>0</v>
      </c>
      <c r="M3068" t="str">
        <f>VLOOKUP(D3068,Group[],4,FALSE)</f>
        <v>Agrowisata</v>
      </c>
      <c r="N3068" t="str">
        <f>VLOOKUP(F3068,Kategori[],3,FALSE)</f>
        <v>Agrowisata</v>
      </c>
    </row>
    <row r="3069" spans="1:14">
      <c r="A3069" s="139" t="s">
        <v>6856</v>
      </c>
      <c r="B3069" s="27" t="s">
        <v>22</v>
      </c>
      <c r="C3069" s="27" t="s">
        <v>20</v>
      </c>
      <c r="D3069" s="27" t="s">
        <v>1073</v>
      </c>
      <c r="E3069" s="27" t="s">
        <v>26</v>
      </c>
      <c r="F3069" s="27" t="s">
        <v>122</v>
      </c>
      <c r="G3069" s="27" t="s">
        <v>123</v>
      </c>
      <c r="H3069" s="139" t="s">
        <v>5</v>
      </c>
      <c r="I3069" s="1">
        <v>196673162</v>
      </c>
      <c r="J3069" s="58">
        <v>180</v>
      </c>
      <c r="K3069" t="str">
        <f>VLOOKUP(D3069,Group[],3,FALSE)</f>
        <v>Non Komoditi</v>
      </c>
      <c r="L3069">
        <f>VLOOKUP(D3069,Group[],5,FALSE)</f>
        <v>0</v>
      </c>
      <c r="M3069" t="str">
        <f>VLOOKUP(D3069,Group[],4,FALSE)</f>
        <v>Agrowisata</v>
      </c>
      <c r="N3069" t="str">
        <f>VLOOKUP(F3069,Kategori[],3,FALSE)</f>
        <v>Agrowisata</v>
      </c>
    </row>
    <row r="3070" spans="1:14">
      <c r="A3070" s="139" t="s">
        <v>6856</v>
      </c>
      <c r="B3070" s="27" t="s">
        <v>22</v>
      </c>
      <c r="C3070" s="27" t="s">
        <v>21</v>
      </c>
      <c r="D3070" s="27" t="s">
        <v>1060</v>
      </c>
      <c r="E3070" s="27" t="s">
        <v>31</v>
      </c>
      <c r="F3070" s="27" t="s">
        <v>48</v>
      </c>
      <c r="G3070" s="27" t="s">
        <v>49</v>
      </c>
      <c r="H3070" s="139" t="s">
        <v>5</v>
      </c>
      <c r="I3070" s="1">
        <v>53402074857</v>
      </c>
      <c r="J3070" s="58">
        <v>4</v>
      </c>
      <c r="K3070" t="str">
        <f>VLOOKUP(D3070,Group[],3,FALSE)</f>
        <v>Non Komoditi</v>
      </c>
      <c r="L3070">
        <f>VLOOKUP(D3070,Group[],5,FALSE)</f>
        <v>0</v>
      </c>
      <c r="M3070" t="str">
        <f>VLOOKUP(D3070,Group[],4,FALSE)</f>
        <v>KSO</v>
      </c>
      <c r="N3070" t="str">
        <f>VLOOKUP(F3070,Kategori[],3,FALSE)</f>
        <v>KSO Sawit</v>
      </c>
    </row>
    <row r="3071" spans="1:14">
      <c r="A3071" s="139" t="s">
        <v>6856</v>
      </c>
      <c r="B3071" s="27" t="s">
        <v>22</v>
      </c>
      <c r="C3071" s="27" t="s">
        <v>21</v>
      </c>
      <c r="D3071" s="27" t="s">
        <v>1060</v>
      </c>
      <c r="E3071" s="27" t="s">
        <v>31</v>
      </c>
      <c r="F3071" s="27" t="s">
        <v>6</v>
      </c>
      <c r="G3071" s="27" t="s">
        <v>6</v>
      </c>
      <c r="H3071" s="139" t="s">
        <v>5</v>
      </c>
      <c r="I3071" s="1">
        <v>3736194254</v>
      </c>
      <c r="J3071" s="58">
        <v>0</v>
      </c>
      <c r="K3071" t="str">
        <f>VLOOKUP(D3071,Group[],3,FALSE)</f>
        <v>Non Komoditi</v>
      </c>
      <c r="L3071">
        <f>VLOOKUP(D3071,Group[],5,FALSE)</f>
        <v>0</v>
      </c>
      <c r="M3071" t="str">
        <f>VLOOKUP(D3071,Group[],4,FALSE)</f>
        <v>KSO</v>
      </c>
      <c r="N3071" t="str">
        <f>VLOOKUP(F3071,Kategori[],3,FALSE)</f>
        <v>Lainnya</v>
      </c>
    </row>
    <row r="3072" spans="1:14">
      <c r="A3072" s="139" t="s">
        <v>6856</v>
      </c>
      <c r="B3072" s="27" t="s">
        <v>22</v>
      </c>
      <c r="C3072" s="27" t="s">
        <v>22</v>
      </c>
      <c r="D3072" s="27" t="s">
        <v>1066</v>
      </c>
      <c r="E3072" s="27" t="s">
        <v>28</v>
      </c>
      <c r="F3072" s="27" t="s">
        <v>1037</v>
      </c>
      <c r="G3072" s="27" t="s">
        <v>1038</v>
      </c>
      <c r="H3072" s="139" t="s">
        <v>5</v>
      </c>
      <c r="I3072" s="1">
        <v>221502600</v>
      </c>
      <c r="J3072" s="58">
        <v>7458</v>
      </c>
      <c r="K3072" t="str">
        <f>VLOOKUP(D3072,Group[],3,FALSE)</f>
        <v>Komoditi</v>
      </c>
      <c r="L3072" t="str">
        <f>VLOOKUP(D3072,Group[],5,FALSE)</f>
        <v>Karet</v>
      </c>
      <c r="M3072" t="str">
        <f>VLOOKUP(D3072,Group[],4,FALSE)</f>
        <v>Karet</v>
      </c>
      <c r="N3072" t="str">
        <f>VLOOKUP(F3072,Kategori[],3,FALSE)</f>
        <v>Karet Lainnya</v>
      </c>
    </row>
    <row r="3073" spans="1:14">
      <c r="A3073" s="139" t="s">
        <v>6856</v>
      </c>
      <c r="B3073" s="27" t="s">
        <v>22</v>
      </c>
      <c r="C3073" s="27" t="s">
        <v>22</v>
      </c>
      <c r="D3073" s="27" t="s">
        <v>1066</v>
      </c>
      <c r="E3073" s="27" t="s">
        <v>28</v>
      </c>
      <c r="F3073" s="27" t="s">
        <v>351</v>
      </c>
      <c r="G3073" s="27" t="s">
        <v>352</v>
      </c>
      <c r="H3073" s="139" t="s">
        <v>4</v>
      </c>
      <c r="I3073" s="1">
        <v>6056263383</v>
      </c>
      <c r="J3073" s="58">
        <v>161280</v>
      </c>
      <c r="K3073" t="str">
        <f>VLOOKUP(D3073,Group[],3,FALSE)</f>
        <v>Komoditi</v>
      </c>
      <c r="L3073" t="str">
        <f>VLOOKUP(D3073,Group[],5,FALSE)</f>
        <v>Karet</v>
      </c>
      <c r="M3073" t="str">
        <f>VLOOKUP(D3073,Group[],4,FALSE)</f>
        <v>Karet</v>
      </c>
      <c r="N3073" t="str">
        <f>VLOOKUP(F3073,Kategori[],3,FALSE)</f>
        <v>RSS-I</v>
      </c>
    </row>
    <row r="3074" spans="1:14">
      <c r="A3074" s="139" t="s">
        <v>6856</v>
      </c>
      <c r="B3074" s="27" t="s">
        <v>22</v>
      </c>
      <c r="C3074" s="27" t="s">
        <v>22</v>
      </c>
      <c r="D3074" s="27" t="s">
        <v>1066</v>
      </c>
      <c r="E3074" s="27" t="s">
        <v>28</v>
      </c>
      <c r="F3074" s="27" t="s">
        <v>351</v>
      </c>
      <c r="G3074" s="27" t="s">
        <v>352</v>
      </c>
      <c r="H3074" s="139" t="s">
        <v>5</v>
      </c>
      <c r="I3074" s="1">
        <v>1443993600</v>
      </c>
      <c r="J3074" s="58">
        <v>38400</v>
      </c>
      <c r="K3074" t="str">
        <f>VLOOKUP(D3074,Group[],3,FALSE)</f>
        <v>Komoditi</v>
      </c>
      <c r="L3074" t="str">
        <f>VLOOKUP(D3074,Group[],5,FALSE)</f>
        <v>Karet</v>
      </c>
      <c r="M3074" t="str">
        <f>VLOOKUP(D3074,Group[],4,FALSE)</f>
        <v>Karet</v>
      </c>
      <c r="N3074" t="str">
        <f>VLOOKUP(F3074,Kategori[],3,FALSE)</f>
        <v>RSS-I</v>
      </c>
    </row>
    <row r="3075" spans="1:14">
      <c r="A3075" s="139" t="s">
        <v>6856</v>
      </c>
      <c r="B3075" s="27" t="s">
        <v>22</v>
      </c>
      <c r="C3075" s="27" t="s">
        <v>22</v>
      </c>
      <c r="D3075" s="27" t="s">
        <v>1066</v>
      </c>
      <c r="E3075" s="27" t="s">
        <v>28</v>
      </c>
      <c r="F3075" s="27" t="s">
        <v>1039</v>
      </c>
      <c r="G3075" s="27" t="s">
        <v>1040</v>
      </c>
      <c r="H3075" s="139" t="s">
        <v>5</v>
      </c>
      <c r="I3075" s="1">
        <v>564480000</v>
      </c>
      <c r="J3075" s="58">
        <v>20160</v>
      </c>
      <c r="K3075" t="str">
        <f>VLOOKUP(D3075,Group[],3,FALSE)</f>
        <v>Komoditi</v>
      </c>
      <c r="L3075" t="str">
        <f>VLOOKUP(D3075,Group[],5,FALSE)</f>
        <v>Karet</v>
      </c>
      <c r="M3075" t="str">
        <f>VLOOKUP(D3075,Group[],4,FALSE)</f>
        <v>Karet</v>
      </c>
      <c r="N3075" t="str">
        <f>VLOOKUP(F3075,Kategori[],3,FALSE)</f>
        <v>Karet Lainnya</v>
      </c>
    </row>
    <row r="3076" spans="1:14">
      <c r="A3076" s="139" t="s">
        <v>6856</v>
      </c>
      <c r="B3076" s="27" t="s">
        <v>22</v>
      </c>
      <c r="C3076" s="27" t="s">
        <v>22</v>
      </c>
      <c r="D3076" s="27" t="s">
        <v>1066</v>
      </c>
      <c r="E3076" s="27" t="s">
        <v>28</v>
      </c>
      <c r="F3076" s="27" t="s">
        <v>353</v>
      </c>
      <c r="G3076" s="27" t="s">
        <v>354</v>
      </c>
      <c r="H3076" s="139" t="s">
        <v>4</v>
      </c>
      <c r="I3076" s="1">
        <v>47773858</v>
      </c>
      <c r="J3076" s="58">
        <v>1260</v>
      </c>
      <c r="K3076" t="str">
        <f>VLOOKUP(D3076,Group[],3,FALSE)</f>
        <v>Komoditi</v>
      </c>
      <c r="L3076" t="str">
        <f>VLOOKUP(D3076,Group[],5,FALSE)</f>
        <v>Karet</v>
      </c>
      <c r="M3076" t="str">
        <f>VLOOKUP(D3076,Group[],4,FALSE)</f>
        <v>Karet</v>
      </c>
      <c r="N3076" t="str">
        <f>VLOOKUP(F3076,Kategori[],3,FALSE)</f>
        <v>Karet Lainnya</v>
      </c>
    </row>
    <row r="3077" spans="1:14">
      <c r="A3077" s="139" t="s">
        <v>6856</v>
      </c>
      <c r="B3077" s="27" t="s">
        <v>22</v>
      </c>
      <c r="C3077" s="27" t="s">
        <v>22</v>
      </c>
      <c r="D3077" s="27" t="s">
        <v>1066</v>
      </c>
      <c r="E3077" s="27" t="s">
        <v>28</v>
      </c>
      <c r="F3077" s="27" t="s">
        <v>353</v>
      </c>
      <c r="G3077" s="27" t="s">
        <v>354</v>
      </c>
      <c r="H3077" s="139" t="s">
        <v>5</v>
      </c>
      <c r="I3077" s="1">
        <v>8758708770</v>
      </c>
      <c r="J3077" s="58">
        <v>266070</v>
      </c>
      <c r="K3077" t="str">
        <f>VLOOKUP(D3077,Group[],3,FALSE)</f>
        <v>Komoditi</v>
      </c>
      <c r="L3077" t="str">
        <f>VLOOKUP(D3077,Group[],5,FALSE)</f>
        <v>Karet</v>
      </c>
      <c r="M3077" t="str">
        <f>VLOOKUP(D3077,Group[],4,FALSE)</f>
        <v>Karet</v>
      </c>
      <c r="N3077" t="str">
        <f>VLOOKUP(F3077,Kategori[],3,FALSE)</f>
        <v>Karet Lainnya</v>
      </c>
    </row>
    <row r="3078" spans="1:14">
      <c r="A3078" s="139" t="s">
        <v>6856</v>
      </c>
      <c r="B3078" s="27" t="s">
        <v>22</v>
      </c>
      <c r="C3078" s="27" t="s">
        <v>22</v>
      </c>
      <c r="D3078" s="27" t="s">
        <v>1066</v>
      </c>
      <c r="E3078" s="27" t="s">
        <v>28</v>
      </c>
      <c r="F3078" s="27" t="s">
        <v>355</v>
      </c>
      <c r="G3078" s="27" t="s">
        <v>356</v>
      </c>
      <c r="H3078" s="139" t="s">
        <v>5</v>
      </c>
      <c r="I3078" s="1">
        <v>101562651540</v>
      </c>
      <c r="J3078" s="58">
        <v>3656520</v>
      </c>
      <c r="K3078" t="str">
        <f>VLOOKUP(D3078,Group[],3,FALSE)</f>
        <v>Komoditi</v>
      </c>
      <c r="L3078" t="str">
        <f>VLOOKUP(D3078,Group[],5,FALSE)</f>
        <v>Karet</v>
      </c>
      <c r="M3078" t="str">
        <f>VLOOKUP(D3078,Group[],4,FALSE)</f>
        <v>Karet</v>
      </c>
      <c r="N3078" t="str">
        <f>VLOOKUP(F3078,Kategori[],3,FALSE)</f>
        <v>SIR 20</v>
      </c>
    </row>
    <row r="3079" spans="1:14">
      <c r="A3079" s="139" t="s">
        <v>6856</v>
      </c>
      <c r="B3079" s="27" t="s">
        <v>22</v>
      </c>
      <c r="C3079" s="27" t="s">
        <v>22</v>
      </c>
      <c r="D3079" s="27" t="s">
        <v>1066</v>
      </c>
      <c r="E3079" s="27" t="s">
        <v>28</v>
      </c>
      <c r="F3079" s="27" t="s">
        <v>98</v>
      </c>
      <c r="G3079" s="27" t="s">
        <v>99</v>
      </c>
      <c r="H3079" s="139" t="s">
        <v>4</v>
      </c>
      <c r="I3079" s="1">
        <v>7600299725</v>
      </c>
      <c r="J3079" s="58">
        <v>201366</v>
      </c>
      <c r="K3079" t="str">
        <f>VLOOKUP(D3079,Group[],3,FALSE)</f>
        <v>Komoditi</v>
      </c>
      <c r="L3079" t="str">
        <f>VLOOKUP(D3079,Group[],5,FALSE)</f>
        <v>Karet</v>
      </c>
      <c r="M3079" t="str">
        <f>VLOOKUP(D3079,Group[],4,FALSE)</f>
        <v>Karet</v>
      </c>
      <c r="N3079" t="str">
        <f>VLOOKUP(F3079,Kategori[],3,FALSE)</f>
        <v>RSS-I</v>
      </c>
    </row>
    <row r="3080" spans="1:14">
      <c r="A3080" s="139" t="s">
        <v>6856</v>
      </c>
      <c r="B3080" s="27" t="s">
        <v>22</v>
      </c>
      <c r="C3080" s="27" t="s">
        <v>22</v>
      </c>
      <c r="D3080" s="27" t="s">
        <v>1066</v>
      </c>
      <c r="E3080" s="27" t="s">
        <v>28</v>
      </c>
      <c r="F3080" s="27" t="s">
        <v>98</v>
      </c>
      <c r="G3080" s="27" t="s">
        <v>99</v>
      </c>
      <c r="H3080" s="139" t="s">
        <v>5</v>
      </c>
      <c r="I3080" s="1">
        <v>14777500194</v>
      </c>
      <c r="J3080" s="58">
        <v>421038</v>
      </c>
      <c r="K3080" t="str">
        <f>VLOOKUP(D3080,Group[],3,FALSE)</f>
        <v>Komoditi</v>
      </c>
      <c r="L3080" t="str">
        <f>VLOOKUP(D3080,Group[],5,FALSE)</f>
        <v>Karet</v>
      </c>
      <c r="M3080" t="str">
        <f>VLOOKUP(D3080,Group[],4,FALSE)</f>
        <v>Karet</v>
      </c>
      <c r="N3080" t="str">
        <f>VLOOKUP(F3080,Kategori[],3,FALSE)</f>
        <v>RSS-I</v>
      </c>
    </row>
    <row r="3081" spans="1:14">
      <c r="A3081" s="139" t="s">
        <v>6856</v>
      </c>
      <c r="B3081" s="27" t="s">
        <v>22</v>
      </c>
      <c r="C3081" s="27" t="s">
        <v>22</v>
      </c>
      <c r="D3081" s="27" t="s">
        <v>1066</v>
      </c>
      <c r="E3081" s="27" t="s">
        <v>28</v>
      </c>
      <c r="F3081" s="27" t="s">
        <v>492</v>
      </c>
      <c r="G3081" s="27" t="s">
        <v>493</v>
      </c>
      <c r="H3081" s="139" t="s">
        <v>5</v>
      </c>
      <c r="I3081" s="1">
        <v>117463500</v>
      </c>
      <c r="J3081" s="58">
        <v>3955</v>
      </c>
      <c r="K3081" t="str">
        <f>VLOOKUP(D3081,Group[],3,FALSE)</f>
        <v>Komoditi</v>
      </c>
      <c r="L3081" t="str">
        <f>VLOOKUP(D3081,Group[],5,FALSE)</f>
        <v>Karet</v>
      </c>
      <c r="M3081" t="str">
        <f>VLOOKUP(D3081,Group[],4,FALSE)</f>
        <v>Karet</v>
      </c>
      <c r="N3081" t="str">
        <f>VLOOKUP(F3081,Kategori[],3,FALSE)</f>
        <v>Karet Lainnya</v>
      </c>
    </row>
    <row r="3082" spans="1:14">
      <c r="A3082" s="139" t="s">
        <v>6856</v>
      </c>
      <c r="B3082" s="27" t="s">
        <v>22</v>
      </c>
      <c r="C3082" s="27" t="s">
        <v>22</v>
      </c>
      <c r="D3082" s="27" t="s">
        <v>1067</v>
      </c>
      <c r="E3082" s="27" t="s">
        <v>36</v>
      </c>
      <c r="F3082" s="27" t="s">
        <v>698</v>
      </c>
      <c r="G3082" s="27" t="s">
        <v>14</v>
      </c>
      <c r="H3082" s="139" t="s">
        <v>5</v>
      </c>
      <c r="I3082" s="1">
        <v>3348555000</v>
      </c>
      <c r="J3082" s="58">
        <v>167805</v>
      </c>
      <c r="K3082" t="str">
        <f>VLOOKUP(D3082,Group[],3,FALSE)</f>
        <v>Komoditi</v>
      </c>
      <c r="L3082" t="str">
        <f>VLOOKUP(D3082,Group[],5,FALSE)</f>
        <v>Teh</v>
      </c>
      <c r="M3082" t="str">
        <f>VLOOKUP(D3082,Group[],4,FALSE)</f>
        <v>Teh</v>
      </c>
      <c r="N3082" t="str">
        <f>VLOOKUP(F3082,Kategori[],3,FALSE)</f>
        <v>Teh Lainnya</v>
      </c>
    </row>
    <row r="3083" spans="1:14">
      <c r="A3083" s="139" t="s">
        <v>6856</v>
      </c>
      <c r="B3083" s="27" t="s">
        <v>22</v>
      </c>
      <c r="C3083" s="27" t="s">
        <v>22</v>
      </c>
      <c r="D3083" s="27" t="s">
        <v>1067</v>
      </c>
      <c r="E3083" s="27" t="s">
        <v>36</v>
      </c>
      <c r="F3083" s="27" t="s">
        <v>70</v>
      </c>
      <c r="G3083" s="27" t="s">
        <v>71</v>
      </c>
      <c r="H3083" s="139" t="s">
        <v>5</v>
      </c>
      <c r="I3083" s="1">
        <v>91951200</v>
      </c>
      <c r="J3083" s="58">
        <v>4800</v>
      </c>
      <c r="K3083" t="str">
        <f>VLOOKUP(D3083,Group[],3,FALSE)</f>
        <v>Komoditi</v>
      </c>
      <c r="L3083" t="str">
        <f>VLOOKUP(D3083,Group[],5,FALSE)</f>
        <v>Teh</v>
      </c>
      <c r="M3083" t="str">
        <f>VLOOKUP(D3083,Group[],4,FALSE)</f>
        <v>Teh</v>
      </c>
      <c r="N3083" t="str">
        <f>VLOOKUP(F3083,Kategori[],3,FALSE)</f>
        <v>Ortodhoks</v>
      </c>
    </row>
    <row r="3084" spans="1:14">
      <c r="A3084" s="139" t="s">
        <v>6856</v>
      </c>
      <c r="B3084" s="27" t="s">
        <v>22</v>
      </c>
      <c r="C3084" s="27" t="s">
        <v>22</v>
      </c>
      <c r="D3084" s="27" t="s">
        <v>1067</v>
      </c>
      <c r="E3084" s="27" t="s">
        <v>36</v>
      </c>
      <c r="F3084" s="27" t="s">
        <v>357</v>
      </c>
      <c r="G3084" s="27" t="s">
        <v>358</v>
      </c>
      <c r="H3084" s="139" t="s">
        <v>5</v>
      </c>
      <c r="I3084" s="1">
        <v>237577019</v>
      </c>
      <c r="J3084" s="58">
        <v>11440</v>
      </c>
      <c r="K3084" t="str">
        <f>VLOOKUP(D3084,Group[],3,FALSE)</f>
        <v>Komoditi</v>
      </c>
      <c r="L3084" t="str">
        <f>VLOOKUP(D3084,Group[],5,FALSE)</f>
        <v>Teh</v>
      </c>
      <c r="M3084" t="str">
        <f>VLOOKUP(D3084,Group[],4,FALSE)</f>
        <v>Teh</v>
      </c>
      <c r="N3084" t="str">
        <f>VLOOKUP(F3084,Kategori[],3,FALSE)</f>
        <v>CTC</v>
      </c>
    </row>
    <row r="3085" spans="1:14">
      <c r="A3085" s="139" t="s">
        <v>6856</v>
      </c>
      <c r="B3085" s="27" t="s">
        <v>22</v>
      </c>
      <c r="C3085" s="27" t="s">
        <v>22</v>
      </c>
      <c r="D3085" s="27" t="s">
        <v>1067</v>
      </c>
      <c r="E3085" s="27" t="s">
        <v>36</v>
      </c>
      <c r="F3085" s="27" t="s">
        <v>394</v>
      </c>
      <c r="G3085" s="27" t="s">
        <v>395</v>
      </c>
      <c r="H3085" s="139" t="s">
        <v>5</v>
      </c>
      <c r="I3085" s="1">
        <v>273088794</v>
      </c>
      <c r="J3085" s="58">
        <v>13200</v>
      </c>
      <c r="K3085" t="str">
        <f>VLOOKUP(D3085,Group[],3,FALSE)</f>
        <v>Komoditi</v>
      </c>
      <c r="L3085" t="str">
        <f>VLOOKUP(D3085,Group[],5,FALSE)</f>
        <v>Teh</v>
      </c>
      <c r="M3085" t="str">
        <f>VLOOKUP(D3085,Group[],4,FALSE)</f>
        <v>Teh</v>
      </c>
      <c r="N3085" t="str">
        <f>VLOOKUP(F3085,Kategori[],3,FALSE)</f>
        <v>CTC</v>
      </c>
    </row>
    <row r="3086" spans="1:14">
      <c r="A3086" s="139" t="s">
        <v>6856</v>
      </c>
      <c r="B3086" s="27" t="s">
        <v>22</v>
      </c>
      <c r="C3086" s="27" t="s">
        <v>22</v>
      </c>
      <c r="D3086" s="27" t="s">
        <v>1067</v>
      </c>
      <c r="E3086" s="27" t="s">
        <v>36</v>
      </c>
      <c r="F3086" s="27" t="s">
        <v>80</v>
      </c>
      <c r="G3086" s="27" t="s">
        <v>81</v>
      </c>
      <c r="H3086" s="139" t="s">
        <v>4</v>
      </c>
      <c r="I3086" s="1">
        <v>3298867236</v>
      </c>
      <c r="J3086" s="58">
        <v>16800</v>
      </c>
      <c r="K3086" t="str">
        <f>VLOOKUP(D3086,Group[],3,FALSE)</f>
        <v>Komoditi</v>
      </c>
      <c r="L3086" t="str">
        <f>VLOOKUP(D3086,Group[],5,FALSE)</f>
        <v>Teh</v>
      </c>
      <c r="M3086" t="str">
        <f>VLOOKUP(D3086,Group[],4,FALSE)</f>
        <v>Teh</v>
      </c>
      <c r="N3086" t="str">
        <f>VLOOKUP(F3086,Kategori[],3,FALSE)</f>
        <v>CTC</v>
      </c>
    </row>
    <row r="3087" spans="1:14">
      <c r="A3087" s="139" t="s">
        <v>6856</v>
      </c>
      <c r="B3087" s="27" t="s">
        <v>22</v>
      </c>
      <c r="C3087" s="27" t="s">
        <v>22</v>
      </c>
      <c r="D3087" s="27" t="s">
        <v>1067</v>
      </c>
      <c r="E3087" s="27" t="s">
        <v>36</v>
      </c>
      <c r="F3087" s="27" t="s">
        <v>82</v>
      </c>
      <c r="G3087" s="27" t="s">
        <v>83</v>
      </c>
      <c r="H3087" s="139" t="s">
        <v>4</v>
      </c>
      <c r="I3087" s="1">
        <v>607185280</v>
      </c>
      <c r="J3087" s="58">
        <v>22100</v>
      </c>
      <c r="K3087" t="str">
        <f>VLOOKUP(D3087,Group[],3,FALSE)</f>
        <v>Komoditi</v>
      </c>
      <c r="L3087" t="str">
        <f>VLOOKUP(D3087,Group[],5,FALSE)</f>
        <v>Teh</v>
      </c>
      <c r="M3087" t="str">
        <f>VLOOKUP(D3087,Group[],4,FALSE)</f>
        <v>Teh</v>
      </c>
      <c r="N3087" t="str">
        <f>VLOOKUP(F3087,Kategori[],3,FALSE)</f>
        <v>CTC</v>
      </c>
    </row>
    <row r="3088" spans="1:14">
      <c r="A3088" s="139" t="s">
        <v>6856</v>
      </c>
      <c r="B3088" s="27" t="s">
        <v>22</v>
      </c>
      <c r="C3088" s="27" t="s">
        <v>22</v>
      </c>
      <c r="D3088" s="27" t="s">
        <v>1067</v>
      </c>
      <c r="E3088" s="27" t="s">
        <v>36</v>
      </c>
      <c r="F3088" s="27" t="s">
        <v>84</v>
      </c>
      <c r="G3088" s="27" t="s">
        <v>85</v>
      </c>
      <c r="H3088" s="139" t="s">
        <v>4</v>
      </c>
      <c r="I3088" s="1">
        <v>40883649</v>
      </c>
      <c r="J3088" s="58">
        <v>2120</v>
      </c>
      <c r="K3088" t="str">
        <f>VLOOKUP(D3088,Group[],3,FALSE)</f>
        <v>Komoditi</v>
      </c>
      <c r="L3088" t="str">
        <f>VLOOKUP(D3088,Group[],5,FALSE)</f>
        <v>Teh</v>
      </c>
      <c r="M3088" t="str">
        <f>VLOOKUP(D3088,Group[],4,FALSE)</f>
        <v>Teh</v>
      </c>
      <c r="N3088" t="str">
        <f>VLOOKUP(F3088,Kategori[],3,FALSE)</f>
        <v>CTC</v>
      </c>
    </row>
    <row r="3089" spans="1:14">
      <c r="A3089" s="139" t="s">
        <v>6856</v>
      </c>
      <c r="B3089" s="27" t="s">
        <v>22</v>
      </c>
      <c r="C3089" s="27" t="s">
        <v>22</v>
      </c>
      <c r="D3089" s="27" t="s">
        <v>1067</v>
      </c>
      <c r="E3089" s="27" t="s">
        <v>36</v>
      </c>
      <c r="F3089" s="27" t="s">
        <v>84</v>
      </c>
      <c r="G3089" s="27" t="s">
        <v>85</v>
      </c>
      <c r="H3089" s="139" t="s">
        <v>5</v>
      </c>
      <c r="I3089" s="1">
        <v>115842026</v>
      </c>
      <c r="J3089" s="58">
        <v>6360</v>
      </c>
      <c r="K3089" t="str">
        <f>VLOOKUP(D3089,Group[],3,FALSE)</f>
        <v>Komoditi</v>
      </c>
      <c r="L3089" t="str">
        <f>VLOOKUP(D3089,Group[],5,FALSE)</f>
        <v>Teh</v>
      </c>
      <c r="M3089" t="str">
        <f>VLOOKUP(D3089,Group[],4,FALSE)</f>
        <v>Teh</v>
      </c>
      <c r="N3089" t="str">
        <f>VLOOKUP(F3089,Kategori[],3,FALSE)</f>
        <v>CTC</v>
      </c>
    </row>
    <row r="3090" spans="1:14">
      <c r="A3090" s="139" t="s">
        <v>6856</v>
      </c>
      <c r="B3090" s="27" t="s">
        <v>22</v>
      </c>
      <c r="C3090" s="27" t="s">
        <v>22</v>
      </c>
      <c r="D3090" s="27" t="s">
        <v>1067</v>
      </c>
      <c r="E3090" s="27" t="s">
        <v>36</v>
      </c>
      <c r="F3090" s="27" t="s">
        <v>86</v>
      </c>
      <c r="G3090" s="27" t="s">
        <v>87</v>
      </c>
      <c r="H3090" s="139" t="s">
        <v>4</v>
      </c>
      <c r="I3090" s="1">
        <v>292556043</v>
      </c>
      <c r="J3090" s="58">
        <v>11700</v>
      </c>
      <c r="K3090" t="str">
        <f>VLOOKUP(D3090,Group[],3,FALSE)</f>
        <v>Komoditi</v>
      </c>
      <c r="L3090" t="str">
        <f>VLOOKUP(D3090,Group[],5,FALSE)</f>
        <v>Teh</v>
      </c>
      <c r="M3090" t="str">
        <f>VLOOKUP(D3090,Group[],4,FALSE)</f>
        <v>Teh</v>
      </c>
      <c r="N3090" t="str">
        <f>VLOOKUP(F3090,Kategori[],3,FALSE)</f>
        <v>CTC</v>
      </c>
    </row>
    <row r="3091" spans="1:14">
      <c r="A3091" s="139" t="s">
        <v>6856</v>
      </c>
      <c r="B3091" s="27" t="s">
        <v>22</v>
      </c>
      <c r="C3091" s="27" t="s">
        <v>22</v>
      </c>
      <c r="D3091" s="27" t="s">
        <v>1067</v>
      </c>
      <c r="E3091" s="27" t="s">
        <v>36</v>
      </c>
      <c r="F3091" s="27" t="s">
        <v>88</v>
      </c>
      <c r="G3091" s="27" t="s">
        <v>89</v>
      </c>
      <c r="H3091" s="139" t="s">
        <v>4</v>
      </c>
      <c r="I3091" s="1">
        <v>210397212</v>
      </c>
      <c r="J3091" s="58">
        <v>14400</v>
      </c>
      <c r="K3091" t="str">
        <f>VLOOKUP(D3091,Group[],3,FALSE)</f>
        <v>Komoditi</v>
      </c>
      <c r="L3091" t="str">
        <f>VLOOKUP(D3091,Group[],5,FALSE)</f>
        <v>Teh</v>
      </c>
      <c r="M3091" t="str">
        <f>VLOOKUP(D3091,Group[],4,FALSE)</f>
        <v>Teh</v>
      </c>
      <c r="N3091" t="str">
        <f>VLOOKUP(F3091,Kategori[],3,FALSE)</f>
        <v>CTC</v>
      </c>
    </row>
    <row r="3092" spans="1:14">
      <c r="A3092" s="139" t="s">
        <v>6856</v>
      </c>
      <c r="B3092" s="27" t="s">
        <v>22</v>
      </c>
      <c r="C3092" s="27" t="s">
        <v>22</v>
      </c>
      <c r="D3092" s="27" t="s">
        <v>1067</v>
      </c>
      <c r="E3092" s="27" t="s">
        <v>36</v>
      </c>
      <c r="F3092" s="27" t="s">
        <v>88</v>
      </c>
      <c r="G3092" s="27" t="s">
        <v>89</v>
      </c>
      <c r="H3092" s="139" t="s">
        <v>5</v>
      </c>
      <c r="I3092" s="1">
        <v>87885126</v>
      </c>
      <c r="J3092" s="58">
        <v>5400</v>
      </c>
      <c r="K3092" t="str">
        <f>VLOOKUP(D3092,Group[],3,FALSE)</f>
        <v>Komoditi</v>
      </c>
      <c r="L3092" t="str">
        <f>VLOOKUP(D3092,Group[],5,FALSE)</f>
        <v>Teh</v>
      </c>
      <c r="M3092" t="str">
        <f>VLOOKUP(D3092,Group[],4,FALSE)</f>
        <v>Teh</v>
      </c>
      <c r="N3092" t="str">
        <f>VLOOKUP(F3092,Kategori[],3,FALSE)</f>
        <v>CTC</v>
      </c>
    </row>
    <row r="3093" spans="1:14">
      <c r="A3093" s="139" t="s">
        <v>6856</v>
      </c>
      <c r="B3093" s="27" t="s">
        <v>22</v>
      </c>
      <c r="C3093" s="27" t="s">
        <v>22</v>
      </c>
      <c r="D3093" s="27" t="s">
        <v>1067</v>
      </c>
      <c r="E3093" s="27" t="s">
        <v>36</v>
      </c>
      <c r="F3093" s="27" t="s">
        <v>340</v>
      </c>
      <c r="G3093" s="27" t="s">
        <v>341</v>
      </c>
      <c r="H3093" s="139" t="s">
        <v>5</v>
      </c>
      <c r="I3093" s="1">
        <v>176225000</v>
      </c>
      <c r="J3093" s="58">
        <v>18550</v>
      </c>
      <c r="K3093" t="str">
        <f>VLOOKUP(D3093,Group[],3,FALSE)</f>
        <v>Komoditi</v>
      </c>
      <c r="L3093" t="str">
        <f>VLOOKUP(D3093,Group[],5,FALSE)</f>
        <v>Teh</v>
      </c>
      <c r="M3093" t="str">
        <f>VLOOKUP(D3093,Group[],4,FALSE)</f>
        <v>Teh</v>
      </c>
      <c r="N3093" t="str">
        <f>VLOOKUP(F3093,Kategori[],3,FALSE)</f>
        <v>CTC</v>
      </c>
    </row>
    <row r="3094" spans="1:14">
      <c r="A3094" s="139" t="s">
        <v>6856</v>
      </c>
      <c r="B3094" s="27" t="s">
        <v>22</v>
      </c>
      <c r="C3094" s="27" t="s">
        <v>23</v>
      </c>
      <c r="D3094" s="27" t="s">
        <v>1072</v>
      </c>
      <c r="E3094" s="27" t="s">
        <v>27</v>
      </c>
      <c r="F3094" s="27" t="s">
        <v>1043</v>
      </c>
      <c r="G3094" s="27" t="s">
        <v>1044</v>
      </c>
      <c r="H3094" s="139" t="s">
        <v>5</v>
      </c>
      <c r="I3094" s="1">
        <v>82882800</v>
      </c>
      <c r="J3094" s="58">
        <v>10000</v>
      </c>
      <c r="K3094" t="str">
        <f>VLOOKUP(D3094,Group[],3,FALSE)</f>
        <v>Non Komoditi</v>
      </c>
      <c r="L3094">
        <f>VLOOKUP(D3094,Group[],5,FALSE)</f>
        <v>0</v>
      </c>
      <c r="M3094" t="str">
        <f>VLOOKUP(D3094,Group[],4,FALSE)</f>
        <v>Hortikultura</v>
      </c>
      <c r="N3094" t="str">
        <f>VLOOKUP(F3094,Kategori[],3,FALSE)</f>
        <v>Hortikultura</v>
      </c>
    </row>
    <row r="3095" spans="1:14">
      <c r="A3095" s="139" t="s">
        <v>6856</v>
      </c>
      <c r="B3095" s="27" t="s">
        <v>22</v>
      </c>
      <c r="C3095" s="27" t="s">
        <v>23</v>
      </c>
      <c r="D3095" s="27" t="s">
        <v>1072</v>
      </c>
      <c r="E3095" s="27" t="s">
        <v>27</v>
      </c>
      <c r="F3095" s="27" t="s">
        <v>1057</v>
      </c>
      <c r="G3095" s="27" t="s">
        <v>1058</v>
      </c>
      <c r="H3095" s="139" t="s">
        <v>5</v>
      </c>
      <c r="I3095" s="1">
        <v>1486485</v>
      </c>
      <c r="J3095" s="58">
        <v>2500</v>
      </c>
      <c r="K3095" t="str">
        <f>VLOOKUP(D3095,Group[],3,FALSE)</f>
        <v>Non Komoditi</v>
      </c>
      <c r="L3095">
        <f>VLOOKUP(D3095,Group[],5,FALSE)</f>
        <v>0</v>
      </c>
      <c r="M3095" t="str">
        <f>VLOOKUP(D3095,Group[],4,FALSE)</f>
        <v>Hortikultura</v>
      </c>
      <c r="N3095" t="str">
        <f>VLOOKUP(F3095,Kategori[],3,FALSE)</f>
        <v>Hortikultura</v>
      </c>
    </row>
    <row r="3096" spans="1:14">
      <c r="A3096" s="139" t="s">
        <v>6856</v>
      </c>
      <c r="B3096" s="27" t="s">
        <v>22</v>
      </c>
      <c r="C3096" s="27" t="s">
        <v>23</v>
      </c>
      <c r="D3096" s="27" t="s">
        <v>1080</v>
      </c>
      <c r="E3096" s="27" t="s">
        <v>6871</v>
      </c>
      <c r="F3096" s="27" t="s">
        <v>1045</v>
      </c>
      <c r="G3096" s="27" t="s">
        <v>1046</v>
      </c>
      <c r="H3096" s="139" t="s">
        <v>5</v>
      </c>
      <c r="I3096" s="1">
        <v>31000000</v>
      </c>
      <c r="J3096" s="58">
        <v>6</v>
      </c>
      <c r="K3096" t="str">
        <f>VLOOKUP(D3096,Group[],3,FALSE)</f>
        <v>Non Komoditi</v>
      </c>
      <c r="L3096">
        <f>VLOOKUP(D3096,Group[],5,FALSE)</f>
        <v>0</v>
      </c>
      <c r="M3096" t="str">
        <f>VLOOKUP(D3096,Group[],4,FALSE)</f>
        <v>Lainnya</v>
      </c>
      <c r="N3096" t="str">
        <f>VLOOKUP(F3096,Kategori[],3,FALSE)</f>
        <v>Lainnya</v>
      </c>
    </row>
    <row r="3097" spans="1:14">
      <c r="A3097" s="139" t="s">
        <v>6856</v>
      </c>
      <c r="B3097" s="27" t="s">
        <v>22</v>
      </c>
      <c r="C3097" s="27" t="s">
        <v>23</v>
      </c>
      <c r="D3097" s="27" t="s">
        <v>1080</v>
      </c>
      <c r="E3097" s="27" t="s">
        <v>6871</v>
      </c>
      <c r="F3097" s="27" t="s">
        <v>1047</v>
      </c>
      <c r="G3097" s="27" t="s">
        <v>1048</v>
      </c>
      <c r="H3097" s="139" t="s">
        <v>5</v>
      </c>
      <c r="I3097" s="1">
        <v>42500000</v>
      </c>
      <c r="J3097" s="58">
        <v>5</v>
      </c>
      <c r="K3097" t="str">
        <f>VLOOKUP(D3097,Group[],3,FALSE)</f>
        <v>Non Komoditi</v>
      </c>
      <c r="L3097">
        <f>VLOOKUP(D3097,Group[],5,FALSE)</f>
        <v>0</v>
      </c>
      <c r="M3097" t="str">
        <f>VLOOKUP(D3097,Group[],4,FALSE)</f>
        <v>Lainnya</v>
      </c>
      <c r="N3097" t="str">
        <f>VLOOKUP(F3097,Kategori[],3,FALSE)</f>
        <v>Lainnya</v>
      </c>
    </row>
    <row r="3098" spans="1:14">
      <c r="A3098" s="139" t="s">
        <v>6856</v>
      </c>
      <c r="B3098" s="27" t="s">
        <v>22</v>
      </c>
      <c r="C3098" s="27" t="s">
        <v>23</v>
      </c>
      <c r="D3098" s="27" t="s">
        <v>1080</v>
      </c>
      <c r="E3098" s="27" t="s">
        <v>6871</v>
      </c>
      <c r="F3098" s="27" t="s">
        <v>1049</v>
      </c>
      <c r="G3098" s="27" t="s">
        <v>1050</v>
      </c>
      <c r="H3098" s="139" t="s">
        <v>5</v>
      </c>
      <c r="I3098" s="1">
        <v>40000000</v>
      </c>
      <c r="J3098" s="58">
        <v>5</v>
      </c>
      <c r="K3098" t="str">
        <f>VLOOKUP(D3098,Group[],3,FALSE)</f>
        <v>Non Komoditi</v>
      </c>
      <c r="L3098">
        <f>VLOOKUP(D3098,Group[],5,FALSE)</f>
        <v>0</v>
      </c>
      <c r="M3098" t="str">
        <f>VLOOKUP(D3098,Group[],4,FALSE)</f>
        <v>Lainnya</v>
      </c>
      <c r="N3098" t="str">
        <f>VLOOKUP(F3098,Kategori[],3,FALSE)</f>
        <v>Lainnya</v>
      </c>
    </row>
    <row r="3099" spans="1:14">
      <c r="A3099" s="139" t="s">
        <v>6856</v>
      </c>
      <c r="B3099" s="27" t="s">
        <v>22</v>
      </c>
      <c r="C3099" s="27" t="s">
        <v>23</v>
      </c>
      <c r="D3099" s="27" t="s">
        <v>1080</v>
      </c>
      <c r="E3099" s="27" t="s">
        <v>6871</v>
      </c>
      <c r="F3099" s="27" t="s">
        <v>1051</v>
      </c>
      <c r="G3099" s="27" t="s">
        <v>1052</v>
      </c>
      <c r="H3099" s="139" t="s">
        <v>5</v>
      </c>
      <c r="I3099" s="1">
        <v>68000000</v>
      </c>
      <c r="J3099" s="58">
        <v>4</v>
      </c>
      <c r="K3099" t="str">
        <f>VLOOKUP(D3099,Group[],3,FALSE)</f>
        <v>Non Komoditi</v>
      </c>
      <c r="L3099">
        <f>VLOOKUP(D3099,Group[],5,FALSE)</f>
        <v>0</v>
      </c>
      <c r="M3099" t="str">
        <f>VLOOKUP(D3099,Group[],4,FALSE)</f>
        <v>Lainnya</v>
      </c>
      <c r="N3099" t="str">
        <f>VLOOKUP(F3099,Kategori[],3,FALSE)</f>
        <v>Lainnya</v>
      </c>
    </row>
    <row r="3100" spans="1:14">
      <c r="A3100" s="139" t="s">
        <v>6856</v>
      </c>
      <c r="B3100" s="27" t="s">
        <v>22</v>
      </c>
      <c r="C3100" s="27" t="s">
        <v>23</v>
      </c>
      <c r="D3100" s="27" t="s">
        <v>1080</v>
      </c>
      <c r="E3100" s="27" t="s">
        <v>6871</v>
      </c>
      <c r="F3100" s="27" t="s">
        <v>1053</v>
      </c>
      <c r="G3100" s="27" t="s">
        <v>1054</v>
      </c>
      <c r="H3100" s="139" t="s">
        <v>5</v>
      </c>
      <c r="I3100" s="1">
        <v>108000000</v>
      </c>
      <c r="J3100" s="58">
        <v>9</v>
      </c>
      <c r="K3100" t="str">
        <f>VLOOKUP(D3100,Group[],3,FALSE)</f>
        <v>Non Komoditi</v>
      </c>
      <c r="L3100">
        <f>VLOOKUP(D3100,Group[],5,FALSE)</f>
        <v>0</v>
      </c>
      <c r="M3100" t="str">
        <f>VLOOKUP(D3100,Group[],4,FALSE)</f>
        <v>Lainnya</v>
      </c>
      <c r="N3100" t="str">
        <f>VLOOKUP(F3100,Kategori[],3,FALSE)</f>
        <v>Lainnya</v>
      </c>
    </row>
    <row r="3101" spans="1:14">
      <c r="A3101" s="139" t="s">
        <v>6856</v>
      </c>
      <c r="B3101" s="27" t="s">
        <v>22</v>
      </c>
      <c r="C3101" s="27" t="s">
        <v>23</v>
      </c>
      <c r="D3101" s="27" t="s">
        <v>1065</v>
      </c>
      <c r="E3101" s="27" t="s">
        <v>34</v>
      </c>
      <c r="F3101" s="27" t="s">
        <v>320</v>
      </c>
      <c r="G3101" s="27" t="s">
        <v>321</v>
      </c>
      <c r="H3101" s="139" t="s">
        <v>5</v>
      </c>
      <c r="I3101" s="1">
        <v>7500000</v>
      </c>
      <c r="J3101" s="58">
        <v>1</v>
      </c>
      <c r="K3101" t="str">
        <f>VLOOKUP(D3101,Group[],3,FALSE)</f>
        <v>Non Komoditi</v>
      </c>
      <c r="L3101">
        <f>VLOOKUP(D3101,Group[],5,FALSE)</f>
        <v>0</v>
      </c>
      <c r="M3101" t="str">
        <f>VLOOKUP(D3101,Group[],4,FALSE)</f>
        <v>Optimalisasi Aset</v>
      </c>
      <c r="N3101" t="str">
        <f>VLOOKUP(F3101,Kategori[],3,FALSE)</f>
        <v>Optimalisasi Aset</v>
      </c>
    </row>
    <row r="3102" spans="1:14">
      <c r="A3102" s="139" t="s">
        <v>6856</v>
      </c>
      <c r="B3102" s="27" t="s">
        <v>22</v>
      </c>
      <c r="C3102" s="27" t="s">
        <v>23</v>
      </c>
      <c r="D3102" s="27" t="s">
        <v>1060</v>
      </c>
      <c r="E3102" s="27" t="s">
        <v>31</v>
      </c>
      <c r="F3102" s="27" t="s">
        <v>48</v>
      </c>
      <c r="G3102" s="27" t="s">
        <v>49</v>
      </c>
      <c r="H3102" s="139" t="s">
        <v>5</v>
      </c>
      <c r="I3102" s="1">
        <v>9858031635</v>
      </c>
      <c r="J3102" s="58">
        <v>1</v>
      </c>
      <c r="K3102" t="str">
        <f>VLOOKUP(D3102,Group[],3,FALSE)</f>
        <v>Non Komoditi</v>
      </c>
      <c r="L3102">
        <f>VLOOKUP(D3102,Group[],5,FALSE)</f>
        <v>0</v>
      </c>
      <c r="M3102" t="str">
        <f>VLOOKUP(D3102,Group[],4,FALSE)</f>
        <v>KSO</v>
      </c>
      <c r="N3102" t="str">
        <f>VLOOKUP(F3102,Kategori[],3,FALSE)</f>
        <v>KSO Sawit</v>
      </c>
    </row>
    <row r="3103" spans="1:14">
      <c r="A3103" s="139" t="s">
        <v>6856</v>
      </c>
      <c r="B3103" s="27" t="s">
        <v>23</v>
      </c>
      <c r="C3103" s="27" t="s">
        <v>17</v>
      </c>
      <c r="D3103" s="27" t="s">
        <v>1064</v>
      </c>
      <c r="E3103" s="27" t="s">
        <v>33</v>
      </c>
      <c r="F3103" s="27" t="s">
        <v>363</v>
      </c>
      <c r="G3103" s="27" t="s">
        <v>364</v>
      </c>
      <c r="H3103" s="139" t="s">
        <v>5</v>
      </c>
      <c r="I3103" s="1">
        <v>350750000</v>
      </c>
      <c r="J3103" s="58">
        <v>23000</v>
      </c>
      <c r="K3103" t="str">
        <f>VLOOKUP(D3103,Group[],3,FALSE)</f>
        <v>Komoditi</v>
      </c>
      <c r="L3103" t="str">
        <f>VLOOKUP(D3103,Group[],5,FALSE)</f>
        <v>Tebu</v>
      </c>
      <c r="M3103" t="str">
        <f>VLOOKUP(D3103,Group[],4,FALSE)</f>
        <v>Tebu</v>
      </c>
      <c r="N3103" t="str">
        <f>VLOOKUP(F3103,Kategori[],3,FALSE)</f>
        <v>Gula</v>
      </c>
    </row>
    <row r="3104" spans="1:14">
      <c r="A3104" s="139" t="s">
        <v>6856</v>
      </c>
      <c r="B3104" s="27" t="s">
        <v>23</v>
      </c>
      <c r="C3104" s="27" t="s">
        <v>17</v>
      </c>
      <c r="D3104" s="27" t="s">
        <v>1064</v>
      </c>
      <c r="E3104" s="27" t="s">
        <v>33</v>
      </c>
      <c r="F3104" s="27" t="s">
        <v>365</v>
      </c>
      <c r="G3104" s="27" t="s">
        <v>366</v>
      </c>
      <c r="H3104" s="139" t="s">
        <v>5</v>
      </c>
      <c r="I3104" s="1">
        <v>1951800000</v>
      </c>
      <c r="J3104" s="58">
        <v>780720</v>
      </c>
      <c r="K3104" t="str">
        <f>VLOOKUP(D3104,Group[],3,FALSE)</f>
        <v>Komoditi</v>
      </c>
      <c r="L3104" t="str">
        <f>VLOOKUP(D3104,Group[],5,FALSE)</f>
        <v>Tebu</v>
      </c>
      <c r="M3104" t="str">
        <f>VLOOKUP(D3104,Group[],4,FALSE)</f>
        <v>Tebu</v>
      </c>
      <c r="N3104" t="str">
        <f>VLOOKUP(F3104,Kategori[],3,FALSE)</f>
        <v>Tetes</v>
      </c>
    </row>
    <row r="3105" spans="1:14">
      <c r="A3105" s="139" t="s">
        <v>6856</v>
      </c>
      <c r="B3105" s="27" t="s">
        <v>23</v>
      </c>
      <c r="C3105" s="27" t="s">
        <v>17</v>
      </c>
      <c r="D3105" s="27" t="s">
        <v>1065</v>
      </c>
      <c r="E3105" s="27" t="s">
        <v>34</v>
      </c>
      <c r="F3105" s="27" t="s">
        <v>320</v>
      </c>
      <c r="G3105" s="27" t="s">
        <v>321</v>
      </c>
      <c r="H3105" s="139" t="s">
        <v>5</v>
      </c>
      <c r="I3105" s="1">
        <v>12825123518</v>
      </c>
      <c r="J3105" s="58">
        <v>1</v>
      </c>
      <c r="K3105" t="str">
        <f>VLOOKUP(D3105,Group[],3,FALSE)</f>
        <v>Non Komoditi</v>
      </c>
      <c r="L3105">
        <f>VLOOKUP(D3105,Group[],5,FALSE)</f>
        <v>0</v>
      </c>
      <c r="M3105" t="str">
        <f>VLOOKUP(D3105,Group[],4,FALSE)</f>
        <v>Optimalisasi Aset</v>
      </c>
      <c r="N3105" t="str">
        <f>VLOOKUP(F3105,Kategori[],3,FALSE)</f>
        <v>Optimalisasi Aset</v>
      </c>
    </row>
    <row r="3106" spans="1:14">
      <c r="A3106" s="139" t="s">
        <v>6856</v>
      </c>
      <c r="B3106" s="27" t="s">
        <v>23</v>
      </c>
      <c r="C3106" s="27" t="s">
        <v>17</v>
      </c>
      <c r="D3106" s="27" t="s">
        <v>1060</v>
      </c>
      <c r="E3106" s="27" t="s">
        <v>31</v>
      </c>
      <c r="F3106" s="27" t="s">
        <v>48</v>
      </c>
      <c r="G3106" s="27" t="s">
        <v>49</v>
      </c>
      <c r="H3106" s="139" t="s">
        <v>5</v>
      </c>
      <c r="I3106" s="1">
        <v>40914650587</v>
      </c>
      <c r="J3106" s="58">
        <v>2</v>
      </c>
      <c r="K3106" t="str">
        <f>VLOOKUP(D3106,Group[],3,FALSE)</f>
        <v>Non Komoditi</v>
      </c>
      <c r="L3106">
        <f>VLOOKUP(D3106,Group[],5,FALSE)</f>
        <v>0</v>
      </c>
      <c r="M3106" t="str">
        <f>VLOOKUP(D3106,Group[],4,FALSE)</f>
        <v>KSO</v>
      </c>
      <c r="N3106" t="str">
        <f>VLOOKUP(F3106,Kategori[],3,FALSE)</f>
        <v>KSO Sawit</v>
      </c>
    </row>
    <row r="3107" spans="1:14">
      <c r="A3107" s="139" t="s">
        <v>6856</v>
      </c>
      <c r="B3107" s="27" t="s">
        <v>23</v>
      </c>
      <c r="C3107" s="27" t="s">
        <v>18</v>
      </c>
      <c r="D3107" s="27" t="s">
        <v>1061</v>
      </c>
      <c r="E3107" s="27" t="s">
        <v>35</v>
      </c>
      <c r="F3107" s="27" t="s">
        <v>50</v>
      </c>
      <c r="G3107" s="27" t="s">
        <v>8</v>
      </c>
      <c r="H3107" s="139" t="s">
        <v>5</v>
      </c>
      <c r="I3107" s="1">
        <v>9042484213</v>
      </c>
      <c r="J3107" s="58">
        <v>717259</v>
      </c>
      <c r="K3107" t="str">
        <f>VLOOKUP(D3107,Group[],3,FALSE)</f>
        <v>Komoditi</v>
      </c>
      <c r="L3107" t="str">
        <f>VLOOKUP(D3107,Group[],5,FALSE)</f>
        <v>Kelapa Sawit</v>
      </c>
      <c r="M3107" t="str">
        <f>VLOOKUP(D3107,Group[],4,FALSE)</f>
        <v>Kelapa Sawit</v>
      </c>
      <c r="N3107" t="str">
        <f>VLOOKUP(F3107,Kategori[],3,FALSE)</f>
        <v>Minyak Sawit</v>
      </c>
    </row>
    <row r="3108" spans="1:14">
      <c r="A3108" s="139" t="s">
        <v>6856</v>
      </c>
      <c r="B3108" s="27" t="s">
        <v>23</v>
      </c>
      <c r="C3108" s="27" t="s">
        <v>18</v>
      </c>
      <c r="D3108" s="27" t="s">
        <v>1061</v>
      </c>
      <c r="E3108" s="27" t="s">
        <v>35</v>
      </c>
      <c r="F3108" s="27" t="s">
        <v>51</v>
      </c>
      <c r="G3108" s="27" t="s">
        <v>9</v>
      </c>
      <c r="H3108" s="139" t="s">
        <v>5</v>
      </c>
      <c r="I3108" s="1">
        <v>6226548060</v>
      </c>
      <c r="J3108" s="58">
        <v>1704390</v>
      </c>
      <c r="K3108" t="str">
        <f>VLOOKUP(D3108,Group[],3,FALSE)</f>
        <v>Komoditi</v>
      </c>
      <c r="L3108" t="str">
        <f>VLOOKUP(D3108,Group[],5,FALSE)</f>
        <v>Kelapa Sawit</v>
      </c>
      <c r="M3108" t="str">
        <f>VLOOKUP(D3108,Group[],4,FALSE)</f>
        <v>Kelapa Sawit</v>
      </c>
      <c r="N3108" t="str">
        <f>VLOOKUP(F3108,Kategori[],3,FALSE)</f>
        <v>Kernel</v>
      </c>
    </row>
    <row r="3109" spans="1:14">
      <c r="A3109" s="139" t="s">
        <v>6856</v>
      </c>
      <c r="B3109" s="27" t="s">
        <v>23</v>
      </c>
      <c r="C3109" s="27" t="s">
        <v>18</v>
      </c>
      <c r="D3109" s="27" t="s">
        <v>1066</v>
      </c>
      <c r="E3109" s="27" t="s">
        <v>28</v>
      </c>
      <c r="F3109" s="27" t="s">
        <v>369</v>
      </c>
      <c r="G3109" s="27" t="s">
        <v>370</v>
      </c>
      <c r="H3109" s="139" t="s">
        <v>5</v>
      </c>
      <c r="I3109" s="1">
        <v>789032994</v>
      </c>
      <c r="J3109" s="58">
        <v>20580</v>
      </c>
      <c r="K3109" t="str">
        <f>VLOOKUP(D3109,Group[],3,FALSE)</f>
        <v>Komoditi</v>
      </c>
      <c r="L3109" t="str">
        <f>VLOOKUP(D3109,Group[],5,FALSE)</f>
        <v>Karet</v>
      </c>
      <c r="M3109" t="str">
        <f>VLOOKUP(D3109,Group[],4,FALSE)</f>
        <v>Karet</v>
      </c>
      <c r="N3109" t="str">
        <f>VLOOKUP(F3109,Kategori[],3,FALSE)</f>
        <v>Karet Lainnya</v>
      </c>
    </row>
    <row r="3110" spans="1:14">
      <c r="A3110" s="139" t="s">
        <v>6856</v>
      </c>
      <c r="B3110" s="27" t="s">
        <v>23</v>
      </c>
      <c r="C3110" s="27" t="s">
        <v>18</v>
      </c>
      <c r="D3110" s="27" t="s">
        <v>1066</v>
      </c>
      <c r="E3110" s="27" t="s">
        <v>28</v>
      </c>
      <c r="F3110" s="27" t="s">
        <v>371</v>
      </c>
      <c r="G3110" s="27" t="s">
        <v>372</v>
      </c>
      <c r="H3110" s="139" t="s">
        <v>5</v>
      </c>
      <c r="I3110" s="1">
        <v>39000001</v>
      </c>
      <c r="J3110" s="58">
        <v>4140</v>
      </c>
      <c r="K3110" t="str">
        <f>VLOOKUP(D3110,Group[],3,FALSE)</f>
        <v>Komoditi</v>
      </c>
      <c r="L3110" t="str">
        <f>VLOOKUP(D3110,Group[],5,FALSE)</f>
        <v>Karet</v>
      </c>
      <c r="M3110" t="str">
        <f>VLOOKUP(D3110,Group[],4,FALSE)</f>
        <v>Karet</v>
      </c>
      <c r="N3110" t="str">
        <f>VLOOKUP(F3110,Kategori[],3,FALSE)</f>
        <v>Karet Lainnya</v>
      </c>
    </row>
    <row r="3111" spans="1:14">
      <c r="A3111" s="139" t="s">
        <v>6856</v>
      </c>
      <c r="B3111" s="27" t="s">
        <v>23</v>
      </c>
      <c r="C3111" s="27" t="s">
        <v>18</v>
      </c>
      <c r="D3111" s="27" t="s">
        <v>1066</v>
      </c>
      <c r="E3111" s="27" t="s">
        <v>28</v>
      </c>
      <c r="F3111" s="27" t="s">
        <v>374</v>
      </c>
      <c r="G3111" s="27" t="s">
        <v>375</v>
      </c>
      <c r="H3111" s="139" t="s">
        <v>5</v>
      </c>
      <c r="I3111" s="1">
        <v>21122500</v>
      </c>
      <c r="J3111" s="58">
        <v>2485</v>
      </c>
      <c r="K3111" t="str">
        <f>VLOOKUP(D3111,Group[],3,FALSE)</f>
        <v>Komoditi</v>
      </c>
      <c r="L3111" t="str">
        <f>VLOOKUP(D3111,Group[],5,FALSE)</f>
        <v>Karet</v>
      </c>
      <c r="M3111" t="str">
        <f>VLOOKUP(D3111,Group[],4,FALSE)</f>
        <v>Karet</v>
      </c>
      <c r="N3111" t="str">
        <f>VLOOKUP(F3111,Kategori[],3,FALSE)</f>
        <v>Karet Lainnya</v>
      </c>
    </row>
    <row r="3112" spans="1:14">
      <c r="A3112" s="139" t="s">
        <v>6856</v>
      </c>
      <c r="B3112" s="27" t="s">
        <v>23</v>
      </c>
      <c r="C3112" s="27" t="s">
        <v>18</v>
      </c>
      <c r="D3112" s="27" t="s">
        <v>1066</v>
      </c>
      <c r="E3112" s="27" t="s">
        <v>28</v>
      </c>
      <c r="F3112" s="27" t="s">
        <v>378</v>
      </c>
      <c r="G3112" s="27" t="s">
        <v>379</v>
      </c>
      <c r="H3112" s="139" t="s">
        <v>5</v>
      </c>
      <c r="I3112" s="1">
        <v>9842235480</v>
      </c>
      <c r="J3112" s="58">
        <v>350280</v>
      </c>
      <c r="K3112" t="str">
        <f>VLOOKUP(D3112,Group[],3,FALSE)</f>
        <v>Komoditi</v>
      </c>
      <c r="L3112" t="str">
        <f>VLOOKUP(D3112,Group[],5,FALSE)</f>
        <v>Karet</v>
      </c>
      <c r="M3112" t="str">
        <f>VLOOKUP(D3112,Group[],4,FALSE)</f>
        <v>Karet</v>
      </c>
      <c r="N3112" t="str">
        <f>VLOOKUP(F3112,Kategori[],3,FALSE)</f>
        <v>SIR 10</v>
      </c>
    </row>
    <row r="3113" spans="1:14">
      <c r="A3113" s="139" t="s">
        <v>6856</v>
      </c>
      <c r="B3113" s="27" t="s">
        <v>23</v>
      </c>
      <c r="C3113" s="27" t="s">
        <v>18</v>
      </c>
      <c r="D3113" s="27" t="s">
        <v>1066</v>
      </c>
      <c r="E3113" s="27" t="s">
        <v>28</v>
      </c>
      <c r="F3113" s="27" t="s">
        <v>98</v>
      </c>
      <c r="G3113" s="27" t="s">
        <v>99</v>
      </c>
      <c r="H3113" s="139" t="s">
        <v>4</v>
      </c>
      <c r="I3113" s="1">
        <v>10928078226</v>
      </c>
      <c r="J3113" s="58">
        <v>311202</v>
      </c>
      <c r="K3113" t="str">
        <f>VLOOKUP(D3113,Group[],3,FALSE)</f>
        <v>Komoditi</v>
      </c>
      <c r="L3113" t="str">
        <f>VLOOKUP(D3113,Group[],5,FALSE)</f>
        <v>Karet</v>
      </c>
      <c r="M3113" t="str">
        <f>VLOOKUP(D3113,Group[],4,FALSE)</f>
        <v>Karet</v>
      </c>
      <c r="N3113" t="str">
        <f>VLOOKUP(F3113,Kategori[],3,FALSE)</f>
        <v>RSS-I</v>
      </c>
    </row>
    <row r="3114" spans="1:14">
      <c r="A3114" s="139" t="s">
        <v>6856</v>
      </c>
      <c r="B3114" s="27" t="s">
        <v>23</v>
      </c>
      <c r="C3114" s="27" t="s">
        <v>18</v>
      </c>
      <c r="D3114" s="27" t="s">
        <v>1066</v>
      </c>
      <c r="E3114" s="27" t="s">
        <v>28</v>
      </c>
      <c r="F3114" s="27" t="s">
        <v>98</v>
      </c>
      <c r="G3114" s="27" t="s">
        <v>99</v>
      </c>
      <c r="H3114" s="139" t="s">
        <v>5</v>
      </c>
      <c r="I3114" s="1">
        <v>12618362412</v>
      </c>
      <c r="J3114" s="58">
        <v>347814</v>
      </c>
      <c r="K3114" t="str">
        <f>VLOOKUP(D3114,Group[],3,FALSE)</f>
        <v>Komoditi</v>
      </c>
      <c r="L3114" t="str">
        <f>VLOOKUP(D3114,Group[],5,FALSE)</f>
        <v>Karet</v>
      </c>
      <c r="M3114" t="str">
        <f>VLOOKUP(D3114,Group[],4,FALSE)</f>
        <v>Karet</v>
      </c>
      <c r="N3114" t="str">
        <f>VLOOKUP(F3114,Kategori[],3,FALSE)</f>
        <v>RSS-I</v>
      </c>
    </row>
    <row r="3115" spans="1:14">
      <c r="A3115" s="139" t="s">
        <v>6856</v>
      </c>
      <c r="B3115" s="27" t="s">
        <v>23</v>
      </c>
      <c r="C3115" s="27" t="s">
        <v>18</v>
      </c>
      <c r="D3115" s="27" t="s">
        <v>1066</v>
      </c>
      <c r="E3115" s="27" t="s">
        <v>28</v>
      </c>
      <c r="F3115" s="27" t="s">
        <v>640</v>
      </c>
      <c r="G3115" s="27" t="s">
        <v>641</v>
      </c>
      <c r="H3115" s="139" t="s">
        <v>5</v>
      </c>
      <c r="I3115" s="1">
        <v>5655912336</v>
      </c>
      <c r="J3115" s="58">
        <v>229047</v>
      </c>
      <c r="K3115" t="str">
        <f>VLOOKUP(D3115,Group[],3,FALSE)</f>
        <v>Komoditi</v>
      </c>
      <c r="L3115" t="str">
        <f>VLOOKUP(D3115,Group[],5,FALSE)</f>
        <v>Karet</v>
      </c>
      <c r="M3115" t="str">
        <f>VLOOKUP(D3115,Group[],4,FALSE)</f>
        <v>Karet</v>
      </c>
      <c r="N3115" t="str">
        <f>VLOOKUP(F3115,Kategori[],3,FALSE)</f>
        <v>Karet Lainnya</v>
      </c>
    </row>
    <row r="3116" spans="1:14">
      <c r="A3116" s="139" t="s">
        <v>6856</v>
      </c>
      <c r="B3116" s="27" t="s">
        <v>23</v>
      </c>
      <c r="C3116" s="27" t="s">
        <v>18</v>
      </c>
      <c r="D3116" s="27" t="s">
        <v>1067</v>
      </c>
      <c r="E3116" s="27" t="s">
        <v>36</v>
      </c>
      <c r="F3116" s="27" t="s">
        <v>52</v>
      </c>
      <c r="G3116" s="27" t="s">
        <v>53</v>
      </c>
      <c r="H3116" s="139" t="s">
        <v>5</v>
      </c>
      <c r="I3116" s="1">
        <v>55472300</v>
      </c>
      <c r="J3116" s="58">
        <v>5200</v>
      </c>
      <c r="K3116" t="str">
        <f>VLOOKUP(D3116,Group[],3,FALSE)</f>
        <v>Komoditi</v>
      </c>
      <c r="L3116" t="str">
        <f>VLOOKUP(D3116,Group[],5,FALSE)</f>
        <v>Teh</v>
      </c>
      <c r="M3116" t="str">
        <f>VLOOKUP(D3116,Group[],4,FALSE)</f>
        <v>Teh</v>
      </c>
      <c r="N3116" t="str">
        <f>VLOOKUP(F3116,Kategori[],3,FALSE)</f>
        <v>Ortodhoks</v>
      </c>
    </row>
    <row r="3117" spans="1:14">
      <c r="A3117" s="139" t="s">
        <v>6856</v>
      </c>
      <c r="B3117" s="27" t="s">
        <v>23</v>
      </c>
      <c r="C3117" s="27" t="s">
        <v>18</v>
      </c>
      <c r="D3117" s="27" t="s">
        <v>1067</v>
      </c>
      <c r="E3117" s="27" t="s">
        <v>36</v>
      </c>
      <c r="F3117" s="27" t="s">
        <v>376</v>
      </c>
      <c r="G3117" s="27" t="s">
        <v>377</v>
      </c>
      <c r="H3117" s="139" t="s">
        <v>5</v>
      </c>
      <c r="I3117" s="1">
        <v>1500000</v>
      </c>
      <c r="J3117" s="58">
        <v>1</v>
      </c>
      <c r="K3117" t="str">
        <f>VLOOKUP(D3117,Group[],3,FALSE)</f>
        <v>Komoditi</v>
      </c>
      <c r="L3117" t="str">
        <f>VLOOKUP(D3117,Group[],5,FALSE)</f>
        <v>Teh</v>
      </c>
      <c r="M3117" t="str">
        <f>VLOOKUP(D3117,Group[],4,FALSE)</f>
        <v>Teh</v>
      </c>
      <c r="N3117" t="str">
        <f>VLOOKUP(F3117,Kategori[],3,FALSE)</f>
        <v>Teh Lainnya</v>
      </c>
    </row>
    <row r="3118" spans="1:14">
      <c r="A3118" s="139" t="s">
        <v>6856</v>
      </c>
      <c r="B3118" s="27" t="s">
        <v>23</v>
      </c>
      <c r="C3118" s="27" t="s">
        <v>18</v>
      </c>
      <c r="D3118" s="27" t="s">
        <v>1067</v>
      </c>
      <c r="E3118" s="27" t="s">
        <v>36</v>
      </c>
      <c r="F3118" s="27" t="s">
        <v>58</v>
      </c>
      <c r="G3118" s="27" t="s">
        <v>59</v>
      </c>
      <c r="H3118" s="139" t="s">
        <v>4</v>
      </c>
      <c r="I3118" s="1">
        <v>54579840</v>
      </c>
      <c r="J3118" s="58">
        <v>1200</v>
      </c>
      <c r="K3118" t="str">
        <f>VLOOKUP(D3118,Group[],3,FALSE)</f>
        <v>Komoditi</v>
      </c>
      <c r="L3118" t="str">
        <f>VLOOKUP(D3118,Group[],5,FALSE)</f>
        <v>Teh</v>
      </c>
      <c r="M3118" t="str">
        <f>VLOOKUP(D3118,Group[],4,FALSE)</f>
        <v>Teh</v>
      </c>
      <c r="N3118" t="str">
        <f>VLOOKUP(F3118,Kategori[],3,FALSE)</f>
        <v>Teh Lainnya</v>
      </c>
    </row>
    <row r="3119" spans="1:14">
      <c r="A3119" s="139" t="s">
        <v>6856</v>
      </c>
      <c r="B3119" s="27" t="s">
        <v>23</v>
      </c>
      <c r="C3119" s="27" t="s">
        <v>18</v>
      </c>
      <c r="D3119" s="27" t="s">
        <v>1067</v>
      </c>
      <c r="E3119" s="27" t="s">
        <v>36</v>
      </c>
      <c r="F3119" s="27" t="s">
        <v>382</v>
      </c>
      <c r="G3119" s="27" t="s">
        <v>383</v>
      </c>
      <c r="H3119" s="139" t="s">
        <v>5</v>
      </c>
      <c r="I3119" s="1">
        <v>2474248000</v>
      </c>
      <c r="J3119" s="58">
        <v>163950</v>
      </c>
      <c r="K3119" t="str">
        <f>VLOOKUP(D3119,Group[],3,FALSE)</f>
        <v>Komoditi</v>
      </c>
      <c r="L3119" t="str">
        <f>VLOOKUP(D3119,Group[],5,FALSE)</f>
        <v>Teh</v>
      </c>
      <c r="M3119" t="str">
        <f>VLOOKUP(D3119,Group[],4,FALSE)</f>
        <v>Teh</v>
      </c>
      <c r="N3119" t="str">
        <f>VLOOKUP(F3119,Kategori[],3,FALSE)</f>
        <v>Ortodhoks</v>
      </c>
    </row>
    <row r="3120" spans="1:14">
      <c r="A3120" s="139" t="s">
        <v>6856</v>
      </c>
      <c r="B3120" s="27" t="s">
        <v>23</v>
      </c>
      <c r="C3120" s="27" t="s">
        <v>18</v>
      </c>
      <c r="D3120" s="27" t="s">
        <v>1067</v>
      </c>
      <c r="E3120" s="27" t="s">
        <v>36</v>
      </c>
      <c r="F3120" s="27" t="s">
        <v>60</v>
      </c>
      <c r="G3120" s="27" t="s">
        <v>61</v>
      </c>
      <c r="H3120" s="139" t="s">
        <v>4</v>
      </c>
      <c r="I3120" s="1">
        <v>343560600</v>
      </c>
      <c r="J3120" s="58">
        <v>9000</v>
      </c>
      <c r="K3120" t="str">
        <f>VLOOKUP(D3120,Group[],3,FALSE)</f>
        <v>Komoditi</v>
      </c>
      <c r="L3120" t="str">
        <f>VLOOKUP(D3120,Group[],5,FALSE)</f>
        <v>Teh</v>
      </c>
      <c r="M3120" t="str">
        <f>VLOOKUP(D3120,Group[],4,FALSE)</f>
        <v>Teh</v>
      </c>
      <c r="N3120" t="str">
        <f>VLOOKUP(F3120,Kategori[],3,FALSE)</f>
        <v>Ortodhoks</v>
      </c>
    </row>
    <row r="3121" spans="1:14">
      <c r="A3121" s="139" t="s">
        <v>6856</v>
      </c>
      <c r="B3121" s="27" t="s">
        <v>23</v>
      </c>
      <c r="C3121" s="27" t="s">
        <v>18</v>
      </c>
      <c r="D3121" s="27" t="s">
        <v>1067</v>
      </c>
      <c r="E3121" s="27" t="s">
        <v>36</v>
      </c>
      <c r="F3121" s="27" t="s">
        <v>60</v>
      </c>
      <c r="G3121" s="27" t="s">
        <v>61</v>
      </c>
      <c r="H3121" s="139" t="s">
        <v>5</v>
      </c>
      <c r="I3121" s="1">
        <v>270642440</v>
      </c>
      <c r="J3121" s="58">
        <v>9670</v>
      </c>
      <c r="K3121" t="str">
        <f>VLOOKUP(D3121,Group[],3,FALSE)</f>
        <v>Komoditi</v>
      </c>
      <c r="L3121" t="str">
        <f>VLOOKUP(D3121,Group[],5,FALSE)</f>
        <v>Teh</v>
      </c>
      <c r="M3121" t="str">
        <f>VLOOKUP(D3121,Group[],4,FALSE)</f>
        <v>Teh</v>
      </c>
      <c r="N3121" t="str">
        <f>VLOOKUP(F3121,Kategori[],3,FALSE)</f>
        <v>Ortodhoks</v>
      </c>
    </row>
    <row r="3122" spans="1:14">
      <c r="A3122" s="139" t="s">
        <v>6856</v>
      </c>
      <c r="B3122" s="27" t="s">
        <v>23</v>
      </c>
      <c r="C3122" s="27" t="s">
        <v>18</v>
      </c>
      <c r="D3122" s="27" t="s">
        <v>1067</v>
      </c>
      <c r="E3122" s="27" t="s">
        <v>36</v>
      </c>
      <c r="F3122" s="27" t="s">
        <v>62</v>
      </c>
      <c r="G3122" s="27" t="s">
        <v>63</v>
      </c>
      <c r="H3122" s="139" t="s">
        <v>5</v>
      </c>
      <c r="I3122" s="1">
        <v>619270000</v>
      </c>
      <c r="J3122" s="58">
        <v>18120</v>
      </c>
      <c r="K3122" t="str">
        <f>VLOOKUP(D3122,Group[],3,FALSE)</f>
        <v>Komoditi</v>
      </c>
      <c r="L3122" t="str">
        <f>VLOOKUP(D3122,Group[],5,FALSE)</f>
        <v>Teh</v>
      </c>
      <c r="M3122" t="str">
        <f>VLOOKUP(D3122,Group[],4,FALSE)</f>
        <v>Teh</v>
      </c>
      <c r="N3122" t="str">
        <f>VLOOKUP(F3122,Kategori[],3,FALSE)</f>
        <v>Ortodhoks</v>
      </c>
    </row>
    <row r="3123" spans="1:14">
      <c r="A3123" s="139" t="s">
        <v>6856</v>
      </c>
      <c r="B3123" s="27" t="s">
        <v>23</v>
      </c>
      <c r="C3123" s="27" t="s">
        <v>18</v>
      </c>
      <c r="D3123" s="27" t="s">
        <v>1067</v>
      </c>
      <c r="E3123" s="27" t="s">
        <v>36</v>
      </c>
      <c r="F3123" s="27" t="s">
        <v>390</v>
      </c>
      <c r="G3123" s="27" t="s">
        <v>391</v>
      </c>
      <c r="H3123" s="139" t="s">
        <v>5</v>
      </c>
      <c r="I3123" s="1">
        <v>11419040</v>
      </c>
      <c r="J3123" s="58">
        <v>206</v>
      </c>
      <c r="K3123" t="str">
        <f>VLOOKUP(D3123,Group[],3,FALSE)</f>
        <v>Komoditi</v>
      </c>
      <c r="L3123" t="str">
        <f>VLOOKUP(D3123,Group[],5,FALSE)</f>
        <v>Teh</v>
      </c>
      <c r="M3123" t="str">
        <f>VLOOKUP(D3123,Group[],4,FALSE)</f>
        <v>Teh</v>
      </c>
      <c r="N3123" t="str">
        <f>VLOOKUP(F3123,Kategori[],3,FALSE)</f>
        <v>Ortodhoks</v>
      </c>
    </row>
    <row r="3124" spans="1:14">
      <c r="A3124" s="139" t="s">
        <v>6856</v>
      </c>
      <c r="B3124" s="27" t="s">
        <v>23</v>
      </c>
      <c r="C3124" s="27" t="s">
        <v>18</v>
      </c>
      <c r="D3124" s="27" t="s">
        <v>1067</v>
      </c>
      <c r="E3124" s="27" t="s">
        <v>36</v>
      </c>
      <c r="F3124" s="27" t="s">
        <v>64</v>
      </c>
      <c r="G3124" s="27" t="s">
        <v>65</v>
      </c>
      <c r="H3124" s="139" t="s">
        <v>4</v>
      </c>
      <c r="I3124" s="1">
        <v>55008682</v>
      </c>
      <c r="J3124" s="58">
        <v>2040</v>
      </c>
      <c r="K3124" t="str">
        <f>VLOOKUP(D3124,Group[],3,FALSE)</f>
        <v>Komoditi</v>
      </c>
      <c r="L3124" t="str">
        <f>VLOOKUP(D3124,Group[],5,FALSE)</f>
        <v>Teh</v>
      </c>
      <c r="M3124" t="str">
        <f>VLOOKUP(D3124,Group[],4,FALSE)</f>
        <v>Teh</v>
      </c>
      <c r="N3124" t="str">
        <f>VLOOKUP(F3124,Kategori[],3,FALSE)</f>
        <v>Ortodhoks</v>
      </c>
    </row>
    <row r="3125" spans="1:14">
      <c r="A3125" s="139" t="s">
        <v>6856</v>
      </c>
      <c r="B3125" s="27" t="s">
        <v>23</v>
      </c>
      <c r="C3125" s="27" t="s">
        <v>18</v>
      </c>
      <c r="D3125" s="27" t="s">
        <v>1067</v>
      </c>
      <c r="E3125" s="27" t="s">
        <v>36</v>
      </c>
      <c r="F3125" s="27" t="s">
        <v>64</v>
      </c>
      <c r="G3125" s="27" t="s">
        <v>65</v>
      </c>
      <c r="H3125" s="139" t="s">
        <v>5</v>
      </c>
      <c r="I3125" s="1">
        <v>1645472222</v>
      </c>
      <c r="J3125" s="58">
        <v>69360</v>
      </c>
      <c r="K3125" t="str">
        <f>VLOOKUP(D3125,Group[],3,FALSE)</f>
        <v>Komoditi</v>
      </c>
      <c r="L3125" t="str">
        <f>VLOOKUP(D3125,Group[],5,FALSE)</f>
        <v>Teh</v>
      </c>
      <c r="M3125" t="str">
        <f>VLOOKUP(D3125,Group[],4,FALSE)</f>
        <v>Teh</v>
      </c>
      <c r="N3125" t="str">
        <f>VLOOKUP(F3125,Kategori[],3,FALSE)</f>
        <v>Ortodhoks</v>
      </c>
    </row>
    <row r="3126" spans="1:14">
      <c r="A3126" s="139" t="s">
        <v>6856</v>
      </c>
      <c r="B3126" s="27" t="s">
        <v>23</v>
      </c>
      <c r="C3126" s="27" t="s">
        <v>18</v>
      </c>
      <c r="D3126" s="27" t="s">
        <v>1067</v>
      </c>
      <c r="E3126" s="27" t="s">
        <v>36</v>
      </c>
      <c r="F3126" s="27" t="s">
        <v>66</v>
      </c>
      <c r="G3126" s="27" t="s">
        <v>67</v>
      </c>
      <c r="H3126" s="139" t="s">
        <v>4</v>
      </c>
      <c r="I3126" s="1">
        <v>112078727</v>
      </c>
      <c r="J3126" s="58">
        <v>4670</v>
      </c>
      <c r="K3126" t="str">
        <f>VLOOKUP(D3126,Group[],3,FALSE)</f>
        <v>Komoditi</v>
      </c>
      <c r="L3126" t="str">
        <f>VLOOKUP(D3126,Group[],5,FALSE)</f>
        <v>Teh</v>
      </c>
      <c r="M3126" t="str">
        <f>VLOOKUP(D3126,Group[],4,FALSE)</f>
        <v>Teh</v>
      </c>
      <c r="N3126" t="str">
        <f>VLOOKUP(F3126,Kategori[],3,FALSE)</f>
        <v>Ortodhoks</v>
      </c>
    </row>
    <row r="3127" spans="1:14">
      <c r="A3127" s="139" t="s">
        <v>6856</v>
      </c>
      <c r="B3127" s="27" t="s">
        <v>23</v>
      </c>
      <c r="C3127" s="27" t="s">
        <v>18</v>
      </c>
      <c r="D3127" s="27" t="s">
        <v>1067</v>
      </c>
      <c r="E3127" s="27" t="s">
        <v>36</v>
      </c>
      <c r="F3127" s="27" t="s">
        <v>66</v>
      </c>
      <c r="G3127" s="27" t="s">
        <v>67</v>
      </c>
      <c r="H3127" s="139" t="s">
        <v>5</v>
      </c>
      <c r="I3127" s="1">
        <v>5589481733</v>
      </c>
      <c r="J3127" s="58">
        <v>254100</v>
      </c>
      <c r="K3127" t="str">
        <f>VLOOKUP(D3127,Group[],3,FALSE)</f>
        <v>Komoditi</v>
      </c>
      <c r="L3127" t="str">
        <f>VLOOKUP(D3127,Group[],5,FALSE)</f>
        <v>Teh</v>
      </c>
      <c r="M3127" t="str">
        <f>VLOOKUP(D3127,Group[],4,FALSE)</f>
        <v>Teh</v>
      </c>
      <c r="N3127" t="str">
        <f>VLOOKUP(F3127,Kategori[],3,FALSE)</f>
        <v>Ortodhoks</v>
      </c>
    </row>
    <row r="3128" spans="1:14">
      <c r="A3128" s="139" t="s">
        <v>6856</v>
      </c>
      <c r="B3128" s="27" t="s">
        <v>23</v>
      </c>
      <c r="C3128" s="27" t="s">
        <v>18</v>
      </c>
      <c r="D3128" s="27" t="s">
        <v>1067</v>
      </c>
      <c r="E3128" s="27" t="s">
        <v>36</v>
      </c>
      <c r="F3128" s="27" t="s">
        <v>68</v>
      </c>
      <c r="G3128" s="27" t="s">
        <v>69</v>
      </c>
      <c r="H3128" s="139" t="s">
        <v>4</v>
      </c>
      <c r="I3128" s="1">
        <v>2843323769</v>
      </c>
      <c r="J3128" s="58">
        <v>128960</v>
      </c>
      <c r="K3128" t="str">
        <f>VLOOKUP(D3128,Group[],3,FALSE)</f>
        <v>Komoditi</v>
      </c>
      <c r="L3128" t="str">
        <f>VLOOKUP(D3128,Group[],5,FALSE)</f>
        <v>Teh</v>
      </c>
      <c r="M3128" t="str">
        <f>VLOOKUP(D3128,Group[],4,FALSE)</f>
        <v>Teh</v>
      </c>
      <c r="N3128" t="str">
        <f>VLOOKUP(F3128,Kategori[],3,FALSE)</f>
        <v>Ortodhoks</v>
      </c>
    </row>
    <row r="3129" spans="1:14">
      <c r="A3129" s="139" t="s">
        <v>6856</v>
      </c>
      <c r="B3129" s="27" t="s">
        <v>23</v>
      </c>
      <c r="C3129" s="27" t="s">
        <v>18</v>
      </c>
      <c r="D3129" s="27" t="s">
        <v>1067</v>
      </c>
      <c r="E3129" s="27" t="s">
        <v>36</v>
      </c>
      <c r="F3129" s="27" t="s">
        <v>68</v>
      </c>
      <c r="G3129" s="27" t="s">
        <v>69</v>
      </c>
      <c r="H3129" s="139" t="s">
        <v>5</v>
      </c>
      <c r="I3129" s="1">
        <v>1142919898</v>
      </c>
      <c r="J3129" s="58">
        <v>47120</v>
      </c>
      <c r="K3129" t="str">
        <f>VLOOKUP(D3129,Group[],3,FALSE)</f>
        <v>Komoditi</v>
      </c>
      <c r="L3129" t="str">
        <f>VLOOKUP(D3129,Group[],5,FALSE)</f>
        <v>Teh</v>
      </c>
      <c r="M3129" t="str">
        <f>VLOOKUP(D3129,Group[],4,FALSE)</f>
        <v>Teh</v>
      </c>
      <c r="N3129" t="str">
        <f>VLOOKUP(F3129,Kategori[],3,FALSE)</f>
        <v>Ortodhoks</v>
      </c>
    </row>
    <row r="3130" spans="1:14">
      <c r="A3130" s="139" t="s">
        <v>6856</v>
      </c>
      <c r="B3130" s="27" t="s">
        <v>23</v>
      </c>
      <c r="C3130" s="27" t="s">
        <v>18</v>
      </c>
      <c r="D3130" s="27" t="s">
        <v>1067</v>
      </c>
      <c r="E3130" s="27" t="s">
        <v>36</v>
      </c>
      <c r="F3130" s="27" t="s">
        <v>70</v>
      </c>
      <c r="G3130" s="27" t="s">
        <v>71</v>
      </c>
      <c r="H3130" s="139" t="s">
        <v>4</v>
      </c>
      <c r="I3130" s="1">
        <v>1075027920</v>
      </c>
      <c r="J3130" s="58">
        <v>48400</v>
      </c>
      <c r="K3130" t="str">
        <f>VLOOKUP(D3130,Group[],3,FALSE)</f>
        <v>Komoditi</v>
      </c>
      <c r="L3130" t="str">
        <f>VLOOKUP(D3130,Group[],5,FALSE)</f>
        <v>Teh</v>
      </c>
      <c r="M3130" t="str">
        <f>VLOOKUP(D3130,Group[],4,FALSE)</f>
        <v>Teh</v>
      </c>
      <c r="N3130" t="str">
        <f>VLOOKUP(F3130,Kategori[],3,FALSE)</f>
        <v>Ortodhoks</v>
      </c>
    </row>
    <row r="3131" spans="1:14">
      <c r="A3131" s="139" t="s">
        <v>6856</v>
      </c>
      <c r="B3131" s="27" t="s">
        <v>23</v>
      </c>
      <c r="C3131" s="27" t="s">
        <v>18</v>
      </c>
      <c r="D3131" s="27" t="s">
        <v>1067</v>
      </c>
      <c r="E3131" s="27" t="s">
        <v>36</v>
      </c>
      <c r="F3131" s="27" t="s">
        <v>70</v>
      </c>
      <c r="G3131" s="27" t="s">
        <v>71</v>
      </c>
      <c r="H3131" s="139" t="s">
        <v>5</v>
      </c>
      <c r="I3131" s="1">
        <v>2750048980</v>
      </c>
      <c r="J3131" s="58">
        <v>128820</v>
      </c>
      <c r="K3131" t="str">
        <f>VLOOKUP(D3131,Group[],3,FALSE)</f>
        <v>Komoditi</v>
      </c>
      <c r="L3131" t="str">
        <f>VLOOKUP(D3131,Group[],5,FALSE)</f>
        <v>Teh</v>
      </c>
      <c r="M3131" t="str">
        <f>VLOOKUP(D3131,Group[],4,FALSE)</f>
        <v>Teh</v>
      </c>
      <c r="N3131" t="str">
        <f>VLOOKUP(F3131,Kategori[],3,FALSE)</f>
        <v>Ortodhoks</v>
      </c>
    </row>
    <row r="3132" spans="1:14">
      <c r="A3132" s="139" t="s">
        <v>6856</v>
      </c>
      <c r="B3132" s="27" t="s">
        <v>23</v>
      </c>
      <c r="C3132" s="27" t="s">
        <v>18</v>
      </c>
      <c r="D3132" s="27" t="s">
        <v>1067</v>
      </c>
      <c r="E3132" s="27" t="s">
        <v>36</v>
      </c>
      <c r="F3132" s="27" t="s">
        <v>72</v>
      </c>
      <c r="G3132" s="27" t="s">
        <v>73</v>
      </c>
      <c r="H3132" s="139" t="s">
        <v>5</v>
      </c>
      <c r="I3132" s="1">
        <v>1249781400</v>
      </c>
      <c r="J3132" s="58">
        <v>26460</v>
      </c>
      <c r="K3132" t="str">
        <f>VLOOKUP(D3132,Group[],3,FALSE)</f>
        <v>Komoditi</v>
      </c>
      <c r="L3132" t="str">
        <f>VLOOKUP(D3132,Group[],5,FALSE)</f>
        <v>Teh</v>
      </c>
      <c r="M3132" t="str">
        <f>VLOOKUP(D3132,Group[],4,FALSE)</f>
        <v>Teh</v>
      </c>
      <c r="N3132" t="str">
        <f>VLOOKUP(F3132,Kategori[],3,FALSE)</f>
        <v>Ortodhoks</v>
      </c>
    </row>
    <row r="3133" spans="1:14">
      <c r="A3133" s="139" t="s">
        <v>6856</v>
      </c>
      <c r="B3133" s="27" t="s">
        <v>23</v>
      </c>
      <c r="C3133" s="27" t="s">
        <v>18</v>
      </c>
      <c r="D3133" s="27" t="s">
        <v>1067</v>
      </c>
      <c r="E3133" s="27" t="s">
        <v>36</v>
      </c>
      <c r="F3133" s="27" t="s">
        <v>114</v>
      </c>
      <c r="G3133" s="27" t="s">
        <v>115</v>
      </c>
      <c r="H3133" s="139" t="s">
        <v>5</v>
      </c>
      <c r="I3133" s="1">
        <v>40768000</v>
      </c>
      <c r="J3133" s="58">
        <v>2240</v>
      </c>
      <c r="K3133" t="str">
        <f>VLOOKUP(D3133,Group[],3,FALSE)</f>
        <v>Komoditi</v>
      </c>
      <c r="L3133" t="str">
        <f>VLOOKUP(D3133,Group[],5,FALSE)</f>
        <v>Teh</v>
      </c>
      <c r="M3133" t="str">
        <f>VLOOKUP(D3133,Group[],4,FALSE)</f>
        <v>Teh</v>
      </c>
      <c r="N3133" t="str">
        <f>VLOOKUP(F3133,Kategori[],3,FALSE)</f>
        <v>Ortodhoks</v>
      </c>
    </row>
    <row r="3134" spans="1:14">
      <c r="A3134" s="139" t="s">
        <v>6856</v>
      </c>
      <c r="B3134" s="27" t="s">
        <v>23</v>
      </c>
      <c r="C3134" s="27" t="s">
        <v>18</v>
      </c>
      <c r="D3134" s="27" t="s">
        <v>1067</v>
      </c>
      <c r="E3134" s="27" t="s">
        <v>36</v>
      </c>
      <c r="F3134" s="27" t="s">
        <v>74</v>
      </c>
      <c r="G3134" s="27" t="s">
        <v>75</v>
      </c>
      <c r="H3134" s="139" t="s">
        <v>4</v>
      </c>
      <c r="I3134" s="1">
        <v>215122540</v>
      </c>
      <c r="J3134" s="58">
        <v>9920</v>
      </c>
      <c r="K3134" t="str">
        <f>VLOOKUP(D3134,Group[],3,FALSE)</f>
        <v>Komoditi</v>
      </c>
      <c r="L3134" t="str">
        <f>VLOOKUP(D3134,Group[],5,FALSE)</f>
        <v>Teh</v>
      </c>
      <c r="M3134" t="str">
        <f>VLOOKUP(D3134,Group[],4,FALSE)</f>
        <v>Teh</v>
      </c>
      <c r="N3134" t="str">
        <f>VLOOKUP(F3134,Kategori[],3,FALSE)</f>
        <v>Ortodhoks</v>
      </c>
    </row>
    <row r="3135" spans="1:14">
      <c r="A3135" s="139" t="s">
        <v>6856</v>
      </c>
      <c r="B3135" s="27" t="s">
        <v>23</v>
      </c>
      <c r="C3135" s="27" t="s">
        <v>18</v>
      </c>
      <c r="D3135" s="27" t="s">
        <v>1067</v>
      </c>
      <c r="E3135" s="27" t="s">
        <v>36</v>
      </c>
      <c r="F3135" s="27" t="s">
        <v>74</v>
      </c>
      <c r="G3135" s="27" t="s">
        <v>75</v>
      </c>
      <c r="H3135" s="139" t="s">
        <v>5</v>
      </c>
      <c r="I3135" s="1">
        <v>408235404</v>
      </c>
      <c r="J3135" s="58">
        <v>18600</v>
      </c>
      <c r="K3135" t="str">
        <f>VLOOKUP(D3135,Group[],3,FALSE)</f>
        <v>Komoditi</v>
      </c>
      <c r="L3135" t="str">
        <f>VLOOKUP(D3135,Group[],5,FALSE)</f>
        <v>Teh</v>
      </c>
      <c r="M3135" t="str">
        <f>VLOOKUP(D3135,Group[],4,FALSE)</f>
        <v>Teh</v>
      </c>
      <c r="N3135" t="str">
        <f>VLOOKUP(F3135,Kategori[],3,FALSE)</f>
        <v>Ortodhoks</v>
      </c>
    </row>
    <row r="3136" spans="1:14">
      <c r="A3136" s="139" t="s">
        <v>6856</v>
      </c>
      <c r="B3136" s="27" t="s">
        <v>23</v>
      </c>
      <c r="C3136" s="27" t="s">
        <v>18</v>
      </c>
      <c r="D3136" s="27" t="s">
        <v>1067</v>
      </c>
      <c r="E3136" s="27" t="s">
        <v>36</v>
      </c>
      <c r="F3136" s="27" t="s">
        <v>76</v>
      </c>
      <c r="G3136" s="27" t="s">
        <v>77</v>
      </c>
      <c r="H3136" s="139" t="s">
        <v>4</v>
      </c>
      <c r="I3136" s="1">
        <v>656842384</v>
      </c>
      <c r="J3136" s="58">
        <v>36300</v>
      </c>
      <c r="K3136" t="str">
        <f>VLOOKUP(D3136,Group[],3,FALSE)</f>
        <v>Komoditi</v>
      </c>
      <c r="L3136" t="str">
        <f>VLOOKUP(D3136,Group[],5,FALSE)</f>
        <v>Teh</v>
      </c>
      <c r="M3136" t="str">
        <f>VLOOKUP(D3136,Group[],4,FALSE)</f>
        <v>Teh</v>
      </c>
      <c r="N3136" t="str">
        <f>VLOOKUP(F3136,Kategori[],3,FALSE)</f>
        <v>Ortodhoks</v>
      </c>
    </row>
    <row r="3137" spans="1:14">
      <c r="A3137" s="139" t="s">
        <v>6856</v>
      </c>
      <c r="B3137" s="27" t="s">
        <v>23</v>
      </c>
      <c r="C3137" s="27" t="s">
        <v>18</v>
      </c>
      <c r="D3137" s="27" t="s">
        <v>1067</v>
      </c>
      <c r="E3137" s="27" t="s">
        <v>36</v>
      </c>
      <c r="F3137" s="27" t="s">
        <v>76</v>
      </c>
      <c r="G3137" s="27" t="s">
        <v>77</v>
      </c>
      <c r="H3137" s="139" t="s">
        <v>5</v>
      </c>
      <c r="I3137" s="1">
        <v>4818375474</v>
      </c>
      <c r="J3137" s="58">
        <v>265250</v>
      </c>
      <c r="K3137" t="str">
        <f>VLOOKUP(D3137,Group[],3,FALSE)</f>
        <v>Komoditi</v>
      </c>
      <c r="L3137" t="str">
        <f>VLOOKUP(D3137,Group[],5,FALSE)</f>
        <v>Teh</v>
      </c>
      <c r="M3137" t="str">
        <f>VLOOKUP(D3137,Group[],4,FALSE)</f>
        <v>Teh</v>
      </c>
      <c r="N3137" t="str">
        <f>VLOOKUP(F3137,Kategori[],3,FALSE)</f>
        <v>Ortodhoks</v>
      </c>
    </row>
    <row r="3138" spans="1:14">
      <c r="A3138" s="139" t="s">
        <v>6856</v>
      </c>
      <c r="B3138" s="27" t="s">
        <v>23</v>
      </c>
      <c r="C3138" s="27" t="s">
        <v>18</v>
      </c>
      <c r="D3138" s="27" t="s">
        <v>1067</v>
      </c>
      <c r="E3138" s="27" t="s">
        <v>36</v>
      </c>
      <c r="F3138" s="27" t="s">
        <v>78</v>
      </c>
      <c r="G3138" s="27" t="s">
        <v>79</v>
      </c>
      <c r="H3138" s="139" t="s">
        <v>4</v>
      </c>
      <c r="I3138" s="1">
        <v>55749408</v>
      </c>
      <c r="J3138" s="58">
        <v>2600</v>
      </c>
      <c r="K3138" t="str">
        <f>VLOOKUP(D3138,Group[],3,FALSE)</f>
        <v>Komoditi</v>
      </c>
      <c r="L3138" t="str">
        <f>VLOOKUP(D3138,Group[],5,FALSE)</f>
        <v>Teh</v>
      </c>
      <c r="M3138" t="str">
        <f>VLOOKUP(D3138,Group[],4,FALSE)</f>
        <v>Teh</v>
      </c>
      <c r="N3138" t="str">
        <f>VLOOKUP(F3138,Kategori[],3,FALSE)</f>
        <v>Ortodhoks</v>
      </c>
    </row>
    <row r="3139" spans="1:14">
      <c r="A3139" s="139" t="s">
        <v>6856</v>
      </c>
      <c r="B3139" s="27" t="s">
        <v>23</v>
      </c>
      <c r="C3139" s="27" t="s">
        <v>18</v>
      </c>
      <c r="D3139" s="27" t="s">
        <v>1067</v>
      </c>
      <c r="E3139" s="27" t="s">
        <v>36</v>
      </c>
      <c r="F3139" s="27" t="s">
        <v>357</v>
      </c>
      <c r="G3139" s="27" t="s">
        <v>358</v>
      </c>
      <c r="H3139" s="139" t="s">
        <v>5</v>
      </c>
      <c r="I3139" s="1">
        <v>2073642</v>
      </c>
      <c r="J3139" s="58">
        <v>62</v>
      </c>
      <c r="K3139" t="str">
        <f>VLOOKUP(D3139,Group[],3,FALSE)</f>
        <v>Komoditi</v>
      </c>
      <c r="L3139" t="str">
        <f>VLOOKUP(D3139,Group[],5,FALSE)</f>
        <v>Teh</v>
      </c>
      <c r="M3139" t="str">
        <f>VLOOKUP(D3139,Group[],4,FALSE)</f>
        <v>Teh</v>
      </c>
      <c r="N3139" t="str">
        <f>VLOOKUP(F3139,Kategori[],3,FALSE)</f>
        <v>CTC</v>
      </c>
    </row>
    <row r="3140" spans="1:14">
      <c r="A3140" s="139" t="s">
        <v>6856</v>
      </c>
      <c r="B3140" s="27" t="s">
        <v>23</v>
      </c>
      <c r="C3140" s="27" t="s">
        <v>18</v>
      </c>
      <c r="D3140" s="27" t="s">
        <v>1067</v>
      </c>
      <c r="E3140" s="27" t="s">
        <v>36</v>
      </c>
      <c r="F3140" s="27" t="s">
        <v>394</v>
      </c>
      <c r="G3140" s="27" t="s">
        <v>395</v>
      </c>
      <c r="H3140" s="139" t="s">
        <v>5</v>
      </c>
      <c r="I3140" s="1">
        <v>163211609</v>
      </c>
      <c r="J3140" s="58">
        <v>6600</v>
      </c>
      <c r="K3140" t="str">
        <f>VLOOKUP(D3140,Group[],3,FALSE)</f>
        <v>Komoditi</v>
      </c>
      <c r="L3140" t="str">
        <f>VLOOKUP(D3140,Group[],5,FALSE)</f>
        <v>Teh</v>
      </c>
      <c r="M3140" t="str">
        <f>VLOOKUP(D3140,Group[],4,FALSE)</f>
        <v>Teh</v>
      </c>
      <c r="N3140" t="str">
        <f>VLOOKUP(F3140,Kategori[],3,FALSE)</f>
        <v>CTC</v>
      </c>
    </row>
    <row r="3141" spans="1:14">
      <c r="A3141" s="139" t="s">
        <v>6856</v>
      </c>
      <c r="B3141" s="27" t="s">
        <v>23</v>
      </c>
      <c r="C3141" s="27" t="s">
        <v>18</v>
      </c>
      <c r="D3141" s="27" t="s">
        <v>1067</v>
      </c>
      <c r="E3141" s="27" t="s">
        <v>36</v>
      </c>
      <c r="F3141" s="27" t="s">
        <v>80</v>
      </c>
      <c r="G3141" s="27" t="s">
        <v>81</v>
      </c>
      <c r="H3141" s="139" t="s">
        <v>4</v>
      </c>
      <c r="I3141" s="1">
        <v>33137760</v>
      </c>
      <c r="J3141" s="58">
        <v>1200</v>
      </c>
      <c r="K3141" t="str">
        <f>VLOOKUP(D3141,Group[],3,FALSE)</f>
        <v>Komoditi</v>
      </c>
      <c r="L3141" t="str">
        <f>VLOOKUP(D3141,Group[],5,FALSE)</f>
        <v>Teh</v>
      </c>
      <c r="M3141" t="str">
        <f>VLOOKUP(D3141,Group[],4,FALSE)</f>
        <v>Teh</v>
      </c>
      <c r="N3141" t="str">
        <f>VLOOKUP(F3141,Kategori[],3,FALSE)</f>
        <v>CTC</v>
      </c>
    </row>
    <row r="3142" spans="1:14">
      <c r="A3142" s="139" t="s">
        <v>6856</v>
      </c>
      <c r="B3142" s="27" t="s">
        <v>23</v>
      </c>
      <c r="C3142" s="27" t="s">
        <v>18</v>
      </c>
      <c r="D3142" s="27" t="s">
        <v>1067</v>
      </c>
      <c r="E3142" s="27" t="s">
        <v>36</v>
      </c>
      <c r="F3142" s="27" t="s">
        <v>80</v>
      </c>
      <c r="G3142" s="27" t="s">
        <v>81</v>
      </c>
      <c r="H3142" s="139" t="s">
        <v>5</v>
      </c>
      <c r="I3142" s="1">
        <v>39341400</v>
      </c>
      <c r="J3142" s="58">
        <v>1200</v>
      </c>
      <c r="K3142" t="str">
        <f>VLOOKUP(D3142,Group[],3,FALSE)</f>
        <v>Komoditi</v>
      </c>
      <c r="L3142" t="str">
        <f>VLOOKUP(D3142,Group[],5,FALSE)</f>
        <v>Teh</v>
      </c>
      <c r="M3142" t="str">
        <f>VLOOKUP(D3142,Group[],4,FALSE)</f>
        <v>Teh</v>
      </c>
      <c r="N3142" t="str">
        <f>VLOOKUP(F3142,Kategori[],3,FALSE)</f>
        <v>CTC</v>
      </c>
    </row>
    <row r="3143" spans="1:14">
      <c r="A3143" s="139" t="s">
        <v>6856</v>
      </c>
      <c r="B3143" s="27" t="s">
        <v>23</v>
      </c>
      <c r="C3143" s="27" t="s">
        <v>18</v>
      </c>
      <c r="D3143" s="27" t="s">
        <v>1067</v>
      </c>
      <c r="E3143" s="27" t="s">
        <v>36</v>
      </c>
      <c r="F3143" s="27" t="s">
        <v>82</v>
      </c>
      <c r="G3143" s="27" t="s">
        <v>83</v>
      </c>
      <c r="H3143" s="139" t="s">
        <v>4</v>
      </c>
      <c r="I3143" s="1">
        <v>236512640</v>
      </c>
      <c r="J3143" s="58">
        <v>6500</v>
      </c>
      <c r="K3143" t="str">
        <f>VLOOKUP(D3143,Group[],3,FALSE)</f>
        <v>Komoditi</v>
      </c>
      <c r="L3143" t="str">
        <f>VLOOKUP(D3143,Group[],5,FALSE)</f>
        <v>Teh</v>
      </c>
      <c r="M3143" t="str">
        <f>VLOOKUP(D3143,Group[],4,FALSE)</f>
        <v>Teh</v>
      </c>
      <c r="N3143" t="str">
        <f>VLOOKUP(F3143,Kategori[],3,FALSE)</f>
        <v>CTC</v>
      </c>
    </row>
    <row r="3144" spans="1:14">
      <c r="A3144" s="139" t="s">
        <v>6856</v>
      </c>
      <c r="B3144" s="27" t="s">
        <v>23</v>
      </c>
      <c r="C3144" s="27" t="s">
        <v>18</v>
      </c>
      <c r="D3144" s="27" t="s">
        <v>1067</v>
      </c>
      <c r="E3144" s="27" t="s">
        <v>36</v>
      </c>
      <c r="F3144" s="27" t="s">
        <v>84</v>
      </c>
      <c r="G3144" s="27" t="s">
        <v>85</v>
      </c>
      <c r="H3144" s="139" t="s">
        <v>4</v>
      </c>
      <c r="I3144" s="1">
        <v>66119577</v>
      </c>
      <c r="J3144" s="58">
        <v>3180</v>
      </c>
      <c r="K3144" t="str">
        <f>VLOOKUP(D3144,Group[],3,FALSE)</f>
        <v>Komoditi</v>
      </c>
      <c r="L3144" t="str">
        <f>VLOOKUP(D3144,Group[],5,FALSE)</f>
        <v>Teh</v>
      </c>
      <c r="M3144" t="str">
        <f>VLOOKUP(D3144,Group[],4,FALSE)</f>
        <v>Teh</v>
      </c>
      <c r="N3144" t="str">
        <f>VLOOKUP(F3144,Kategori[],3,FALSE)</f>
        <v>CTC</v>
      </c>
    </row>
    <row r="3145" spans="1:14">
      <c r="A3145" s="139" t="s">
        <v>6856</v>
      </c>
      <c r="B3145" s="27" t="s">
        <v>23</v>
      </c>
      <c r="C3145" s="27" t="s">
        <v>18</v>
      </c>
      <c r="D3145" s="27" t="s">
        <v>1067</v>
      </c>
      <c r="E3145" s="27" t="s">
        <v>36</v>
      </c>
      <c r="F3145" s="27" t="s">
        <v>84</v>
      </c>
      <c r="G3145" s="27" t="s">
        <v>85</v>
      </c>
      <c r="H3145" s="139" t="s">
        <v>5</v>
      </c>
      <c r="I3145" s="1">
        <v>884098066</v>
      </c>
      <c r="J3145" s="58">
        <v>41340</v>
      </c>
      <c r="K3145" t="str">
        <f>VLOOKUP(D3145,Group[],3,FALSE)</f>
        <v>Komoditi</v>
      </c>
      <c r="L3145" t="str">
        <f>VLOOKUP(D3145,Group[],5,FALSE)</f>
        <v>Teh</v>
      </c>
      <c r="M3145" t="str">
        <f>VLOOKUP(D3145,Group[],4,FALSE)</f>
        <v>Teh</v>
      </c>
      <c r="N3145" t="str">
        <f>VLOOKUP(F3145,Kategori[],3,FALSE)</f>
        <v>CTC</v>
      </c>
    </row>
    <row r="3146" spans="1:14">
      <c r="A3146" s="139" t="s">
        <v>6856</v>
      </c>
      <c r="B3146" s="27" t="s">
        <v>23</v>
      </c>
      <c r="C3146" s="27" t="s">
        <v>18</v>
      </c>
      <c r="D3146" s="27" t="s">
        <v>1067</v>
      </c>
      <c r="E3146" s="27" t="s">
        <v>36</v>
      </c>
      <c r="F3146" s="27" t="s">
        <v>86</v>
      </c>
      <c r="G3146" s="27" t="s">
        <v>87</v>
      </c>
      <c r="H3146" s="139" t="s">
        <v>4</v>
      </c>
      <c r="I3146" s="1">
        <v>207582077</v>
      </c>
      <c r="J3146" s="58">
        <v>7800</v>
      </c>
      <c r="K3146" t="str">
        <f>VLOOKUP(D3146,Group[],3,FALSE)</f>
        <v>Komoditi</v>
      </c>
      <c r="L3146" t="str">
        <f>VLOOKUP(D3146,Group[],5,FALSE)</f>
        <v>Teh</v>
      </c>
      <c r="M3146" t="str">
        <f>VLOOKUP(D3146,Group[],4,FALSE)</f>
        <v>Teh</v>
      </c>
      <c r="N3146" t="str">
        <f>VLOOKUP(F3146,Kategori[],3,FALSE)</f>
        <v>CTC</v>
      </c>
    </row>
    <row r="3147" spans="1:14">
      <c r="A3147" s="139" t="s">
        <v>6856</v>
      </c>
      <c r="B3147" s="27" t="s">
        <v>23</v>
      </c>
      <c r="C3147" s="27" t="s">
        <v>18</v>
      </c>
      <c r="D3147" s="27" t="s">
        <v>1067</v>
      </c>
      <c r="E3147" s="27" t="s">
        <v>36</v>
      </c>
      <c r="F3147" s="27" t="s">
        <v>88</v>
      </c>
      <c r="G3147" s="27" t="s">
        <v>89</v>
      </c>
      <c r="H3147" s="139" t="s">
        <v>4</v>
      </c>
      <c r="I3147" s="1">
        <v>198696608</v>
      </c>
      <c r="J3147" s="58">
        <v>13200</v>
      </c>
      <c r="K3147" t="str">
        <f>VLOOKUP(D3147,Group[],3,FALSE)</f>
        <v>Komoditi</v>
      </c>
      <c r="L3147" t="str">
        <f>VLOOKUP(D3147,Group[],5,FALSE)</f>
        <v>Teh</v>
      </c>
      <c r="M3147" t="str">
        <f>VLOOKUP(D3147,Group[],4,FALSE)</f>
        <v>Teh</v>
      </c>
      <c r="N3147" t="str">
        <f>VLOOKUP(F3147,Kategori[],3,FALSE)</f>
        <v>CTC</v>
      </c>
    </row>
    <row r="3148" spans="1:14">
      <c r="A3148" s="139" t="s">
        <v>6856</v>
      </c>
      <c r="B3148" s="27" t="s">
        <v>23</v>
      </c>
      <c r="C3148" s="27" t="s">
        <v>18</v>
      </c>
      <c r="D3148" s="27" t="s">
        <v>1067</v>
      </c>
      <c r="E3148" s="27" t="s">
        <v>36</v>
      </c>
      <c r="F3148" s="27" t="s">
        <v>88</v>
      </c>
      <c r="G3148" s="27" t="s">
        <v>89</v>
      </c>
      <c r="H3148" s="139" t="s">
        <v>5</v>
      </c>
      <c r="I3148" s="1">
        <v>323404923</v>
      </c>
      <c r="J3148" s="58">
        <v>18600</v>
      </c>
      <c r="K3148" t="str">
        <f>VLOOKUP(D3148,Group[],3,FALSE)</f>
        <v>Komoditi</v>
      </c>
      <c r="L3148" t="str">
        <f>VLOOKUP(D3148,Group[],5,FALSE)</f>
        <v>Teh</v>
      </c>
      <c r="M3148" t="str">
        <f>VLOOKUP(D3148,Group[],4,FALSE)</f>
        <v>Teh</v>
      </c>
      <c r="N3148" t="str">
        <f>VLOOKUP(F3148,Kategori[],3,FALSE)</f>
        <v>CTC</v>
      </c>
    </row>
    <row r="3149" spans="1:14">
      <c r="A3149" s="139" t="s">
        <v>6856</v>
      </c>
      <c r="B3149" s="27" t="s">
        <v>23</v>
      </c>
      <c r="C3149" s="27" t="s">
        <v>18</v>
      </c>
      <c r="D3149" s="27" t="s">
        <v>1067</v>
      </c>
      <c r="E3149" s="27" t="s">
        <v>36</v>
      </c>
      <c r="F3149" s="27" t="s">
        <v>92</v>
      </c>
      <c r="G3149" s="27" t="s">
        <v>93</v>
      </c>
      <c r="H3149" s="139" t="s">
        <v>4</v>
      </c>
      <c r="I3149" s="1">
        <v>102629592</v>
      </c>
      <c r="J3149" s="58">
        <v>7800</v>
      </c>
      <c r="K3149" t="str">
        <f>VLOOKUP(D3149,Group[],3,FALSE)</f>
        <v>Komoditi</v>
      </c>
      <c r="L3149" t="str">
        <f>VLOOKUP(D3149,Group[],5,FALSE)</f>
        <v>Teh</v>
      </c>
      <c r="M3149" t="str">
        <f>VLOOKUP(D3149,Group[],4,FALSE)</f>
        <v>Teh</v>
      </c>
      <c r="N3149" t="str">
        <f>VLOOKUP(F3149,Kategori[],3,FALSE)</f>
        <v>Ortodhoks</v>
      </c>
    </row>
    <row r="3150" spans="1:14">
      <c r="A3150" s="139" t="s">
        <v>6856</v>
      </c>
      <c r="B3150" s="27" t="s">
        <v>23</v>
      </c>
      <c r="C3150" s="27" t="s">
        <v>18</v>
      </c>
      <c r="D3150" s="27" t="s">
        <v>1067</v>
      </c>
      <c r="E3150" s="27" t="s">
        <v>36</v>
      </c>
      <c r="F3150" s="27" t="s">
        <v>92</v>
      </c>
      <c r="G3150" s="27" t="s">
        <v>93</v>
      </c>
      <c r="H3150" s="139" t="s">
        <v>5</v>
      </c>
      <c r="I3150" s="1">
        <v>1539440000</v>
      </c>
      <c r="J3150" s="58">
        <v>132000</v>
      </c>
      <c r="K3150" t="str">
        <f>VLOOKUP(D3150,Group[],3,FALSE)</f>
        <v>Komoditi</v>
      </c>
      <c r="L3150" t="str">
        <f>VLOOKUP(D3150,Group[],5,FALSE)</f>
        <v>Teh</v>
      </c>
      <c r="M3150" t="str">
        <f>VLOOKUP(D3150,Group[],4,FALSE)</f>
        <v>Teh</v>
      </c>
      <c r="N3150" t="str">
        <f>VLOOKUP(F3150,Kategori[],3,FALSE)</f>
        <v>Ortodhoks</v>
      </c>
    </row>
    <row r="3151" spans="1:14">
      <c r="A3151" s="139" t="s">
        <v>6856</v>
      </c>
      <c r="B3151" s="27" t="s">
        <v>23</v>
      </c>
      <c r="C3151" s="27" t="s">
        <v>18</v>
      </c>
      <c r="D3151" s="27" t="s">
        <v>1067</v>
      </c>
      <c r="E3151" s="27" t="s">
        <v>36</v>
      </c>
      <c r="F3151" s="27" t="s">
        <v>418</v>
      </c>
      <c r="G3151" s="27" t="s">
        <v>419</v>
      </c>
      <c r="H3151" s="139" t="s">
        <v>5</v>
      </c>
      <c r="I3151" s="1">
        <v>332722</v>
      </c>
      <c r="J3151" s="58">
        <v>5</v>
      </c>
      <c r="K3151" t="str">
        <f>VLOOKUP(D3151,Group[],3,FALSE)</f>
        <v>Komoditi</v>
      </c>
      <c r="L3151" t="str">
        <f>VLOOKUP(D3151,Group[],5,FALSE)</f>
        <v>Teh</v>
      </c>
      <c r="M3151" t="str">
        <f>VLOOKUP(D3151,Group[],4,FALSE)</f>
        <v>Teh</v>
      </c>
      <c r="N3151" t="str">
        <f>VLOOKUP(F3151,Kategori[],3,FALSE)</f>
        <v>Teh Lainnya</v>
      </c>
    </row>
    <row r="3152" spans="1:14">
      <c r="A3152" s="139" t="s">
        <v>6856</v>
      </c>
      <c r="B3152" s="27" t="s">
        <v>23</v>
      </c>
      <c r="C3152" s="27" t="s">
        <v>18</v>
      </c>
      <c r="D3152" s="27" t="s">
        <v>1067</v>
      </c>
      <c r="E3152" s="27" t="s">
        <v>36</v>
      </c>
      <c r="F3152" s="27" t="s">
        <v>444</v>
      </c>
      <c r="G3152" s="27" t="s">
        <v>445</v>
      </c>
      <c r="H3152" s="139" t="s">
        <v>5</v>
      </c>
      <c r="I3152" s="1">
        <v>594000000</v>
      </c>
      <c r="J3152" s="58">
        <v>44000</v>
      </c>
      <c r="K3152" t="str">
        <f>VLOOKUP(D3152,Group[],3,FALSE)</f>
        <v>Komoditi</v>
      </c>
      <c r="L3152" t="str">
        <f>VLOOKUP(D3152,Group[],5,FALSE)</f>
        <v>Teh</v>
      </c>
      <c r="M3152" t="str">
        <f>VLOOKUP(D3152,Group[],4,FALSE)</f>
        <v>Teh</v>
      </c>
      <c r="N3152" t="str">
        <f>VLOOKUP(F3152,Kategori[],3,FALSE)</f>
        <v>Ortodhoks</v>
      </c>
    </row>
    <row r="3153" spans="1:14">
      <c r="A3153" s="139" t="s">
        <v>6856</v>
      </c>
      <c r="B3153" s="27" t="s">
        <v>23</v>
      </c>
      <c r="C3153" s="27" t="s">
        <v>18</v>
      </c>
      <c r="D3153" s="27" t="s">
        <v>1067</v>
      </c>
      <c r="E3153" s="27" t="s">
        <v>36</v>
      </c>
      <c r="F3153" s="27" t="s">
        <v>96</v>
      </c>
      <c r="G3153" s="27" t="s">
        <v>97</v>
      </c>
      <c r="H3153" s="139" t="s">
        <v>4</v>
      </c>
      <c r="I3153" s="1">
        <v>225141840</v>
      </c>
      <c r="J3153" s="58">
        <v>19800</v>
      </c>
      <c r="K3153" t="str">
        <f>VLOOKUP(D3153,Group[],3,FALSE)</f>
        <v>Komoditi</v>
      </c>
      <c r="L3153" t="str">
        <f>VLOOKUP(D3153,Group[],5,FALSE)</f>
        <v>Teh</v>
      </c>
      <c r="M3153" t="str">
        <f>VLOOKUP(D3153,Group[],4,FALSE)</f>
        <v>Teh</v>
      </c>
      <c r="N3153" t="str">
        <f>VLOOKUP(F3153,Kategori[],3,FALSE)</f>
        <v>Ortodhoks</v>
      </c>
    </row>
    <row r="3154" spans="1:14">
      <c r="A3154" s="139" t="s">
        <v>6856</v>
      </c>
      <c r="B3154" s="27" t="s">
        <v>23</v>
      </c>
      <c r="C3154" s="27" t="s">
        <v>18</v>
      </c>
      <c r="D3154" s="27" t="s">
        <v>1067</v>
      </c>
      <c r="E3154" s="27" t="s">
        <v>36</v>
      </c>
      <c r="F3154" s="27" t="s">
        <v>104</v>
      </c>
      <c r="G3154" s="27" t="s">
        <v>105</v>
      </c>
      <c r="H3154" s="139" t="s">
        <v>4</v>
      </c>
      <c r="I3154" s="1">
        <v>387994438</v>
      </c>
      <c r="J3154" s="58">
        <v>16940</v>
      </c>
      <c r="K3154" t="str">
        <f>VLOOKUP(D3154,Group[],3,FALSE)</f>
        <v>Komoditi</v>
      </c>
      <c r="L3154" t="str">
        <f>VLOOKUP(D3154,Group[],5,FALSE)</f>
        <v>Teh</v>
      </c>
      <c r="M3154" t="str">
        <f>VLOOKUP(D3154,Group[],4,FALSE)</f>
        <v>Teh</v>
      </c>
      <c r="N3154" t="str">
        <f>VLOOKUP(F3154,Kategori[],3,FALSE)</f>
        <v>Ortodhoks</v>
      </c>
    </row>
    <row r="3155" spans="1:14">
      <c r="A3155" s="139" t="s">
        <v>6856</v>
      </c>
      <c r="B3155" s="27" t="s">
        <v>23</v>
      </c>
      <c r="C3155" s="27" t="s">
        <v>18</v>
      </c>
      <c r="D3155" s="27" t="s">
        <v>1067</v>
      </c>
      <c r="E3155" s="27" t="s">
        <v>36</v>
      </c>
      <c r="F3155" s="27" t="s">
        <v>626</v>
      </c>
      <c r="G3155" s="27" t="s">
        <v>627</v>
      </c>
      <c r="H3155" s="139" t="s">
        <v>5</v>
      </c>
      <c r="I3155" s="1">
        <v>645252220</v>
      </c>
      <c r="J3155" s="58">
        <v>19008</v>
      </c>
      <c r="K3155" t="str">
        <f>VLOOKUP(D3155,Group[],3,FALSE)</f>
        <v>Komoditi</v>
      </c>
      <c r="L3155" t="str">
        <f>VLOOKUP(D3155,Group[],5,FALSE)</f>
        <v>Teh</v>
      </c>
      <c r="M3155" t="str">
        <f>VLOOKUP(D3155,Group[],4,FALSE)</f>
        <v>Teh</v>
      </c>
      <c r="N3155" t="str">
        <f>VLOOKUP(F3155,Kategori[],3,FALSE)</f>
        <v>Ortodhoks</v>
      </c>
    </row>
    <row r="3156" spans="1:14">
      <c r="A3156" s="139" t="s">
        <v>6856</v>
      </c>
      <c r="B3156" s="27" t="s">
        <v>23</v>
      </c>
      <c r="C3156" s="27" t="s">
        <v>18</v>
      </c>
      <c r="D3156" s="27" t="s">
        <v>1067</v>
      </c>
      <c r="E3156" s="27" t="s">
        <v>36</v>
      </c>
      <c r="F3156" s="27" t="s">
        <v>634</v>
      </c>
      <c r="G3156" s="27" t="s">
        <v>635</v>
      </c>
      <c r="H3156" s="139" t="s">
        <v>5</v>
      </c>
      <c r="I3156" s="1">
        <v>258072000</v>
      </c>
      <c r="J3156" s="58">
        <v>10000</v>
      </c>
      <c r="K3156" t="str">
        <f>VLOOKUP(D3156,Group[],3,FALSE)</f>
        <v>Komoditi</v>
      </c>
      <c r="L3156" t="str">
        <f>VLOOKUP(D3156,Group[],5,FALSE)</f>
        <v>Teh</v>
      </c>
      <c r="M3156" t="str">
        <f>VLOOKUP(D3156,Group[],4,FALSE)</f>
        <v>Teh</v>
      </c>
      <c r="N3156" t="str">
        <f>VLOOKUP(F3156,Kategori[],3,FALSE)</f>
        <v>Ortodhoks</v>
      </c>
    </row>
    <row r="3157" spans="1:14">
      <c r="A3157" s="139" t="s">
        <v>6856</v>
      </c>
      <c r="B3157" s="27" t="s">
        <v>23</v>
      </c>
      <c r="C3157" s="27" t="s">
        <v>18</v>
      </c>
      <c r="D3157" s="27" t="s">
        <v>1067</v>
      </c>
      <c r="E3157" s="27" t="s">
        <v>36</v>
      </c>
      <c r="F3157" s="27" t="s">
        <v>108</v>
      </c>
      <c r="G3157" s="27" t="s">
        <v>109</v>
      </c>
      <c r="H3157" s="139" t="s">
        <v>4</v>
      </c>
      <c r="I3157" s="1">
        <v>0</v>
      </c>
      <c r="J3157" s="58">
        <v>0</v>
      </c>
      <c r="K3157" t="str">
        <f>VLOOKUP(D3157,Group[],3,FALSE)</f>
        <v>Komoditi</v>
      </c>
      <c r="L3157" t="str">
        <f>VLOOKUP(D3157,Group[],5,FALSE)</f>
        <v>Teh</v>
      </c>
      <c r="M3157" t="str">
        <f>VLOOKUP(D3157,Group[],4,FALSE)</f>
        <v>Teh</v>
      </c>
      <c r="N3157" t="str">
        <f>VLOOKUP(F3157,Kategori[],3,FALSE)</f>
        <v>Ortodhoks</v>
      </c>
    </row>
    <row r="3158" spans="1:14">
      <c r="A3158" s="139" t="s">
        <v>6856</v>
      </c>
      <c r="B3158" s="27" t="s">
        <v>23</v>
      </c>
      <c r="C3158" s="27" t="s">
        <v>18</v>
      </c>
      <c r="D3158" s="27" t="s">
        <v>1067</v>
      </c>
      <c r="E3158" s="27" t="s">
        <v>36</v>
      </c>
      <c r="F3158" s="27" t="s">
        <v>638</v>
      </c>
      <c r="G3158" s="27" t="s">
        <v>639</v>
      </c>
      <c r="H3158" s="139" t="s">
        <v>5</v>
      </c>
      <c r="I3158" s="1">
        <v>236287191</v>
      </c>
      <c r="J3158" s="58">
        <v>80510</v>
      </c>
      <c r="K3158" t="str">
        <f>VLOOKUP(D3158,Group[],3,FALSE)</f>
        <v>Komoditi</v>
      </c>
      <c r="L3158" t="str">
        <f>VLOOKUP(D3158,Group[],5,FALSE)</f>
        <v>Teh</v>
      </c>
      <c r="M3158" t="str">
        <f>VLOOKUP(D3158,Group[],4,FALSE)</f>
        <v>Teh</v>
      </c>
      <c r="N3158" t="str">
        <f>VLOOKUP(F3158,Kategori[],3,FALSE)</f>
        <v>Teh Lainnya</v>
      </c>
    </row>
    <row r="3159" spans="1:14">
      <c r="A3159" s="139" t="s">
        <v>6856</v>
      </c>
      <c r="B3159" s="27" t="s">
        <v>23</v>
      </c>
      <c r="C3159" s="27" t="s">
        <v>18</v>
      </c>
      <c r="D3159" s="27" t="s">
        <v>1069</v>
      </c>
      <c r="E3159" s="27" t="s">
        <v>40</v>
      </c>
      <c r="F3159" s="27" t="s">
        <v>442</v>
      </c>
      <c r="G3159" s="27" t="s">
        <v>443</v>
      </c>
      <c r="H3159" s="139" t="s">
        <v>5</v>
      </c>
      <c r="I3159" s="1">
        <v>6825000</v>
      </c>
      <c r="J3159" s="58">
        <v>455</v>
      </c>
      <c r="K3159" t="str">
        <f>VLOOKUP(D3159,Group[],3,FALSE)</f>
        <v>Non Komoditi</v>
      </c>
      <c r="L3159">
        <f>VLOOKUP(D3159,Group[],5,FALSE)</f>
        <v>0</v>
      </c>
      <c r="M3159" t="str">
        <f>VLOOKUP(D3159,Group[],4,FALSE)</f>
        <v>Hilir Lainnya</v>
      </c>
      <c r="N3159" t="str">
        <f>VLOOKUP(F3159,Kategori[],3,FALSE)</f>
        <v>Hilir Lainya</v>
      </c>
    </row>
    <row r="3160" spans="1:14">
      <c r="A3160" s="139" t="s">
        <v>6856</v>
      </c>
      <c r="B3160" s="27" t="s">
        <v>23</v>
      </c>
      <c r="C3160" s="27" t="s">
        <v>18</v>
      </c>
      <c r="D3160" s="27" t="s">
        <v>1069</v>
      </c>
      <c r="E3160" s="27" t="s">
        <v>40</v>
      </c>
      <c r="F3160" s="27" t="s">
        <v>524</v>
      </c>
      <c r="G3160" s="27" t="s">
        <v>525</v>
      </c>
      <c r="H3160" s="139" t="s">
        <v>5</v>
      </c>
      <c r="I3160" s="1">
        <v>5250000</v>
      </c>
      <c r="J3160" s="58">
        <v>14</v>
      </c>
      <c r="K3160" t="str">
        <f>VLOOKUP(D3160,Group[],3,FALSE)</f>
        <v>Non Komoditi</v>
      </c>
      <c r="L3160">
        <f>VLOOKUP(D3160,Group[],5,FALSE)</f>
        <v>0</v>
      </c>
      <c r="M3160" t="str">
        <f>VLOOKUP(D3160,Group[],4,FALSE)</f>
        <v>Hilir Lainnya</v>
      </c>
      <c r="N3160" t="str">
        <f>VLOOKUP(F3160,Kategori[],3,FALSE)</f>
        <v>Hilir Lainya</v>
      </c>
    </row>
    <row r="3161" spans="1:14">
      <c r="A3161" s="139" t="s">
        <v>6856</v>
      </c>
      <c r="B3161" s="27" t="s">
        <v>23</v>
      </c>
      <c r="C3161" s="27" t="s">
        <v>18</v>
      </c>
      <c r="D3161" s="27" t="s">
        <v>1069</v>
      </c>
      <c r="E3161" s="27" t="s">
        <v>40</v>
      </c>
      <c r="F3161" s="27" t="s">
        <v>618</v>
      </c>
      <c r="G3161" s="27" t="s">
        <v>619</v>
      </c>
      <c r="H3161" s="139" t="s">
        <v>5</v>
      </c>
      <c r="I3161" s="1">
        <v>259766</v>
      </c>
      <c r="J3161" s="58">
        <v>10</v>
      </c>
      <c r="K3161" t="str">
        <f>VLOOKUP(D3161,Group[],3,FALSE)</f>
        <v>Non Komoditi</v>
      </c>
      <c r="L3161">
        <f>VLOOKUP(D3161,Group[],5,FALSE)</f>
        <v>0</v>
      </c>
      <c r="M3161" t="str">
        <f>VLOOKUP(D3161,Group[],4,FALSE)</f>
        <v>Hilir Lainnya</v>
      </c>
      <c r="N3161" t="str">
        <f>VLOOKUP(F3161,Kategori[],3,FALSE)</f>
        <v>Hilir Lainya</v>
      </c>
    </row>
    <row r="3162" spans="1:14">
      <c r="A3162" s="139" t="s">
        <v>6856</v>
      </c>
      <c r="B3162" s="27" t="s">
        <v>23</v>
      </c>
      <c r="C3162" s="27" t="s">
        <v>18</v>
      </c>
      <c r="D3162" s="27" t="s">
        <v>1069</v>
      </c>
      <c r="E3162" s="27" t="s">
        <v>40</v>
      </c>
      <c r="F3162" s="27" t="s">
        <v>632</v>
      </c>
      <c r="G3162" s="27" t="s">
        <v>633</v>
      </c>
      <c r="H3162" s="139" t="s">
        <v>5</v>
      </c>
      <c r="I3162" s="1">
        <v>0</v>
      </c>
      <c r="J3162" s="58">
        <v>0</v>
      </c>
      <c r="K3162" t="str">
        <f>VLOOKUP(D3162,Group[],3,FALSE)</f>
        <v>Non Komoditi</v>
      </c>
      <c r="L3162">
        <f>VLOOKUP(D3162,Group[],5,FALSE)</f>
        <v>0</v>
      </c>
      <c r="M3162" t="str">
        <f>VLOOKUP(D3162,Group[],4,FALSE)</f>
        <v>Hilir Lainnya</v>
      </c>
      <c r="N3162" t="str">
        <f>VLOOKUP(F3162,Kategori[],3,FALSE)</f>
        <v>Hilir Lainya</v>
      </c>
    </row>
    <row r="3163" spans="1:14">
      <c r="A3163" s="139" t="s">
        <v>6856</v>
      </c>
      <c r="B3163" s="27" t="s">
        <v>23</v>
      </c>
      <c r="C3163" s="27" t="s">
        <v>18</v>
      </c>
      <c r="D3163" s="27" t="s">
        <v>1069</v>
      </c>
      <c r="E3163" s="27" t="s">
        <v>40</v>
      </c>
      <c r="F3163" s="27" t="s">
        <v>636</v>
      </c>
      <c r="G3163" s="27" t="s">
        <v>637</v>
      </c>
      <c r="H3163" s="139" t="s">
        <v>5</v>
      </c>
      <c r="I3163" s="1">
        <v>0</v>
      </c>
      <c r="J3163" s="58">
        <v>0</v>
      </c>
      <c r="K3163" t="str">
        <f>VLOOKUP(D3163,Group[],3,FALSE)</f>
        <v>Non Komoditi</v>
      </c>
      <c r="L3163">
        <f>VLOOKUP(D3163,Group[],5,FALSE)</f>
        <v>0</v>
      </c>
      <c r="M3163" t="str">
        <f>VLOOKUP(D3163,Group[],4,FALSE)</f>
        <v>Hilir Lainnya</v>
      </c>
      <c r="N3163" t="str">
        <f>VLOOKUP(F3163,Kategori[],3,FALSE)</f>
        <v>Hilir Lainya</v>
      </c>
    </row>
    <row r="3164" spans="1:14">
      <c r="A3164" s="139" t="s">
        <v>6856</v>
      </c>
      <c r="B3164" s="27" t="s">
        <v>23</v>
      </c>
      <c r="C3164" s="27" t="s">
        <v>18</v>
      </c>
      <c r="D3164" s="27" t="s">
        <v>1068</v>
      </c>
      <c r="E3164" s="27" t="s">
        <v>37</v>
      </c>
      <c r="F3164" s="27" t="s">
        <v>384</v>
      </c>
      <c r="G3164" s="27" t="s">
        <v>385</v>
      </c>
      <c r="H3164" s="139" t="s">
        <v>5</v>
      </c>
      <c r="I3164" s="1">
        <v>16071444</v>
      </c>
      <c r="J3164" s="58">
        <v>4033</v>
      </c>
      <c r="K3164" t="str">
        <f>VLOOKUP(D3164,Group[],3,FALSE)</f>
        <v>Non Komoditi</v>
      </c>
      <c r="L3164">
        <f>VLOOKUP(D3164,Group[],5,FALSE)</f>
        <v>0</v>
      </c>
      <c r="M3164" t="str">
        <f>VLOOKUP(D3164,Group[],4,FALSE)</f>
        <v>Hilir Lainnya</v>
      </c>
      <c r="N3164" t="str">
        <f>VLOOKUP(F3164,Kategori[],3,FALSE)</f>
        <v>Hilir Lainya</v>
      </c>
    </row>
    <row r="3165" spans="1:14">
      <c r="A3165" s="139" t="s">
        <v>6856</v>
      </c>
      <c r="B3165" s="27" t="s">
        <v>23</v>
      </c>
      <c r="C3165" s="27" t="s">
        <v>18</v>
      </c>
      <c r="D3165" s="27" t="s">
        <v>1068</v>
      </c>
      <c r="E3165" s="27" t="s">
        <v>37</v>
      </c>
      <c r="F3165" s="27" t="s">
        <v>386</v>
      </c>
      <c r="G3165" s="27" t="s">
        <v>387</v>
      </c>
      <c r="H3165" s="139" t="s">
        <v>5</v>
      </c>
      <c r="I3165" s="1">
        <v>6331250</v>
      </c>
      <c r="J3165" s="58">
        <v>448</v>
      </c>
      <c r="K3165" t="str">
        <f>VLOOKUP(D3165,Group[],3,FALSE)</f>
        <v>Non Komoditi</v>
      </c>
      <c r="L3165">
        <f>VLOOKUP(D3165,Group[],5,FALSE)</f>
        <v>0</v>
      </c>
      <c r="M3165" t="str">
        <f>VLOOKUP(D3165,Group[],4,FALSE)</f>
        <v>Hilir Lainnya</v>
      </c>
      <c r="N3165" t="str">
        <f>VLOOKUP(F3165,Kategori[],3,FALSE)</f>
        <v>Hilir Lainya</v>
      </c>
    </row>
    <row r="3166" spans="1:14">
      <c r="A3166" s="139" t="s">
        <v>6856</v>
      </c>
      <c r="B3166" s="27" t="s">
        <v>23</v>
      </c>
      <c r="C3166" s="27" t="s">
        <v>18</v>
      </c>
      <c r="D3166" s="27" t="s">
        <v>1068</v>
      </c>
      <c r="E3166" s="27" t="s">
        <v>37</v>
      </c>
      <c r="F3166" s="27" t="s">
        <v>396</v>
      </c>
      <c r="G3166" s="27" t="s">
        <v>397</v>
      </c>
      <c r="H3166" s="139" t="s">
        <v>5</v>
      </c>
      <c r="I3166" s="1">
        <v>52783183</v>
      </c>
      <c r="J3166" s="58">
        <v>5357</v>
      </c>
      <c r="K3166" t="str">
        <f>VLOOKUP(D3166,Group[],3,FALSE)</f>
        <v>Non Komoditi</v>
      </c>
      <c r="L3166">
        <f>VLOOKUP(D3166,Group[],5,FALSE)</f>
        <v>0</v>
      </c>
      <c r="M3166" t="str">
        <f>VLOOKUP(D3166,Group[],4,FALSE)</f>
        <v>Hilir Lainnya</v>
      </c>
      <c r="N3166" t="str">
        <f>VLOOKUP(F3166,Kategori[],3,FALSE)</f>
        <v>Hilir Lainya</v>
      </c>
    </row>
    <row r="3167" spans="1:14">
      <c r="A3167" s="139" t="s">
        <v>6856</v>
      </c>
      <c r="B3167" s="27" t="s">
        <v>23</v>
      </c>
      <c r="C3167" s="27" t="s">
        <v>18</v>
      </c>
      <c r="D3167" s="27" t="s">
        <v>1068</v>
      </c>
      <c r="E3167" s="27" t="s">
        <v>37</v>
      </c>
      <c r="F3167" s="27" t="s">
        <v>400</v>
      </c>
      <c r="G3167" s="27" t="s">
        <v>401</v>
      </c>
      <c r="H3167" s="139" t="s">
        <v>5</v>
      </c>
      <c r="I3167" s="1">
        <v>362050</v>
      </c>
      <c r="J3167" s="58">
        <v>15</v>
      </c>
      <c r="K3167" t="str">
        <f>VLOOKUP(D3167,Group[],3,FALSE)</f>
        <v>Non Komoditi</v>
      </c>
      <c r="L3167">
        <f>VLOOKUP(D3167,Group[],5,FALSE)</f>
        <v>0</v>
      </c>
      <c r="M3167" t="str">
        <f>VLOOKUP(D3167,Group[],4,FALSE)</f>
        <v>Hilir Lainnya</v>
      </c>
      <c r="N3167" t="str">
        <f>VLOOKUP(F3167,Kategori[],3,FALSE)</f>
        <v>Hilir Lainya</v>
      </c>
    </row>
    <row r="3168" spans="1:14">
      <c r="A3168" s="139" t="s">
        <v>6856</v>
      </c>
      <c r="B3168" s="27" t="s">
        <v>23</v>
      </c>
      <c r="C3168" s="27" t="s">
        <v>18</v>
      </c>
      <c r="D3168" s="27" t="s">
        <v>1068</v>
      </c>
      <c r="E3168" s="27" t="s">
        <v>37</v>
      </c>
      <c r="F3168" s="27" t="s">
        <v>402</v>
      </c>
      <c r="G3168" s="27" t="s">
        <v>403</v>
      </c>
      <c r="H3168" s="139" t="s">
        <v>5</v>
      </c>
      <c r="I3168" s="1">
        <v>362050</v>
      </c>
      <c r="J3168" s="58">
        <v>15</v>
      </c>
      <c r="K3168" t="str">
        <f>VLOOKUP(D3168,Group[],3,FALSE)</f>
        <v>Non Komoditi</v>
      </c>
      <c r="L3168">
        <f>VLOOKUP(D3168,Group[],5,FALSE)</f>
        <v>0</v>
      </c>
      <c r="M3168" t="str">
        <f>VLOOKUP(D3168,Group[],4,FALSE)</f>
        <v>Hilir Lainnya</v>
      </c>
      <c r="N3168" t="str">
        <f>VLOOKUP(F3168,Kategori[],3,FALSE)</f>
        <v>Hilir Lainya</v>
      </c>
    </row>
    <row r="3169" spans="1:14">
      <c r="A3169" s="139" t="s">
        <v>6856</v>
      </c>
      <c r="B3169" s="27" t="s">
        <v>23</v>
      </c>
      <c r="C3169" s="27" t="s">
        <v>18</v>
      </c>
      <c r="D3169" s="27" t="s">
        <v>1068</v>
      </c>
      <c r="E3169" s="27" t="s">
        <v>37</v>
      </c>
      <c r="F3169" s="27" t="s">
        <v>404</v>
      </c>
      <c r="G3169" s="27" t="s">
        <v>405</v>
      </c>
      <c r="H3169" s="139" t="s">
        <v>5</v>
      </c>
      <c r="I3169" s="1">
        <v>362050</v>
      </c>
      <c r="J3169" s="58">
        <v>15</v>
      </c>
      <c r="K3169" t="str">
        <f>VLOOKUP(D3169,Group[],3,FALSE)</f>
        <v>Non Komoditi</v>
      </c>
      <c r="L3169">
        <f>VLOOKUP(D3169,Group[],5,FALSE)</f>
        <v>0</v>
      </c>
      <c r="M3169" t="str">
        <f>VLOOKUP(D3169,Group[],4,FALSE)</f>
        <v>Hilir Lainnya</v>
      </c>
      <c r="N3169" t="str">
        <f>VLOOKUP(F3169,Kategori[],3,FALSE)</f>
        <v>Hilir Lainya</v>
      </c>
    </row>
    <row r="3170" spans="1:14">
      <c r="A3170" s="139" t="s">
        <v>6856</v>
      </c>
      <c r="B3170" s="27" t="s">
        <v>23</v>
      </c>
      <c r="C3170" s="27" t="s">
        <v>18</v>
      </c>
      <c r="D3170" s="27" t="s">
        <v>1068</v>
      </c>
      <c r="E3170" s="27" t="s">
        <v>37</v>
      </c>
      <c r="F3170" s="27" t="s">
        <v>406</v>
      </c>
      <c r="G3170" s="27" t="s">
        <v>407</v>
      </c>
      <c r="H3170" s="139" t="s">
        <v>5</v>
      </c>
      <c r="I3170" s="1">
        <v>5904386</v>
      </c>
      <c r="J3170" s="58">
        <v>754</v>
      </c>
      <c r="K3170" t="str">
        <f>VLOOKUP(D3170,Group[],3,FALSE)</f>
        <v>Non Komoditi</v>
      </c>
      <c r="L3170">
        <f>VLOOKUP(D3170,Group[],5,FALSE)</f>
        <v>0</v>
      </c>
      <c r="M3170" t="str">
        <f>VLOOKUP(D3170,Group[],4,FALSE)</f>
        <v>Hilir Lainnya</v>
      </c>
      <c r="N3170" t="str">
        <f>VLOOKUP(F3170,Kategori[],3,FALSE)</f>
        <v>Hilir Lainya</v>
      </c>
    </row>
    <row r="3171" spans="1:14">
      <c r="A3171" s="139" t="s">
        <v>6856</v>
      </c>
      <c r="B3171" s="27" t="s">
        <v>23</v>
      </c>
      <c r="C3171" s="27" t="s">
        <v>18</v>
      </c>
      <c r="D3171" s="27" t="s">
        <v>1068</v>
      </c>
      <c r="E3171" s="27" t="s">
        <v>37</v>
      </c>
      <c r="F3171" s="27" t="s">
        <v>408</v>
      </c>
      <c r="G3171" s="27" t="s">
        <v>409</v>
      </c>
      <c r="H3171" s="139" t="s">
        <v>5</v>
      </c>
      <c r="I3171" s="1">
        <v>2602908</v>
      </c>
      <c r="J3171" s="58">
        <v>312</v>
      </c>
      <c r="K3171" t="str">
        <f>VLOOKUP(D3171,Group[],3,FALSE)</f>
        <v>Non Komoditi</v>
      </c>
      <c r="L3171">
        <f>VLOOKUP(D3171,Group[],5,FALSE)</f>
        <v>0</v>
      </c>
      <c r="M3171" t="str">
        <f>VLOOKUP(D3171,Group[],4,FALSE)</f>
        <v>Hilir Lainnya</v>
      </c>
      <c r="N3171" t="str">
        <f>VLOOKUP(F3171,Kategori[],3,FALSE)</f>
        <v>Hilir Lainya</v>
      </c>
    </row>
    <row r="3172" spans="1:14">
      <c r="A3172" s="139" t="s">
        <v>6856</v>
      </c>
      <c r="B3172" s="27" t="s">
        <v>23</v>
      </c>
      <c r="C3172" s="27" t="s">
        <v>18</v>
      </c>
      <c r="D3172" s="27" t="s">
        <v>1068</v>
      </c>
      <c r="E3172" s="27" t="s">
        <v>37</v>
      </c>
      <c r="F3172" s="27" t="s">
        <v>410</v>
      </c>
      <c r="G3172" s="27" t="s">
        <v>411</v>
      </c>
      <c r="H3172" s="139" t="s">
        <v>5</v>
      </c>
      <c r="I3172" s="1">
        <v>8160000</v>
      </c>
      <c r="J3172" s="58">
        <v>5760</v>
      </c>
      <c r="K3172" t="str">
        <f>VLOOKUP(D3172,Group[],3,FALSE)</f>
        <v>Non Komoditi</v>
      </c>
      <c r="L3172">
        <f>VLOOKUP(D3172,Group[],5,FALSE)</f>
        <v>0</v>
      </c>
      <c r="M3172" t="str">
        <f>VLOOKUP(D3172,Group[],4,FALSE)</f>
        <v>Hilir Lainnya</v>
      </c>
      <c r="N3172" t="str">
        <f>VLOOKUP(F3172,Kategori[],3,FALSE)</f>
        <v>Hilir Lainya</v>
      </c>
    </row>
    <row r="3173" spans="1:14">
      <c r="A3173" s="139" t="s">
        <v>6856</v>
      </c>
      <c r="B3173" s="27" t="s">
        <v>23</v>
      </c>
      <c r="C3173" s="27" t="s">
        <v>18</v>
      </c>
      <c r="D3173" s="27" t="s">
        <v>1068</v>
      </c>
      <c r="E3173" s="27" t="s">
        <v>37</v>
      </c>
      <c r="F3173" s="27" t="s">
        <v>414</v>
      </c>
      <c r="G3173" s="27" t="s">
        <v>415</v>
      </c>
      <c r="H3173" s="139" t="s">
        <v>5</v>
      </c>
      <c r="I3173" s="1">
        <v>4215094</v>
      </c>
      <c r="J3173" s="58">
        <v>509</v>
      </c>
      <c r="K3173" t="str">
        <f>VLOOKUP(D3173,Group[],3,FALSE)</f>
        <v>Non Komoditi</v>
      </c>
      <c r="L3173">
        <f>VLOOKUP(D3173,Group[],5,FALSE)</f>
        <v>0</v>
      </c>
      <c r="M3173" t="str">
        <f>VLOOKUP(D3173,Group[],4,FALSE)</f>
        <v>Hilir Lainnya</v>
      </c>
      <c r="N3173" t="str">
        <f>VLOOKUP(F3173,Kategori[],3,FALSE)</f>
        <v>Hilir Lainya</v>
      </c>
    </row>
    <row r="3174" spans="1:14">
      <c r="A3174" s="139" t="s">
        <v>6856</v>
      </c>
      <c r="B3174" s="27" t="s">
        <v>23</v>
      </c>
      <c r="C3174" s="27" t="s">
        <v>18</v>
      </c>
      <c r="D3174" s="27" t="s">
        <v>1068</v>
      </c>
      <c r="E3174" s="27" t="s">
        <v>37</v>
      </c>
      <c r="F3174" s="27" t="s">
        <v>416</v>
      </c>
      <c r="G3174" s="27" t="s">
        <v>417</v>
      </c>
      <c r="H3174" s="139" t="s">
        <v>5</v>
      </c>
      <c r="I3174" s="1">
        <v>9750625</v>
      </c>
      <c r="J3174" s="58">
        <v>1374</v>
      </c>
      <c r="K3174" t="str">
        <f>VLOOKUP(D3174,Group[],3,FALSE)</f>
        <v>Non Komoditi</v>
      </c>
      <c r="L3174">
        <f>VLOOKUP(D3174,Group[],5,FALSE)</f>
        <v>0</v>
      </c>
      <c r="M3174" t="str">
        <f>VLOOKUP(D3174,Group[],4,FALSE)</f>
        <v>Hilir Lainnya</v>
      </c>
      <c r="N3174" t="str">
        <f>VLOOKUP(F3174,Kategori[],3,FALSE)</f>
        <v>Hilir Lainya</v>
      </c>
    </row>
    <row r="3175" spans="1:14">
      <c r="A3175" s="139" t="s">
        <v>6856</v>
      </c>
      <c r="B3175" s="27" t="s">
        <v>23</v>
      </c>
      <c r="C3175" s="27" t="s">
        <v>18</v>
      </c>
      <c r="D3175" s="27" t="s">
        <v>1068</v>
      </c>
      <c r="E3175" s="27" t="s">
        <v>37</v>
      </c>
      <c r="F3175" s="27" t="s">
        <v>420</v>
      </c>
      <c r="G3175" s="27" t="s">
        <v>421</v>
      </c>
      <c r="H3175" s="139" t="s">
        <v>5</v>
      </c>
      <c r="I3175" s="1">
        <v>362050</v>
      </c>
      <c r="J3175" s="58">
        <v>15</v>
      </c>
      <c r="K3175" t="str">
        <f>VLOOKUP(D3175,Group[],3,FALSE)</f>
        <v>Non Komoditi</v>
      </c>
      <c r="L3175">
        <f>VLOOKUP(D3175,Group[],5,FALSE)</f>
        <v>0</v>
      </c>
      <c r="M3175" t="str">
        <f>VLOOKUP(D3175,Group[],4,FALSE)</f>
        <v>Hilir Lainnya</v>
      </c>
      <c r="N3175" t="str">
        <f>VLOOKUP(F3175,Kategori[],3,FALSE)</f>
        <v>Hilir Lainya</v>
      </c>
    </row>
    <row r="3176" spans="1:14">
      <c r="A3176" s="139" t="s">
        <v>6856</v>
      </c>
      <c r="B3176" s="27" t="s">
        <v>23</v>
      </c>
      <c r="C3176" s="27" t="s">
        <v>18</v>
      </c>
      <c r="D3176" s="27" t="s">
        <v>1068</v>
      </c>
      <c r="E3176" s="27" t="s">
        <v>37</v>
      </c>
      <c r="F3176" s="27" t="s">
        <v>422</v>
      </c>
      <c r="G3176" s="27" t="s">
        <v>423</v>
      </c>
      <c r="H3176" s="139" t="s">
        <v>5</v>
      </c>
      <c r="I3176" s="1">
        <v>362050</v>
      </c>
      <c r="J3176" s="58">
        <v>15</v>
      </c>
      <c r="K3176" t="str">
        <f>VLOOKUP(D3176,Group[],3,FALSE)</f>
        <v>Non Komoditi</v>
      </c>
      <c r="L3176">
        <f>VLOOKUP(D3176,Group[],5,FALSE)</f>
        <v>0</v>
      </c>
      <c r="M3176" t="str">
        <f>VLOOKUP(D3176,Group[],4,FALSE)</f>
        <v>Hilir Lainnya</v>
      </c>
      <c r="N3176" t="str">
        <f>VLOOKUP(F3176,Kategori[],3,FALSE)</f>
        <v>Hilir Lainya</v>
      </c>
    </row>
    <row r="3177" spans="1:14">
      <c r="A3177" s="139" t="s">
        <v>6856</v>
      </c>
      <c r="B3177" s="27" t="s">
        <v>23</v>
      </c>
      <c r="C3177" s="27" t="s">
        <v>18</v>
      </c>
      <c r="D3177" s="27" t="s">
        <v>1068</v>
      </c>
      <c r="E3177" s="27" t="s">
        <v>37</v>
      </c>
      <c r="F3177" s="27" t="s">
        <v>424</v>
      </c>
      <c r="G3177" s="27" t="s">
        <v>425</v>
      </c>
      <c r="H3177" s="139" t="s">
        <v>5</v>
      </c>
      <c r="I3177" s="1">
        <v>12590540</v>
      </c>
      <c r="J3177" s="58">
        <v>251</v>
      </c>
      <c r="K3177" t="str">
        <f>VLOOKUP(D3177,Group[],3,FALSE)</f>
        <v>Non Komoditi</v>
      </c>
      <c r="L3177">
        <f>VLOOKUP(D3177,Group[],5,FALSE)</f>
        <v>0</v>
      </c>
      <c r="M3177" t="str">
        <f>VLOOKUP(D3177,Group[],4,FALSE)</f>
        <v>Hilir Lainnya</v>
      </c>
      <c r="N3177" t="str">
        <f>VLOOKUP(F3177,Kategori[],3,FALSE)</f>
        <v>Hilir Lainya</v>
      </c>
    </row>
    <row r="3178" spans="1:14">
      <c r="A3178" s="139" t="s">
        <v>6856</v>
      </c>
      <c r="B3178" s="27" t="s">
        <v>23</v>
      </c>
      <c r="C3178" s="27" t="s">
        <v>18</v>
      </c>
      <c r="D3178" s="27" t="s">
        <v>1068</v>
      </c>
      <c r="E3178" s="27" t="s">
        <v>37</v>
      </c>
      <c r="F3178" s="27" t="s">
        <v>430</v>
      </c>
      <c r="G3178" s="27" t="s">
        <v>431</v>
      </c>
      <c r="H3178" s="139" t="s">
        <v>5</v>
      </c>
      <c r="I3178" s="1">
        <v>1061261</v>
      </c>
      <c r="J3178" s="58">
        <v>30</v>
      </c>
      <c r="K3178" t="str">
        <f>VLOOKUP(D3178,Group[],3,FALSE)</f>
        <v>Non Komoditi</v>
      </c>
      <c r="L3178">
        <f>VLOOKUP(D3178,Group[],5,FALSE)</f>
        <v>0</v>
      </c>
      <c r="M3178" t="str">
        <f>VLOOKUP(D3178,Group[],4,FALSE)</f>
        <v>Hilir Lainnya</v>
      </c>
      <c r="N3178" t="str">
        <f>VLOOKUP(F3178,Kategori[],3,FALSE)</f>
        <v>Hilir Lainya</v>
      </c>
    </row>
    <row r="3179" spans="1:14">
      <c r="A3179" s="139" t="s">
        <v>6856</v>
      </c>
      <c r="B3179" s="27" t="s">
        <v>23</v>
      </c>
      <c r="C3179" s="27" t="s">
        <v>18</v>
      </c>
      <c r="D3179" s="27" t="s">
        <v>1068</v>
      </c>
      <c r="E3179" s="27" t="s">
        <v>37</v>
      </c>
      <c r="F3179" s="27" t="s">
        <v>480</v>
      </c>
      <c r="G3179" s="27" t="s">
        <v>481</v>
      </c>
      <c r="H3179" s="139" t="s">
        <v>5</v>
      </c>
      <c r="I3179" s="1">
        <v>840755</v>
      </c>
      <c r="J3179" s="58">
        <v>294</v>
      </c>
      <c r="K3179" t="str">
        <f>VLOOKUP(D3179,Group[],3,FALSE)</f>
        <v>Non Komoditi</v>
      </c>
      <c r="L3179">
        <f>VLOOKUP(D3179,Group[],5,FALSE)</f>
        <v>0</v>
      </c>
      <c r="M3179" t="str">
        <f>VLOOKUP(D3179,Group[],4,FALSE)</f>
        <v>Hilir Lainnya</v>
      </c>
      <c r="N3179" t="str">
        <f>VLOOKUP(F3179,Kategori[],3,FALSE)</f>
        <v>Hilir Lainya</v>
      </c>
    </row>
    <row r="3180" spans="1:14">
      <c r="A3180" s="139" t="s">
        <v>6856</v>
      </c>
      <c r="B3180" s="27" t="s">
        <v>23</v>
      </c>
      <c r="C3180" s="27" t="s">
        <v>18</v>
      </c>
      <c r="D3180" s="27" t="s">
        <v>1068</v>
      </c>
      <c r="E3180" s="27" t="s">
        <v>37</v>
      </c>
      <c r="F3180" s="27" t="s">
        <v>482</v>
      </c>
      <c r="G3180" s="27" t="s">
        <v>483</v>
      </c>
      <c r="H3180" s="139" t="s">
        <v>5</v>
      </c>
      <c r="I3180" s="1">
        <v>1602316</v>
      </c>
      <c r="J3180" s="58">
        <v>621</v>
      </c>
      <c r="K3180" t="str">
        <f>VLOOKUP(D3180,Group[],3,FALSE)</f>
        <v>Non Komoditi</v>
      </c>
      <c r="L3180">
        <f>VLOOKUP(D3180,Group[],5,FALSE)</f>
        <v>0</v>
      </c>
      <c r="M3180" t="str">
        <f>VLOOKUP(D3180,Group[],4,FALSE)</f>
        <v>Hilir Lainnya</v>
      </c>
      <c r="N3180" t="str">
        <f>VLOOKUP(F3180,Kategori[],3,FALSE)</f>
        <v>Hilir Lainya</v>
      </c>
    </row>
    <row r="3181" spans="1:14">
      <c r="A3181" s="139" t="s">
        <v>6856</v>
      </c>
      <c r="B3181" s="27" t="s">
        <v>23</v>
      </c>
      <c r="C3181" s="27" t="s">
        <v>18</v>
      </c>
      <c r="D3181" s="27" t="s">
        <v>1068</v>
      </c>
      <c r="E3181" s="27" t="s">
        <v>37</v>
      </c>
      <c r="F3181" s="27" t="s">
        <v>494</v>
      </c>
      <c r="G3181" s="27" t="s">
        <v>495</v>
      </c>
      <c r="H3181" s="139" t="s">
        <v>5</v>
      </c>
      <c r="I3181" s="1">
        <v>17301118</v>
      </c>
      <c r="J3181" s="58">
        <v>6110</v>
      </c>
      <c r="K3181" t="str">
        <f>VLOOKUP(D3181,Group[],3,FALSE)</f>
        <v>Non Komoditi</v>
      </c>
      <c r="L3181">
        <f>VLOOKUP(D3181,Group[],5,FALSE)</f>
        <v>0</v>
      </c>
      <c r="M3181" t="str">
        <f>VLOOKUP(D3181,Group[],4,FALSE)</f>
        <v>Hilir Lainnya</v>
      </c>
      <c r="N3181" t="str">
        <f>VLOOKUP(F3181,Kategori[],3,FALSE)</f>
        <v>Hilir Lainya</v>
      </c>
    </row>
    <row r="3182" spans="1:14">
      <c r="A3182" s="139" t="s">
        <v>6856</v>
      </c>
      <c r="B3182" s="27" t="s">
        <v>23</v>
      </c>
      <c r="C3182" s="27" t="s">
        <v>18</v>
      </c>
      <c r="D3182" s="27" t="s">
        <v>1068</v>
      </c>
      <c r="E3182" s="27" t="s">
        <v>37</v>
      </c>
      <c r="F3182" s="27" t="s">
        <v>496</v>
      </c>
      <c r="G3182" s="27" t="s">
        <v>497</v>
      </c>
      <c r="H3182" s="139" t="s">
        <v>5</v>
      </c>
      <c r="I3182" s="1">
        <v>9980000</v>
      </c>
      <c r="J3182" s="58">
        <v>285</v>
      </c>
      <c r="K3182" t="str">
        <f>VLOOKUP(D3182,Group[],3,FALSE)</f>
        <v>Non Komoditi</v>
      </c>
      <c r="L3182">
        <f>VLOOKUP(D3182,Group[],5,FALSE)</f>
        <v>0</v>
      </c>
      <c r="M3182" t="str">
        <f>VLOOKUP(D3182,Group[],4,FALSE)</f>
        <v>Hilir Lainnya</v>
      </c>
      <c r="N3182" t="str">
        <f>VLOOKUP(F3182,Kategori[],3,FALSE)</f>
        <v>Hilir Lainya</v>
      </c>
    </row>
    <row r="3183" spans="1:14">
      <c r="A3183" s="139" t="s">
        <v>6856</v>
      </c>
      <c r="B3183" s="27" t="s">
        <v>23</v>
      </c>
      <c r="C3183" s="27" t="s">
        <v>18</v>
      </c>
      <c r="D3183" s="27" t="s">
        <v>1068</v>
      </c>
      <c r="E3183" s="27" t="s">
        <v>37</v>
      </c>
      <c r="F3183" s="27" t="s">
        <v>502</v>
      </c>
      <c r="G3183" s="27" t="s">
        <v>503</v>
      </c>
      <c r="H3183" s="139" t="s">
        <v>5</v>
      </c>
      <c r="I3183" s="1">
        <v>3195000</v>
      </c>
      <c r="J3183" s="58">
        <v>65</v>
      </c>
      <c r="K3183" t="str">
        <f>VLOOKUP(D3183,Group[],3,FALSE)</f>
        <v>Non Komoditi</v>
      </c>
      <c r="L3183">
        <f>VLOOKUP(D3183,Group[],5,FALSE)</f>
        <v>0</v>
      </c>
      <c r="M3183" t="str">
        <f>VLOOKUP(D3183,Group[],4,FALSE)</f>
        <v>Hilir Lainnya</v>
      </c>
      <c r="N3183" t="str">
        <f>VLOOKUP(F3183,Kategori[],3,FALSE)</f>
        <v>Hilir Lainya</v>
      </c>
    </row>
    <row r="3184" spans="1:14">
      <c r="A3184" s="139" t="s">
        <v>6856</v>
      </c>
      <c r="B3184" s="27" t="s">
        <v>23</v>
      </c>
      <c r="C3184" s="27" t="s">
        <v>18</v>
      </c>
      <c r="D3184" s="27" t="s">
        <v>1068</v>
      </c>
      <c r="E3184" s="27" t="s">
        <v>37</v>
      </c>
      <c r="F3184" s="27" t="s">
        <v>512</v>
      </c>
      <c r="G3184" s="27" t="s">
        <v>513</v>
      </c>
      <c r="H3184" s="139" t="s">
        <v>5</v>
      </c>
      <c r="I3184" s="1">
        <v>42882</v>
      </c>
      <c r="J3184" s="58">
        <v>2</v>
      </c>
      <c r="K3184" t="str">
        <f>VLOOKUP(D3184,Group[],3,FALSE)</f>
        <v>Non Komoditi</v>
      </c>
      <c r="L3184">
        <f>VLOOKUP(D3184,Group[],5,FALSE)</f>
        <v>0</v>
      </c>
      <c r="M3184" t="str">
        <f>VLOOKUP(D3184,Group[],4,FALSE)</f>
        <v>Hilir Lainnya</v>
      </c>
      <c r="N3184" t="str">
        <f>VLOOKUP(F3184,Kategori[],3,FALSE)</f>
        <v>Hilir Lainya</v>
      </c>
    </row>
    <row r="3185" spans="1:14">
      <c r="A3185" s="139" t="s">
        <v>6856</v>
      </c>
      <c r="B3185" s="27" t="s">
        <v>23</v>
      </c>
      <c r="C3185" s="27" t="s">
        <v>18</v>
      </c>
      <c r="D3185" s="27" t="s">
        <v>1068</v>
      </c>
      <c r="E3185" s="27" t="s">
        <v>37</v>
      </c>
      <c r="F3185" s="27" t="s">
        <v>514</v>
      </c>
      <c r="G3185" s="27" t="s">
        <v>515</v>
      </c>
      <c r="H3185" s="139" t="s">
        <v>5</v>
      </c>
      <c r="I3185" s="1">
        <v>65247</v>
      </c>
      <c r="J3185" s="58">
        <v>3</v>
      </c>
      <c r="K3185" t="str">
        <f>VLOOKUP(D3185,Group[],3,FALSE)</f>
        <v>Non Komoditi</v>
      </c>
      <c r="L3185">
        <f>VLOOKUP(D3185,Group[],5,FALSE)</f>
        <v>0</v>
      </c>
      <c r="M3185" t="str">
        <f>VLOOKUP(D3185,Group[],4,FALSE)</f>
        <v>Hilir Lainnya</v>
      </c>
      <c r="N3185" t="str">
        <f>VLOOKUP(F3185,Kategori[],3,FALSE)</f>
        <v>Hilir Lainya</v>
      </c>
    </row>
    <row r="3186" spans="1:14">
      <c r="A3186" s="139" t="s">
        <v>6856</v>
      </c>
      <c r="B3186" s="27" t="s">
        <v>23</v>
      </c>
      <c r="C3186" s="27" t="s">
        <v>18</v>
      </c>
      <c r="D3186" s="27" t="s">
        <v>1068</v>
      </c>
      <c r="E3186" s="27" t="s">
        <v>37</v>
      </c>
      <c r="F3186" s="27" t="s">
        <v>516</v>
      </c>
      <c r="G3186" s="27" t="s">
        <v>517</v>
      </c>
      <c r="H3186" s="139" t="s">
        <v>5</v>
      </c>
      <c r="I3186" s="1">
        <v>8000000</v>
      </c>
      <c r="J3186" s="58">
        <v>200</v>
      </c>
      <c r="K3186" t="str">
        <f>VLOOKUP(D3186,Group[],3,FALSE)</f>
        <v>Non Komoditi</v>
      </c>
      <c r="L3186">
        <f>VLOOKUP(D3186,Group[],5,FALSE)</f>
        <v>0</v>
      </c>
      <c r="M3186" t="str">
        <f>VLOOKUP(D3186,Group[],4,FALSE)</f>
        <v>Hilir Lainnya</v>
      </c>
      <c r="N3186" t="str">
        <f>VLOOKUP(F3186,Kategori[],3,FALSE)</f>
        <v>Hilir Lainya</v>
      </c>
    </row>
    <row r="3187" spans="1:14">
      <c r="A3187" s="139" t="s">
        <v>6856</v>
      </c>
      <c r="B3187" s="27" t="s">
        <v>23</v>
      </c>
      <c r="C3187" s="27" t="s">
        <v>18</v>
      </c>
      <c r="D3187" s="27" t="s">
        <v>1068</v>
      </c>
      <c r="E3187" s="27" t="s">
        <v>37</v>
      </c>
      <c r="F3187" s="27" t="s">
        <v>518</v>
      </c>
      <c r="G3187" s="27" t="s">
        <v>519</v>
      </c>
      <c r="H3187" s="139" t="s">
        <v>5</v>
      </c>
      <c r="I3187" s="1">
        <v>200000</v>
      </c>
      <c r="J3187" s="58">
        <v>10</v>
      </c>
      <c r="K3187" t="str">
        <f>VLOOKUP(D3187,Group[],3,FALSE)</f>
        <v>Non Komoditi</v>
      </c>
      <c r="L3187">
        <f>VLOOKUP(D3187,Group[],5,FALSE)</f>
        <v>0</v>
      </c>
      <c r="M3187" t="str">
        <f>VLOOKUP(D3187,Group[],4,FALSE)</f>
        <v>Hilir Lainnya</v>
      </c>
      <c r="N3187" t="str">
        <f>VLOOKUP(F3187,Kategori[],3,FALSE)</f>
        <v>Hilir Lainya</v>
      </c>
    </row>
    <row r="3188" spans="1:14">
      <c r="A3188" s="139" t="s">
        <v>6856</v>
      </c>
      <c r="B3188" s="27" t="s">
        <v>23</v>
      </c>
      <c r="C3188" s="27" t="s">
        <v>18</v>
      </c>
      <c r="D3188" s="27" t="s">
        <v>1068</v>
      </c>
      <c r="E3188" s="27" t="s">
        <v>37</v>
      </c>
      <c r="F3188" s="27" t="s">
        <v>522</v>
      </c>
      <c r="G3188" s="27" t="s">
        <v>523</v>
      </c>
      <c r="H3188" s="139" t="s">
        <v>5</v>
      </c>
      <c r="I3188" s="1">
        <v>5250000</v>
      </c>
      <c r="J3188" s="58">
        <v>3</v>
      </c>
      <c r="K3188" t="str">
        <f>VLOOKUP(D3188,Group[],3,FALSE)</f>
        <v>Non Komoditi</v>
      </c>
      <c r="L3188">
        <f>VLOOKUP(D3188,Group[],5,FALSE)</f>
        <v>0</v>
      </c>
      <c r="M3188" t="str">
        <f>VLOOKUP(D3188,Group[],4,FALSE)</f>
        <v>Hilir Lainnya</v>
      </c>
      <c r="N3188" t="str">
        <f>VLOOKUP(F3188,Kategori[],3,FALSE)</f>
        <v>Hilir Lainya</v>
      </c>
    </row>
    <row r="3189" spans="1:14">
      <c r="A3189" s="139" t="s">
        <v>6856</v>
      </c>
      <c r="B3189" s="27" t="s">
        <v>23</v>
      </c>
      <c r="C3189" s="27" t="s">
        <v>18</v>
      </c>
      <c r="D3189" s="27" t="s">
        <v>1068</v>
      </c>
      <c r="E3189" s="27" t="s">
        <v>37</v>
      </c>
      <c r="F3189" s="27" t="s">
        <v>530</v>
      </c>
      <c r="G3189" s="27" t="s">
        <v>531</v>
      </c>
      <c r="H3189" s="139" t="s">
        <v>5</v>
      </c>
      <c r="I3189" s="1">
        <v>22863545</v>
      </c>
      <c r="J3189" s="58">
        <v>2010</v>
      </c>
      <c r="K3189" t="str">
        <f>VLOOKUP(D3189,Group[],3,FALSE)</f>
        <v>Non Komoditi</v>
      </c>
      <c r="L3189">
        <f>VLOOKUP(D3189,Group[],5,FALSE)</f>
        <v>0</v>
      </c>
      <c r="M3189" t="str">
        <f>VLOOKUP(D3189,Group[],4,FALSE)</f>
        <v>Hilir Lainnya</v>
      </c>
      <c r="N3189" t="str">
        <f>VLOOKUP(F3189,Kategori[],3,FALSE)</f>
        <v>Hilir Lainya</v>
      </c>
    </row>
    <row r="3190" spans="1:14">
      <c r="A3190" s="139" t="s">
        <v>6856</v>
      </c>
      <c r="B3190" s="27" t="s">
        <v>23</v>
      </c>
      <c r="C3190" s="27" t="s">
        <v>18</v>
      </c>
      <c r="D3190" s="27" t="s">
        <v>1068</v>
      </c>
      <c r="E3190" s="27" t="s">
        <v>37</v>
      </c>
      <c r="F3190" s="27" t="s">
        <v>532</v>
      </c>
      <c r="G3190" s="27" t="s">
        <v>533</v>
      </c>
      <c r="H3190" s="139" t="s">
        <v>5</v>
      </c>
      <c r="I3190" s="1">
        <v>1565283</v>
      </c>
      <c r="J3190" s="58">
        <v>205</v>
      </c>
      <c r="K3190" t="str">
        <f>VLOOKUP(D3190,Group[],3,FALSE)</f>
        <v>Non Komoditi</v>
      </c>
      <c r="L3190">
        <f>VLOOKUP(D3190,Group[],5,FALSE)</f>
        <v>0</v>
      </c>
      <c r="M3190" t="str">
        <f>VLOOKUP(D3190,Group[],4,FALSE)</f>
        <v>Hilir Lainnya</v>
      </c>
      <c r="N3190" t="str">
        <f>VLOOKUP(F3190,Kategori[],3,FALSE)</f>
        <v>Hilir Lainya</v>
      </c>
    </row>
    <row r="3191" spans="1:14">
      <c r="A3191" s="139" t="s">
        <v>6856</v>
      </c>
      <c r="B3191" s="27" t="s">
        <v>23</v>
      </c>
      <c r="C3191" s="27" t="s">
        <v>18</v>
      </c>
      <c r="D3191" s="27" t="s">
        <v>1068</v>
      </c>
      <c r="E3191" s="27" t="s">
        <v>37</v>
      </c>
      <c r="F3191" s="27" t="s">
        <v>534</v>
      </c>
      <c r="G3191" s="27" t="s">
        <v>535</v>
      </c>
      <c r="H3191" s="139" t="s">
        <v>5</v>
      </c>
      <c r="I3191" s="1">
        <v>174102390</v>
      </c>
      <c r="J3191" s="58">
        <v>43330</v>
      </c>
      <c r="K3191" t="str">
        <f>VLOOKUP(D3191,Group[],3,FALSE)</f>
        <v>Non Komoditi</v>
      </c>
      <c r="L3191">
        <f>VLOOKUP(D3191,Group[],5,FALSE)</f>
        <v>0</v>
      </c>
      <c r="M3191" t="str">
        <f>VLOOKUP(D3191,Group[],4,FALSE)</f>
        <v>Hilir Lainnya</v>
      </c>
      <c r="N3191" t="str">
        <f>VLOOKUP(F3191,Kategori[],3,FALSE)</f>
        <v>Hilir Lainya</v>
      </c>
    </row>
    <row r="3192" spans="1:14">
      <c r="A3192" s="139" t="s">
        <v>6856</v>
      </c>
      <c r="B3192" s="27" t="s">
        <v>23</v>
      </c>
      <c r="C3192" s="27" t="s">
        <v>18</v>
      </c>
      <c r="D3192" s="27" t="s">
        <v>1068</v>
      </c>
      <c r="E3192" s="27" t="s">
        <v>37</v>
      </c>
      <c r="F3192" s="27" t="s">
        <v>536</v>
      </c>
      <c r="G3192" s="27" t="s">
        <v>537</v>
      </c>
      <c r="H3192" s="139" t="s">
        <v>5</v>
      </c>
      <c r="I3192" s="1">
        <v>3960335</v>
      </c>
      <c r="J3192" s="58">
        <v>5196</v>
      </c>
      <c r="K3192" t="str">
        <f>VLOOKUP(D3192,Group[],3,FALSE)</f>
        <v>Non Komoditi</v>
      </c>
      <c r="L3192">
        <f>VLOOKUP(D3192,Group[],5,FALSE)</f>
        <v>0</v>
      </c>
      <c r="M3192" t="str">
        <f>VLOOKUP(D3192,Group[],4,FALSE)</f>
        <v>Hilir Lainnya</v>
      </c>
      <c r="N3192" t="str">
        <f>VLOOKUP(F3192,Kategori[],3,FALSE)</f>
        <v>Hilir Lainya</v>
      </c>
    </row>
    <row r="3193" spans="1:14">
      <c r="A3193" s="139" t="s">
        <v>6856</v>
      </c>
      <c r="B3193" s="27" t="s">
        <v>23</v>
      </c>
      <c r="C3193" s="27" t="s">
        <v>18</v>
      </c>
      <c r="D3193" s="27" t="s">
        <v>1068</v>
      </c>
      <c r="E3193" s="27" t="s">
        <v>37</v>
      </c>
      <c r="F3193" s="27" t="s">
        <v>540</v>
      </c>
      <c r="G3193" s="27" t="s">
        <v>541</v>
      </c>
      <c r="H3193" s="139" t="s">
        <v>5</v>
      </c>
      <c r="I3193" s="1">
        <v>6021862</v>
      </c>
      <c r="J3193" s="58">
        <v>402</v>
      </c>
      <c r="K3193" t="str">
        <f>VLOOKUP(D3193,Group[],3,FALSE)</f>
        <v>Non Komoditi</v>
      </c>
      <c r="L3193">
        <f>VLOOKUP(D3193,Group[],5,FALSE)</f>
        <v>0</v>
      </c>
      <c r="M3193" t="str">
        <f>VLOOKUP(D3193,Group[],4,FALSE)</f>
        <v>Hilir Lainnya</v>
      </c>
      <c r="N3193" t="str">
        <f>VLOOKUP(F3193,Kategori[],3,FALSE)</f>
        <v>Hilir Lainya</v>
      </c>
    </row>
    <row r="3194" spans="1:14">
      <c r="A3194" s="139" t="s">
        <v>6856</v>
      </c>
      <c r="B3194" s="27" t="s">
        <v>23</v>
      </c>
      <c r="C3194" s="27" t="s">
        <v>18</v>
      </c>
      <c r="D3194" s="27" t="s">
        <v>1068</v>
      </c>
      <c r="E3194" s="27" t="s">
        <v>37</v>
      </c>
      <c r="F3194" s="27" t="s">
        <v>542</v>
      </c>
      <c r="G3194" s="27" t="s">
        <v>543</v>
      </c>
      <c r="H3194" s="139" t="s">
        <v>5</v>
      </c>
      <c r="I3194" s="1">
        <v>1300843</v>
      </c>
      <c r="J3194" s="58">
        <v>208</v>
      </c>
      <c r="K3194" t="str">
        <f>VLOOKUP(D3194,Group[],3,FALSE)</f>
        <v>Non Komoditi</v>
      </c>
      <c r="L3194">
        <f>VLOOKUP(D3194,Group[],5,FALSE)</f>
        <v>0</v>
      </c>
      <c r="M3194" t="str">
        <f>VLOOKUP(D3194,Group[],4,FALSE)</f>
        <v>Hilir Lainnya</v>
      </c>
      <c r="N3194" t="str">
        <f>VLOOKUP(F3194,Kategori[],3,FALSE)</f>
        <v>Hilir Lainya</v>
      </c>
    </row>
    <row r="3195" spans="1:14">
      <c r="A3195" s="139" t="s">
        <v>6856</v>
      </c>
      <c r="B3195" s="27" t="s">
        <v>23</v>
      </c>
      <c r="C3195" s="27" t="s">
        <v>18</v>
      </c>
      <c r="D3195" s="27" t="s">
        <v>1068</v>
      </c>
      <c r="E3195" s="27" t="s">
        <v>37</v>
      </c>
      <c r="F3195" s="27" t="s">
        <v>544</v>
      </c>
      <c r="G3195" s="27" t="s">
        <v>545</v>
      </c>
      <c r="H3195" s="139" t="s">
        <v>5</v>
      </c>
      <c r="I3195" s="1">
        <v>4864865</v>
      </c>
      <c r="J3195" s="58">
        <v>1200</v>
      </c>
      <c r="K3195" t="str">
        <f>VLOOKUP(D3195,Group[],3,FALSE)</f>
        <v>Non Komoditi</v>
      </c>
      <c r="L3195">
        <f>VLOOKUP(D3195,Group[],5,FALSE)</f>
        <v>0</v>
      </c>
      <c r="M3195" t="str">
        <f>VLOOKUP(D3195,Group[],4,FALSE)</f>
        <v>Hilir Lainnya</v>
      </c>
      <c r="N3195" t="str">
        <f>VLOOKUP(F3195,Kategori[],3,FALSE)</f>
        <v>Hilir Lainya</v>
      </c>
    </row>
    <row r="3196" spans="1:14">
      <c r="A3196" s="139" t="s">
        <v>6856</v>
      </c>
      <c r="B3196" s="27" t="s">
        <v>23</v>
      </c>
      <c r="C3196" s="27" t="s">
        <v>18</v>
      </c>
      <c r="D3196" s="27" t="s">
        <v>1068</v>
      </c>
      <c r="E3196" s="27" t="s">
        <v>37</v>
      </c>
      <c r="F3196" s="27" t="s">
        <v>546</v>
      </c>
      <c r="G3196" s="27" t="s">
        <v>547</v>
      </c>
      <c r="H3196" s="139" t="s">
        <v>5</v>
      </c>
      <c r="I3196" s="1">
        <v>54989879</v>
      </c>
      <c r="J3196" s="58">
        <v>6738</v>
      </c>
      <c r="K3196" t="str">
        <f>VLOOKUP(D3196,Group[],3,FALSE)</f>
        <v>Non Komoditi</v>
      </c>
      <c r="L3196">
        <f>VLOOKUP(D3196,Group[],5,FALSE)</f>
        <v>0</v>
      </c>
      <c r="M3196" t="str">
        <f>VLOOKUP(D3196,Group[],4,FALSE)</f>
        <v>Hilir Lainnya</v>
      </c>
      <c r="N3196" t="str">
        <f>VLOOKUP(F3196,Kategori[],3,FALSE)</f>
        <v>Hilir Lainya</v>
      </c>
    </row>
    <row r="3197" spans="1:14">
      <c r="A3197" s="139" t="s">
        <v>6856</v>
      </c>
      <c r="B3197" s="27" t="s">
        <v>23</v>
      </c>
      <c r="C3197" s="27" t="s">
        <v>18</v>
      </c>
      <c r="D3197" s="27" t="s">
        <v>1068</v>
      </c>
      <c r="E3197" s="27" t="s">
        <v>37</v>
      </c>
      <c r="F3197" s="27" t="s">
        <v>548</v>
      </c>
      <c r="G3197" s="27" t="s">
        <v>549</v>
      </c>
      <c r="H3197" s="139" t="s">
        <v>5</v>
      </c>
      <c r="I3197" s="1">
        <v>2271187</v>
      </c>
      <c r="J3197" s="58">
        <v>281</v>
      </c>
      <c r="K3197" t="str">
        <f>VLOOKUP(D3197,Group[],3,FALSE)</f>
        <v>Non Komoditi</v>
      </c>
      <c r="L3197">
        <f>VLOOKUP(D3197,Group[],5,FALSE)</f>
        <v>0</v>
      </c>
      <c r="M3197" t="str">
        <f>VLOOKUP(D3197,Group[],4,FALSE)</f>
        <v>Hilir Lainnya</v>
      </c>
      <c r="N3197" t="str">
        <f>VLOOKUP(F3197,Kategori[],3,FALSE)</f>
        <v>Hilir Lainya</v>
      </c>
    </row>
    <row r="3198" spans="1:14">
      <c r="A3198" s="139" t="s">
        <v>6856</v>
      </c>
      <c r="B3198" s="27" t="s">
        <v>23</v>
      </c>
      <c r="C3198" s="27" t="s">
        <v>18</v>
      </c>
      <c r="D3198" s="27" t="s">
        <v>1068</v>
      </c>
      <c r="E3198" s="27" t="s">
        <v>37</v>
      </c>
      <c r="F3198" s="27" t="s">
        <v>550</v>
      </c>
      <c r="G3198" s="27" t="s">
        <v>551</v>
      </c>
      <c r="H3198" s="139" t="s">
        <v>5</v>
      </c>
      <c r="I3198" s="1">
        <v>74214507</v>
      </c>
      <c r="J3198" s="58">
        <v>7640</v>
      </c>
      <c r="K3198" t="str">
        <f>VLOOKUP(D3198,Group[],3,FALSE)</f>
        <v>Non Komoditi</v>
      </c>
      <c r="L3198">
        <f>VLOOKUP(D3198,Group[],5,FALSE)</f>
        <v>0</v>
      </c>
      <c r="M3198" t="str">
        <f>VLOOKUP(D3198,Group[],4,FALSE)</f>
        <v>Hilir Lainnya</v>
      </c>
      <c r="N3198" t="str">
        <f>VLOOKUP(F3198,Kategori[],3,FALSE)</f>
        <v>Hilir Lainya</v>
      </c>
    </row>
    <row r="3199" spans="1:14">
      <c r="A3199" s="139" t="s">
        <v>6856</v>
      </c>
      <c r="B3199" s="27" t="s">
        <v>23</v>
      </c>
      <c r="C3199" s="27" t="s">
        <v>18</v>
      </c>
      <c r="D3199" s="27" t="s">
        <v>1068</v>
      </c>
      <c r="E3199" s="27" t="s">
        <v>37</v>
      </c>
      <c r="F3199" s="27" t="s">
        <v>552</v>
      </c>
      <c r="G3199" s="27" t="s">
        <v>553</v>
      </c>
      <c r="H3199" s="139" t="s">
        <v>5</v>
      </c>
      <c r="I3199" s="1">
        <v>16330677</v>
      </c>
      <c r="J3199" s="58">
        <v>1173</v>
      </c>
      <c r="K3199" t="str">
        <f>VLOOKUP(D3199,Group[],3,FALSE)</f>
        <v>Non Komoditi</v>
      </c>
      <c r="L3199">
        <f>VLOOKUP(D3199,Group[],5,FALSE)</f>
        <v>0</v>
      </c>
      <c r="M3199" t="str">
        <f>VLOOKUP(D3199,Group[],4,FALSE)</f>
        <v>Hilir Lainnya</v>
      </c>
      <c r="N3199" t="str">
        <f>VLOOKUP(F3199,Kategori[],3,FALSE)</f>
        <v>Hilir Lainya</v>
      </c>
    </row>
    <row r="3200" spans="1:14">
      <c r="A3200" s="139" t="s">
        <v>6856</v>
      </c>
      <c r="B3200" s="27" t="s">
        <v>23</v>
      </c>
      <c r="C3200" s="27" t="s">
        <v>18</v>
      </c>
      <c r="D3200" s="27" t="s">
        <v>1068</v>
      </c>
      <c r="E3200" s="27" t="s">
        <v>37</v>
      </c>
      <c r="F3200" s="27" t="s">
        <v>554</v>
      </c>
      <c r="G3200" s="27" t="s">
        <v>555</v>
      </c>
      <c r="H3200" s="139" t="s">
        <v>5</v>
      </c>
      <c r="I3200" s="1">
        <v>46041134</v>
      </c>
      <c r="J3200" s="58">
        <v>4680</v>
      </c>
      <c r="K3200" t="str">
        <f>VLOOKUP(D3200,Group[],3,FALSE)</f>
        <v>Non Komoditi</v>
      </c>
      <c r="L3200">
        <f>VLOOKUP(D3200,Group[],5,FALSE)</f>
        <v>0</v>
      </c>
      <c r="M3200" t="str">
        <f>VLOOKUP(D3200,Group[],4,FALSE)</f>
        <v>Hilir Lainnya</v>
      </c>
      <c r="N3200" t="str">
        <f>VLOOKUP(F3200,Kategori[],3,FALSE)</f>
        <v>Hilir Lainya</v>
      </c>
    </row>
    <row r="3201" spans="1:14">
      <c r="A3201" s="139" t="s">
        <v>6856</v>
      </c>
      <c r="B3201" s="27" t="s">
        <v>23</v>
      </c>
      <c r="C3201" s="27" t="s">
        <v>18</v>
      </c>
      <c r="D3201" s="27" t="s">
        <v>1068</v>
      </c>
      <c r="E3201" s="27" t="s">
        <v>37</v>
      </c>
      <c r="F3201" s="27" t="s">
        <v>556</v>
      </c>
      <c r="G3201" s="27" t="s">
        <v>557</v>
      </c>
      <c r="H3201" s="139" t="s">
        <v>5</v>
      </c>
      <c r="I3201" s="1">
        <v>11934948</v>
      </c>
      <c r="J3201" s="58">
        <v>796</v>
      </c>
      <c r="K3201" t="str">
        <f>VLOOKUP(D3201,Group[],3,FALSE)</f>
        <v>Non Komoditi</v>
      </c>
      <c r="L3201">
        <f>VLOOKUP(D3201,Group[],5,FALSE)</f>
        <v>0</v>
      </c>
      <c r="M3201" t="str">
        <f>VLOOKUP(D3201,Group[],4,FALSE)</f>
        <v>Hilir Lainnya</v>
      </c>
      <c r="N3201" t="str">
        <f>VLOOKUP(F3201,Kategori[],3,FALSE)</f>
        <v>Hilir Lainya</v>
      </c>
    </row>
    <row r="3202" spans="1:14">
      <c r="A3202" s="139" t="s">
        <v>6856</v>
      </c>
      <c r="B3202" s="27" t="s">
        <v>23</v>
      </c>
      <c r="C3202" s="27" t="s">
        <v>18</v>
      </c>
      <c r="D3202" s="27" t="s">
        <v>1068</v>
      </c>
      <c r="E3202" s="27" t="s">
        <v>37</v>
      </c>
      <c r="F3202" s="27" t="s">
        <v>558</v>
      </c>
      <c r="G3202" s="27" t="s">
        <v>559</v>
      </c>
      <c r="H3202" s="139" t="s">
        <v>5</v>
      </c>
      <c r="I3202" s="1">
        <v>440000</v>
      </c>
      <c r="J3202" s="58">
        <v>6</v>
      </c>
      <c r="K3202" t="str">
        <f>VLOOKUP(D3202,Group[],3,FALSE)</f>
        <v>Non Komoditi</v>
      </c>
      <c r="L3202">
        <f>VLOOKUP(D3202,Group[],5,FALSE)</f>
        <v>0</v>
      </c>
      <c r="M3202" t="str">
        <f>VLOOKUP(D3202,Group[],4,FALSE)</f>
        <v>Hilir Lainnya</v>
      </c>
      <c r="N3202" t="str">
        <f>VLOOKUP(F3202,Kategori[],3,FALSE)</f>
        <v>Hilir Lainya</v>
      </c>
    </row>
    <row r="3203" spans="1:14">
      <c r="A3203" s="139" t="s">
        <v>6856</v>
      </c>
      <c r="B3203" s="27" t="s">
        <v>23</v>
      </c>
      <c r="C3203" s="27" t="s">
        <v>18</v>
      </c>
      <c r="D3203" s="27" t="s">
        <v>1068</v>
      </c>
      <c r="E3203" s="27" t="s">
        <v>37</v>
      </c>
      <c r="F3203" s="27" t="s">
        <v>560</v>
      </c>
      <c r="G3203" s="27" t="s">
        <v>561</v>
      </c>
      <c r="H3203" s="139" t="s">
        <v>5</v>
      </c>
      <c r="I3203" s="1">
        <v>259092</v>
      </c>
      <c r="J3203" s="58">
        <v>6</v>
      </c>
      <c r="K3203" t="str">
        <f>VLOOKUP(D3203,Group[],3,FALSE)</f>
        <v>Non Komoditi</v>
      </c>
      <c r="L3203">
        <f>VLOOKUP(D3203,Group[],5,FALSE)</f>
        <v>0</v>
      </c>
      <c r="M3203" t="str">
        <f>VLOOKUP(D3203,Group[],4,FALSE)</f>
        <v>Hilir Lainnya</v>
      </c>
      <c r="N3203" t="str">
        <f>VLOOKUP(F3203,Kategori[],3,FALSE)</f>
        <v>Hilir Lainya</v>
      </c>
    </row>
    <row r="3204" spans="1:14">
      <c r="A3204" s="139" t="s">
        <v>6856</v>
      </c>
      <c r="B3204" s="27" t="s">
        <v>23</v>
      </c>
      <c r="C3204" s="27" t="s">
        <v>18</v>
      </c>
      <c r="D3204" s="27" t="s">
        <v>1068</v>
      </c>
      <c r="E3204" s="27" t="s">
        <v>37</v>
      </c>
      <c r="F3204" s="27" t="s">
        <v>562</v>
      </c>
      <c r="G3204" s="27" t="s">
        <v>563</v>
      </c>
      <c r="H3204" s="139" t="s">
        <v>5</v>
      </c>
      <c r="I3204" s="1">
        <v>5284276</v>
      </c>
      <c r="J3204" s="58">
        <v>259</v>
      </c>
      <c r="K3204" t="str">
        <f>VLOOKUP(D3204,Group[],3,FALSE)</f>
        <v>Non Komoditi</v>
      </c>
      <c r="L3204">
        <f>VLOOKUP(D3204,Group[],5,FALSE)</f>
        <v>0</v>
      </c>
      <c r="M3204" t="str">
        <f>VLOOKUP(D3204,Group[],4,FALSE)</f>
        <v>Hilir Lainnya</v>
      </c>
      <c r="N3204" t="str">
        <f>VLOOKUP(F3204,Kategori[],3,FALSE)</f>
        <v>Hilir Lainya</v>
      </c>
    </row>
    <row r="3205" spans="1:14">
      <c r="A3205" s="139" t="s">
        <v>6856</v>
      </c>
      <c r="B3205" s="27" t="s">
        <v>23</v>
      </c>
      <c r="C3205" s="27" t="s">
        <v>18</v>
      </c>
      <c r="D3205" s="27" t="s">
        <v>1068</v>
      </c>
      <c r="E3205" s="27" t="s">
        <v>37</v>
      </c>
      <c r="F3205" s="27" t="s">
        <v>564</v>
      </c>
      <c r="G3205" s="27" t="s">
        <v>565</v>
      </c>
      <c r="H3205" s="139" t="s">
        <v>5</v>
      </c>
      <c r="I3205" s="1">
        <v>202597609</v>
      </c>
      <c r="J3205" s="58">
        <v>49403</v>
      </c>
      <c r="K3205" t="str">
        <f>VLOOKUP(D3205,Group[],3,FALSE)</f>
        <v>Non Komoditi</v>
      </c>
      <c r="L3205">
        <f>VLOOKUP(D3205,Group[],5,FALSE)</f>
        <v>0</v>
      </c>
      <c r="M3205" t="str">
        <f>VLOOKUP(D3205,Group[],4,FALSE)</f>
        <v>Hilir Lainnya</v>
      </c>
      <c r="N3205" t="str">
        <f>VLOOKUP(F3205,Kategori[],3,FALSE)</f>
        <v>Hilir Lainya</v>
      </c>
    </row>
    <row r="3206" spans="1:14">
      <c r="A3206" s="139" t="s">
        <v>6856</v>
      </c>
      <c r="B3206" s="27" t="s">
        <v>23</v>
      </c>
      <c r="C3206" s="27" t="s">
        <v>18</v>
      </c>
      <c r="D3206" s="27" t="s">
        <v>1068</v>
      </c>
      <c r="E3206" s="27" t="s">
        <v>37</v>
      </c>
      <c r="F3206" s="27" t="s">
        <v>566</v>
      </c>
      <c r="G3206" s="27" t="s">
        <v>567</v>
      </c>
      <c r="H3206" s="139" t="s">
        <v>5</v>
      </c>
      <c r="I3206" s="1">
        <v>831657655</v>
      </c>
      <c r="J3206" s="58">
        <v>85062</v>
      </c>
      <c r="K3206" t="str">
        <f>VLOOKUP(D3206,Group[],3,FALSE)</f>
        <v>Non Komoditi</v>
      </c>
      <c r="L3206">
        <f>VLOOKUP(D3206,Group[],5,FALSE)</f>
        <v>0</v>
      </c>
      <c r="M3206" t="str">
        <f>VLOOKUP(D3206,Group[],4,FALSE)</f>
        <v>Hilir Lainnya</v>
      </c>
      <c r="N3206" t="str">
        <f>VLOOKUP(F3206,Kategori[],3,FALSE)</f>
        <v>Hilir Lainya</v>
      </c>
    </row>
    <row r="3207" spans="1:14">
      <c r="A3207" s="139" t="s">
        <v>6856</v>
      </c>
      <c r="B3207" s="27" t="s">
        <v>23</v>
      </c>
      <c r="C3207" s="27" t="s">
        <v>18</v>
      </c>
      <c r="D3207" s="27" t="s">
        <v>1068</v>
      </c>
      <c r="E3207" s="27" t="s">
        <v>37</v>
      </c>
      <c r="F3207" s="27" t="s">
        <v>568</v>
      </c>
      <c r="G3207" s="27" t="s">
        <v>569</v>
      </c>
      <c r="H3207" s="139" t="s">
        <v>5</v>
      </c>
      <c r="I3207" s="1">
        <v>279794653</v>
      </c>
      <c r="J3207" s="58">
        <v>129357</v>
      </c>
      <c r="K3207" t="str">
        <f>VLOOKUP(D3207,Group[],3,FALSE)</f>
        <v>Non Komoditi</v>
      </c>
      <c r="L3207">
        <f>VLOOKUP(D3207,Group[],5,FALSE)</f>
        <v>0</v>
      </c>
      <c r="M3207" t="str">
        <f>VLOOKUP(D3207,Group[],4,FALSE)</f>
        <v>Hilir Lainnya</v>
      </c>
      <c r="N3207" t="str">
        <f>VLOOKUP(F3207,Kategori[],3,FALSE)</f>
        <v>Hilir Lainya</v>
      </c>
    </row>
    <row r="3208" spans="1:14">
      <c r="A3208" s="139" t="s">
        <v>6856</v>
      </c>
      <c r="B3208" s="27" t="s">
        <v>23</v>
      </c>
      <c r="C3208" s="27" t="s">
        <v>18</v>
      </c>
      <c r="D3208" s="27" t="s">
        <v>1068</v>
      </c>
      <c r="E3208" s="27" t="s">
        <v>37</v>
      </c>
      <c r="F3208" s="27" t="s">
        <v>570</v>
      </c>
      <c r="G3208" s="27" t="s">
        <v>571</v>
      </c>
      <c r="H3208" s="139" t="s">
        <v>5</v>
      </c>
      <c r="I3208" s="1">
        <v>89723921</v>
      </c>
      <c r="J3208" s="58">
        <v>9129</v>
      </c>
      <c r="K3208" t="str">
        <f>VLOOKUP(D3208,Group[],3,FALSE)</f>
        <v>Non Komoditi</v>
      </c>
      <c r="L3208">
        <f>VLOOKUP(D3208,Group[],5,FALSE)</f>
        <v>0</v>
      </c>
      <c r="M3208" t="str">
        <f>VLOOKUP(D3208,Group[],4,FALSE)</f>
        <v>Hilir Lainnya</v>
      </c>
      <c r="N3208" t="str">
        <f>VLOOKUP(F3208,Kategori[],3,FALSE)</f>
        <v>Hilir Lainya</v>
      </c>
    </row>
    <row r="3209" spans="1:14">
      <c r="A3209" s="139" t="s">
        <v>6856</v>
      </c>
      <c r="B3209" s="27" t="s">
        <v>23</v>
      </c>
      <c r="C3209" s="27" t="s">
        <v>18</v>
      </c>
      <c r="D3209" s="27" t="s">
        <v>1068</v>
      </c>
      <c r="E3209" s="27" t="s">
        <v>37</v>
      </c>
      <c r="F3209" s="27" t="s">
        <v>572</v>
      </c>
      <c r="G3209" s="27" t="s">
        <v>573</v>
      </c>
      <c r="H3209" s="139" t="s">
        <v>5</v>
      </c>
      <c r="I3209" s="1">
        <v>18174173</v>
      </c>
      <c r="J3209" s="58">
        <v>4455</v>
      </c>
      <c r="K3209" t="str">
        <f>VLOOKUP(D3209,Group[],3,FALSE)</f>
        <v>Non Komoditi</v>
      </c>
      <c r="L3209">
        <f>VLOOKUP(D3209,Group[],5,FALSE)</f>
        <v>0</v>
      </c>
      <c r="M3209" t="str">
        <f>VLOOKUP(D3209,Group[],4,FALSE)</f>
        <v>Hilir Lainnya</v>
      </c>
      <c r="N3209" t="str">
        <f>VLOOKUP(F3209,Kategori[],3,FALSE)</f>
        <v>Hilir Lainya</v>
      </c>
    </row>
    <row r="3210" spans="1:14">
      <c r="A3210" s="139" t="s">
        <v>6856</v>
      </c>
      <c r="B3210" s="27" t="s">
        <v>23</v>
      </c>
      <c r="C3210" s="27" t="s">
        <v>18</v>
      </c>
      <c r="D3210" s="27" t="s">
        <v>1068</v>
      </c>
      <c r="E3210" s="27" t="s">
        <v>37</v>
      </c>
      <c r="F3210" s="27" t="s">
        <v>574</v>
      </c>
      <c r="G3210" s="27" t="s">
        <v>575</v>
      </c>
      <c r="H3210" s="139" t="s">
        <v>5</v>
      </c>
      <c r="I3210" s="1">
        <v>5840228</v>
      </c>
      <c r="J3210" s="58">
        <v>2725</v>
      </c>
      <c r="K3210" t="str">
        <f>VLOOKUP(D3210,Group[],3,FALSE)</f>
        <v>Non Komoditi</v>
      </c>
      <c r="L3210">
        <f>VLOOKUP(D3210,Group[],5,FALSE)</f>
        <v>0</v>
      </c>
      <c r="M3210" t="str">
        <f>VLOOKUP(D3210,Group[],4,FALSE)</f>
        <v>Hilir Lainnya</v>
      </c>
      <c r="N3210" t="str">
        <f>VLOOKUP(F3210,Kategori[],3,FALSE)</f>
        <v>Hilir Lainya</v>
      </c>
    </row>
    <row r="3211" spans="1:14">
      <c r="A3211" s="139" t="s">
        <v>6856</v>
      </c>
      <c r="B3211" s="27" t="s">
        <v>23</v>
      </c>
      <c r="C3211" s="27" t="s">
        <v>18</v>
      </c>
      <c r="D3211" s="27" t="s">
        <v>1068</v>
      </c>
      <c r="E3211" s="27" t="s">
        <v>37</v>
      </c>
      <c r="F3211" s="27" t="s">
        <v>576</v>
      </c>
      <c r="G3211" s="27" t="s">
        <v>577</v>
      </c>
      <c r="H3211" s="139" t="s">
        <v>5</v>
      </c>
      <c r="I3211" s="1">
        <v>2902731</v>
      </c>
      <c r="J3211" s="58">
        <v>37</v>
      </c>
      <c r="K3211" t="str">
        <f>VLOOKUP(D3211,Group[],3,FALSE)</f>
        <v>Non Komoditi</v>
      </c>
      <c r="L3211">
        <f>VLOOKUP(D3211,Group[],5,FALSE)</f>
        <v>0</v>
      </c>
      <c r="M3211" t="str">
        <f>VLOOKUP(D3211,Group[],4,FALSE)</f>
        <v>Hilir Lainnya</v>
      </c>
      <c r="N3211" t="str">
        <f>VLOOKUP(F3211,Kategori[],3,FALSE)</f>
        <v>Hilir Lainya</v>
      </c>
    </row>
    <row r="3212" spans="1:14">
      <c r="A3212" s="139" t="s">
        <v>6856</v>
      </c>
      <c r="B3212" s="27" t="s">
        <v>23</v>
      </c>
      <c r="C3212" s="27" t="s">
        <v>18</v>
      </c>
      <c r="D3212" s="27" t="s">
        <v>1068</v>
      </c>
      <c r="E3212" s="27" t="s">
        <v>37</v>
      </c>
      <c r="F3212" s="27" t="s">
        <v>578</v>
      </c>
      <c r="G3212" s="27" t="s">
        <v>579</v>
      </c>
      <c r="H3212" s="139" t="s">
        <v>5</v>
      </c>
      <c r="I3212" s="1">
        <v>45668835</v>
      </c>
      <c r="J3212" s="58">
        <v>5849</v>
      </c>
      <c r="K3212" t="str">
        <f>VLOOKUP(D3212,Group[],3,FALSE)</f>
        <v>Non Komoditi</v>
      </c>
      <c r="L3212">
        <f>VLOOKUP(D3212,Group[],5,FALSE)</f>
        <v>0</v>
      </c>
      <c r="M3212" t="str">
        <f>VLOOKUP(D3212,Group[],4,FALSE)</f>
        <v>Hilir Lainnya</v>
      </c>
      <c r="N3212" t="str">
        <f>VLOOKUP(F3212,Kategori[],3,FALSE)</f>
        <v>Hilir Lainya</v>
      </c>
    </row>
    <row r="3213" spans="1:14">
      <c r="A3213" s="139" t="s">
        <v>6856</v>
      </c>
      <c r="B3213" s="27" t="s">
        <v>23</v>
      </c>
      <c r="C3213" s="27" t="s">
        <v>18</v>
      </c>
      <c r="D3213" s="27" t="s">
        <v>1068</v>
      </c>
      <c r="E3213" s="27" t="s">
        <v>37</v>
      </c>
      <c r="F3213" s="27" t="s">
        <v>606</v>
      </c>
      <c r="G3213" s="27" t="s">
        <v>607</v>
      </c>
      <c r="H3213" s="139" t="s">
        <v>5</v>
      </c>
      <c r="I3213" s="1">
        <v>1798919</v>
      </c>
      <c r="J3213" s="58">
        <v>320</v>
      </c>
      <c r="K3213" t="str">
        <f>VLOOKUP(D3213,Group[],3,FALSE)</f>
        <v>Non Komoditi</v>
      </c>
      <c r="L3213">
        <f>VLOOKUP(D3213,Group[],5,FALSE)</f>
        <v>0</v>
      </c>
      <c r="M3213" t="str">
        <f>VLOOKUP(D3213,Group[],4,FALSE)</f>
        <v>Hilir Lainnya</v>
      </c>
      <c r="N3213" t="str">
        <f>VLOOKUP(F3213,Kategori[],3,FALSE)</f>
        <v>Hilir Lainya</v>
      </c>
    </row>
    <row r="3214" spans="1:14">
      <c r="A3214" s="139" t="s">
        <v>6856</v>
      </c>
      <c r="B3214" s="27" t="s">
        <v>23</v>
      </c>
      <c r="C3214" s="27" t="s">
        <v>18</v>
      </c>
      <c r="D3214" s="27" t="s">
        <v>1068</v>
      </c>
      <c r="E3214" s="27" t="s">
        <v>37</v>
      </c>
      <c r="F3214" s="27" t="s">
        <v>614</v>
      </c>
      <c r="G3214" s="27" t="s">
        <v>615</v>
      </c>
      <c r="H3214" s="139" t="s">
        <v>5</v>
      </c>
      <c r="I3214" s="1">
        <v>8100000</v>
      </c>
      <c r="J3214" s="58">
        <v>300</v>
      </c>
      <c r="K3214" t="str">
        <f>VLOOKUP(D3214,Group[],3,FALSE)</f>
        <v>Non Komoditi</v>
      </c>
      <c r="L3214">
        <f>VLOOKUP(D3214,Group[],5,FALSE)</f>
        <v>0</v>
      </c>
      <c r="M3214" t="str">
        <f>VLOOKUP(D3214,Group[],4,FALSE)</f>
        <v>Hilir Lainnya</v>
      </c>
      <c r="N3214" t="str">
        <f>VLOOKUP(F3214,Kategori[],3,FALSE)</f>
        <v>Hilir Lainya</v>
      </c>
    </row>
    <row r="3215" spans="1:14">
      <c r="A3215" s="139" t="s">
        <v>6856</v>
      </c>
      <c r="B3215" s="27" t="s">
        <v>23</v>
      </c>
      <c r="C3215" s="27" t="s">
        <v>18</v>
      </c>
      <c r="D3215" s="27" t="s">
        <v>1068</v>
      </c>
      <c r="E3215" s="27" t="s">
        <v>37</v>
      </c>
      <c r="F3215" s="27" t="s">
        <v>632</v>
      </c>
      <c r="G3215" s="27" t="s">
        <v>633</v>
      </c>
      <c r="H3215" s="139" t="s">
        <v>5</v>
      </c>
      <c r="I3215" s="1">
        <v>57223</v>
      </c>
      <c r="J3215" s="58">
        <v>7</v>
      </c>
      <c r="K3215" t="str">
        <f>VLOOKUP(D3215,Group[],3,FALSE)</f>
        <v>Non Komoditi</v>
      </c>
      <c r="L3215">
        <f>VLOOKUP(D3215,Group[],5,FALSE)</f>
        <v>0</v>
      </c>
      <c r="M3215" t="str">
        <f>VLOOKUP(D3215,Group[],4,FALSE)</f>
        <v>Hilir Lainnya</v>
      </c>
      <c r="N3215" t="str">
        <f>VLOOKUP(F3215,Kategori[],3,FALSE)</f>
        <v>Hilir Lainya</v>
      </c>
    </row>
    <row r="3216" spans="1:14">
      <c r="A3216" s="139" t="s">
        <v>6856</v>
      </c>
      <c r="B3216" s="27" t="s">
        <v>23</v>
      </c>
      <c r="C3216" s="27" t="s">
        <v>18</v>
      </c>
      <c r="D3216" s="27" t="s">
        <v>1068</v>
      </c>
      <c r="E3216" s="27" t="s">
        <v>37</v>
      </c>
      <c r="F3216" s="27" t="s">
        <v>108</v>
      </c>
      <c r="G3216" s="27" t="s">
        <v>109</v>
      </c>
      <c r="H3216" s="139" t="s">
        <v>4</v>
      </c>
      <c r="I3216" s="1">
        <v>308360052</v>
      </c>
      <c r="J3216" s="58">
        <v>26000</v>
      </c>
      <c r="K3216" t="str">
        <f>VLOOKUP(D3216,Group[],3,FALSE)</f>
        <v>Non Komoditi</v>
      </c>
      <c r="L3216">
        <f>VLOOKUP(D3216,Group[],5,FALSE)</f>
        <v>0</v>
      </c>
      <c r="M3216" t="str">
        <f>VLOOKUP(D3216,Group[],4,FALSE)</f>
        <v>Hilir Lainnya</v>
      </c>
      <c r="N3216" t="str">
        <f>VLOOKUP(F3216,Kategori[],3,FALSE)</f>
        <v>Ortodhoks</v>
      </c>
    </row>
    <row r="3217" spans="1:14">
      <c r="A3217" s="139" t="s">
        <v>6856</v>
      </c>
      <c r="B3217" s="27" t="s">
        <v>23</v>
      </c>
      <c r="C3217" s="27" t="s">
        <v>18</v>
      </c>
      <c r="D3217" s="27" t="s">
        <v>1068</v>
      </c>
      <c r="E3217" s="27" t="s">
        <v>37</v>
      </c>
      <c r="F3217" s="27" t="s">
        <v>636</v>
      </c>
      <c r="G3217" s="27" t="s">
        <v>637</v>
      </c>
      <c r="H3217" s="139" t="s">
        <v>5</v>
      </c>
      <c r="I3217" s="1">
        <v>10000000</v>
      </c>
      <c r="J3217" s="58">
        <v>200</v>
      </c>
      <c r="K3217" t="str">
        <f>VLOOKUP(D3217,Group[],3,FALSE)</f>
        <v>Non Komoditi</v>
      </c>
      <c r="L3217">
        <f>VLOOKUP(D3217,Group[],5,FALSE)</f>
        <v>0</v>
      </c>
      <c r="M3217" t="str">
        <f>VLOOKUP(D3217,Group[],4,FALSE)</f>
        <v>Hilir Lainnya</v>
      </c>
      <c r="N3217" t="str">
        <f>VLOOKUP(F3217,Kategori[],3,FALSE)</f>
        <v>Hilir Lainya</v>
      </c>
    </row>
    <row r="3218" spans="1:14">
      <c r="A3218" s="139" t="s">
        <v>6856</v>
      </c>
      <c r="B3218" s="27" t="s">
        <v>23</v>
      </c>
      <c r="C3218" s="27" t="s">
        <v>18</v>
      </c>
      <c r="D3218" s="27" t="s">
        <v>1071</v>
      </c>
      <c r="E3218" s="27" t="s">
        <v>42</v>
      </c>
      <c r="F3218" s="27" t="s">
        <v>456</v>
      </c>
      <c r="G3218" s="27" t="s">
        <v>457</v>
      </c>
      <c r="H3218" s="139" t="s">
        <v>5</v>
      </c>
      <c r="I3218" s="1">
        <v>6600000</v>
      </c>
      <c r="J3218" s="58">
        <v>11</v>
      </c>
      <c r="K3218" t="str">
        <f>VLOOKUP(D3218,Group[],3,FALSE)</f>
        <v>Non Komoditi</v>
      </c>
      <c r="L3218">
        <f>VLOOKUP(D3218,Group[],5,FALSE)</f>
        <v>0</v>
      </c>
      <c r="M3218" t="str">
        <f>VLOOKUP(D3218,Group[],4,FALSE)</f>
        <v>Hilir Lainnya</v>
      </c>
      <c r="N3218" t="str">
        <f>VLOOKUP(F3218,Kategori[],3,FALSE)</f>
        <v>Hilir Lainya</v>
      </c>
    </row>
    <row r="3219" spans="1:14">
      <c r="A3219" s="139" t="s">
        <v>6856</v>
      </c>
      <c r="B3219" s="27" t="s">
        <v>23</v>
      </c>
      <c r="C3219" s="27" t="s">
        <v>18</v>
      </c>
      <c r="D3219" s="27" t="s">
        <v>1071</v>
      </c>
      <c r="E3219" s="27" t="s">
        <v>42</v>
      </c>
      <c r="F3219" s="27" t="s">
        <v>458</v>
      </c>
      <c r="G3219" s="27" t="s">
        <v>459</v>
      </c>
      <c r="H3219" s="139" t="s">
        <v>5</v>
      </c>
      <c r="I3219" s="1">
        <v>2106150</v>
      </c>
      <c r="J3219" s="58">
        <v>132</v>
      </c>
      <c r="K3219" t="str">
        <f>VLOOKUP(D3219,Group[],3,FALSE)</f>
        <v>Non Komoditi</v>
      </c>
      <c r="L3219">
        <f>VLOOKUP(D3219,Group[],5,FALSE)</f>
        <v>0</v>
      </c>
      <c r="M3219" t="str">
        <f>VLOOKUP(D3219,Group[],4,FALSE)</f>
        <v>Hilir Lainnya</v>
      </c>
      <c r="N3219" t="str">
        <f>VLOOKUP(F3219,Kategori[],3,FALSE)</f>
        <v>Hilir Lainya</v>
      </c>
    </row>
    <row r="3220" spans="1:14">
      <c r="A3220" s="139" t="s">
        <v>6856</v>
      </c>
      <c r="B3220" s="27" t="s">
        <v>23</v>
      </c>
      <c r="C3220" s="27" t="s">
        <v>18</v>
      </c>
      <c r="D3220" s="27" t="s">
        <v>1070</v>
      </c>
      <c r="E3220" s="27" t="s">
        <v>44</v>
      </c>
      <c r="F3220" s="27" t="s">
        <v>452</v>
      </c>
      <c r="G3220" s="27" t="s">
        <v>453</v>
      </c>
      <c r="H3220" s="139" t="s">
        <v>5</v>
      </c>
      <c r="I3220" s="1">
        <v>2870991</v>
      </c>
      <c r="J3220" s="58">
        <v>248</v>
      </c>
      <c r="K3220" t="str">
        <f>VLOOKUP(D3220,Group[],3,FALSE)</f>
        <v>Non Komoditi</v>
      </c>
      <c r="L3220">
        <f>VLOOKUP(D3220,Group[],5,FALSE)</f>
        <v>0</v>
      </c>
      <c r="M3220" t="str">
        <f>VLOOKUP(D3220,Group[],4,FALSE)</f>
        <v>Hilir Lainnya</v>
      </c>
      <c r="N3220" t="str">
        <f>VLOOKUP(F3220,Kategori[],3,FALSE)</f>
        <v>Hilir Lainya</v>
      </c>
    </row>
    <row r="3221" spans="1:14">
      <c r="A3221" s="139" t="s">
        <v>6856</v>
      </c>
      <c r="B3221" s="27" t="s">
        <v>23</v>
      </c>
      <c r="C3221" s="27" t="s">
        <v>18</v>
      </c>
      <c r="D3221" s="27" t="s">
        <v>1070</v>
      </c>
      <c r="E3221" s="27" t="s">
        <v>44</v>
      </c>
      <c r="F3221" s="27" t="s">
        <v>454</v>
      </c>
      <c r="G3221" s="27" t="s">
        <v>455</v>
      </c>
      <c r="H3221" s="139" t="s">
        <v>5</v>
      </c>
      <c r="I3221" s="1">
        <v>81003540</v>
      </c>
      <c r="J3221" s="58">
        <v>2684</v>
      </c>
      <c r="K3221" t="str">
        <f>VLOOKUP(D3221,Group[],3,FALSE)</f>
        <v>Non Komoditi</v>
      </c>
      <c r="L3221">
        <f>VLOOKUP(D3221,Group[],5,FALSE)</f>
        <v>0</v>
      </c>
      <c r="M3221" t="str">
        <f>VLOOKUP(D3221,Group[],4,FALSE)</f>
        <v>Hilir Lainnya</v>
      </c>
      <c r="N3221" t="str">
        <f>VLOOKUP(F3221,Kategori[],3,FALSE)</f>
        <v>Hilir Lainya</v>
      </c>
    </row>
    <row r="3222" spans="1:14">
      <c r="A3222" s="139" t="s">
        <v>6856</v>
      </c>
      <c r="B3222" s="27" t="s">
        <v>23</v>
      </c>
      <c r="C3222" s="27" t="s">
        <v>18</v>
      </c>
      <c r="D3222" s="27" t="s">
        <v>1070</v>
      </c>
      <c r="E3222" s="27" t="s">
        <v>44</v>
      </c>
      <c r="F3222" s="27" t="s">
        <v>474</v>
      </c>
      <c r="G3222" s="27" t="s">
        <v>475</v>
      </c>
      <c r="H3222" s="139" t="s">
        <v>5</v>
      </c>
      <c r="I3222" s="1">
        <v>18520000</v>
      </c>
      <c r="J3222" s="58">
        <v>1389</v>
      </c>
      <c r="K3222" t="str">
        <f>VLOOKUP(D3222,Group[],3,FALSE)</f>
        <v>Non Komoditi</v>
      </c>
      <c r="L3222">
        <f>VLOOKUP(D3222,Group[],5,FALSE)</f>
        <v>0</v>
      </c>
      <c r="M3222" t="str">
        <f>VLOOKUP(D3222,Group[],4,FALSE)</f>
        <v>Hilir Lainnya</v>
      </c>
      <c r="N3222" t="str">
        <f>VLOOKUP(F3222,Kategori[],3,FALSE)</f>
        <v>Hilir Lainya</v>
      </c>
    </row>
    <row r="3223" spans="1:14">
      <c r="A3223" s="139" t="s">
        <v>6856</v>
      </c>
      <c r="B3223" s="27" t="s">
        <v>23</v>
      </c>
      <c r="C3223" s="27" t="s">
        <v>18</v>
      </c>
      <c r="D3223" s="27" t="s">
        <v>1065</v>
      </c>
      <c r="E3223" s="27" t="s">
        <v>34</v>
      </c>
      <c r="F3223" s="27" t="s">
        <v>620</v>
      </c>
      <c r="G3223" s="27" t="s">
        <v>621</v>
      </c>
      <c r="H3223" s="139" t="s">
        <v>5</v>
      </c>
      <c r="I3223" s="1">
        <v>6823281</v>
      </c>
      <c r="J3223" s="58">
        <v>17</v>
      </c>
      <c r="K3223" t="str">
        <f>VLOOKUP(D3223,Group[],3,FALSE)</f>
        <v>Non Komoditi</v>
      </c>
      <c r="L3223">
        <f>VLOOKUP(D3223,Group[],5,FALSE)</f>
        <v>0</v>
      </c>
      <c r="M3223" t="str">
        <f>VLOOKUP(D3223,Group[],4,FALSE)</f>
        <v>Optimalisasi Aset</v>
      </c>
      <c r="N3223" t="str">
        <f>VLOOKUP(F3223,Kategori[],3,FALSE)</f>
        <v>Optimalisasi Aset</v>
      </c>
    </row>
    <row r="3224" spans="1:14">
      <c r="A3224" s="139" t="s">
        <v>6856</v>
      </c>
      <c r="B3224" s="27" t="s">
        <v>23</v>
      </c>
      <c r="C3224" s="27" t="s">
        <v>18</v>
      </c>
      <c r="D3224" s="27" t="s">
        <v>1065</v>
      </c>
      <c r="E3224" s="27" t="s">
        <v>34</v>
      </c>
      <c r="F3224" s="27" t="s">
        <v>622</v>
      </c>
      <c r="G3224" s="27" t="s">
        <v>623</v>
      </c>
      <c r="H3224" s="139" t="s">
        <v>5</v>
      </c>
      <c r="I3224" s="1">
        <v>5659738</v>
      </c>
      <c r="J3224" s="58">
        <v>2</v>
      </c>
      <c r="K3224" t="str">
        <f>VLOOKUP(D3224,Group[],3,FALSE)</f>
        <v>Non Komoditi</v>
      </c>
      <c r="L3224">
        <f>VLOOKUP(D3224,Group[],5,FALSE)</f>
        <v>0</v>
      </c>
      <c r="M3224" t="str">
        <f>VLOOKUP(D3224,Group[],4,FALSE)</f>
        <v>Optimalisasi Aset</v>
      </c>
      <c r="N3224" t="str">
        <f>VLOOKUP(F3224,Kategori[],3,FALSE)</f>
        <v>Optimalisasi Aset</v>
      </c>
    </row>
    <row r="3225" spans="1:14">
      <c r="A3225" s="139" t="s">
        <v>6856</v>
      </c>
      <c r="B3225" s="27" t="s">
        <v>23</v>
      </c>
      <c r="C3225" s="27" t="s">
        <v>18</v>
      </c>
      <c r="D3225" s="27" t="s">
        <v>1065</v>
      </c>
      <c r="E3225" s="27" t="s">
        <v>34</v>
      </c>
      <c r="F3225" s="27" t="s">
        <v>624</v>
      </c>
      <c r="G3225" s="27" t="s">
        <v>625</v>
      </c>
      <c r="H3225" s="139" t="s">
        <v>5</v>
      </c>
      <c r="I3225" s="1">
        <v>1368526056</v>
      </c>
      <c r="J3225" s="58">
        <v>7902</v>
      </c>
      <c r="K3225" t="str">
        <f>VLOOKUP(D3225,Group[],3,FALSE)</f>
        <v>Non Komoditi</v>
      </c>
      <c r="L3225">
        <f>VLOOKUP(D3225,Group[],5,FALSE)</f>
        <v>0</v>
      </c>
      <c r="M3225" t="str">
        <f>VLOOKUP(D3225,Group[],4,FALSE)</f>
        <v>Optimalisasi Aset</v>
      </c>
      <c r="N3225" t="str">
        <f>VLOOKUP(F3225,Kategori[],3,FALSE)</f>
        <v>Optimalisasi Aset</v>
      </c>
    </row>
    <row r="3226" spans="1:14">
      <c r="A3226" s="139" t="s">
        <v>6856</v>
      </c>
      <c r="B3226" s="27" t="s">
        <v>23</v>
      </c>
      <c r="C3226" s="27" t="s">
        <v>18</v>
      </c>
      <c r="D3226" s="27" t="s">
        <v>1065</v>
      </c>
      <c r="E3226" s="27" t="s">
        <v>34</v>
      </c>
      <c r="F3226" s="27" t="s">
        <v>320</v>
      </c>
      <c r="G3226" s="27" t="s">
        <v>321</v>
      </c>
      <c r="H3226" s="139" t="s">
        <v>5</v>
      </c>
      <c r="I3226" s="1">
        <v>2186919816</v>
      </c>
      <c r="J3226" s="58">
        <v>1193</v>
      </c>
      <c r="K3226" t="str">
        <f>VLOOKUP(D3226,Group[],3,FALSE)</f>
        <v>Non Komoditi</v>
      </c>
      <c r="L3226">
        <f>VLOOKUP(D3226,Group[],5,FALSE)</f>
        <v>0</v>
      </c>
      <c r="M3226" t="str">
        <f>VLOOKUP(D3226,Group[],4,FALSE)</f>
        <v>Optimalisasi Aset</v>
      </c>
      <c r="N3226" t="str">
        <f>VLOOKUP(F3226,Kategori[],3,FALSE)</f>
        <v>Optimalisasi Aset</v>
      </c>
    </row>
    <row r="3227" spans="1:14">
      <c r="A3227" s="139" t="s">
        <v>6856</v>
      </c>
      <c r="B3227" s="27" t="s">
        <v>23</v>
      </c>
      <c r="C3227" s="27" t="s">
        <v>18</v>
      </c>
      <c r="D3227" s="27" t="s">
        <v>1073</v>
      </c>
      <c r="E3227" s="27" t="s">
        <v>26</v>
      </c>
      <c r="F3227" s="27" t="s">
        <v>116</v>
      </c>
      <c r="G3227" s="27" t="s">
        <v>117</v>
      </c>
      <c r="H3227" s="139" t="s">
        <v>5</v>
      </c>
      <c r="I3227" s="1">
        <v>1388289638</v>
      </c>
      <c r="J3227" s="58">
        <v>1619</v>
      </c>
      <c r="K3227" t="str">
        <f>VLOOKUP(D3227,Group[],3,FALSE)</f>
        <v>Non Komoditi</v>
      </c>
      <c r="L3227">
        <f>VLOOKUP(D3227,Group[],5,FALSE)</f>
        <v>0</v>
      </c>
      <c r="M3227" t="str">
        <f>VLOOKUP(D3227,Group[],4,FALSE)</f>
        <v>Agrowisata</v>
      </c>
      <c r="N3227" t="str">
        <f>VLOOKUP(F3227,Kategori[],3,FALSE)</f>
        <v>Agrowisata</v>
      </c>
    </row>
    <row r="3228" spans="1:14">
      <c r="A3228" s="139" t="s">
        <v>6856</v>
      </c>
      <c r="B3228" s="27" t="s">
        <v>23</v>
      </c>
      <c r="C3228" s="27" t="s">
        <v>18</v>
      </c>
      <c r="D3228" s="27" t="s">
        <v>1073</v>
      </c>
      <c r="E3228" s="27" t="s">
        <v>26</v>
      </c>
      <c r="F3228" s="27" t="s">
        <v>118</v>
      </c>
      <c r="G3228" s="27" t="s">
        <v>119</v>
      </c>
      <c r="H3228" s="139" t="s">
        <v>5</v>
      </c>
      <c r="I3228" s="1">
        <v>2222815560</v>
      </c>
      <c r="J3228" s="58">
        <v>228127</v>
      </c>
      <c r="K3228" t="str">
        <f>VLOOKUP(D3228,Group[],3,FALSE)</f>
        <v>Non Komoditi</v>
      </c>
      <c r="L3228">
        <f>VLOOKUP(D3228,Group[],5,FALSE)</f>
        <v>0</v>
      </c>
      <c r="M3228" t="str">
        <f>VLOOKUP(D3228,Group[],4,FALSE)</f>
        <v>Agrowisata</v>
      </c>
      <c r="N3228" t="str">
        <f>VLOOKUP(F3228,Kategori[],3,FALSE)</f>
        <v>Agrowisata</v>
      </c>
    </row>
    <row r="3229" spans="1:14">
      <c r="A3229" s="139" t="s">
        <v>6856</v>
      </c>
      <c r="B3229" s="27" t="s">
        <v>23</v>
      </c>
      <c r="C3229" s="27" t="s">
        <v>18</v>
      </c>
      <c r="D3229" s="27" t="s">
        <v>1073</v>
      </c>
      <c r="E3229" s="27" t="s">
        <v>26</v>
      </c>
      <c r="F3229" s="27" t="s">
        <v>120</v>
      </c>
      <c r="G3229" s="27" t="s">
        <v>121</v>
      </c>
      <c r="H3229" s="139" t="s">
        <v>5</v>
      </c>
      <c r="I3229" s="1">
        <v>1131674473</v>
      </c>
      <c r="J3229" s="58">
        <v>3819</v>
      </c>
      <c r="K3229" t="str">
        <f>VLOOKUP(D3229,Group[],3,FALSE)</f>
        <v>Non Komoditi</v>
      </c>
      <c r="L3229">
        <f>VLOOKUP(D3229,Group[],5,FALSE)</f>
        <v>0</v>
      </c>
      <c r="M3229" t="str">
        <f>VLOOKUP(D3229,Group[],4,FALSE)</f>
        <v>Agrowisata</v>
      </c>
      <c r="N3229" t="str">
        <f>VLOOKUP(F3229,Kategori[],3,FALSE)</f>
        <v>Agrowisata</v>
      </c>
    </row>
    <row r="3230" spans="1:14">
      <c r="A3230" s="139" t="s">
        <v>6856</v>
      </c>
      <c r="B3230" s="27" t="s">
        <v>23</v>
      </c>
      <c r="C3230" s="27" t="s">
        <v>18</v>
      </c>
      <c r="D3230" s="27" t="s">
        <v>1073</v>
      </c>
      <c r="E3230" s="27" t="s">
        <v>26</v>
      </c>
      <c r="F3230" s="27" t="s">
        <v>122</v>
      </c>
      <c r="G3230" s="27" t="s">
        <v>123</v>
      </c>
      <c r="H3230" s="139" t="s">
        <v>5</v>
      </c>
      <c r="I3230" s="1">
        <v>3881533950</v>
      </c>
      <c r="J3230" s="58">
        <v>31767</v>
      </c>
      <c r="K3230" t="str">
        <f>VLOOKUP(D3230,Group[],3,FALSE)</f>
        <v>Non Komoditi</v>
      </c>
      <c r="L3230">
        <f>VLOOKUP(D3230,Group[],5,FALSE)</f>
        <v>0</v>
      </c>
      <c r="M3230" t="str">
        <f>VLOOKUP(D3230,Group[],4,FALSE)</f>
        <v>Agrowisata</v>
      </c>
      <c r="N3230" t="str">
        <f>VLOOKUP(F3230,Kategori[],3,FALSE)</f>
        <v>Agrowisata</v>
      </c>
    </row>
    <row r="3231" spans="1:14">
      <c r="A3231" s="139" t="s">
        <v>6856</v>
      </c>
      <c r="B3231" s="27" t="s">
        <v>23</v>
      </c>
      <c r="C3231" s="27" t="s">
        <v>18</v>
      </c>
      <c r="D3231" s="27" t="s">
        <v>1060</v>
      </c>
      <c r="E3231" s="27" t="s">
        <v>31</v>
      </c>
      <c r="F3231" s="27" t="s">
        <v>48</v>
      </c>
      <c r="G3231" s="27" t="s">
        <v>49</v>
      </c>
      <c r="H3231" s="139" t="s">
        <v>5</v>
      </c>
      <c r="I3231" s="1">
        <v>23182118456</v>
      </c>
      <c r="J3231" s="58">
        <v>2</v>
      </c>
      <c r="K3231" t="str">
        <f>VLOOKUP(D3231,Group[],3,FALSE)</f>
        <v>Non Komoditi</v>
      </c>
      <c r="L3231">
        <f>VLOOKUP(D3231,Group[],5,FALSE)</f>
        <v>0</v>
      </c>
      <c r="M3231" t="str">
        <f>VLOOKUP(D3231,Group[],4,FALSE)</f>
        <v>KSO</v>
      </c>
      <c r="N3231" t="str">
        <f>VLOOKUP(F3231,Kategori[],3,FALSE)</f>
        <v>KSO Sawit</v>
      </c>
    </row>
    <row r="3232" spans="1:14">
      <c r="A3232" s="139" t="s">
        <v>6856</v>
      </c>
      <c r="B3232" s="27" t="s">
        <v>23</v>
      </c>
      <c r="C3232" s="27" t="s">
        <v>19</v>
      </c>
      <c r="D3232" s="27" t="s">
        <v>1066</v>
      </c>
      <c r="E3232" s="27" t="s">
        <v>28</v>
      </c>
      <c r="F3232" s="27" t="s">
        <v>369</v>
      </c>
      <c r="G3232" s="27" t="s">
        <v>370</v>
      </c>
      <c r="H3232" s="139" t="s">
        <v>5</v>
      </c>
      <c r="I3232" s="1">
        <v>849886000</v>
      </c>
      <c r="J3232" s="58">
        <v>36500</v>
      </c>
      <c r="K3232" t="str">
        <f>VLOOKUP(D3232,Group[],3,FALSE)</f>
        <v>Komoditi</v>
      </c>
      <c r="L3232" t="str">
        <f>VLOOKUP(D3232,Group[],5,FALSE)</f>
        <v>Karet</v>
      </c>
      <c r="M3232" t="str">
        <f>VLOOKUP(D3232,Group[],4,FALSE)</f>
        <v>Karet</v>
      </c>
      <c r="N3232" t="str">
        <f>VLOOKUP(F3232,Kategori[],3,FALSE)</f>
        <v>Karet Lainnya</v>
      </c>
    </row>
    <row r="3233" spans="1:14">
      <c r="A3233" s="139" t="s">
        <v>6856</v>
      </c>
      <c r="B3233" s="27" t="s">
        <v>23</v>
      </c>
      <c r="C3233" s="27" t="s">
        <v>19</v>
      </c>
      <c r="D3233" s="27" t="s">
        <v>1066</v>
      </c>
      <c r="E3233" s="27" t="s">
        <v>28</v>
      </c>
      <c r="F3233" s="27" t="s">
        <v>98</v>
      </c>
      <c r="G3233" s="27" t="s">
        <v>99</v>
      </c>
      <c r="H3233" s="139" t="s">
        <v>4</v>
      </c>
      <c r="I3233" s="1">
        <v>33318280258</v>
      </c>
      <c r="J3233" s="58">
        <v>909198</v>
      </c>
      <c r="K3233" t="str">
        <f>VLOOKUP(D3233,Group[],3,FALSE)</f>
        <v>Komoditi</v>
      </c>
      <c r="L3233" t="str">
        <f>VLOOKUP(D3233,Group[],5,FALSE)</f>
        <v>Karet</v>
      </c>
      <c r="M3233" t="str">
        <f>VLOOKUP(D3233,Group[],4,FALSE)</f>
        <v>Karet</v>
      </c>
      <c r="N3233" t="str">
        <f>VLOOKUP(F3233,Kategori[],3,FALSE)</f>
        <v>RSS-I</v>
      </c>
    </row>
    <row r="3234" spans="1:14">
      <c r="A3234" s="139" t="s">
        <v>6856</v>
      </c>
      <c r="B3234" s="27" t="s">
        <v>23</v>
      </c>
      <c r="C3234" s="27" t="s">
        <v>19</v>
      </c>
      <c r="D3234" s="27" t="s">
        <v>1066</v>
      </c>
      <c r="E3234" s="27" t="s">
        <v>28</v>
      </c>
      <c r="F3234" s="27" t="s">
        <v>98</v>
      </c>
      <c r="G3234" s="27" t="s">
        <v>99</v>
      </c>
      <c r="H3234" s="139" t="s">
        <v>5</v>
      </c>
      <c r="I3234" s="1">
        <v>14967240641</v>
      </c>
      <c r="J3234" s="58">
        <v>430869</v>
      </c>
      <c r="K3234" t="str">
        <f>VLOOKUP(D3234,Group[],3,FALSE)</f>
        <v>Komoditi</v>
      </c>
      <c r="L3234" t="str">
        <f>VLOOKUP(D3234,Group[],5,FALSE)</f>
        <v>Karet</v>
      </c>
      <c r="M3234" t="str">
        <f>VLOOKUP(D3234,Group[],4,FALSE)</f>
        <v>Karet</v>
      </c>
      <c r="N3234" t="str">
        <f>VLOOKUP(F3234,Kategori[],3,FALSE)</f>
        <v>RSS-I</v>
      </c>
    </row>
    <row r="3235" spans="1:14">
      <c r="A3235" s="139" t="s">
        <v>6856</v>
      </c>
      <c r="B3235" s="27" t="s">
        <v>23</v>
      </c>
      <c r="C3235" s="27" t="s">
        <v>19</v>
      </c>
      <c r="D3235" s="27" t="s">
        <v>1066</v>
      </c>
      <c r="E3235" s="27" t="s">
        <v>28</v>
      </c>
      <c r="F3235" s="27" t="s">
        <v>744</v>
      </c>
      <c r="G3235" s="27" t="s">
        <v>745</v>
      </c>
      <c r="H3235" s="139" t="s">
        <v>5</v>
      </c>
      <c r="I3235" s="1">
        <v>1085210190</v>
      </c>
      <c r="J3235" s="58">
        <v>32544</v>
      </c>
      <c r="K3235" t="str">
        <f>VLOOKUP(D3235,Group[],3,FALSE)</f>
        <v>Komoditi</v>
      </c>
      <c r="L3235" t="str">
        <f>VLOOKUP(D3235,Group[],5,FALSE)</f>
        <v>Karet</v>
      </c>
      <c r="M3235" t="str">
        <f>VLOOKUP(D3235,Group[],4,FALSE)</f>
        <v>Karet</v>
      </c>
      <c r="N3235" t="str">
        <f>VLOOKUP(F3235,Kategori[],3,FALSE)</f>
        <v>RSS-III</v>
      </c>
    </row>
    <row r="3236" spans="1:14">
      <c r="A3236" s="139" t="s">
        <v>6856</v>
      </c>
      <c r="B3236" s="27" t="s">
        <v>23</v>
      </c>
      <c r="C3236" s="27" t="s">
        <v>19</v>
      </c>
      <c r="D3236" s="27" t="s">
        <v>1066</v>
      </c>
      <c r="E3236" s="27" t="s">
        <v>28</v>
      </c>
      <c r="F3236" s="27" t="s">
        <v>746</v>
      </c>
      <c r="G3236" s="27" t="s">
        <v>747</v>
      </c>
      <c r="H3236" s="139" t="s">
        <v>5</v>
      </c>
      <c r="I3236" s="1">
        <v>1171950120</v>
      </c>
      <c r="J3236" s="58">
        <v>36612</v>
      </c>
      <c r="K3236" t="str">
        <f>VLOOKUP(D3236,Group[],3,FALSE)</f>
        <v>Komoditi</v>
      </c>
      <c r="L3236" t="str">
        <f>VLOOKUP(D3236,Group[],5,FALSE)</f>
        <v>Karet</v>
      </c>
      <c r="M3236" t="str">
        <f>VLOOKUP(D3236,Group[],4,FALSE)</f>
        <v>Karet</v>
      </c>
      <c r="N3236" t="str">
        <f>VLOOKUP(F3236,Kategori[],3,FALSE)</f>
        <v>Karet Lainnya</v>
      </c>
    </row>
    <row r="3237" spans="1:14">
      <c r="A3237" s="139" t="s">
        <v>6856</v>
      </c>
      <c r="B3237" s="27" t="s">
        <v>23</v>
      </c>
      <c r="C3237" s="27" t="s">
        <v>19</v>
      </c>
      <c r="D3237" s="27" t="s">
        <v>1066</v>
      </c>
      <c r="E3237" s="27" t="s">
        <v>28</v>
      </c>
      <c r="F3237" s="27" t="s">
        <v>640</v>
      </c>
      <c r="G3237" s="27" t="s">
        <v>641</v>
      </c>
      <c r="H3237" s="139" t="s">
        <v>5</v>
      </c>
      <c r="I3237" s="1">
        <v>9956203000</v>
      </c>
      <c r="J3237" s="58">
        <v>387602</v>
      </c>
      <c r="K3237" t="str">
        <f>VLOOKUP(D3237,Group[],3,FALSE)</f>
        <v>Komoditi</v>
      </c>
      <c r="L3237" t="str">
        <f>VLOOKUP(D3237,Group[],5,FALSE)</f>
        <v>Karet</v>
      </c>
      <c r="M3237" t="str">
        <f>VLOOKUP(D3237,Group[],4,FALSE)</f>
        <v>Karet</v>
      </c>
      <c r="N3237" t="str">
        <f>VLOOKUP(F3237,Kategori[],3,FALSE)</f>
        <v>Karet Lainnya</v>
      </c>
    </row>
    <row r="3238" spans="1:14">
      <c r="A3238" s="139" t="s">
        <v>6856</v>
      </c>
      <c r="B3238" s="27" t="s">
        <v>23</v>
      </c>
      <c r="C3238" s="27" t="s">
        <v>19</v>
      </c>
      <c r="D3238" s="27" t="s">
        <v>1067</v>
      </c>
      <c r="E3238" s="27" t="s">
        <v>36</v>
      </c>
      <c r="F3238" s="27" t="s">
        <v>698</v>
      </c>
      <c r="G3238" s="27" t="s">
        <v>14</v>
      </c>
      <c r="H3238" s="139" t="s">
        <v>5</v>
      </c>
      <c r="I3238" s="1">
        <v>6306306</v>
      </c>
      <c r="J3238" s="58">
        <v>280</v>
      </c>
      <c r="K3238" t="str">
        <f>VLOOKUP(D3238,Group[],3,FALSE)</f>
        <v>Komoditi</v>
      </c>
      <c r="L3238" t="str">
        <f>VLOOKUP(D3238,Group[],5,FALSE)</f>
        <v>Teh</v>
      </c>
      <c r="M3238" t="str">
        <f>VLOOKUP(D3238,Group[],4,FALSE)</f>
        <v>Teh</v>
      </c>
      <c r="N3238" t="str">
        <f>VLOOKUP(F3238,Kategori[],3,FALSE)</f>
        <v>Teh Lainnya</v>
      </c>
    </row>
    <row r="3239" spans="1:14">
      <c r="A3239" s="139" t="s">
        <v>6856</v>
      </c>
      <c r="B3239" s="27" t="s">
        <v>23</v>
      </c>
      <c r="C3239" s="27" t="s">
        <v>19</v>
      </c>
      <c r="D3239" s="27" t="s">
        <v>1067</v>
      </c>
      <c r="E3239" s="27" t="s">
        <v>36</v>
      </c>
      <c r="F3239" s="27" t="s">
        <v>382</v>
      </c>
      <c r="G3239" s="27" t="s">
        <v>383</v>
      </c>
      <c r="H3239" s="139" t="s">
        <v>5</v>
      </c>
      <c r="I3239" s="1">
        <v>537600000</v>
      </c>
      <c r="J3239" s="58">
        <v>38400</v>
      </c>
      <c r="K3239" t="str">
        <f>VLOOKUP(D3239,Group[],3,FALSE)</f>
        <v>Komoditi</v>
      </c>
      <c r="L3239" t="str">
        <f>VLOOKUP(D3239,Group[],5,FALSE)</f>
        <v>Teh</v>
      </c>
      <c r="M3239" t="str">
        <f>VLOOKUP(D3239,Group[],4,FALSE)</f>
        <v>Teh</v>
      </c>
      <c r="N3239" t="str">
        <f>VLOOKUP(F3239,Kategori[],3,FALSE)</f>
        <v>Ortodhoks</v>
      </c>
    </row>
    <row r="3240" spans="1:14">
      <c r="A3240" s="139" t="s">
        <v>6856</v>
      </c>
      <c r="B3240" s="27" t="s">
        <v>23</v>
      </c>
      <c r="C3240" s="27" t="s">
        <v>19</v>
      </c>
      <c r="D3240" s="27" t="s">
        <v>1067</v>
      </c>
      <c r="E3240" s="27" t="s">
        <v>36</v>
      </c>
      <c r="F3240" s="27" t="s">
        <v>62</v>
      </c>
      <c r="G3240" s="27" t="s">
        <v>63</v>
      </c>
      <c r="H3240" s="139" t="s">
        <v>5</v>
      </c>
      <c r="I3240" s="1">
        <v>21621600</v>
      </c>
      <c r="J3240" s="58">
        <v>1000</v>
      </c>
      <c r="K3240" t="str">
        <f>VLOOKUP(D3240,Group[],3,FALSE)</f>
        <v>Komoditi</v>
      </c>
      <c r="L3240" t="str">
        <f>VLOOKUP(D3240,Group[],5,FALSE)</f>
        <v>Teh</v>
      </c>
      <c r="M3240" t="str">
        <f>VLOOKUP(D3240,Group[],4,FALSE)</f>
        <v>Teh</v>
      </c>
      <c r="N3240" t="str">
        <f>VLOOKUP(F3240,Kategori[],3,FALSE)</f>
        <v>Ortodhoks</v>
      </c>
    </row>
    <row r="3241" spans="1:14">
      <c r="A3241" s="139" t="s">
        <v>6856</v>
      </c>
      <c r="B3241" s="27" t="s">
        <v>23</v>
      </c>
      <c r="C3241" s="27" t="s">
        <v>19</v>
      </c>
      <c r="D3241" s="27" t="s">
        <v>1067</v>
      </c>
      <c r="E3241" s="27" t="s">
        <v>36</v>
      </c>
      <c r="F3241" s="27" t="s">
        <v>64</v>
      </c>
      <c r="G3241" s="27" t="s">
        <v>65</v>
      </c>
      <c r="H3241" s="139" t="s">
        <v>5</v>
      </c>
      <c r="I3241" s="1">
        <v>318437529</v>
      </c>
      <c r="J3241" s="58">
        <v>14280</v>
      </c>
      <c r="K3241" t="str">
        <f>VLOOKUP(D3241,Group[],3,FALSE)</f>
        <v>Komoditi</v>
      </c>
      <c r="L3241" t="str">
        <f>VLOOKUP(D3241,Group[],5,FALSE)</f>
        <v>Teh</v>
      </c>
      <c r="M3241" t="str">
        <f>VLOOKUP(D3241,Group[],4,FALSE)</f>
        <v>Teh</v>
      </c>
      <c r="N3241" t="str">
        <f>VLOOKUP(F3241,Kategori[],3,FALSE)</f>
        <v>Ortodhoks</v>
      </c>
    </row>
    <row r="3242" spans="1:14">
      <c r="A3242" s="139" t="s">
        <v>6856</v>
      </c>
      <c r="B3242" s="27" t="s">
        <v>23</v>
      </c>
      <c r="C3242" s="27" t="s">
        <v>19</v>
      </c>
      <c r="D3242" s="27" t="s">
        <v>1067</v>
      </c>
      <c r="E3242" s="27" t="s">
        <v>36</v>
      </c>
      <c r="F3242" s="27" t="s">
        <v>66</v>
      </c>
      <c r="G3242" s="27" t="s">
        <v>67</v>
      </c>
      <c r="H3242" s="139" t="s">
        <v>5</v>
      </c>
      <c r="I3242" s="1">
        <v>344050916</v>
      </c>
      <c r="J3242" s="58">
        <v>15400</v>
      </c>
      <c r="K3242" t="str">
        <f>VLOOKUP(D3242,Group[],3,FALSE)</f>
        <v>Komoditi</v>
      </c>
      <c r="L3242" t="str">
        <f>VLOOKUP(D3242,Group[],5,FALSE)</f>
        <v>Teh</v>
      </c>
      <c r="M3242" t="str">
        <f>VLOOKUP(D3242,Group[],4,FALSE)</f>
        <v>Teh</v>
      </c>
      <c r="N3242" t="str">
        <f>VLOOKUP(F3242,Kategori[],3,FALSE)</f>
        <v>Ortodhoks</v>
      </c>
    </row>
    <row r="3243" spans="1:14">
      <c r="A3243" s="139" t="s">
        <v>6856</v>
      </c>
      <c r="B3243" s="27" t="s">
        <v>23</v>
      </c>
      <c r="C3243" s="27" t="s">
        <v>19</v>
      </c>
      <c r="D3243" s="27" t="s">
        <v>1067</v>
      </c>
      <c r="E3243" s="27" t="s">
        <v>36</v>
      </c>
      <c r="F3243" s="27" t="s">
        <v>68</v>
      </c>
      <c r="G3243" s="27" t="s">
        <v>69</v>
      </c>
      <c r="H3243" s="139" t="s">
        <v>4</v>
      </c>
      <c r="I3243" s="1">
        <v>26165984</v>
      </c>
      <c r="J3243" s="58">
        <v>1240</v>
      </c>
      <c r="K3243" t="str">
        <f>VLOOKUP(D3243,Group[],3,FALSE)</f>
        <v>Komoditi</v>
      </c>
      <c r="L3243" t="str">
        <f>VLOOKUP(D3243,Group[],5,FALSE)</f>
        <v>Teh</v>
      </c>
      <c r="M3243" t="str">
        <f>VLOOKUP(D3243,Group[],4,FALSE)</f>
        <v>Teh</v>
      </c>
      <c r="N3243" t="str">
        <f>VLOOKUP(F3243,Kategori[],3,FALSE)</f>
        <v>Ortodhoks</v>
      </c>
    </row>
    <row r="3244" spans="1:14">
      <c r="A3244" s="139" t="s">
        <v>6856</v>
      </c>
      <c r="B3244" s="27" t="s">
        <v>23</v>
      </c>
      <c r="C3244" s="27" t="s">
        <v>19</v>
      </c>
      <c r="D3244" s="27" t="s">
        <v>1067</v>
      </c>
      <c r="E3244" s="27" t="s">
        <v>36</v>
      </c>
      <c r="F3244" s="27" t="s">
        <v>68</v>
      </c>
      <c r="G3244" s="27" t="s">
        <v>69</v>
      </c>
      <c r="H3244" s="139" t="s">
        <v>5</v>
      </c>
      <c r="I3244" s="1">
        <v>355563826</v>
      </c>
      <c r="J3244" s="58">
        <v>16120</v>
      </c>
      <c r="K3244" t="str">
        <f>VLOOKUP(D3244,Group[],3,FALSE)</f>
        <v>Komoditi</v>
      </c>
      <c r="L3244" t="str">
        <f>VLOOKUP(D3244,Group[],5,FALSE)</f>
        <v>Teh</v>
      </c>
      <c r="M3244" t="str">
        <f>VLOOKUP(D3244,Group[],4,FALSE)</f>
        <v>Teh</v>
      </c>
      <c r="N3244" t="str">
        <f>VLOOKUP(F3244,Kategori[],3,FALSE)</f>
        <v>Ortodhoks</v>
      </c>
    </row>
    <row r="3245" spans="1:14">
      <c r="A3245" s="139" t="s">
        <v>6856</v>
      </c>
      <c r="B3245" s="27" t="s">
        <v>23</v>
      </c>
      <c r="C3245" s="27" t="s">
        <v>19</v>
      </c>
      <c r="D3245" s="27" t="s">
        <v>1067</v>
      </c>
      <c r="E3245" s="27" t="s">
        <v>36</v>
      </c>
      <c r="F3245" s="27" t="s">
        <v>70</v>
      </c>
      <c r="G3245" s="27" t="s">
        <v>71</v>
      </c>
      <c r="H3245" s="139" t="s">
        <v>5</v>
      </c>
      <c r="I3245" s="1">
        <v>1036602296</v>
      </c>
      <c r="J3245" s="58">
        <v>49600</v>
      </c>
      <c r="K3245" t="str">
        <f>VLOOKUP(D3245,Group[],3,FALSE)</f>
        <v>Komoditi</v>
      </c>
      <c r="L3245" t="str">
        <f>VLOOKUP(D3245,Group[],5,FALSE)</f>
        <v>Teh</v>
      </c>
      <c r="M3245" t="str">
        <f>VLOOKUP(D3245,Group[],4,FALSE)</f>
        <v>Teh</v>
      </c>
      <c r="N3245" t="str">
        <f>VLOOKUP(F3245,Kategori[],3,FALSE)</f>
        <v>Ortodhoks</v>
      </c>
    </row>
    <row r="3246" spans="1:14">
      <c r="A3246" s="139" t="s">
        <v>6856</v>
      </c>
      <c r="B3246" s="27" t="s">
        <v>23</v>
      </c>
      <c r="C3246" s="27" t="s">
        <v>19</v>
      </c>
      <c r="D3246" s="27" t="s">
        <v>1067</v>
      </c>
      <c r="E3246" s="27" t="s">
        <v>36</v>
      </c>
      <c r="F3246" s="27" t="s">
        <v>114</v>
      </c>
      <c r="G3246" s="27" t="s">
        <v>115</v>
      </c>
      <c r="H3246" s="139" t="s">
        <v>5</v>
      </c>
      <c r="I3246" s="1">
        <v>22047749</v>
      </c>
      <c r="J3246" s="58">
        <v>1120</v>
      </c>
      <c r="K3246" t="str">
        <f>VLOOKUP(D3246,Group[],3,FALSE)</f>
        <v>Komoditi</v>
      </c>
      <c r="L3246" t="str">
        <f>VLOOKUP(D3246,Group[],5,FALSE)</f>
        <v>Teh</v>
      </c>
      <c r="M3246" t="str">
        <f>VLOOKUP(D3246,Group[],4,FALSE)</f>
        <v>Teh</v>
      </c>
      <c r="N3246" t="str">
        <f>VLOOKUP(F3246,Kategori[],3,FALSE)</f>
        <v>Ortodhoks</v>
      </c>
    </row>
    <row r="3247" spans="1:14">
      <c r="A3247" s="139" t="s">
        <v>6856</v>
      </c>
      <c r="B3247" s="27" t="s">
        <v>23</v>
      </c>
      <c r="C3247" s="27" t="s">
        <v>19</v>
      </c>
      <c r="D3247" s="27" t="s">
        <v>1067</v>
      </c>
      <c r="E3247" s="27" t="s">
        <v>36</v>
      </c>
      <c r="F3247" s="27" t="s">
        <v>74</v>
      </c>
      <c r="G3247" s="27" t="s">
        <v>75</v>
      </c>
      <c r="H3247" s="139" t="s">
        <v>4</v>
      </c>
      <c r="I3247" s="1">
        <v>77894122</v>
      </c>
      <c r="J3247" s="58">
        <v>3720</v>
      </c>
      <c r="K3247" t="str">
        <f>VLOOKUP(D3247,Group[],3,FALSE)</f>
        <v>Komoditi</v>
      </c>
      <c r="L3247" t="str">
        <f>VLOOKUP(D3247,Group[],5,FALSE)</f>
        <v>Teh</v>
      </c>
      <c r="M3247" t="str">
        <f>VLOOKUP(D3247,Group[],4,FALSE)</f>
        <v>Teh</v>
      </c>
      <c r="N3247" t="str">
        <f>VLOOKUP(F3247,Kategori[],3,FALSE)</f>
        <v>Ortodhoks</v>
      </c>
    </row>
    <row r="3248" spans="1:14">
      <c r="A3248" s="139" t="s">
        <v>6856</v>
      </c>
      <c r="B3248" s="27" t="s">
        <v>23</v>
      </c>
      <c r="C3248" s="27" t="s">
        <v>19</v>
      </c>
      <c r="D3248" s="27" t="s">
        <v>1067</v>
      </c>
      <c r="E3248" s="27" t="s">
        <v>36</v>
      </c>
      <c r="F3248" s="27" t="s">
        <v>74</v>
      </c>
      <c r="G3248" s="27" t="s">
        <v>75</v>
      </c>
      <c r="H3248" s="139" t="s">
        <v>5</v>
      </c>
      <c r="I3248" s="1">
        <v>23850160</v>
      </c>
      <c r="J3248" s="58">
        <v>1240</v>
      </c>
      <c r="K3248" t="str">
        <f>VLOOKUP(D3248,Group[],3,FALSE)</f>
        <v>Komoditi</v>
      </c>
      <c r="L3248" t="str">
        <f>VLOOKUP(D3248,Group[],5,FALSE)</f>
        <v>Teh</v>
      </c>
      <c r="M3248" t="str">
        <f>VLOOKUP(D3248,Group[],4,FALSE)</f>
        <v>Teh</v>
      </c>
      <c r="N3248" t="str">
        <f>VLOOKUP(F3248,Kategori[],3,FALSE)</f>
        <v>Ortodhoks</v>
      </c>
    </row>
    <row r="3249" spans="1:14">
      <c r="A3249" s="139" t="s">
        <v>6856</v>
      </c>
      <c r="B3249" s="27" t="s">
        <v>23</v>
      </c>
      <c r="C3249" s="27" t="s">
        <v>19</v>
      </c>
      <c r="D3249" s="27" t="s">
        <v>1067</v>
      </c>
      <c r="E3249" s="27" t="s">
        <v>36</v>
      </c>
      <c r="F3249" s="27" t="s">
        <v>76</v>
      </c>
      <c r="G3249" s="27" t="s">
        <v>77</v>
      </c>
      <c r="H3249" s="139" t="s">
        <v>5</v>
      </c>
      <c r="I3249" s="1">
        <v>79863178</v>
      </c>
      <c r="J3249" s="58">
        <v>4560</v>
      </c>
      <c r="K3249" t="str">
        <f>VLOOKUP(D3249,Group[],3,FALSE)</f>
        <v>Komoditi</v>
      </c>
      <c r="L3249" t="str">
        <f>VLOOKUP(D3249,Group[],5,FALSE)</f>
        <v>Teh</v>
      </c>
      <c r="M3249" t="str">
        <f>VLOOKUP(D3249,Group[],4,FALSE)</f>
        <v>Teh</v>
      </c>
      <c r="N3249" t="str">
        <f>VLOOKUP(F3249,Kategori[],3,FALSE)</f>
        <v>Ortodhoks</v>
      </c>
    </row>
    <row r="3250" spans="1:14">
      <c r="A3250" s="139" t="s">
        <v>6856</v>
      </c>
      <c r="B3250" s="27" t="s">
        <v>23</v>
      </c>
      <c r="C3250" s="27" t="s">
        <v>19</v>
      </c>
      <c r="D3250" s="27" t="s">
        <v>1067</v>
      </c>
      <c r="E3250" s="27" t="s">
        <v>36</v>
      </c>
      <c r="F3250" s="27" t="s">
        <v>78</v>
      </c>
      <c r="G3250" s="27" t="s">
        <v>79</v>
      </c>
      <c r="H3250" s="139" t="s">
        <v>4</v>
      </c>
      <c r="I3250" s="1">
        <v>144756976</v>
      </c>
      <c r="J3250" s="58">
        <v>7800</v>
      </c>
      <c r="K3250" t="str">
        <f>VLOOKUP(D3250,Group[],3,FALSE)</f>
        <v>Komoditi</v>
      </c>
      <c r="L3250" t="str">
        <f>VLOOKUP(D3250,Group[],5,FALSE)</f>
        <v>Teh</v>
      </c>
      <c r="M3250" t="str">
        <f>VLOOKUP(D3250,Group[],4,FALSE)</f>
        <v>Teh</v>
      </c>
      <c r="N3250" t="str">
        <f>VLOOKUP(F3250,Kategori[],3,FALSE)</f>
        <v>Ortodhoks</v>
      </c>
    </row>
    <row r="3251" spans="1:14">
      <c r="A3251" s="139" t="s">
        <v>6856</v>
      </c>
      <c r="B3251" s="27" t="s">
        <v>23</v>
      </c>
      <c r="C3251" s="27" t="s">
        <v>19</v>
      </c>
      <c r="D3251" s="27" t="s">
        <v>1067</v>
      </c>
      <c r="E3251" s="27" t="s">
        <v>36</v>
      </c>
      <c r="F3251" s="27" t="s">
        <v>78</v>
      </c>
      <c r="G3251" s="27" t="s">
        <v>79</v>
      </c>
      <c r="H3251" s="139" t="s">
        <v>5</v>
      </c>
      <c r="I3251" s="1">
        <v>48737000</v>
      </c>
      <c r="J3251" s="58">
        <v>2600</v>
      </c>
      <c r="K3251" t="str">
        <f>VLOOKUP(D3251,Group[],3,FALSE)</f>
        <v>Komoditi</v>
      </c>
      <c r="L3251" t="str">
        <f>VLOOKUP(D3251,Group[],5,FALSE)</f>
        <v>Teh</v>
      </c>
      <c r="M3251" t="str">
        <f>VLOOKUP(D3251,Group[],4,FALSE)</f>
        <v>Teh</v>
      </c>
      <c r="N3251" t="str">
        <f>VLOOKUP(F3251,Kategori[],3,FALSE)</f>
        <v>Ortodhoks</v>
      </c>
    </row>
    <row r="3252" spans="1:14">
      <c r="A3252" s="139" t="s">
        <v>6856</v>
      </c>
      <c r="B3252" s="27" t="s">
        <v>23</v>
      </c>
      <c r="C3252" s="27" t="s">
        <v>19</v>
      </c>
      <c r="D3252" s="27" t="s">
        <v>1068</v>
      </c>
      <c r="E3252" s="27" t="s">
        <v>37</v>
      </c>
      <c r="F3252" s="27" t="s">
        <v>654</v>
      </c>
      <c r="G3252" s="27" t="s">
        <v>655</v>
      </c>
      <c r="H3252" s="139" t="s">
        <v>5</v>
      </c>
      <c r="I3252" s="1">
        <v>1328829</v>
      </c>
      <c r="J3252" s="58">
        <v>3</v>
      </c>
      <c r="K3252" t="str">
        <f>VLOOKUP(D3252,Group[],3,FALSE)</f>
        <v>Non Komoditi</v>
      </c>
      <c r="L3252">
        <f>VLOOKUP(D3252,Group[],5,FALSE)</f>
        <v>0</v>
      </c>
      <c r="M3252" t="str">
        <f>VLOOKUP(D3252,Group[],4,FALSE)</f>
        <v>Hilir Lainnya</v>
      </c>
      <c r="N3252" t="str">
        <f>VLOOKUP(F3252,Kategori[],3,FALSE)</f>
        <v>Hilir Lainya</v>
      </c>
    </row>
    <row r="3253" spans="1:14">
      <c r="A3253" s="139" t="s">
        <v>6856</v>
      </c>
      <c r="B3253" s="27" t="s">
        <v>23</v>
      </c>
      <c r="C3253" s="27" t="s">
        <v>19</v>
      </c>
      <c r="D3253" s="27" t="s">
        <v>1068</v>
      </c>
      <c r="E3253" s="27" t="s">
        <v>37</v>
      </c>
      <c r="F3253" s="27" t="s">
        <v>656</v>
      </c>
      <c r="G3253" s="27" t="s">
        <v>657</v>
      </c>
      <c r="H3253" s="139" t="s">
        <v>5</v>
      </c>
      <c r="I3253" s="1">
        <v>13760359</v>
      </c>
      <c r="J3253" s="58">
        <v>132</v>
      </c>
      <c r="K3253" t="str">
        <f>VLOOKUP(D3253,Group[],3,FALSE)</f>
        <v>Non Komoditi</v>
      </c>
      <c r="L3253">
        <f>VLOOKUP(D3253,Group[],5,FALSE)</f>
        <v>0</v>
      </c>
      <c r="M3253" t="str">
        <f>VLOOKUP(D3253,Group[],4,FALSE)</f>
        <v>Hilir Lainnya</v>
      </c>
      <c r="N3253" t="str">
        <f>VLOOKUP(F3253,Kategori[],3,FALSE)</f>
        <v>Hilir Lainya</v>
      </c>
    </row>
    <row r="3254" spans="1:14">
      <c r="A3254" s="139" t="s">
        <v>6856</v>
      </c>
      <c r="B3254" s="27" t="s">
        <v>23</v>
      </c>
      <c r="C3254" s="27" t="s">
        <v>19</v>
      </c>
      <c r="D3254" s="27" t="s">
        <v>1068</v>
      </c>
      <c r="E3254" s="27" t="s">
        <v>37</v>
      </c>
      <c r="F3254" s="27" t="s">
        <v>658</v>
      </c>
      <c r="G3254" s="27" t="s">
        <v>659</v>
      </c>
      <c r="H3254" s="139" t="s">
        <v>5</v>
      </c>
      <c r="I3254" s="1">
        <v>5912163</v>
      </c>
      <c r="J3254" s="58">
        <v>112</v>
      </c>
      <c r="K3254" t="str">
        <f>VLOOKUP(D3254,Group[],3,FALSE)</f>
        <v>Non Komoditi</v>
      </c>
      <c r="L3254">
        <f>VLOOKUP(D3254,Group[],5,FALSE)</f>
        <v>0</v>
      </c>
      <c r="M3254" t="str">
        <f>VLOOKUP(D3254,Group[],4,FALSE)</f>
        <v>Hilir Lainnya</v>
      </c>
      <c r="N3254" t="str">
        <f>VLOOKUP(F3254,Kategori[],3,FALSE)</f>
        <v>Hilir Lainya</v>
      </c>
    </row>
    <row r="3255" spans="1:14">
      <c r="A3255" s="139" t="s">
        <v>6856</v>
      </c>
      <c r="B3255" s="27" t="s">
        <v>23</v>
      </c>
      <c r="C3255" s="27" t="s">
        <v>19</v>
      </c>
      <c r="D3255" s="27" t="s">
        <v>1068</v>
      </c>
      <c r="E3255" s="27" t="s">
        <v>37</v>
      </c>
      <c r="F3255" s="27" t="s">
        <v>686</v>
      </c>
      <c r="G3255" s="27" t="s">
        <v>687</v>
      </c>
      <c r="H3255" s="139" t="s">
        <v>5</v>
      </c>
      <c r="I3255" s="1">
        <v>1333333</v>
      </c>
      <c r="J3255" s="58">
        <v>20</v>
      </c>
      <c r="K3255" t="str">
        <f>VLOOKUP(D3255,Group[],3,FALSE)</f>
        <v>Non Komoditi</v>
      </c>
      <c r="L3255">
        <f>VLOOKUP(D3255,Group[],5,FALSE)</f>
        <v>0</v>
      </c>
      <c r="M3255" t="str">
        <f>VLOOKUP(D3255,Group[],4,FALSE)</f>
        <v>Hilir Lainnya</v>
      </c>
      <c r="N3255" t="str">
        <f>VLOOKUP(F3255,Kategori[],3,FALSE)</f>
        <v>Hilir Lainya</v>
      </c>
    </row>
    <row r="3256" spans="1:14">
      <c r="A3256" s="139" t="s">
        <v>6856</v>
      </c>
      <c r="B3256" s="27" t="s">
        <v>23</v>
      </c>
      <c r="C3256" s="27" t="s">
        <v>19</v>
      </c>
      <c r="D3256" s="27" t="s">
        <v>1068</v>
      </c>
      <c r="E3256" s="27" t="s">
        <v>37</v>
      </c>
      <c r="F3256" s="27" t="s">
        <v>692</v>
      </c>
      <c r="G3256" s="27" t="s">
        <v>693</v>
      </c>
      <c r="H3256" s="139" t="s">
        <v>5</v>
      </c>
      <c r="I3256" s="1">
        <v>1531532</v>
      </c>
      <c r="J3256" s="58">
        <v>2000</v>
      </c>
      <c r="K3256" t="str">
        <f>VLOOKUP(D3256,Group[],3,FALSE)</f>
        <v>Non Komoditi</v>
      </c>
      <c r="L3256">
        <f>VLOOKUP(D3256,Group[],5,FALSE)</f>
        <v>0</v>
      </c>
      <c r="M3256" t="str">
        <f>VLOOKUP(D3256,Group[],4,FALSE)</f>
        <v>Hilir Lainnya</v>
      </c>
      <c r="N3256" t="str">
        <f>VLOOKUP(F3256,Kategori[],3,FALSE)</f>
        <v>Hilir Lainya</v>
      </c>
    </row>
    <row r="3257" spans="1:14">
      <c r="A3257" s="139" t="s">
        <v>6856</v>
      </c>
      <c r="B3257" s="27" t="s">
        <v>23</v>
      </c>
      <c r="C3257" s="27" t="s">
        <v>19</v>
      </c>
      <c r="D3257" s="27" t="s">
        <v>1068</v>
      </c>
      <c r="E3257" s="27" t="s">
        <v>37</v>
      </c>
      <c r="F3257" s="27" t="s">
        <v>736</v>
      </c>
      <c r="G3257" s="27" t="s">
        <v>737</v>
      </c>
      <c r="H3257" s="139" t="s">
        <v>5</v>
      </c>
      <c r="I3257" s="1">
        <v>376577</v>
      </c>
      <c r="J3257" s="58">
        <v>76</v>
      </c>
      <c r="K3257" t="str">
        <f>VLOOKUP(D3257,Group[],3,FALSE)</f>
        <v>Non Komoditi</v>
      </c>
      <c r="L3257">
        <f>VLOOKUP(D3257,Group[],5,FALSE)</f>
        <v>0</v>
      </c>
      <c r="M3257" t="str">
        <f>VLOOKUP(D3257,Group[],4,FALSE)</f>
        <v>Hilir Lainnya</v>
      </c>
      <c r="N3257" t="str">
        <f>VLOOKUP(F3257,Kategori[],3,FALSE)</f>
        <v>Hilir Lainya</v>
      </c>
    </row>
    <row r="3258" spans="1:14">
      <c r="A3258" s="139" t="s">
        <v>6856</v>
      </c>
      <c r="B3258" s="27" t="s">
        <v>23</v>
      </c>
      <c r="C3258" s="27" t="s">
        <v>19</v>
      </c>
      <c r="D3258" s="27" t="s">
        <v>1074</v>
      </c>
      <c r="E3258" s="27" t="s">
        <v>43</v>
      </c>
      <c r="F3258" s="27" t="s">
        <v>644</v>
      </c>
      <c r="G3258" s="27" t="s">
        <v>645</v>
      </c>
      <c r="H3258" s="139" t="s">
        <v>5</v>
      </c>
      <c r="I3258" s="1">
        <v>8805408</v>
      </c>
      <c r="J3258" s="58">
        <v>199</v>
      </c>
      <c r="K3258" t="str">
        <f>VLOOKUP(D3258,Group[],3,FALSE)</f>
        <v>Non Komoditi</v>
      </c>
      <c r="L3258">
        <f>VLOOKUP(D3258,Group[],5,FALSE)</f>
        <v>0</v>
      </c>
      <c r="M3258" t="str">
        <f>VLOOKUP(D3258,Group[],4,FALSE)</f>
        <v>Hilir Lainnya</v>
      </c>
      <c r="N3258" t="str">
        <f>VLOOKUP(F3258,Kategori[],3,FALSE)</f>
        <v>Hilir Lainya</v>
      </c>
    </row>
    <row r="3259" spans="1:14">
      <c r="A3259" s="139" t="s">
        <v>6856</v>
      </c>
      <c r="B3259" s="27" t="s">
        <v>23</v>
      </c>
      <c r="C3259" s="27" t="s">
        <v>19</v>
      </c>
      <c r="D3259" s="27" t="s">
        <v>1074</v>
      </c>
      <c r="E3259" s="27" t="s">
        <v>43</v>
      </c>
      <c r="F3259" s="27" t="s">
        <v>646</v>
      </c>
      <c r="G3259" s="27" t="s">
        <v>647</v>
      </c>
      <c r="H3259" s="139" t="s">
        <v>5</v>
      </c>
      <c r="I3259" s="1">
        <v>21972071</v>
      </c>
      <c r="J3259" s="58">
        <v>152</v>
      </c>
      <c r="K3259" t="str">
        <f>VLOOKUP(D3259,Group[],3,FALSE)</f>
        <v>Non Komoditi</v>
      </c>
      <c r="L3259">
        <f>VLOOKUP(D3259,Group[],5,FALSE)</f>
        <v>0</v>
      </c>
      <c r="M3259" t="str">
        <f>VLOOKUP(D3259,Group[],4,FALSE)</f>
        <v>Hilir Lainnya</v>
      </c>
      <c r="N3259" t="str">
        <f>VLOOKUP(F3259,Kategori[],3,FALSE)</f>
        <v>Hilir Lainya</v>
      </c>
    </row>
    <row r="3260" spans="1:14">
      <c r="A3260" s="139" t="s">
        <v>6856</v>
      </c>
      <c r="B3260" s="27" t="s">
        <v>23</v>
      </c>
      <c r="C3260" s="27" t="s">
        <v>19</v>
      </c>
      <c r="D3260" s="27" t="s">
        <v>1074</v>
      </c>
      <c r="E3260" s="27" t="s">
        <v>43</v>
      </c>
      <c r="F3260" s="27" t="s">
        <v>648</v>
      </c>
      <c r="G3260" s="27" t="s">
        <v>649</v>
      </c>
      <c r="H3260" s="139" t="s">
        <v>5</v>
      </c>
      <c r="I3260" s="1">
        <v>31854961</v>
      </c>
      <c r="J3260" s="58">
        <v>246</v>
      </c>
      <c r="K3260" t="str">
        <f>VLOOKUP(D3260,Group[],3,FALSE)</f>
        <v>Non Komoditi</v>
      </c>
      <c r="L3260">
        <f>VLOOKUP(D3260,Group[],5,FALSE)</f>
        <v>0</v>
      </c>
      <c r="M3260" t="str">
        <f>VLOOKUP(D3260,Group[],4,FALSE)</f>
        <v>Hilir Lainnya</v>
      </c>
      <c r="N3260" t="str">
        <f>VLOOKUP(F3260,Kategori[],3,FALSE)</f>
        <v>Hilir Lainya</v>
      </c>
    </row>
    <row r="3261" spans="1:14">
      <c r="A3261" s="139" t="s">
        <v>6856</v>
      </c>
      <c r="B3261" s="27" t="s">
        <v>23</v>
      </c>
      <c r="C3261" s="27" t="s">
        <v>19</v>
      </c>
      <c r="D3261" s="27" t="s">
        <v>1074</v>
      </c>
      <c r="E3261" s="27" t="s">
        <v>43</v>
      </c>
      <c r="F3261" s="27" t="s">
        <v>650</v>
      </c>
      <c r="G3261" s="27" t="s">
        <v>651</v>
      </c>
      <c r="H3261" s="139" t="s">
        <v>5</v>
      </c>
      <c r="I3261" s="1">
        <v>11684683</v>
      </c>
      <c r="J3261" s="58">
        <v>53</v>
      </c>
      <c r="K3261" t="str">
        <f>VLOOKUP(D3261,Group[],3,FALSE)</f>
        <v>Non Komoditi</v>
      </c>
      <c r="L3261">
        <f>VLOOKUP(D3261,Group[],5,FALSE)</f>
        <v>0</v>
      </c>
      <c r="M3261" t="str">
        <f>VLOOKUP(D3261,Group[],4,FALSE)</f>
        <v>Hilir Lainnya</v>
      </c>
      <c r="N3261" t="str">
        <f>VLOOKUP(F3261,Kategori[],3,FALSE)</f>
        <v>Hilir Lainya</v>
      </c>
    </row>
    <row r="3262" spans="1:14">
      <c r="A3262" s="139" t="s">
        <v>6856</v>
      </c>
      <c r="B3262" s="27" t="s">
        <v>23</v>
      </c>
      <c r="C3262" s="27" t="s">
        <v>19</v>
      </c>
      <c r="D3262" s="27" t="s">
        <v>1074</v>
      </c>
      <c r="E3262" s="27" t="s">
        <v>43</v>
      </c>
      <c r="F3262" s="27" t="s">
        <v>652</v>
      </c>
      <c r="G3262" s="27" t="s">
        <v>653</v>
      </c>
      <c r="H3262" s="139" t="s">
        <v>5</v>
      </c>
      <c r="I3262" s="1">
        <v>3035134</v>
      </c>
      <c r="J3262" s="58">
        <v>15</v>
      </c>
      <c r="K3262" t="str">
        <f>VLOOKUP(D3262,Group[],3,FALSE)</f>
        <v>Non Komoditi</v>
      </c>
      <c r="L3262">
        <f>VLOOKUP(D3262,Group[],5,FALSE)</f>
        <v>0</v>
      </c>
      <c r="M3262" t="str">
        <f>VLOOKUP(D3262,Group[],4,FALSE)</f>
        <v>Hilir Lainnya</v>
      </c>
      <c r="N3262" t="str">
        <f>VLOOKUP(F3262,Kategori[],3,FALSE)</f>
        <v>Hilir Lainya</v>
      </c>
    </row>
    <row r="3263" spans="1:14">
      <c r="A3263" s="139" t="s">
        <v>6856</v>
      </c>
      <c r="B3263" s="27" t="s">
        <v>23</v>
      </c>
      <c r="C3263" s="27" t="s">
        <v>19</v>
      </c>
      <c r="D3263" s="27" t="s">
        <v>1074</v>
      </c>
      <c r="E3263" s="27" t="s">
        <v>43</v>
      </c>
      <c r="F3263" s="27" t="s">
        <v>664</v>
      </c>
      <c r="G3263" s="27" t="s">
        <v>665</v>
      </c>
      <c r="H3263" s="139" t="s">
        <v>5</v>
      </c>
      <c r="I3263" s="1">
        <v>9344819</v>
      </c>
      <c r="J3263" s="58">
        <v>84</v>
      </c>
      <c r="K3263" t="str">
        <f>VLOOKUP(D3263,Group[],3,FALSE)</f>
        <v>Non Komoditi</v>
      </c>
      <c r="L3263">
        <f>VLOOKUP(D3263,Group[],5,FALSE)</f>
        <v>0</v>
      </c>
      <c r="M3263" t="str">
        <f>VLOOKUP(D3263,Group[],4,FALSE)</f>
        <v>Hilir Lainnya</v>
      </c>
      <c r="N3263" t="str">
        <f>VLOOKUP(F3263,Kategori[],3,FALSE)</f>
        <v>Hilir Lainya</v>
      </c>
    </row>
    <row r="3264" spans="1:14">
      <c r="A3264" s="139" t="s">
        <v>6856</v>
      </c>
      <c r="B3264" s="27" t="s">
        <v>23</v>
      </c>
      <c r="C3264" s="27" t="s">
        <v>19</v>
      </c>
      <c r="D3264" s="27" t="s">
        <v>1074</v>
      </c>
      <c r="E3264" s="27" t="s">
        <v>43</v>
      </c>
      <c r="F3264" s="27" t="s">
        <v>666</v>
      </c>
      <c r="G3264" s="27" t="s">
        <v>667</v>
      </c>
      <c r="H3264" s="139" t="s">
        <v>5</v>
      </c>
      <c r="I3264" s="1">
        <v>12719368</v>
      </c>
      <c r="J3264" s="58">
        <v>192</v>
      </c>
      <c r="K3264" t="str">
        <f>VLOOKUP(D3264,Group[],3,FALSE)</f>
        <v>Non Komoditi</v>
      </c>
      <c r="L3264">
        <f>VLOOKUP(D3264,Group[],5,FALSE)</f>
        <v>0</v>
      </c>
      <c r="M3264" t="str">
        <f>VLOOKUP(D3264,Group[],4,FALSE)</f>
        <v>Hilir Lainnya</v>
      </c>
      <c r="N3264" t="str">
        <f>VLOOKUP(F3264,Kategori[],3,FALSE)</f>
        <v>Hilir Lainya</v>
      </c>
    </row>
    <row r="3265" spans="1:14">
      <c r="A3265" s="139" t="s">
        <v>6856</v>
      </c>
      <c r="B3265" s="27" t="s">
        <v>23</v>
      </c>
      <c r="C3265" s="27" t="s">
        <v>19</v>
      </c>
      <c r="D3265" s="27" t="s">
        <v>1074</v>
      </c>
      <c r="E3265" s="27" t="s">
        <v>43</v>
      </c>
      <c r="F3265" s="27" t="s">
        <v>668</v>
      </c>
      <c r="G3265" s="27" t="s">
        <v>669</v>
      </c>
      <c r="H3265" s="139" t="s">
        <v>5</v>
      </c>
      <c r="I3265" s="1">
        <v>11405405</v>
      </c>
      <c r="J3265" s="58">
        <v>106</v>
      </c>
      <c r="K3265" t="str">
        <f>VLOOKUP(D3265,Group[],3,FALSE)</f>
        <v>Non Komoditi</v>
      </c>
      <c r="L3265">
        <f>VLOOKUP(D3265,Group[],5,FALSE)</f>
        <v>0</v>
      </c>
      <c r="M3265" t="str">
        <f>VLOOKUP(D3265,Group[],4,FALSE)</f>
        <v>Hilir Lainnya</v>
      </c>
      <c r="N3265" t="str">
        <f>VLOOKUP(F3265,Kategori[],3,FALSE)</f>
        <v>Hilir Lainya</v>
      </c>
    </row>
    <row r="3266" spans="1:14">
      <c r="A3266" s="139" t="s">
        <v>6856</v>
      </c>
      <c r="B3266" s="27" t="s">
        <v>23</v>
      </c>
      <c r="C3266" s="27" t="s">
        <v>19</v>
      </c>
      <c r="D3266" s="27" t="s">
        <v>1074</v>
      </c>
      <c r="E3266" s="27" t="s">
        <v>43</v>
      </c>
      <c r="F3266" s="27" t="s">
        <v>670</v>
      </c>
      <c r="G3266" s="27" t="s">
        <v>671</v>
      </c>
      <c r="H3266" s="139" t="s">
        <v>5</v>
      </c>
      <c r="I3266" s="1">
        <v>21418917</v>
      </c>
      <c r="J3266" s="58">
        <v>236</v>
      </c>
      <c r="K3266" t="str">
        <f>VLOOKUP(D3266,Group[],3,FALSE)</f>
        <v>Non Komoditi</v>
      </c>
      <c r="L3266">
        <f>VLOOKUP(D3266,Group[],5,FALSE)</f>
        <v>0</v>
      </c>
      <c r="M3266" t="str">
        <f>VLOOKUP(D3266,Group[],4,FALSE)</f>
        <v>Hilir Lainnya</v>
      </c>
      <c r="N3266" t="str">
        <f>VLOOKUP(F3266,Kategori[],3,FALSE)</f>
        <v>Hilir Lainya</v>
      </c>
    </row>
    <row r="3267" spans="1:14">
      <c r="A3267" s="139" t="s">
        <v>6856</v>
      </c>
      <c r="B3267" s="27" t="s">
        <v>23</v>
      </c>
      <c r="C3267" s="27" t="s">
        <v>19</v>
      </c>
      <c r="D3267" s="27" t="s">
        <v>1074</v>
      </c>
      <c r="E3267" s="27" t="s">
        <v>43</v>
      </c>
      <c r="F3267" s="27" t="s">
        <v>672</v>
      </c>
      <c r="G3267" s="27" t="s">
        <v>673</v>
      </c>
      <c r="H3267" s="139" t="s">
        <v>5</v>
      </c>
      <c r="I3267" s="1">
        <v>3378378</v>
      </c>
      <c r="J3267" s="58">
        <v>50</v>
      </c>
      <c r="K3267" t="str">
        <f>VLOOKUP(D3267,Group[],3,FALSE)</f>
        <v>Non Komoditi</v>
      </c>
      <c r="L3267">
        <f>VLOOKUP(D3267,Group[],5,FALSE)</f>
        <v>0</v>
      </c>
      <c r="M3267" t="str">
        <f>VLOOKUP(D3267,Group[],4,FALSE)</f>
        <v>Hilir Lainnya</v>
      </c>
      <c r="N3267" t="str">
        <f>VLOOKUP(F3267,Kategori[],3,FALSE)</f>
        <v>Hilir Lainya</v>
      </c>
    </row>
    <row r="3268" spans="1:14">
      <c r="A3268" s="139" t="s">
        <v>6856</v>
      </c>
      <c r="B3268" s="27" t="s">
        <v>23</v>
      </c>
      <c r="C3268" s="27" t="s">
        <v>19</v>
      </c>
      <c r="D3268" s="27" t="s">
        <v>1074</v>
      </c>
      <c r="E3268" s="27" t="s">
        <v>43</v>
      </c>
      <c r="F3268" s="27" t="s">
        <v>674</v>
      </c>
      <c r="G3268" s="27" t="s">
        <v>675</v>
      </c>
      <c r="H3268" s="139" t="s">
        <v>5</v>
      </c>
      <c r="I3268" s="1">
        <v>367568</v>
      </c>
      <c r="J3268" s="58">
        <v>6</v>
      </c>
      <c r="K3268" t="str">
        <f>VLOOKUP(D3268,Group[],3,FALSE)</f>
        <v>Non Komoditi</v>
      </c>
      <c r="L3268">
        <f>VLOOKUP(D3268,Group[],5,FALSE)</f>
        <v>0</v>
      </c>
      <c r="M3268" t="str">
        <f>VLOOKUP(D3268,Group[],4,FALSE)</f>
        <v>Hilir Lainnya</v>
      </c>
      <c r="N3268" t="str">
        <f>VLOOKUP(F3268,Kategori[],3,FALSE)</f>
        <v>Hilir Lainya</v>
      </c>
    </row>
    <row r="3269" spans="1:14">
      <c r="A3269" s="139" t="s">
        <v>6856</v>
      </c>
      <c r="B3269" s="27" t="s">
        <v>23</v>
      </c>
      <c r="C3269" s="27" t="s">
        <v>19</v>
      </c>
      <c r="D3269" s="27" t="s">
        <v>1074</v>
      </c>
      <c r="E3269" s="27" t="s">
        <v>43</v>
      </c>
      <c r="F3269" s="27" t="s">
        <v>678</v>
      </c>
      <c r="G3269" s="27" t="s">
        <v>679</v>
      </c>
      <c r="H3269" s="139" t="s">
        <v>5</v>
      </c>
      <c r="I3269" s="1">
        <v>6103603</v>
      </c>
      <c r="J3269" s="58">
        <v>50</v>
      </c>
      <c r="K3269" t="str">
        <f>VLOOKUP(D3269,Group[],3,FALSE)</f>
        <v>Non Komoditi</v>
      </c>
      <c r="L3269">
        <f>VLOOKUP(D3269,Group[],5,FALSE)</f>
        <v>0</v>
      </c>
      <c r="M3269" t="str">
        <f>VLOOKUP(D3269,Group[],4,FALSE)</f>
        <v>Hilir Lainnya</v>
      </c>
      <c r="N3269" t="str">
        <f>VLOOKUP(F3269,Kategori[],3,FALSE)</f>
        <v>Hilir Lainya</v>
      </c>
    </row>
    <row r="3270" spans="1:14">
      <c r="A3270" s="139" t="s">
        <v>6856</v>
      </c>
      <c r="B3270" s="27" t="s">
        <v>23</v>
      </c>
      <c r="C3270" s="27" t="s">
        <v>19</v>
      </c>
      <c r="D3270" s="27" t="s">
        <v>1074</v>
      </c>
      <c r="E3270" s="27" t="s">
        <v>43</v>
      </c>
      <c r="F3270" s="27" t="s">
        <v>680</v>
      </c>
      <c r="G3270" s="27" t="s">
        <v>681</v>
      </c>
      <c r="H3270" s="139" t="s">
        <v>5</v>
      </c>
      <c r="I3270" s="1">
        <v>7710810</v>
      </c>
      <c r="J3270" s="58">
        <v>122</v>
      </c>
      <c r="K3270" t="str">
        <f>VLOOKUP(D3270,Group[],3,FALSE)</f>
        <v>Non Komoditi</v>
      </c>
      <c r="L3270">
        <f>VLOOKUP(D3270,Group[],5,FALSE)</f>
        <v>0</v>
      </c>
      <c r="M3270" t="str">
        <f>VLOOKUP(D3270,Group[],4,FALSE)</f>
        <v>Hilir Lainnya</v>
      </c>
      <c r="N3270" t="str">
        <f>VLOOKUP(F3270,Kategori[],3,FALSE)</f>
        <v>Hilir Lainya</v>
      </c>
    </row>
    <row r="3271" spans="1:14">
      <c r="A3271" s="139" t="s">
        <v>6856</v>
      </c>
      <c r="B3271" s="27" t="s">
        <v>23</v>
      </c>
      <c r="C3271" s="27" t="s">
        <v>19</v>
      </c>
      <c r="D3271" s="27" t="s">
        <v>1074</v>
      </c>
      <c r="E3271" s="27" t="s">
        <v>43</v>
      </c>
      <c r="F3271" s="27" t="s">
        <v>682</v>
      </c>
      <c r="G3271" s="27" t="s">
        <v>683</v>
      </c>
      <c r="H3271" s="139" t="s">
        <v>5</v>
      </c>
      <c r="I3271" s="1">
        <v>902704</v>
      </c>
      <c r="J3271" s="58">
        <v>8</v>
      </c>
      <c r="K3271" t="str">
        <f>VLOOKUP(D3271,Group[],3,FALSE)</f>
        <v>Non Komoditi</v>
      </c>
      <c r="L3271">
        <f>VLOOKUP(D3271,Group[],5,FALSE)</f>
        <v>0</v>
      </c>
      <c r="M3271" t="str">
        <f>VLOOKUP(D3271,Group[],4,FALSE)</f>
        <v>Hilir Lainnya</v>
      </c>
      <c r="N3271" t="str">
        <f>VLOOKUP(F3271,Kategori[],3,FALSE)</f>
        <v>Hilir Lainya</v>
      </c>
    </row>
    <row r="3272" spans="1:14">
      <c r="A3272" s="139" t="s">
        <v>6856</v>
      </c>
      <c r="B3272" s="27" t="s">
        <v>23</v>
      </c>
      <c r="C3272" s="27" t="s">
        <v>19</v>
      </c>
      <c r="D3272" s="27" t="s">
        <v>1074</v>
      </c>
      <c r="E3272" s="27" t="s">
        <v>43</v>
      </c>
      <c r="F3272" s="27" t="s">
        <v>688</v>
      </c>
      <c r="G3272" s="27" t="s">
        <v>689</v>
      </c>
      <c r="H3272" s="139" t="s">
        <v>5</v>
      </c>
      <c r="I3272" s="1">
        <v>2342342</v>
      </c>
      <c r="J3272" s="58">
        <v>20</v>
      </c>
      <c r="K3272" t="str">
        <f>VLOOKUP(D3272,Group[],3,FALSE)</f>
        <v>Non Komoditi</v>
      </c>
      <c r="L3272">
        <f>VLOOKUP(D3272,Group[],5,FALSE)</f>
        <v>0</v>
      </c>
      <c r="M3272" t="str">
        <f>VLOOKUP(D3272,Group[],4,FALSE)</f>
        <v>Hilir Lainnya</v>
      </c>
      <c r="N3272" t="str">
        <f>VLOOKUP(F3272,Kategori[],3,FALSE)</f>
        <v>Hilir Lainya</v>
      </c>
    </row>
    <row r="3273" spans="1:14">
      <c r="A3273" s="139" t="s">
        <v>6856</v>
      </c>
      <c r="B3273" s="27" t="s">
        <v>23</v>
      </c>
      <c r="C3273" s="27" t="s">
        <v>19</v>
      </c>
      <c r="D3273" s="27" t="s">
        <v>1074</v>
      </c>
      <c r="E3273" s="27" t="s">
        <v>43</v>
      </c>
      <c r="F3273" s="27" t="s">
        <v>690</v>
      </c>
      <c r="G3273" s="27" t="s">
        <v>691</v>
      </c>
      <c r="H3273" s="139" t="s">
        <v>5</v>
      </c>
      <c r="I3273" s="1">
        <v>5450450</v>
      </c>
      <c r="J3273" s="58">
        <v>5500</v>
      </c>
      <c r="K3273" t="str">
        <f>VLOOKUP(D3273,Group[],3,FALSE)</f>
        <v>Non Komoditi</v>
      </c>
      <c r="L3273">
        <f>VLOOKUP(D3273,Group[],5,FALSE)</f>
        <v>0</v>
      </c>
      <c r="M3273" t="str">
        <f>VLOOKUP(D3273,Group[],4,FALSE)</f>
        <v>Hilir Lainnya</v>
      </c>
      <c r="N3273" t="str">
        <f>VLOOKUP(F3273,Kategori[],3,FALSE)</f>
        <v>Hilir Lainya</v>
      </c>
    </row>
    <row r="3274" spans="1:14">
      <c r="A3274" s="139" t="s">
        <v>6856</v>
      </c>
      <c r="B3274" s="27" t="s">
        <v>23</v>
      </c>
      <c r="C3274" s="27" t="s">
        <v>19</v>
      </c>
      <c r="D3274" s="27" t="s">
        <v>1074</v>
      </c>
      <c r="E3274" s="27" t="s">
        <v>43</v>
      </c>
      <c r="F3274" s="27" t="s">
        <v>696</v>
      </c>
      <c r="G3274" s="27" t="s">
        <v>697</v>
      </c>
      <c r="H3274" s="139" t="s">
        <v>5</v>
      </c>
      <c r="I3274" s="1">
        <v>4945946</v>
      </c>
      <c r="J3274" s="58">
        <v>31</v>
      </c>
      <c r="K3274" t="str">
        <f>VLOOKUP(D3274,Group[],3,FALSE)</f>
        <v>Non Komoditi</v>
      </c>
      <c r="L3274">
        <f>VLOOKUP(D3274,Group[],5,FALSE)</f>
        <v>0</v>
      </c>
      <c r="M3274" t="str">
        <f>VLOOKUP(D3274,Group[],4,FALSE)</f>
        <v>Hilir Lainnya</v>
      </c>
      <c r="N3274" t="str">
        <f>VLOOKUP(F3274,Kategori[],3,FALSE)</f>
        <v>Hilir Lainya</v>
      </c>
    </row>
    <row r="3275" spans="1:14">
      <c r="A3275" s="139" t="s">
        <v>6856</v>
      </c>
      <c r="B3275" s="27" t="s">
        <v>23</v>
      </c>
      <c r="C3275" s="27" t="s">
        <v>19</v>
      </c>
      <c r="D3275" s="27" t="s">
        <v>1074</v>
      </c>
      <c r="E3275" s="27" t="s">
        <v>43</v>
      </c>
      <c r="F3275" s="27" t="s">
        <v>740</v>
      </c>
      <c r="G3275" s="27" t="s">
        <v>741</v>
      </c>
      <c r="H3275" s="139" t="s">
        <v>5</v>
      </c>
      <c r="I3275" s="1">
        <v>16976577</v>
      </c>
      <c r="J3275" s="58">
        <v>260</v>
      </c>
      <c r="K3275" t="str">
        <f>VLOOKUP(D3275,Group[],3,FALSE)</f>
        <v>Non Komoditi</v>
      </c>
      <c r="L3275">
        <f>VLOOKUP(D3275,Group[],5,FALSE)</f>
        <v>0</v>
      </c>
      <c r="M3275" t="str">
        <f>VLOOKUP(D3275,Group[],4,FALSE)</f>
        <v>Hilir Lainnya</v>
      </c>
      <c r="N3275" t="str">
        <f>VLOOKUP(F3275,Kategori[],3,FALSE)</f>
        <v>Hilir Lainya</v>
      </c>
    </row>
    <row r="3276" spans="1:14">
      <c r="A3276" s="139" t="s">
        <v>6856</v>
      </c>
      <c r="B3276" s="27" t="s">
        <v>23</v>
      </c>
      <c r="C3276" s="27" t="s">
        <v>19</v>
      </c>
      <c r="D3276" s="27" t="s">
        <v>1074</v>
      </c>
      <c r="E3276" s="27" t="s">
        <v>43</v>
      </c>
      <c r="F3276" s="27" t="s">
        <v>742</v>
      </c>
      <c r="G3276" s="27" t="s">
        <v>743</v>
      </c>
      <c r="H3276" s="139" t="s">
        <v>5</v>
      </c>
      <c r="I3276" s="1">
        <v>1630630</v>
      </c>
      <c r="J3276" s="58">
        <v>30</v>
      </c>
      <c r="K3276" t="str">
        <f>VLOOKUP(D3276,Group[],3,FALSE)</f>
        <v>Non Komoditi</v>
      </c>
      <c r="L3276">
        <f>VLOOKUP(D3276,Group[],5,FALSE)</f>
        <v>0</v>
      </c>
      <c r="M3276" t="str">
        <f>VLOOKUP(D3276,Group[],4,FALSE)</f>
        <v>Hilir Lainnya</v>
      </c>
      <c r="N3276" t="str">
        <f>VLOOKUP(F3276,Kategori[],3,FALSE)</f>
        <v>Hilir Lainya</v>
      </c>
    </row>
    <row r="3277" spans="1:14">
      <c r="A3277" s="139" t="s">
        <v>6856</v>
      </c>
      <c r="B3277" s="27" t="s">
        <v>23</v>
      </c>
      <c r="C3277" s="27" t="s">
        <v>19</v>
      </c>
      <c r="D3277" s="27" t="s">
        <v>1071</v>
      </c>
      <c r="E3277" s="27" t="s">
        <v>42</v>
      </c>
      <c r="F3277" s="27" t="s">
        <v>662</v>
      </c>
      <c r="G3277" s="27" t="s">
        <v>663</v>
      </c>
      <c r="H3277" s="139" t="s">
        <v>5</v>
      </c>
      <c r="I3277" s="1">
        <v>557042100</v>
      </c>
      <c r="J3277" s="58">
        <v>36777</v>
      </c>
      <c r="K3277" t="str">
        <f>VLOOKUP(D3277,Group[],3,FALSE)</f>
        <v>Non Komoditi</v>
      </c>
      <c r="L3277">
        <f>VLOOKUP(D3277,Group[],5,FALSE)</f>
        <v>0</v>
      </c>
      <c r="M3277" t="str">
        <f>VLOOKUP(D3277,Group[],4,FALSE)</f>
        <v>Hilir Lainnya</v>
      </c>
      <c r="N3277" t="str">
        <f>VLOOKUP(F3277,Kategori[],3,FALSE)</f>
        <v>Hilir Lainya</v>
      </c>
    </row>
    <row r="3278" spans="1:14">
      <c r="A3278" s="139" t="s">
        <v>6856</v>
      </c>
      <c r="B3278" s="27" t="s">
        <v>23</v>
      </c>
      <c r="C3278" s="27" t="s">
        <v>19</v>
      </c>
      <c r="D3278" s="27" t="s">
        <v>1071</v>
      </c>
      <c r="E3278" s="27" t="s">
        <v>42</v>
      </c>
      <c r="F3278" s="27" t="s">
        <v>738</v>
      </c>
      <c r="G3278" s="27" t="s">
        <v>739</v>
      </c>
      <c r="H3278" s="139" t="s">
        <v>5</v>
      </c>
      <c r="I3278" s="1">
        <v>8400000</v>
      </c>
      <c r="J3278" s="58">
        <v>21000</v>
      </c>
      <c r="K3278" t="str">
        <f>VLOOKUP(D3278,Group[],3,FALSE)</f>
        <v>Non Komoditi</v>
      </c>
      <c r="L3278">
        <f>VLOOKUP(D3278,Group[],5,FALSE)</f>
        <v>0</v>
      </c>
      <c r="M3278" t="str">
        <f>VLOOKUP(D3278,Group[],4,FALSE)</f>
        <v>Hilir Lainnya</v>
      </c>
      <c r="N3278" t="str">
        <f>VLOOKUP(F3278,Kategori[],3,FALSE)</f>
        <v>Hilir Lainya</v>
      </c>
    </row>
    <row r="3279" spans="1:14">
      <c r="A3279" s="139" t="s">
        <v>6856</v>
      </c>
      <c r="B3279" s="27" t="s">
        <v>23</v>
      </c>
      <c r="C3279" s="27" t="s">
        <v>19</v>
      </c>
      <c r="D3279" s="27" t="s">
        <v>1076</v>
      </c>
      <c r="E3279" s="27" t="s">
        <v>32</v>
      </c>
      <c r="F3279" s="27" t="s">
        <v>6</v>
      </c>
      <c r="G3279" s="27" t="s">
        <v>6</v>
      </c>
      <c r="H3279" s="139" t="s">
        <v>5</v>
      </c>
      <c r="I3279" s="1">
        <v>3190500</v>
      </c>
      <c r="J3279" s="58">
        <v>0</v>
      </c>
      <c r="K3279" t="str">
        <f>VLOOKUP(D3279,Group[],3,FALSE)</f>
        <v>Non Komoditi</v>
      </c>
      <c r="L3279">
        <f>VLOOKUP(D3279,Group[],5,FALSE)</f>
        <v>0</v>
      </c>
      <c r="M3279" t="str">
        <f>VLOOKUP(D3279,Group[],4,FALSE)</f>
        <v>Hortikultura</v>
      </c>
      <c r="N3279" t="str">
        <f>VLOOKUP(F3279,Kategori[],3,FALSE)</f>
        <v>Lainnya</v>
      </c>
    </row>
    <row r="3280" spans="1:14">
      <c r="A3280" s="139" t="s">
        <v>6856</v>
      </c>
      <c r="B3280" s="27" t="s">
        <v>23</v>
      </c>
      <c r="C3280" s="27" t="s">
        <v>19</v>
      </c>
      <c r="D3280" s="27" t="s">
        <v>1065</v>
      </c>
      <c r="E3280" s="27" t="s">
        <v>34</v>
      </c>
      <c r="F3280" s="27" t="s">
        <v>320</v>
      </c>
      <c r="G3280" s="27" t="s">
        <v>321</v>
      </c>
      <c r="H3280" s="139" t="s">
        <v>5</v>
      </c>
      <c r="I3280" s="1">
        <v>972695542</v>
      </c>
      <c r="J3280" s="58">
        <v>11</v>
      </c>
      <c r="K3280" t="str">
        <f>VLOOKUP(D3280,Group[],3,FALSE)</f>
        <v>Non Komoditi</v>
      </c>
      <c r="L3280">
        <f>VLOOKUP(D3280,Group[],5,FALSE)</f>
        <v>0</v>
      </c>
      <c r="M3280" t="str">
        <f>VLOOKUP(D3280,Group[],4,FALSE)</f>
        <v>Optimalisasi Aset</v>
      </c>
      <c r="N3280" t="str">
        <f>VLOOKUP(F3280,Kategori[],3,FALSE)</f>
        <v>Optimalisasi Aset</v>
      </c>
    </row>
    <row r="3281" spans="1:14">
      <c r="A3281" s="139" t="s">
        <v>6856</v>
      </c>
      <c r="B3281" s="27" t="s">
        <v>23</v>
      </c>
      <c r="C3281" s="27" t="s">
        <v>19</v>
      </c>
      <c r="D3281" s="27" t="s">
        <v>1073</v>
      </c>
      <c r="E3281" s="27" t="s">
        <v>26</v>
      </c>
      <c r="F3281" s="27" t="s">
        <v>116</v>
      </c>
      <c r="G3281" s="27" t="s">
        <v>117</v>
      </c>
      <c r="H3281" s="139" t="s">
        <v>5</v>
      </c>
      <c r="I3281" s="1">
        <v>74170939</v>
      </c>
      <c r="J3281" s="58">
        <v>24</v>
      </c>
      <c r="K3281" t="str">
        <f>VLOOKUP(D3281,Group[],3,FALSE)</f>
        <v>Non Komoditi</v>
      </c>
      <c r="L3281">
        <f>VLOOKUP(D3281,Group[],5,FALSE)</f>
        <v>0</v>
      </c>
      <c r="M3281" t="str">
        <f>VLOOKUP(D3281,Group[],4,FALSE)</f>
        <v>Agrowisata</v>
      </c>
      <c r="N3281" t="str">
        <f>VLOOKUP(F3281,Kategori[],3,FALSE)</f>
        <v>Agrowisata</v>
      </c>
    </row>
    <row r="3282" spans="1:14">
      <c r="A3282" s="139" t="s">
        <v>6856</v>
      </c>
      <c r="B3282" s="27" t="s">
        <v>23</v>
      </c>
      <c r="C3282" s="27" t="s">
        <v>19</v>
      </c>
      <c r="D3282" s="27" t="s">
        <v>1073</v>
      </c>
      <c r="E3282" s="27" t="s">
        <v>26</v>
      </c>
      <c r="F3282" s="27" t="s">
        <v>118</v>
      </c>
      <c r="G3282" s="27" t="s">
        <v>119</v>
      </c>
      <c r="H3282" s="139" t="s">
        <v>5</v>
      </c>
      <c r="I3282" s="1">
        <v>121134670</v>
      </c>
      <c r="J3282" s="58">
        <v>30</v>
      </c>
      <c r="K3282" t="str">
        <f>VLOOKUP(D3282,Group[],3,FALSE)</f>
        <v>Non Komoditi</v>
      </c>
      <c r="L3282">
        <f>VLOOKUP(D3282,Group[],5,FALSE)</f>
        <v>0</v>
      </c>
      <c r="M3282" t="str">
        <f>VLOOKUP(D3282,Group[],4,FALSE)</f>
        <v>Agrowisata</v>
      </c>
      <c r="N3282" t="str">
        <f>VLOOKUP(F3282,Kategori[],3,FALSE)</f>
        <v>Agrowisata</v>
      </c>
    </row>
    <row r="3283" spans="1:14">
      <c r="A3283" s="139" t="s">
        <v>6856</v>
      </c>
      <c r="B3283" s="27" t="s">
        <v>23</v>
      </c>
      <c r="C3283" s="27" t="s">
        <v>19</v>
      </c>
      <c r="D3283" s="27" t="s">
        <v>1073</v>
      </c>
      <c r="E3283" s="27" t="s">
        <v>26</v>
      </c>
      <c r="F3283" s="27" t="s">
        <v>120</v>
      </c>
      <c r="G3283" s="27" t="s">
        <v>121</v>
      </c>
      <c r="H3283" s="139" t="s">
        <v>5</v>
      </c>
      <c r="I3283" s="1">
        <v>1714385299</v>
      </c>
      <c r="J3283" s="58">
        <v>126</v>
      </c>
      <c r="K3283" t="str">
        <f>VLOOKUP(D3283,Group[],3,FALSE)</f>
        <v>Non Komoditi</v>
      </c>
      <c r="L3283">
        <f>VLOOKUP(D3283,Group[],5,FALSE)</f>
        <v>0</v>
      </c>
      <c r="M3283" t="str">
        <f>VLOOKUP(D3283,Group[],4,FALSE)</f>
        <v>Agrowisata</v>
      </c>
      <c r="N3283" t="str">
        <f>VLOOKUP(F3283,Kategori[],3,FALSE)</f>
        <v>Agrowisata</v>
      </c>
    </row>
    <row r="3284" spans="1:14">
      <c r="A3284" s="139" t="s">
        <v>6856</v>
      </c>
      <c r="B3284" s="27" t="s">
        <v>23</v>
      </c>
      <c r="C3284" s="27" t="s">
        <v>19</v>
      </c>
      <c r="D3284" s="27" t="s">
        <v>1073</v>
      </c>
      <c r="E3284" s="27" t="s">
        <v>26</v>
      </c>
      <c r="F3284" s="27" t="s">
        <v>122</v>
      </c>
      <c r="G3284" s="27" t="s">
        <v>123</v>
      </c>
      <c r="H3284" s="139" t="s">
        <v>5</v>
      </c>
      <c r="I3284" s="1">
        <v>532815503</v>
      </c>
      <c r="J3284" s="58">
        <v>48</v>
      </c>
      <c r="K3284" t="str">
        <f>VLOOKUP(D3284,Group[],3,FALSE)</f>
        <v>Non Komoditi</v>
      </c>
      <c r="L3284">
        <f>VLOOKUP(D3284,Group[],5,FALSE)</f>
        <v>0</v>
      </c>
      <c r="M3284" t="str">
        <f>VLOOKUP(D3284,Group[],4,FALSE)</f>
        <v>Agrowisata</v>
      </c>
      <c r="N3284" t="str">
        <f>VLOOKUP(F3284,Kategori[],3,FALSE)</f>
        <v>Agrowisata</v>
      </c>
    </row>
    <row r="3285" spans="1:14">
      <c r="A3285" s="139" t="s">
        <v>6856</v>
      </c>
      <c r="B3285" s="27" t="s">
        <v>23</v>
      </c>
      <c r="C3285" s="27" t="s">
        <v>19</v>
      </c>
      <c r="D3285" s="27" t="s">
        <v>1073</v>
      </c>
      <c r="E3285" s="27" t="s">
        <v>26</v>
      </c>
      <c r="F3285" s="27" t="s">
        <v>6</v>
      </c>
      <c r="G3285" s="27" t="s">
        <v>6</v>
      </c>
      <c r="H3285" s="139" t="s">
        <v>5</v>
      </c>
      <c r="I3285" s="1">
        <v>294096095</v>
      </c>
      <c r="J3285" s="58">
        <v>0</v>
      </c>
      <c r="K3285" t="str">
        <f>VLOOKUP(D3285,Group[],3,FALSE)</f>
        <v>Non Komoditi</v>
      </c>
      <c r="L3285">
        <f>VLOOKUP(D3285,Group[],5,FALSE)</f>
        <v>0</v>
      </c>
      <c r="M3285" t="str">
        <f>VLOOKUP(D3285,Group[],4,FALSE)</f>
        <v>Agrowisata</v>
      </c>
      <c r="N3285" t="str">
        <f>VLOOKUP(F3285,Kategori[],3,FALSE)</f>
        <v>Lainnya</v>
      </c>
    </row>
    <row r="3286" spans="1:14">
      <c r="A3286" s="139" t="s">
        <v>6856</v>
      </c>
      <c r="B3286" s="27" t="s">
        <v>23</v>
      </c>
      <c r="C3286" s="27" t="s">
        <v>24</v>
      </c>
      <c r="D3286" s="27" t="s">
        <v>1064</v>
      </c>
      <c r="E3286" s="27" t="s">
        <v>33</v>
      </c>
      <c r="F3286" s="27" t="s">
        <v>642</v>
      </c>
      <c r="G3286" s="27" t="s">
        <v>643</v>
      </c>
      <c r="H3286" s="139" t="s">
        <v>5</v>
      </c>
      <c r="I3286" s="1">
        <v>284445876400</v>
      </c>
      <c r="J3286" s="58">
        <v>19383340</v>
      </c>
      <c r="K3286" t="str">
        <f>VLOOKUP(D3286,Group[],3,FALSE)</f>
        <v>Komoditi</v>
      </c>
      <c r="L3286" t="str">
        <f>VLOOKUP(D3286,Group[],5,FALSE)</f>
        <v>Tebu</v>
      </c>
      <c r="M3286" t="str">
        <f>VLOOKUP(D3286,Group[],4,FALSE)</f>
        <v>Tebu</v>
      </c>
      <c r="N3286" t="str">
        <f>VLOOKUP(F3286,Kategori[],3,FALSE)</f>
        <v>Gula</v>
      </c>
    </row>
    <row r="3287" spans="1:14">
      <c r="A3287" s="139" t="s">
        <v>6856</v>
      </c>
      <c r="B3287" s="27" t="s">
        <v>23</v>
      </c>
      <c r="C3287" s="27" t="s">
        <v>24</v>
      </c>
      <c r="D3287" s="27" t="s">
        <v>1064</v>
      </c>
      <c r="E3287" s="27" t="s">
        <v>33</v>
      </c>
      <c r="F3287" s="27" t="s">
        <v>750</v>
      </c>
      <c r="G3287" s="27" t="s">
        <v>368</v>
      </c>
      <c r="H3287" s="139" t="s">
        <v>5</v>
      </c>
      <c r="I3287" s="1">
        <v>11765800000</v>
      </c>
      <c r="J3287" s="58">
        <v>4100000</v>
      </c>
      <c r="K3287" t="str">
        <f>VLOOKUP(D3287,Group[],3,FALSE)</f>
        <v>Komoditi</v>
      </c>
      <c r="L3287" t="str">
        <f>VLOOKUP(D3287,Group[],5,FALSE)</f>
        <v>Tebu</v>
      </c>
      <c r="M3287" t="str">
        <f>VLOOKUP(D3287,Group[],4,FALSE)</f>
        <v>Tebu</v>
      </c>
      <c r="N3287" t="str">
        <f>VLOOKUP(F3287,Kategori[],3,FALSE)</f>
        <v>Tetes</v>
      </c>
    </row>
    <row r="3288" spans="1:14">
      <c r="A3288" s="139" t="s">
        <v>6856</v>
      </c>
      <c r="B3288" s="27" t="s">
        <v>23</v>
      </c>
      <c r="C3288" s="27" t="s">
        <v>24</v>
      </c>
      <c r="D3288" s="27" t="s">
        <v>1064</v>
      </c>
      <c r="E3288" s="27" t="s">
        <v>33</v>
      </c>
      <c r="F3288" s="27" t="s">
        <v>367</v>
      </c>
      <c r="G3288" s="27" t="s">
        <v>368</v>
      </c>
      <c r="H3288" s="139" t="s">
        <v>5</v>
      </c>
      <c r="I3288" s="1">
        <v>14241211600</v>
      </c>
      <c r="J3288" s="58">
        <v>5259708</v>
      </c>
      <c r="K3288" t="str">
        <f>VLOOKUP(D3288,Group[],3,FALSE)</f>
        <v>Komoditi</v>
      </c>
      <c r="L3288" t="str">
        <f>VLOOKUP(D3288,Group[],5,FALSE)</f>
        <v>Tebu</v>
      </c>
      <c r="M3288" t="str">
        <f>VLOOKUP(D3288,Group[],4,FALSE)</f>
        <v>Tebu</v>
      </c>
      <c r="N3288" t="str">
        <f>VLOOKUP(F3288,Kategori[],3,FALSE)</f>
        <v>Gula</v>
      </c>
    </row>
    <row r="3289" spans="1:14">
      <c r="A3289" s="139" t="s">
        <v>6856</v>
      </c>
      <c r="B3289" s="27" t="s">
        <v>23</v>
      </c>
      <c r="C3289" s="27" t="s">
        <v>24</v>
      </c>
      <c r="D3289" s="27" t="s">
        <v>1064</v>
      </c>
      <c r="E3289" s="27" t="s">
        <v>33</v>
      </c>
      <c r="F3289" s="27" t="s">
        <v>771</v>
      </c>
      <c r="G3289" s="27" t="s">
        <v>13</v>
      </c>
      <c r="H3289" s="139" t="s">
        <v>5</v>
      </c>
      <c r="I3289" s="1">
        <v>1160208280</v>
      </c>
      <c r="J3289" s="58">
        <v>223800</v>
      </c>
      <c r="K3289" t="str">
        <f>VLOOKUP(D3289,Group[],3,FALSE)</f>
        <v>Komoditi</v>
      </c>
      <c r="L3289" t="str">
        <f>VLOOKUP(D3289,Group[],5,FALSE)</f>
        <v>Tebu</v>
      </c>
      <c r="M3289" t="str">
        <f>VLOOKUP(D3289,Group[],4,FALSE)</f>
        <v>Tebu</v>
      </c>
      <c r="N3289" t="str">
        <f>VLOOKUP(F3289,Kategori[],3,FALSE)</f>
        <v>Gula</v>
      </c>
    </row>
    <row r="3290" spans="1:14">
      <c r="A3290" s="139" t="s">
        <v>6856</v>
      </c>
      <c r="B3290" s="27" t="s">
        <v>23</v>
      </c>
      <c r="C3290" s="27" t="s">
        <v>24</v>
      </c>
      <c r="D3290" s="27" t="s">
        <v>1077</v>
      </c>
      <c r="E3290" s="27" t="s">
        <v>29</v>
      </c>
      <c r="F3290" s="27" t="s">
        <v>6</v>
      </c>
      <c r="G3290" s="27" t="s">
        <v>6</v>
      </c>
      <c r="H3290" s="139" t="s">
        <v>5</v>
      </c>
      <c r="I3290" s="1">
        <v>9280589516</v>
      </c>
      <c r="J3290" s="58">
        <v>0</v>
      </c>
      <c r="K3290" t="str">
        <f>VLOOKUP(D3290,Group[],3,FALSE)</f>
        <v>Non Komoditi</v>
      </c>
      <c r="L3290">
        <f>VLOOKUP(D3290,Group[],5,FALSE)</f>
        <v>0</v>
      </c>
      <c r="M3290" t="str">
        <f>VLOOKUP(D3290,Group[],4,FALSE)</f>
        <v>Kemasan</v>
      </c>
      <c r="N3290" t="str">
        <f>VLOOKUP(F3290,Kategori[],3,FALSE)</f>
        <v>Lainnya</v>
      </c>
    </row>
    <row r="3291" spans="1:14">
      <c r="A3291" s="139" t="s">
        <v>6856</v>
      </c>
      <c r="B3291" s="27" t="s">
        <v>23</v>
      </c>
      <c r="C3291" s="27" t="s">
        <v>24</v>
      </c>
      <c r="D3291" s="27" t="s">
        <v>1063</v>
      </c>
      <c r="E3291" s="27" t="s">
        <v>38</v>
      </c>
      <c r="F3291" s="27" t="s">
        <v>751</v>
      </c>
      <c r="G3291" s="27" t="s">
        <v>752</v>
      </c>
      <c r="H3291" s="139" t="s">
        <v>5</v>
      </c>
      <c r="I3291" s="1">
        <v>2625000</v>
      </c>
      <c r="J3291" s="58">
        <v>50</v>
      </c>
      <c r="K3291" t="str">
        <f>VLOOKUP(D3291,Group[],3,FALSE)</f>
        <v>Komoditi</v>
      </c>
      <c r="L3291" t="str">
        <f>VLOOKUP(D3291,Group[],5,FALSE)</f>
        <v>Tembakau</v>
      </c>
      <c r="M3291" t="str">
        <f>VLOOKUP(D3291,Group[],4,FALSE)</f>
        <v>Tembakau</v>
      </c>
      <c r="N3291" t="str">
        <f>VLOOKUP(F3291,Kategori[],3,FALSE)</f>
        <v>Tembakau</v>
      </c>
    </row>
    <row r="3292" spans="1:14">
      <c r="A3292" s="139" t="s">
        <v>6856</v>
      </c>
      <c r="B3292" s="27" t="s">
        <v>23</v>
      </c>
      <c r="C3292" s="27" t="s">
        <v>24</v>
      </c>
      <c r="D3292" s="27" t="s">
        <v>1063</v>
      </c>
      <c r="E3292" s="27" t="s">
        <v>38</v>
      </c>
      <c r="F3292" s="27" t="s">
        <v>188</v>
      </c>
      <c r="G3292" s="27" t="s">
        <v>189</v>
      </c>
      <c r="H3292" s="139" t="s">
        <v>5</v>
      </c>
      <c r="I3292" s="1">
        <v>2705000</v>
      </c>
      <c r="J3292" s="58">
        <v>52</v>
      </c>
      <c r="K3292" t="str">
        <f>VLOOKUP(D3292,Group[],3,FALSE)</f>
        <v>Komoditi</v>
      </c>
      <c r="L3292" t="str">
        <f>VLOOKUP(D3292,Group[],5,FALSE)</f>
        <v>Tembakau</v>
      </c>
      <c r="M3292" t="str">
        <f>VLOOKUP(D3292,Group[],4,FALSE)</f>
        <v>Tembakau</v>
      </c>
      <c r="N3292" t="str">
        <f>VLOOKUP(F3292,Kategori[],3,FALSE)</f>
        <v>Tembakau</v>
      </c>
    </row>
    <row r="3293" spans="1:14">
      <c r="A3293" s="139" t="s">
        <v>6856</v>
      </c>
      <c r="B3293" s="27" t="s">
        <v>23</v>
      </c>
      <c r="C3293" s="27" t="s">
        <v>24</v>
      </c>
      <c r="D3293" s="27" t="s">
        <v>1063</v>
      </c>
      <c r="E3293" s="27" t="s">
        <v>38</v>
      </c>
      <c r="F3293" s="27" t="s">
        <v>292</v>
      </c>
      <c r="G3293" s="27" t="s">
        <v>293</v>
      </c>
      <c r="H3293" s="139" t="s">
        <v>4</v>
      </c>
      <c r="I3293" s="1">
        <v>2469088000</v>
      </c>
      <c r="J3293" s="58">
        <v>20000</v>
      </c>
      <c r="K3293" t="str">
        <f>VLOOKUP(D3293,Group[],3,FALSE)</f>
        <v>Komoditi</v>
      </c>
      <c r="L3293" t="str">
        <f>VLOOKUP(D3293,Group[],5,FALSE)</f>
        <v>Tembakau</v>
      </c>
      <c r="M3293" t="str">
        <f>VLOOKUP(D3293,Group[],4,FALSE)</f>
        <v>Tembakau</v>
      </c>
      <c r="N3293" t="str">
        <f>VLOOKUP(F3293,Kategori[],3,FALSE)</f>
        <v>Tembakau</v>
      </c>
    </row>
    <row r="3294" spans="1:14">
      <c r="A3294" s="139" t="s">
        <v>6856</v>
      </c>
      <c r="B3294" s="27" t="s">
        <v>23</v>
      </c>
      <c r="C3294" s="27" t="s">
        <v>24</v>
      </c>
      <c r="D3294" s="27" t="s">
        <v>1063</v>
      </c>
      <c r="E3294" s="27" t="s">
        <v>38</v>
      </c>
      <c r="F3294" s="27" t="s">
        <v>292</v>
      </c>
      <c r="G3294" s="27" t="s">
        <v>293</v>
      </c>
      <c r="H3294" s="139" t="s">
        <v>5</v>
      </c>
      <c r="I3294" s="1">
        <v>1130062899</v>
      </c>
      <c r="J3294" s="58">
        <v>9106</v>
      </c>
      <c r="K3294" t="str">
        <f>VLOOKUP(D3294,Group[],3,FALSE)</f>
        <v>Komoditi</v>
      </c>
      <c r="L3294" t="str">
        <f>VLOOKUP(D3294,Group[],5,FALSE)</f>
        <v>Tembakau</v>
      </c>
      <c r="M3294" t="str">
        <f>VLOOKUP(D3294,Group[],4,FALSE)</f>
        <v>Tembakau</v>
      </c>
      <c r="N3294" t="str">
        <f>VLOOKUP(F3294,Kategori[],3,FALSE)</f>
        <v>Tembakau</v>
      </c>
    </row>
    <row r="3295" spans="1:14">
      <c r="A3295" s="139" t="s">
        <v>6856</v>
      </c>
      <c r="B3295" s="27" t="s">
        <v>23</v>
      </c>
      <c r="C3295" s="27" t="s">
        <v>24</v>
      </c>
      <c r="D3295" s="27" t="s">
        <v>1063</v>
      </c>
      <c r="E3295" s="27" t="s">
        <v>38</v>
      </c>
      <c r="F3295" s="27" t="s">
        <v>296</v>
      </c>
      <c r="G3295" s="27" t="s">
        <v>297</v>
      </c>
      <c r="H3295" s="139" t="s">
        <v>4</v>
      </c>
      <c r="I3295" s="1">
        <v>1286524800</v>
      </c>
      <c r="J3295" s="58">
        <v>18000</v>
      </c>
      <c r="K3295" t="str">
        <f>VLOOKUP(D3295,Group[],3,FALSE)</f>
        <v>Komoditi</v>
      </c>
      <c r="L3295" t="str">
        <f>VLOOKUP(D3295,Group[],5,FALSE)</f>
        <v>Tembakau</v>
      </c>
      <c r="M3295" t="str">
        <f>VLOOKUP(D3295,Group[],4,FALSE)</f>
        <v>Tembakau</v>
      </c>
      <c r="N3295" t="str">
        <f>VLOOKUP(F3295,Kategori[],3,FALSE)</f>
        <v>Tembakau</v>
      </c>
    </row>
    <row r="3296" spans="1:14">
      <c r="A3296" s="139" t="s">
        <v>6856</v>
      </c>
      <c r="B3296" s="27" t="s">
        <v>23</v>
      </c>
      <c r="C3296" s="27" t="s">
        <v>24</v>
      </c>
      <c r="D3296" s="27" t="s">
        <v>1063</v>
      </c>
      <c r="E3296" s="27" t="s">
        <v>38</v>
      </c>
      <c r="F3296" s="27" t="s">
        <v>300</v>
      </c>
      <c r="G3296" s="27" t="s">
        <v>301</v>
      </c>
      <c r="H3296" s="139" t="s">
        <v>5</v>
      </c>
      <c r="I3296" s="1">
        <v>291600</v>
      </c>
      <c r="J3296" s="58">
        <v>1</v>
      </c>
      <c r="K3296" t="str">
        <f>VLOOKUP(D3296,Group[],3,FALSE)</f>
        <v>Komoditi</v>
      </c>
      <c r="L3296" t="str">
        <f>VLOOKUP(D3296,Group[],5,FALSE)</f>
        <v>Tembakau</v>
      </c>
      <c r="M3296" t="str">
        <f>VLOOKUP(D3296,Group[],4,FALSE)</f>
        <v>Tembakau</v>
      </c>
      <c r="N3296" t="str">
        <f>VLOOKUP(F3296,Kategori[],3,FALSE)</f>
        <v>Tembakau</v>
      </c>
    </row>
    <row r="3297" spans="1:14">
      <c r="A3297" s="139" t="s">
        <v>6856</v>
      </c>
      <c r="B3297" s="27" t="s">
        <v>23</v>
      </c>
      <c r="C3297" s="27" t="s">
        <v>24</v>
      </c>
      <c r="D3297" s="27" t="s">
        <v>1063</v>
      </c>
      <c r="E3297" s="27" t="s">
        <v>38</v>
      </c>
      <c r="F3297" s="27" t="s">
        <v>759</v>
      </c>
      <c r="G3297" s="27" t="s">
        <v>760</v>
      </c>
      <c r="H3297" s="139" t="s">
        <v>5</v>
      </c>
      <c r="I3297" s="1">
        <v>14580000</v>
      </c>
      <c r="J3297" s="58">
        <v>50</v>
      </c>
      <c r="K3297" t="str">
        <f>VLOOKUP(D3297,Group[],3,FALSE)</f>
        <v>Komoditi</v>
      </c>
      <c r="L3297" t="str">
        <f>VLOOKUP(D3297,Group[],5,FALSE)</f>
        <v>Tembakau</v>
      </c>
      <c r="M3297" t="str">
        <f>VLOOKUP(D3297,Group[],4,FALSE)</f>
        <v>Tembakau</v>
      </c>
      <c r="N3297" t="str">
        <f>VLOOKUP(F3297,Kategori[],3,FALSE)</f>
        <v>Tembakau</v>
      </c>
    </row>
    <row r="3298" spans="1:14">
      <c r="A3298" s="139" t="s">
        <v>6856</v>
      </c>
      <c r="B3298" s="27" t="s">
        <v>23</v>
      </c>
      <c r="C3298" s="27" t="s">
        <v>24</v>
      </c>
      <c r="D3298" s="27" t="s">
        <v>1063</v>
      </c>
      <c r="E3298" s="27" t="s">
        <v>38</v>
      </c>
      <c r="F3298" s="27" t="s">
        <v>308</v>
      </c>
      <c r="G3298" s="27" t="s">
        <v>309</v>
      </c>
      <c r="H3298" s="139" t="s">
        <v>5</v>
      </c>
      <c r="I3298" s="1">
        <v>193155</v>
      </c>
      <c r="J3298" s="58">
        <v>1</v>
      </c>
      <c r="K3298" t="str">
        <f>VLOOKUP(D3298,Group[],3,FALSE)</f>
        <v>Komoditi</v>
      </c>
      <c r="L3298" t="str">
        <f>VLOOKUP(D3298,Group[],5,FALSE)</f>
        <v>Tembakau</v>
      </c>
      <c r="M3298" t="str">
        <f>VLOOKUP(D3298,Group[],4,FALSE)</f>
        <v>Tembakau</v>
      </c>
      <c r="N3298" t="str">
        <f>VLOOKUP(F3298,Kategori[],3,FALSE)</f>
        <v>Tembakau</v>
      </c>
    </row>
    <row r="3299" spans="1:14">
      <c r="A3299" s="139" t="s">
        <v>6856</v>
      </c>
      <c r="B3299" s="27" t="s">
        <v>23</v>
      </c>
      <c r="C3299" s="27" t="s">
        <v>24</v>
      </c>
      <c r="D3299" s="27" t="s">
        <v>1065</v>
      </c>
      <c r="E3299" s="27" t="s">
        <v>34</v>
      </c>
      <c r="F3299" s="27" t="s">
        <v>320</v>
      </c>
      <c r="G3299" s="27" t="s">
        <v>321</v>
      </c>
      <c r="H3299" s="139" t="s">
        <v>5</v>
      </c>
      <c r="I3299" s="1">
        <v>8654034385</v>
      </c>
      <c r="J3299" s="58">
        <v>0</v>
      </c>
      <c r="K3299" t="str">
        <f>VLOOKUP(D3299,Group[],3,FALSE)</f>
        <v>Non Komoditi</v>
      </c>
      <c r="L3299">
        <f>VLOOKUP(D3299,Group[],5,FALSE)</f>
        <v>0</v>
      </c>
      <c r="M3299" t="str">
        <f>VLOOKUP(D3299,Group[],4,FALSE)</f>
        <v>Optimalisasi Aset</v>
      </c>
      <c r="N3299" t="str">
        <f>VLOOKUP(F3299,Kategori[],3,FALSE)</f>
        <v>Optimalisasi Aset</v>
      </c>
    </row>
    <row r="3300" spans="1:14">
      <c r="A3300" s="139" t="s">
        <v>6856</v>
      </c>
      <c r="B3300" s="27" t="s">
        <v>23</v>
      </c>
      <c r="C3300" s="27" t="s">
        <v>20</v>
      </c>
      <c r="D3300" s="27" t="s">
        <v>1066</v>
      </c>
      <c r="E3300" s="27" t="s">
        <v>28</v>
      </c>
      <c r="F3300" s="27" t="s">
        <v>772</v>
      </c>
      <c r="G3300" s="27" t="s">
        <v>773</v>
      </c>
      <c r="H3300" s="139" t="s">
        <v>5</v>
      </c>
      <c r="I3300" s="1">
        <v>2094000000</v>
      </c>
      <c r="J3300" s="58">
        <v>80000</v>
      </c>
      <c r="K3300" t="str">
        <f>VLOOKUP(D3300,Group[],3,FALSE)</f>
        <v>Komoditi</v>
      </c>
      <c r="L3300" t="str">
        <f>VLOOKUP(D3300,Group[],5,FALSE)</f>
        <v>Karet</v>
      </c>
      <c r="M3300" t="str">
        <f>VLOOKUP(D3300,Group[],4,FALSE)</f>
        <v>Karet</v>
      </c>
      <c r="N3300" t="str">
        <f>VLOOKUP(F3300,Kategori[],3,FALSE)</f>
        <v>Karet Lainnya</v>
      </c>
    </row>
    <row r="3301" spans="1:14">
      <c r="A3301" s="139" t="s">
        <v>6856</v>
      </c>
      <c r="B3301" s="27" t="s">
        <v>23</v>
      </c>
      <c r="C3301" s="27" t="s">
        <v>20</v>
      </c>
      <c r="D3301" s="27" t="s">
        <v>1066</v>
      </c>
      <c r="E3301" s="27" t="s">
        <v>28</v>
      </c>
      <c r="F3301" s="27" t="s">
        <v>322</v>
      </c>
      <c r="G3301" s="27" t="s">
        <v>323</v>
      </c>
      <c r="H3301" s="139" t="s">
        <v>4</v>
      </c>
      <c r="I3301" s="1">
        <v>9757315968</v>
      </c>
      <c r="J3301" s="58">
        <v>273600</v>
      </c>
      <c r="K3301" t="str">
        <f>VLOOKUP(D3301,Group[],3,FALSE)</f>
        <v>Komoditi</v>
      </c>
      <c r="L3301" t="str">
        <f>VLOOKUP(D3301,Group[],5,FALSE)</f>
        <v>Karet</v>
      </c>
      <c r="M3301" t="str">
        <f>VLOOKUP(D3301,Group[],4,FALSE)</f>
        <v>Karet</v>
      </c>
      <c r="N3301" t="str">
        <f>VLOOKUP(F3301,Kategori[],3,FALSE)</f>
        <v>RSS-I</v>
      </c>
    </row>
    <row r="3302" spans="1:14">
      <c r="A3302" s="139" t="s">
        <v>6856</v>
      </c>
      <c r="B3302" s="27" t="s">
        <v>23</v>
      </c>
      <c r="C3302" s="27" t="s">
        <v>20</v>
      </c>
      <c r="D3302" s="27" t="s">
        <v>1066</v>
      </c>
      <c r="E3302" s="27" t="s">
        <v>28</v>
      </c>
      <c r="F3302" s="27" t="s">
        <v>324</v>
      </c>
      <c r="G3302" s="27" t="s">
        <v>325</v>
      </c>
      <c r="H3302" s="139" t="s">
        <v>4</v>
      </c>
      <c r="I3302" s="1">
        <v>749927002</v>
      </c>
      <c r="J3302" s="58">
        <v>20160</v>
      </c>
      <c r="K3302" t="str">
        <f>VLOOKUP(D3302,Group[],3,FALSE)</f>
        <v>Komoditi</v>
      </c>
      <c r="L3302" t="str">
        <f>VLOOKUP(D3302,Group[],5,FALSE)</f>
        <v>Karet</v>
      </c>
      <c r="M3302" t="str">
        <f>VLOOKUP(D3302,Group[],4,FALSE)</f>
        <v>Karet</v>
      </c>
      <c r="N3302" t="str">
        <f>VLOOKUP(F3302,Kategori[],3,FALSE)</f>
        <v>RSS-I</v>
      </c>
    </row>
    <row r="3303" spans="1:14">
      <c r="A3303" s="139" t="s">
        <v>6856</v>
      </c>
      <c r="B3303" s="27" t="s">
        <v>23</v>
      </c>
      <c r="C3303" s="27" t="s">
        <v>20</v>
      </c>
      <c r="D3303" s="27" t="s">
        <v>1066</v>
      </c>
      <c r="E3303" s="27" t="s">
        <v>28</v>
      </c>
      <c r="F3303" s="27" t="s">
        <v>775</v>
      </c>
      <c r="G3303" s="27" t="s">
        <v>776</v>
      </c>
      <c r="H3303" s="139" t="s">
        <v>5</v>
      </c>
      <c r="I3303" s="1">
        <v>95840000</v>
      </c>
      <c r="J3303" s="58">
        <v>4000</v>
      </c>
      <c r="K3303" t="str">
        <f>VLOOKUP(D3303,Group[],3,FALSE)</f>
        <v>Komoditi</v>
      </c>
      <c r="L3303" t="str">
        <f>VLOOKUP(D3303,Group[],5,FALSE)</f>
        <v>Karet</v>
      </c>
      <c r="M3303" t="str">
        <f>VLOOKUP(D3303,Group[],4,FALSE)</f>
        <v>Karet</v>
      </c>
      <c r="N3303" t="str">
        <f>VLOOKUP(F3303,Kategori[],3,FALSE)</f>
        <v>Karet Lainnya</v>
      </c>
    </row>
    <row r="3304" spans="1:14">
      <c r="A3304" s="139" t="s">
        <v>6856</v>
      </c>
      <c r="B3304" s="27" t="s">
        <v>23</v>
      </c>
      <c r="C3304" s="27" t="s">
        <v>20</v>
      </c>
      <c r="D3304" s="27" t="s">
        <v>1066</v>
      </c>
      <c r="E3304" s="27" t="s">
        <v>28</v>
      </c>
      <c r="F3304" s="27" t="s">
        <v>777</v>
      </c>
      <c r="G3304" s="27" t="s">
        <v>778</v>
      </c>
      <c r="H3304" s="139" t="s">
        <v>5</v>
      </c>
      <c r="I3304" s="1">
        <v>2493888000</v>
      </c>
      <c r="J3304" s="58">
        <v>100560</v>
      </c>
      <c r="K3304" t="str">
        <f>VLOOKUP(D3304,Group[],3,FALSE)</f>
        <v>Komoditi</v>
      </c>
      <c r="L3304" t="str">
        <f>VLOOKUP(D3304,Group[],5,FALSE)</f>
        <v>Karet</v>
      </c>
      <c r="M3304" t="str">
        <f>VLOOKUP(D3304,Group[],4,FALSE)</f>
        <v>Karet</v>
      </c>
      <c r="N3304" t="str">
        <f>VLOOKUP(F3304,Kategori[],3,FALSE)</f>
        <v>Karet Lainnya</v>
      </c>
    </row>
    <row r="3305" spans="1:14">
      <c r="A3305" s="139" t="s">
        <v>6856</v>
      </c>
      <c r="B3305" s="27" t="s">
        <v>23</v>
      </c>
      <c r="C3305" s="27" t="s">
        <v>20</v>
      </c>
      <c r="D3305" s="27" t="s">
        <v>1066</v>
      </c>
      <c r="E3305" s="27" t="s">
        <v>28</v>
      </c>
      <c r="F3305" s="27" t="s">
        <v>779</v>
      </c>
      <c r="G3305" s="27" t="s">
        <v>780</v>
      </c>
      <c r="H3305" s="139" t="s">
        <v>5</v>
      </c>
      <c r="I3305" s="1">
        <v>1444440000</v>
      </c>
      <c r="J3305" s="58">
        <v>71680</v>
      </c>
      <c r="K3305" t="str">
        <f>VLOOKUP(D3305,Group[],3,FALSE)</f>
        <v>Komoditi</v>
      </c>
      <c r="L3305" t="str">
        <f>VLOOKUP(D3305,Group[],5,FALSE)</f>
        <v>Karet</v>
      </c>
      <c r="M3305" t="str">
        <f>VLOOKUP(D3305,Group[],4,FALSE)</f>
        <v>Karet</v>
      </c>
      <c r="N3305" t="str">
        <f>VLOOKUP(F3305,Kategori[],3,FALSE)</f>
        <v>Karet Lainnya</v>
      </c>
    </row>
    <row r="3306" spans="1:14">
      <c r="A3306" s="139" t="s">
        <v>6856</v>
      </c>
      <c r="B3306" s="27" t="s">
        <v>23</v>
      </c>
      <c r="C3306" s="27" t="s">
        <v>20</v>
      </c>
      <c r="D3306" s="27" t="s">
        <v>1066</v>
      </c>
      <c r="E3306" s="27" t="s">
        <v>28</v>
      </c>
      <c r="F3306" s="27" t="s">
        <v>98</v>
      </c>
      <c r="G3306" s="27" t="s">
        <v>99</v>
      </c>
      <c r="H3306" s="139" t="s">
        <v>4</v>
      </c>
      <c r="I3306" s="1">
        <v>30953253236</v>
      </c>
      <c r="J3306" s="58">
        <v>868518</v>
      </c>
      <c r="K3306" t="str">
        <f>VLOOKUP(D3306,Group[],3,FALSE)</f>
        <v>Komoditi</v>
      </c>
      <c r="L3306" t="str">
        <f>VLOOKUP(D3306,Group[],5,FALSE)</f>
        <v>Karet</v>
      </c>
      <c r="M3306" t="str">
        <f>VLOOKUP(D3306,Group[],4,FALSE)</f>
        <v>Karet</v>
      </c>
      <c r="N3306" t="str">
        <f>VLOOKUP(F3306,Kategori[],3,FALSE)</f>
        <v>RSS-I</v>
      </c>
    </row>
    <row r="3307" spans="1:14">
      <c r="A3307" s="139" t="s">
        <v>6856</v>
      </c>
      <c r="B3307" s="27" t="s">
        <v>23</v>
      </c>
      <c r="C3307" s="27" t="s">
        <v>20</v>
      </c>
      <c r="D3307" s="27" t="s">
        <v>1066</v>
      </c>
      <c r="E3307" s="27" t="s">
        <v>28</v>
      </c>
      <c r="F3307" s="27" t="s">
        <v>98</v>
      </c>
      <c r="G3307" s="27" t="s">
        <v>99</v>
      </c>
      <c r="H3307" s="139" t="s">
        <v>5</v>
      </c>
      <c r="I3307" s="1">
        <v>2821214952</v>
      </c>
      <c r="J3307" s="58">
        <v>77292</v>
      </c>
      <c r="K3307" t="str">
        <f>VLOOKUP(D3307,Group[],3,FALSE)</f>
        <v>Komoditi</v>
      </c>
      <c r="L3307" t="str">
        <f>VLOOKUP(D3307,Group[],5,FALSE)</f>
        <v>Karet</v>
      </c>
      <c r="M3307" t="str">
        <f>VLOOKUP(D3307,Group[],4,FALSE)</f>
        <v>Karet</v>
      </c>
      <c r="N3307" t="str">
        <f>VLOOKUP(F3307,Kategori[],3,FALSE)</f>
        <v>RSS-I</v>
      </c>
    </row>
    <row r="3308" spans="1:14">
      <c r="A3308" s="139" t="s">
        <v>6856</v>
      </c>
      <c r="B3308" s="27" t="s">
        <v>23</v>
      </c>
      <c r="C3308" s="27" t="s">
        <v>20</v>
      </c>
      <c r="D3308" s="27" t="s">
        <v>1066</v>
      </c>
      <c r="E3308" s="27" t="s">
        <v>28</v>
      </c>
      <c r="F3308" s="27" t="s">
        <v>492</v>
      </c>
      <c r="G3308" s="27" t="s">
        <v>493</v>
      </c>
      <c r="H3308" s="139" t="s">
        <v>5</v>
      </c>
      <c r="I3308" s="1">
        <v>496635000</v>
      </c>
      <c r="J3308" s="58">
        <v>16950</v>
      </c>
      <c r="K3308" t="str">
        <f>VLOOKUP(D3308,Group[],3,FALSE)</f>
        <v>Komoditi</v>
      </c>
      <c r="L3308" t="str">
        <f>VLOOKUP(D3308,Group[],5,FALSE)</f>
        <v>Karet</v>
      </c>
      <c r="M3308" t="str">
        <f>VLOOKUP(D3308,Group[],4,FALSE)</f>
        <v>Karet</v>
      </c>
      <c r="N3308" t="str">
        <f>VLOOKUP(F3308,Kategori[],3,FALSE)</f>
        <v>Karet Lainnya</v>
      </c>
    </row>
    <row r="3309" spans="1:14">
      <c r="A3309" s="139" t="s">
        <v>6856</v>
      </c>
      <c r="B3309" s="27" t="s">
        <v>23</v>
      </c>
      <c r="C3309" s="27" t="s">
        <v>20</v>
      </c>
      <c r="D3309" s="27" t="s">
        <v>1067</v>
      </c>
      <c r="E3309" s="27" t="s">
        <v>36</v>
      </c>
      <c r="F3309" s="27" t="s">
        <v>394</v>
      </c>
      <c r="G3309" s="27" t="s">
        <v>395</v>
      </c>
      <c r="H3309" s="139" t="s">
        <v>5</v>
      </c>
      <c r="I3309" s="1">
        <v>93307614</v>
      </c>
      <c r="J3309" s="58">
        <v>3640</v>
      </c>
      <c r="K3309" t="str">
        <f>VLOOKUP(D3309,Group[],3,FALSE)</f>
        <v>Komoditi</v>
      </c>
      <c r="L3309" t="str">
        <f>VLOOKUP(D3309,Group[],5,FALSE)</f>
        <v>Teh</v>
      </c>
      <c r="M3309" t="str">
        <f>VLOOKUP(D3309,Group[],4,FALSE)</f>
        <v>Teh</v>
      </c>
      <c r="N3309" t="str">
        <f>VLOOKUP(F3309,Kategori[],3,FALSE)</f>
        <v>CTC</v>
      </c>
    </row>
    <row r="3310" spans="1:14">
      <c r="A3310" s="139" t="s">
        <v>6856</v>
      </c>
      <c r="B3310" s="27" t="s">
        <v>23</v>
      </c>
      <c r="C3310" s="27" t="s">
        <v>20</v>
      </c>
      <c r="D3310" s="27" t="s">
        <v>1067</v>
      </c>
      <c r="E3310" s="27" t="s">
        <v>36</v>
      </c>
      <c r="F3310" s="27" t="s">
        <v>82</v>
      </c>
      <c r="G3310" s="27" t="s">
        <v>83</v>
      </c>
      <c r="H3310" s="139" t="s">
        <v>4</v>
      </c>
      <c r="I3310" s="1">
        <v>580723000</v>
      </c>
      <c r="J3310" s="58">
        <v>13000</v>
      </c>
      <c r="K3310" t="str">
        <f>VLOOKUP(D3310,Group[],3,FALSE)</f>
        <v>Komoditi</v>
      </c>
      <c r="L3310" t="str">
        <f>VLOOKUP(D3310,Group[],5,FALSE)</f>
        <v>Teh</v>
      </c>
      <c r="M3310" t="str">
        <f>VLOOKUP(D3310,Group[],4,FALSE)</f>
        <v>Teh</v>
      </c>
      <c r="N3310" t="str">
        <f>VLOOKUP(F3310,Kategori[],3,FALSE)</f>
        <v>CTC</v>
      </c>
    </row>
    <row r="3311" spans="1:14">
      <c r="A3311" s="139" t="s">
        <v>6856</v>
      </c>
      <c r="B3311" s="27" t="s">
        <v>23</v>
      </c>
      <c r="C3311" s="27" t="s">
        <v>20</v>
      </c>
      <c r="D3311" s="27" t="s">
        <v>1067</v>
      </c>
      <c r="E3311" s="27" t="s">
        <v>36</v>
      </c>
      <c r="F3311" s="27" t="s">
        <v>84</v>
      </c>
      <c r="G3311" s="27" t="s">
        <v>85</v>
      </c>
      <c r="H3311" s="139" t="s">
        <v>5</v>
      </c>
      <c r="I3311" s="1">
        <v>747016852</v>
      </c>
      <c r="J3311" s="58">
        <v>34920</v>
      </c>
      <c r="K3311" t="str">
        <f>VLOOKUP(D3311,Group[],3,FALSE)</f>
        <v>Komoditi</v>
      </c>
      <c r="L3311" t="str">
        <f>VLOOKUP(D3311,Group[],5,FALSE)</f>
        <v>Teh</v>
      </c>
      <c r="M3311" t="str">
        <f>VLOOKUP(D3311,Group[],4,FALSE)</f>
        <v>Teh</v>
      </c>
      <c r="N3311" t="str">
        <f>VLOOKUP(F3311,Kategori[],3,FALSE)</f>
        <v>CTC</v>
      </c>
    </row>
    <row r="3312" spans="1:14">
      <c r="A3312" s="139" t="s">
        <v>6856</v>
      </c>
      <c r="B3312" s="27" t="s">
        <v>23</v>
      </c>
      <c r="C3312" s="27" t="s">
        <v>20</v>
      </c>
      <c r="D3312" s="27" t="s">
        <v>1067</v>
      </c>
      <c r="E3312" s="27" t="s">
        <v>36</v>
      </c>
      <c r="F3312" s="27" t="s">
        <v>340</v>
      </c>
      <c r="G3312" s="27" t="s">
        <v>341</v>
      </c>
      <c r="H3312" s="139" t="s">
        <v>4</v>
      </c>
      <c r="I3312" s="1">
        <v>112278528</v>
      </c>
      <c r="J3312" s="58">
        <v>7200</v>
      </c>
      <c r="K3312" t="str">
        <f>VLOOKUP(D3312,Group[],3,FALSE)</f>
        <v>Komoditi</v>
      </c>
      <c r="L3312" t="str">
        <f>VLOOKUP(D3312,Group[],5,FALSE)</f>
        <v>Teh</v>
      </c>
      <c r="M3312" t="str">
        <f>VLOOKUP(D3312,Group[],4,FALSE)</f>
        <v>Teh</v>
      </c>
      <c r="N3312" t="str">
        <f>VLOOKUP(F3312,Kategori[],3,FALSE)</f>
        <v>CTC</v>
      </c>
    </row>
    <row r="3313" spans="1:14">
      <c r="A3313" s="139" t="s">
        <v>6856</v>
      </c>
      <c r="B3313" s="27" t="s">
        <v>23</v>
      </c>
      <c r="C3313" s="27" t="s">
        <v>20</v>
      </c>
      <c r="D3313" s="27" t="s">
        <v>1067</v>
      </c>
      <c r="E3313" s="27" t="s">
        <v>36</v>
      </c>
      <c r="F3313" s="27" t="s">
        <v>340</v>
      </c>
      <c r="G3313" s="27" t="s">
        <v>341</v>
      </c>
      <c r="H3313" s="139" t="s">
        <v>5</v>
      </c>
      <c r="I3313" s="1">
        <v>720000000</v>
      </c>
      <c r="J3313" s="58">
        <v>48000</v>
      </c>
      <c r="K3313" t="str">
        <f>VLOOKUP(D3313,Group[],3,FALSE)</f>
        <v>Komoditi</v>
      </c>
      <c r="L3313" t="str">
        <f>VLOOKUP(D3313,Group[],5,FALSE)</f>
        <v>Teh</v>
      </c>
      <c r="M3313" t="str">
        <f>VLOOKUP(D3313,Group[],4,FALSE)</f>
        <v>Teh</v>
      </c>
      <c r="N3313" t="str">
        <f>VLOOKUP(F3313,Kategori[],3,FALSE)</f>
        <v>CTC</v>
      </c>
    </row>
    <row r="3314" spans="1:14">
      <c r="A3314" s="139" t="s">
        <v>6856</v>
      </c>
      <c r="B3314" s="27" t="s">
        <v>23</v>
      </c>
      <c r="C3314" s="27" t="s">
        <v>20</v>
      </c>
      <c r="D3314" s="27" t="s">
        <v>1075</v>
      </c>
      <c r="E3314" s="27" t="s">
        <v>30</v>
      </c>
      <c r="F3314" s="27" t="s">
        <v>326</v>
      </c>
      <c r="G3314" s="27" t="s">
        <v>327</v>
      </c>
      <c r="H3314" s="139" t="s">
        <v>4</v>
      </c>
      <c r="I3314" s="1">
        <v>5057287680</v>
      </c>
      <c r="J3314" s="58">
        <v>38400</v>
      </c>
      <c r="K3314" t="str">
        <f>VLOOKUP(D3314,Group[],3,FALSE)</f>
        <v>Komoditi</v>
      </c>
      <c r="L3314" t="str">
        <f>VLOOKUP(D3314,Group[],5,FALSE)</f>
        <v>Kopi</v>
      </c>
      <c r="M3314" t="str">
        <f>VLOOKUP(D3314,Group[],4,FALSE)</f>
        <v>Kopi</v>
      </c>
      <c r="N3314" t="str">
        <f>VLOOKUP(F3314,Kategori[],3,FALSE)</f>
        <v>Arabika</v>
      </c>
    </row>
    <row r="3315" spans="1:14">
      <c r="A3315" s="139" t="s">
        <v>6856</v>
      </c>
      <c r="B3315" s="27" t="s">
        <v>23</v>
      </c>
      <c r="C3315" s="27" t="s">
        <v>20</v>
      </c>
      <c r="D3315" s="27" t="s">
        <v>1078</v>
      </c>
      <c r="E3315" s="27" t="s">
        <v>41</v>
      </c>
      <c r="F3315" s="27" t="s">
        <v>785</v>
      </c>
      <c r="G3315" s="27" t="s">
        <v>786</v>
      </c>
      <c r="H3315" s="139" t="s">
        <v>5</v>
      </c>
      <c r="I3315" s="1">
        <v>242000</v>
      </c>
      <c r="J3315" s="58">
        <v>1</v>
      </c>
      <c r="K3315" t="str">
        <f>VLOOKUP(D3315,Group[],3,FALSE)</f>
        <v>Komoditi</v>
      </c>
      <c r="L3315" t="str">
        <f>VLOOKUP(D3315,Group[],5,FALSE)</f>
        <v>Kakao</v>
      </c>
      <c r="M3315" t="str">
        <f>VLOOKUP(D3315,Group[],4,FALSE)</f>
        <v>Kakao</v>
      </c>
      <c r="N3315" t="str">
        <f>VLOOKUP(F3315,Kategori[],3,FALSE)</f>
        <v>Edel</v>
      </c>
    </row>
    <row r="3316" spans="1:14">
      <c r="A3316" s="139" t="s">
        <v>6856</v>
      </c>
      <c r="B3316" s="27" t="s">
        <v>23</v>
      </c>
      <c r="C3316" s="27" t="s">
        <v>20</v>
      </c>
      <c r="D3316" s="27" t="s">
        <v>1078</v>
      </c>
      <c r="E3316" s="27" t="s">
        <v>41</v>
      </c>
      <c r="F3316" s="27" t="s">
        <v>787</v>
      </c>
      <c r="G3316" s="27" t="s">
        <v>788</v>
      </c>
      <c r="H3316" s="139" t="s">
        <v>5</v>
      </c>
      <c r="I3316" s="1">
        <v>145000</v>
      </c>
      <c r="J3316" s="58">
        <v>1</v>
      </c>
      <c r="K3316" t="str">
        <f>VLOOKUP(D3316,Group[],3,FALSE)</f>
        <v>Komoditi</v>
      </c>
      <c r="L3316" t="str">
        <f>VLOOKUP(D3316,Group[],5,FALSE)</f>
        <v>Kakao</v>
      </c>
      <c r="M3316" t="str">
        <f>VLOOKUP(D3316,Group[],4,FALSE)</f>
        <v>Kakao</v>
      </c>
      <c r="N3316" t="str">
        <f>VLOOKUP(F3316,Kategori[],3,FALSE)</f>
        <v>Edel</v>
      </c>
    </row>
    <row r="3317" spans="1:14">
      <c r="A3317" s="139" t="s">
        <v>6856</v>
      </c>
      <c r="B3317" s="27" t="s">
        <v>23</v>
      </c>
      <c r="C3317" s="27" t="s">
        <v>20</v>
      </c>
      <c r="D3317" s="27" t="s">
        <v>1078</v>
      </c>
      <c r="E3317" s="27" t="s">
        <v>41</v>
      </c>
      <c r="F3317" s="27" t="s">
        <v>789</v>
      </c>
      <c r="G3317" s="27" t="s">
        <v>790</v>
      </c>
      <c r="H3317" s="139" t="s">
        <v>5</v>
      </c>
      <c r="I3317" s="1">
        <v>127000</v>
      </c>
      <c r="J3317" s="58">
        <v>1</v>
      </c>
      <c r="K3317" t="str">
        <f>VLOOKUP(D3317,Group[],3,FALSE)</f>
        <v>Komoditi</v>
      </c>
      <c r="L3317" t="str">
        <f>VLOOKUP(D3317,Group[],5,FALSE)</f>
        <v>Kakao</v>
      </c>
      <c r="M3317" t="str">
        <f>VLOOKUP(D3317,Group[],4,FALSE)</f>
        <v>Kakao</v>
      </c>
      <c r="N3317" t="str">
        <f>VLOOKUP(F3317,Kategori[],3,FALSE)</f>
        <v>Edel</v>
      </c>
    </row>
    <row r="3318" spans="1:14">
      <c r="A3318" s="139" t="s">
        <v>6856</v>
      </c>
      <c r="B3318" s="27" t="s">
        <v>23</v>
      </c>
      <c r="C3318" s="27" t="s">
        <v>20</v>
      </c>
      <c r="D3318" s="27" t="s">
        <v>1078</v>
      </c>
      <c r="E3318" s="27" t="s">
        <v>41</v>
      </c>
      <c r="F3318" s="27" t="s">
        <v>795</v>
      </c>
      <c r="G3318" s="27" t="s">
        <v>796</v>
      </c>
      <c r="H3318" s="139" t="s">
        <v>5</v>
      </c>
      <c r="I3318" s="1">
        <v>205000</v>
      </c>
      <c r="J3318" s="58">
        <v>1</v>
      </c>
      <c r="K3318" t="str">
        <f>VLOOKUP(D3318,Group[],3,FALSE)</f>
        <v>Komoditi</v>
      </c>
      <c r="L3318" t="str">
        <f>VLOOKUP(D3318,Group[],5,FALSE)</f>
        <v>Kakao</v>
      </c>
      <c r="M3318" t="str">
        <f>VLOOKUP(D3318,Group[],4,FALSE)</f>
        <v>Kakao</v>
      </c>
      <c r="N3318" t="str">
        <f>VLOOKUP(F3318,Kategori[],3,FALSE)</f>
        <v>Bulk</v>
      </c>
    </row>
    <row r="3319" spans="1:14">
      <c r="A3319" s="139" t="s">
        <v>6856</v>
      </c>
      <c r="B3319" s="27" t="s">
        <v>23</v>
      </c>
      <c r="C3319" s="27" t="s">
        <v>20</v>
      </c>
      <c r="D3319" s="27" t="s">
        <v>1078</v>
      </c>
      <c r="E3319" s="27" t="s">
        <v>41</v>
      </c>
      <c r="F3319" s="27" t="s">
        <v>797</v>
      </c>
      <c r="G3319" s="27" t="s">
        <v>798</v>
      </c>
      <c r="H3319" s="139" t="s">
        <v>5</v>
      </c>
      <c r="I3319" s="1">
        <v>127000</v>
      </c>
      <c r="J3319" s="58">
        <v>1</v>
      </c>
      <c r="K3319" t="str">
        <f>VLOOKUP(D3319,Group[],3,FALSE)</f>
        <v>Komoditi</v>
      </c>
      <c r="L3319" t="str">
        <f>VLOOKUP(D3319,Group[],5,FALSE)</f>
        <v>Kakao</v>
      </c>
      <c r="M3319" t="str">
        <f>VLOOKUP(D3319,Group[],4,FALSE)</f>
        <v>Kakao</v>
      </c>
      <c r="N3319" t="str">
        <f>VLOOKUP(F3319,Kategori[],3,FALSE)</f>
        <v>Bulk</v>
      </c>
    </row>
    <row r="3320" spans="1:14">
      <c r="A3320" s="139" t="s">
        <v>6856</v>
      </c>
      <c r="B3320" s="27" t="s">
        <v>23</v>
      </c>
      <c r="C3320" s="27" t="s">
        <v>20</v>
      </c>
      <c r="D3320" s="27" t="s">
        <v>1078</v>
      </c>
      <c r="E3320" s="27" t="s">
        <v>41</v>
      </c>
      <c r="F3320" s="27" t="s">
        <v>801</v>
      </c>
      <c r="G3320" s="27" t="s">
        <v>802</v>
      </c>
      <c r="H3320" s="139" t="s">
        <v>5</v>
      </c>
      <c r="I3320" s="1">
        <v>110000</v>
      </c>
      <c r="J3320" s="58">
        <v>1</v>
      </c>
      <c r="K3320" t="str">
        <f>VLOOKUP(D3320,Group[],3,FALSE)</f>
        <v>Komoditi</v>
      </c>
      <c r="L3320" t="str">
        <f>VLOOKUP(D3320,Group[],5,FALSE)</f>
        <v>Kakao</v>
      </c>
      <c r="M3320" t="str">
        <f>VLOOKUP(D3320,Group[],4,FALSE)</f>
        <v>Kakao</v>
      </c>
      <c r="N3320" t="str">
        <f>VLOOKUP(F3320,Kategori[],3,FALSE)</f>
        <v>Bulk</v>
      </c>
    </row>
    <row r="3321" spans="1:14">
      <c r="A3321" s="139" t="s">
        <v>6856</v>
      </c>
      <c r="B3321" s="27" t="s">
        <v>23</v>
      </c>
      <c r="C3321" s="27" t="s">
        <v>20</v>
      </c>
      <c r="D3321" s="27" t="s">
        <v>1064</v>
      </c>
      <c r="E3321" s="27" t="s">
        <v>33</v>
      </c>
      <c r="F3321" s="27" t="s">
        <v>931</v>
      </c>
      <c r="G3321" s="27" t="s">
        <v>932</v>
      </c>
      <c r="H3321" s="139" t="s">
        <v>5</v>
      </c>
      <c r="I3321" s="1">
        <v>2226946453</v>
      </c>
      <c r="J3321" s="58">
        <v>153</v>
      </c>
      <c r="K3321" t="str">
        <f>VLOOKUP(D3321,Group[],3,FALSE)</f>
        <v>Komoditi</v>
      </c>
      <c r="L3321" t="str">
        <f>VLOOKUP(D3321,Group[],5,FALSE)</f>
        <v>Tebu</v>
      </c>
      <c r="M3321" t="str">
        <f>VLOOKUP(D3321,Group[],4,FALSE)</f>
        <v>Tebu</v>
      </c>
      <c r="N3321" t="str">
        <f>VLOOKUP(F3321,Kategori[],3,FALSE)</f>
        <v>Optimalisasi Aset</v>
      </c>
    </row>
    <row r="3322" spans="1:14">
      <c r="A3322" s="139" t="s">
        <v>6856</v>
      </c>
      <c r="B3322" s="27" t="s">
        <v>23</v>
      </c>
      <c r="C3322" s="27" t="s">
        <v>20</v>
      </c>
      <c r="D3322" s="27" t="s">
        <v>1064</v>
      </c>
      <c r="E3322" s="27" t="s">
        <v>33</v>
      </c>
      <c r="F3322" s="27" t="s">
        <v>363</v>
      </c>
      <c r="G3322" s="27" t="s">
        <v>364</v>
      </c>
      <c r="H3322" s="139" t="s">
        <v>5</v>
      </c>
      <c r="I3322" s="1">
        <v>77767272356</v>
      </c>
      <c r="J3322" s="58">
        <v>5249908</v>
      </c>
      <c r="K3322" t="str">
        <f>VLOOKUP(D3322,Group[],3,FALSE)</f>
        <v>Komoditi</v>
      </c>
      <c r="L3322" t="str">
        <f>VLOOKUP(D3322,Group[],5,FALSE)</f>
        <v>Tebu</v>
      </c>
      <c r="M3322" t="str">
        <f>VLOOKUP(D3322,Group[],4,FALSE)</f>
        <v>Tebu</v>
      </c>
      <c r="N3322" t="str">
        <f>VLOOKUP(F3322,Kategori[],3,FALSE)</f>
        <v>Gula</v>
      </c>
    </row>
    <row r="3323" spans="1:14">
      <c r="A3323" s="139" t="s">
        <v>6856</v>
      </c>
      <c r="B3323" s="27" t="s">
        <v>23</v>
      </c>
      <c r="C3323" s="27" t="s">
        <v>20</v>
      </c>
      <c r="D3323" s="27" t="s">
        <v>1064</v>
      </c>
      <c r="E3323" s="27" t="s">
        <v>33</v>
      </c>
      <c r="F3323" s="27" t="s">
        <v>365</v>
      </c>
      <c r="G3323" s="27" t="s">
        <v>366</v>
      </c>
      <c r="H3323" s="139" t="s">
        <v>5</v>
      </c>
      <c r="I3323" s="1">
        <v>2399999976</v>
      </c>
      <c r="J3323" s="58">
        <v>1000003</v>
      </c>
      <c r="K3323" t="str">
        <f>VLOOKUP(D3323,Group[],3,FALSE)</f>
        <v>Komoditi</v>
      </c>
      <c r="L3323" t="str">
        <f>VLOOKUP(D3323,Group[],5,FALSE)</f>
        <v>Tebu</v>
      </c>
      <c r="M3323" t="str">
        <f>VLOOKUP(D3323,Group[],4,FALSE)</f>
        <v>Tebu</v>
      </c>
      <c r="N3323" t="str">
        <f>VLOOKUP(F3323,Kategori[],3,FALSE)</f>
        <v>Tetes</v>
      </c>
    </row>
    <row r="3324" spans="1:14">
      <c r="A3324" s="139" t="s">
        <v>6856</v>
      </c>
      <c r="B3324" s="27" t="s">
        <v>23</v>
      </c>
      <c r="C3324" s="27" t="s">
        <v>20</v>
      </c>
      <c r="D3324" s="27" t="s">
        <v>1072</v>
      </c>
      <c r="E3324" s="27" t="s">
        <v>27</v>
      </c>
      <c r="F3324" s="27" t="s">
        <v>774</v>
      </c>
      <c r="G3324" s="27" t="s">
        <v>11</v>
      </c>
      <c r="H3324" s="139" t="s">
        <v>5</v>
      </c>
      <c r="I3324" s="1">
        <v>382822900</v>
      </c>
      <c r="J3324" s="58">
        <v>101</v>
      </c>
      <c r="K3324" t="str">
        <f>VLOOKUP(D3324,Group[],3,FALSE)</f>
        <v>Non Komoditi</v>
      </c>
      <c r="L3324">
        <f>VLOOKUP(D3324,Group[],5,FALSE)</f>
        <v>0</v>
      </c>
      <c r="M3324" t="str">
        <f>VLOOKUP(D3324,Group[],4,FALSE)</f>
        <v>Hortikultura</v>
      </c>
      <c r="N3324" t="str">
        <f>VLOOKUP(F3324,Kategori[],3,FALSE)</f>
        <v>Optimalisasi Aset</v>
      </c>
    </row>
    <row r="3325" spans="1:14">
      <c r="A3325" s="139" t="s">
        <v>6856</v>
      </c>
      <c r="B3325" s="27" t="s">
        <v>23</v>
      </c>
      <c r="C3325" s="27" t="s">
        <v>20</v>
      </c>
      <c r="D3325" s="27" t="s">
        <v>1072</v>
      </c>
      <c r="E3325" s="27" t="s">
        <v>27</v>
      </c>
      <c r="F3325" s="27" t="s">
        <v>903</v>
      </c>
      <c r="G3325" s="27" t="s">
        <v>904</v>
      </c>
      <c r="H3325" s="139" t="s">
        <v>5</v>
      </c>
      <c r="I3325" s="1">
        <v>1083786</v>
      </c>
      <c r="J3325" s="58">
        <v>84</v>
      </c>
      <c r="K3325" t="str">
        <f>VLOOKUP(D3325,Group[],3,FALSE)</f>
        <v>Non Komoditi</v>
      </c>
      <c r="L3325">
        <f>VLOOKUP(D3325,Group[],5,FALSE)</f>
        <v>0</v>
      </c>
      <c r="M3325" t="str">
        <f>VLOOKUP(D3325,Group[],4,FALSE)</f>
        <v>Hortikultura</v>
      </c>
      <c r="N3325" t="str">
        <f>VLOOKUP(F3325,Kategori[],3,FALSE)</f>
        <v>Hortikultura</v>
      </c>
    </row>
    <row r="3326" spans="1:14">
      <c r="A3326" s="139" t="s">
        <v>6856</v>
      </c>
      <c r="B3326" s="27" t="s">
        <v>23</v>
      </c>
      <c r="C3326" s="27" t="s">
        <v>20</v>
      </c>
      <c r="D3326" s="27" t="s">
        <v>1072</v>
      </c>
      <c r="E3326" s="27" t="s">
        <v>27</v>
      </c>
      <c r="F3326" s="27" t="s">
        <v>915</v>
      </c>
      <c r="G3326" s="27" t="s">
        <v>916</v>
      </c>
      <c r="H3326" s="139" t="s">
        <v>5</v>
      </c>
      <c r="I3326" s="1">
        <v>391651346</v>
      </c>
      <c r="J3326" s="58">
        <v>21918</v>
      </c>
      <c r="K3326" t="str">
        <f>VLOOKUP(D3326,Group[],3,FALSE)</f>
        <v>Non Komoditi</v>
      </c>
      <c r="L3326">
        <f>VLOOKUP(D3326,Group[],5,FALSE)</f>
        <v>0</v>
      </c>
      <c r="M3326" t="str">
        <f>VLOOKUP(D3326,Group[],4,FALSE)</f>
        <v>Hortikultura</v>
      </c>
      <c r="N3326" t="str">
        <f>VLOOKUP(F3326,Kategori[],3,FALSE)</f>
        <v>Hortikultura</v>
      </c>
    </row>
    <row r="3327" spans="1:14">
      <c r="A3327" s="139" t="s">
        <v>6856</v>
      </c>
      <c r="B3327" s="27" t="s">
        <v>23</v>
      </c>
      <c r="C3327" s="27" t="s">
        <v>20</v>
      </c>
      <c r="D3327" s="27" t="s">
        <v>1072</v>
      </c>
      <c r="E3327" s="27" t="s">
        <v>27</v>
      </c>
      <c r="F3327" s="27" t="s">
        <v>917</v>
      </c>
      <c r="G3327" s="27" t="s">
        <v>918</v>
      </c>
      <c r="H3327" s="139" t="s">
        <v>5</v>
      </c>
      <c r="I3327" s="1">
        <v>415160695</v>
      </c>
      <c r="J3327" s="58">
        <v>24888</v>
      </c>
      <c r="K3327" t="str">
        <f>VLOOKUP(D3327,Group[],3,FALSE)</f>
        <v>Non Komoditi</v>
      </c>
      <c r="L3327">
        <f>VLOOKUP(D3327,Group[],5,FALSE)</f>
        <v>0</v>
      </c>
      <c r="M3327" t="str">
        <f>VLOOKUP(D3327,Group[],4,FALSE)</f>
        <v>Hortikultura</v>
      </c>
      <c r="N3327" t="str">
        <f>VLOOKUP(F3327,Kategori[],3,FALSE)</f>
        <v>Hortikultura</v>
      </c>
    </row>
    <row r="3328" spans="1:14">
      <c r="A3328" s="139" t="s">
        <v>6856</v>
      </c>
      <c r="B3328" s="27" t="s">
        <v>23</v>
      </c>
      <c r="C3328" s="27" t="s">
        <v>20</v>
      </c>
      <c r="D3328" s="27" t="s">
        <v>1072</v>
      </c>
      <c r="E3328" s="27" t="s">
        <v>27</v>
      </c>
      <c r="F3328" s="27" t="s">
        <v>919</v>
      </c>
      <c r="G3328" s="27" t="s">
        <v>920</v>
      </c>
      <c r="H3328" s="139" t="s">
        <v>5</v>
      </c>
      <c r="I3328" s="1">
        <v>12500000</v>
      </c>
      <c r="J3328" s="58">
        <v>1563</v>
      </c>
      <c r="K3328" t="str">
        <f>VLOOKUP(D3328,Group[],3,FALSE)</f>
        <v>Non Komoditi</v>
      </c>
      <c r="L3328">
        <f>VLOOKUP(D3328,Group[],5,FALSE)</f>
        <v>0</v>
      </c>
      <c r="M3328" t="str">
        <f>VLOOKUP(D3328,Group[],4,FALSE)</f>
        <v>Hortikultura</v>
      </c>
      <c r="N3328" t="str">
        <f>VLOOKUP(F3328,Kategori[],3,FALSE)</f>
        <v>Hortikultura</v>
      </c>
    </row>
    <row r="3329" spans="1:14">
      <c r="A3329" s="139" t="s">
        <v>6856</v>
      </c>
      <c r="B3329" s="27" t="s">
        <v>23</v>
      </c>
      <c r="C3329" s="27" t="s">
        <v>20</v>
      </c>
      <c r="D3329" s="27" t="s">
        <v>1072</v>
      </c>
      <c r="E3329" s="27" t="s">
        <v>27</v>
      </c>
      <c r="F3329" s="27" t="s">
        <v>921</v>
      </c>
      <c r="G3329" s="27" t="s">
        <v>922</v>
      </c>
      <c r="H3329" s="139" t="s">
        <v>5</v>
      </c>
      <c r="I3329" s="1">
        <v>4150000</v>
      </c>
      <c r="J3329" s="58">
        <v>2357</v>
      </c>
      <c r="K3329" t="str">
        <f>VLOOKUP(D3329,Group[],3,FALSE)</f>
        <v>Non Komoditi</v>
      </c>
      <c r="L3329">
        <f>VLOOKUP(D3329,Group[],5,FALSE)</f>
        <v>0</v>
      </c>
      <c r="M3329" t="str">
        <f>VLOOKUP(D3329,Group[],4,FALSE)</f>
        <v>Hortikultura</v>
      </c>
      <c r="N3329" t="str">
        <f>VLOOKUP(F3329,Kategori[],3,FALSE)</f>
        <v>Hortikultura</v>
      </c>
    </row>
    <row r="3330" spans="1:14">
      <c r="A3330" s="139" t="s">
        <v>6856</v>
      </c>
      <c r="B3330" s="27" t="s">
        <v>23</v>
      </c>
      <c r="C3330" s="27" t="s">
        <v>20</v>
      </c>
      <c r="D3330" s="27" t="s">
        <v>1072</v>
      </c>
      <c r="E3330" s="27" t="s">
        <v>27</v>
      </c>
      <c r="F3330" s="27" t="s">
        <v>925</v>
      </c>
      <c r="G3330" s="27" t="s">
        <v>926</v>
      </c>
      <c r="H3330" s="139" t="s">
        <v>5</v>
      </c>
      <c r="I3330" s="1">
        <v>34944865</v>
      </c>
      <c r="J3330" s="58">
        <v>180</v>
      </c>
      <c r="K3330" t="str">
        <f>VLOOKUP(D3330,Group[],3,FALSE)</f>
        <v>Non Komoditi</v>
      </c>
      <c r="L3330">
        <f>VLOOKUP(D3330,Group[],5,FALSE)</f>
        <v>0</v>
      </c>
      <c r="M3330" t="str">
        <f>VLOOKUP(D3330,Group[],4,FALSE)</f>
        <v>Hortikultura</v>
      </c>
      <c r="N3330" t="str">
        <f>VLOOKUP(F3330,Kategori[],3,FALSE)</f>
        <v>Hortikultura</v>
      </c>
    </row>
    <row r="3331" spans="1:14">
      <c r="A3331" s="139" t="s">
        <v>6856</v>
      </c>
      <c r="B3331" s="27" t="s">
        <v>23</v>
      </c>
      <c r="C3331" s="27" t="s">
        <v>20</v>
      </c>
      <c r="D3331" s="27" t="s">
        <v>1072</v>
      </c>
      <c r="E3331" s="27" t="s">
        <v>27</v>
      </c>
      <c r="F3331" s="27" t="s">
        <v>927</v>
      </c>
      <c r="G3331" s="27" t="s">
        <v>928</v>
      </c>
      <c r="H3331" s="139" t="s">
        <v>5</v>
      </c>
      <c r="I3331" s="1">
        <v>60478201</v>
      </c>
      <c r="J3331" s="58">
        <v>24740</v>
      </c>
      <c r="K3331" t="str">
        <f>VLOOKUP(D3331,Group[],3,FALSE)</f>
        <v>Non Komoditi</v>
      </c>
      <c r="L3331">
        <f>VLOOKUP(D3331,Group[],5,FALSE)</f>
        <v>0</v>
      </c>
      <c r="M3331" t="str">
        <f>VLOOKUP(D3331,Group[],4,FALSE)</f>
        <v>Hortikultura</v>
      </c>
      <c r="N3331" t="str">
        <f>VLOOKUP(F3331,Kategori[],3,FALSE)</f>
        <v>Hortikultura</v>
      </c>
    </row>
    <row r="3332" spans="1:14">
      <c r="A3332" s="139" t="s">
        <v>6856</v>
      </c>
      <c r="B3332" s="27" t="s">
        <v>23</v>
      </c>
      <c r="C3332" s="27" t="s">
        <v>20</v>
      </c>
      <c r="D3332" s="27" t="s">
        <v>1072</v>
      </c>
      <c r="E3332" s="27" t="s">
        <v>27</v>
      </c>
      <c r="F3332" s="27" t="s">
        <v>929</v>
      </c>
      <c r="G3332" s="27" t="s">
        <v>930</v>
      </c>
      <c r="H3332" s="139" t="s">
        <v>5</v>
      </c>
      <c r="I3332" s="1">
        <v>4512600</v>
      </c>
      <c r="J3332" s="58">
        <v>1962</v>
      </c>
      <c r="K3332" t="str">
        <f>VLOOKUP(D3332,Group[],3,FALSE)</f>
        <v>Non Komoditi</v>
      </c>
      <c r="L3332">
        <f>VLOOKUP(D3332,Group[],5,FALSE)</f>
        <v>0</v>
      </c>
      <c r="M3332" t="str">
        <f>VLOOKUP(D3332,Group[],4,FALSE)</f>
        <v>Hortikultura</v>
      </c>
      <c r="N3332" t="str">
        <f>VLOOKUP(F3332,Kategori[],3,FALSE)</f>
        <v>Hortikultura</v>
      </c>
    </row>
    <row r="3333" spans="1:14">
      <c r="A3333" s="139" t="s">
        <v>6856</v>
      </c>
      <c r="B3333" s="27" t="s">
        <v>23</v>
      </c>
      <c r="C3333" s="27" t="s">
        <v>20</v>
      </c>
      <c r="D3333" s="27" t="s">
        <v>1072</v>
      </c>
      <c r="E3333" s="27" t="s">
        <v>27</v>
      </c>
      <c r="F3333" s="27" t="s">
        <v>937</v>
      </c>
      <c r="G3333" s="27" t="s">
        <v>938</v>
      </c>
      <c r="H3333" s="139" t="s">
        <v>5</v>
      </c>
      <c r="I3333" s="1">
        <v>5070720</v>
      </c>
      <c r="J3333" s="58">
        <v>30</v>
      </c>
      <c r="K3333" t="str">
        <f>VLOOKUP(D3333,Group[],3,FALSE)</f>
        <v>Non Komoditi</v>
      </c>
      <c r="L3333">
        <f>VLOOKUP(D3333,Group[],5,FALSE)</f>
        <v>0</v>
      </c>
      <c r="M3333" t="str">
        <f>VLOOKUP(D3333,Group[],4,FALSE)</f>
        <v>Hortikultura</v>
      </c>
      <c r="N3333" t="str">
        <f>VLOOKUP(F3333,Kategori[],3,FALSE)</f>
        <v>Kayu</v>
      </c>
    </row>
    <row r="3334" spans="1:14">
      <c r="A3334" s="139" t="s">
        <v>6856</v>
      </c>
      <c r="B3334" s="27" t="s">
        <v>23</v>
      </c>
      <c r="C3334" s="27" t="s">
        <v>20</v>
      </c>
      <c r="D3334" s="27" t="s">
        <v>1072</v>
      </c>
      <c r="E3334" s="27" t="s">
        <v>27</v>
      </c>
      <c r="F3334" s="27" t="s">
        <v>959</v>
      </c>
      <c r="G3334" s="27" t="s">
        <v>960</v>
      </c>
      <c r="H3334" s="139" t="s">
        <v>5</v>
      </c>
      <c r="I3334" s="1">
        <v>49457111</v>
      </c>
      <c r="J3334" s="58">
        <v>75534</v>
      </c>
      <c r="K3334" t="str">
        <f>VLOOKUP(D3334,Group[],3,FALSE)</f>
        <v>Non Komoditi</v>
      </c>
      <c r="L3334">
        <f>VLOOKUP(D3334,Group[],5,FALSE)</f>
        <v>0</v>
      </c>
      <c r="M3334" t="str">
        <f>VLOOKUP(D3334,Group[],4,FALSE)</f>
        <v>Hortikultura</v>
      </c>
      <c r="N3334" t="str">
        <f>VLOOKUP(F3334,Kategori[],3,FALSE)</f>
        <v>Hortikultura</v>
      </c>
    </row>
    <row r="3335" spans="1:14">
      <c r="A3335" s="139" t="s">
        <v>6856</v>
      </c>
      <c r="B3335" s="27" t="s">
        <v>23</v>
      </c>
      <c r="C3335" s="27" t="s">
        <v>20</v>
      </c>
      <c r="D3335" s="27" t="s">
        <v>1072</v>
      </c>
      <c r="E3335" s="27" t="s">
        <v>27</v>
      </c>
      <c r="F3335" s="27" t="s">
        <v>1031</v>
      </c>
      <c r="G3335" s="27" t="s">
        <v>1032</v>
      </c>
      <c r="H3335" s="139" t="s">
        <v>5</v>
      </c>
      <c r="I3335" s="1">
        <v>23852738</v>
      </c>
      <c r="J3335" s="58">
        <v>423</v>
      </c>
      <c r="K3335" t="str">
        <f>VLOOKUP(D3335,Group[],3,FALSE)</f>
        <v>Non Komoditi</v>
      </c>
      <c r="L3335">
        <f>VLOOKUP(D3335,Group[],5,FALSE)</f>
        <v>0</v>
      </c>
      <c r="M3335" t="str">
        <f>VLOOKUP(D3335,Group[],4,FALSE)</f>
        <v>Hortikultura</v>
      </c>
      <c r="N3335" t="str">
        <f>VLOOKUP(F3335,Kategori[],3,FALSE)</f>
        <v>Hortikultura</v>
      </c>
    </row>
    <row r="3336" spans="1:14">
      <c r="A3336" s="139" t="s">
        <v>6856</v>
      </c>
      <c r="B3336" s="27" t="s">
        <v>23</v>
      </c>
      <c r="C3336" s="27" t="s">
        <v>20</v>
      </c>
      <c r="D3336" s="27" t="s">
        <v>1079</v>
      </c>
      <c r="E3336" s="27" t="s">
        <v>39</v>
      </c>
      <c r="F3336" s="27" t="s">
        <v>807</v>
      </c>
      <c r="G3336" s="27" t="s">
        <v>808</v>
      </c>
      <c r="H3336" s="139" t="s">
        <v>5</v>
      </c>
      <c r="I3336" s="1">
        <v>126030800</v>
      </c>
      <c r="J3336" s="58">
        <v>379</v>
      </c>
      <c r="K3336" t="str">
        <f>VLOOKUP(D3336,Group[],3,FALSE)</f>
        <v>Non Komoditi</v>
      </c>
      <c r="L3336">
        <f>VLOOKUP(D3336,Group[],5,FALSE)</f>
        <v>0</v>
      </c>
      <c r="M3336" t="str">
        <f>VLOOKUP(D3336,Group[],4,FALSE)</f>
        <v>Kayu</v>
      </c>
      <c r="N3336" t="str">
        <f>VLOOKUP(F3336,Kategori[],3,FALSE)</f>
        <v>Kayu</v>
      </c>
    </row>
    <row r="3337" spans="1:14">
      <c r="A3337" s="139" t="s">
        <v>6856</v>
      </c>
      <c r="B3337" s="27" t="s">
        <v>23</v>
      </c>
      <c r="C3337" s="27" t="s">
        <v>20</v>
      </c>
      <c r="D3337" s="27" t="s">
        <v>1079</v>
      </c>
      <c r="E3337" s="27" t="s">
        <v>39</v>
      </c>
      <c r="F3337" s="27" t="s">
        <v>809</v>
      </c>
      <c r="G3337" s="27" t="s">
        <v>810</v>
      </c>
      <c r="H3337" s="139" t="s">
        <v>5</v>
      </c>
      <c r="I3337" s="1">
        <v>497059500</v>
      </c>
      <c r="J3337" s="58">
        <v>869</v>
      </c>
      <c r="K3337" t="str">
        <f>VLOOKUP(D3337,Group[],3,FALSE)</f>
        <v>Non Komoditi</v>
      </c>
      <c r="L3337">
        <f>VLOOKUP(D3337,Group[],5,FALSE)</f>
        <v>0</v>
      </c>
      <c r="M3337" t="str">
        <f>VLOOKUP(D3337,Group[],4,FALSE)</f>
        <v>Kayu</v>
      </c>
      <c r="N3337" t="str">
        <f>VLOOKUP(F3337,Kategori[],3,FALSE)</f>
        <v>Kayu</v>
      </c>
    </row>
    <row r="3338" spans="1:14">
      <c r="A3338" s="139" t="s">
        <v>6856</v>
      </c>
      <c r="B3338" s="27" t="s">
        <v>23</v>
      </c>
      <c r="C3338" s="27" t="s">
        <v>20</v>
      </c>
      <c r="D3338" s="27" t="s">
        <v>1079</v>
      </c>
      <c r="E3338" s="27" t="s">
        <v>39</v>
      </c>
      <c r="F3338" s="27" t="s">
        <v>811</v>
      </c>
      <c r="G3338" s="27" t="s">
        <v>812</v>
      </c>
      <c r="H3338" s="139" t="s">
        <v>5</v>
      </c>
      <c r="I3338" s="1">
        <v>997128700</v>
      </c>
      <c r="J3338" s="58">
        <v>1189</v>
      </c>
      <c r="K3338" t="str">
        <f>VLOOKUP(D3338,Group[],3,FALSE)</f>
        <v>Non Komoditi</v>
      </c>
      <c r="L3338">
        <f>VLOOKUP(D3338,Group[],5,FALSE)</f>
        <v>0</v>
      </c>
      <c r="M3338" t="str">
        <f>VLOOKUP(D3338,Group[],4,FALSE)</f>
        <v>Kayu</v>
      </c>
      <c r="N3338" t="str">
        <f>VLOOKUP(F3338,Kategori[],3,FALSE)</f>
        <v>Kayu</v>
      </c>
    </row>
    <row r="3339" spans="1:14">
      <c r="A3339" s="139" t="s">
        <v>6856</v>
      </c>
      <c r="B3339" s="27" t="s">
        <v>23</v>
      </c>
      <c r="C3339" s="27" t="s">
        <v>20</v>
      </c>
      <c r="D3339" s="27" t="s">
        <v>1079</v>
      </c>
      <c r="E3339" s="27" t="s">
        <v>39</v>
      </c>
      <c r="F3339" s="27" t="s">
        <v>813</v>
      </c>
      <c r="G3339" s="27" t="s">
        <v>814</v>
      </c>
      <c r="H3339" s="139" t="s">
        <v>5</v>
      </c>
      <c r="I3339" s="1">
        <v>882510300</v>
      </c>
      <c r="J3339" s="58">
        <v>969</v>
      </c>
      <c r="K3339" t="str">
        <f>VLOOKUP(D3339,Group[],3,FALSE)</f>
        <v>Non Komoditi</v>
      </c>
      <c r="L3339">
        <f>VLOOKUP(D3339,Group[],5,FALSE)</f>
        <v>0</v>
      </c>
      <c r="M3339" t="str">
        <f>VLOOKUP(D3339,Group[],4,FALSE)</f>
        <v>Kayu</v>
      </c>
      <c r="N3339" t="str">
        <f>VLOOKUP(F3339,Kategori[],3,FALSE)</f>
        <v>Kayu</v>
      </c>
    </row>
    <row r="3340" spans="1:14">
      <c r="A3340" s="139" t="s">
        <v>6856</v>
      </c>
      <c r="B3340" s="27" t="s">
        <v>23</v>
      </c>
      <c r="C3340" s="27" t="s">
        <v>20</v>
      </c>
      <c r="D3340" s="27" t="s">
        <v>1079</v>
      </c>
      <c r="E3340" s="27" t="s">
        <v>39</v>
      </c>
      <c r="F3340" s="27" t="s">
        <v>815</v>
      </c>
      <c r="G3340" s="27" t="s">
        <v>816</v>
      </c>
      <c r="H3340" s="139" t="s">
        <v>5</v>
      </c>
      <c r="I3340" s="1">
        <v>930230550</v>
      </c>
      <c r="J3340" s="58">
        <v>962</v>
      </c>
      <c r="K3340" t="str">
        <f>VLOOKUP(D3340,Group[],3,FALSE)</f>
        <v>Non Komoditi</v>
      </c>
      <c r="L3340">
        <f>VLOOKUP(D3340,Group[],5,FALSE)</f>
        <v>0</v>
      </c>
      <c r="M3340" t="str">
        <f>VLOOKUP(D3340,Group[],4,FALSE)</f>
        <v>Kayu</v>
      </c>
      <c r="N3340" t="str">
        <f>VLOOKUP(F3340,Kategori[],3,FALSE)</f>
        <v>Kayu</v>
      </c>
    </row>
    <row r="3341" spans="1:14">
      <c r="A3341" s="139" t="s">
        <v>6856</v>
      </c>
      <c r="B3341" s="27" t="s">
        <v>23</v>
      </c>
      <c r="C3341" s="27" t="s">
        <v>20</v>
      </c>
      <c r="D3341" s="27" t="s">
        <v>1079</v>
      </c>
      <c r="E3341" s="27" t="s">
        <v>39</v>
      </c>
      <c r="F3341" s="27" t="s">
        <v>817</v>
      </c>
      <c r="G3341" s="27" t="s">
        <v>818</v>
      </c>
      <c r="H3341" s="139" t="s">
        <v>5</v>
      </c>
      <c r="I3341" s="1">
        <v>299862400</v>
      </c>
      <c r="J3341" s="58">
        <v>301</v>
      </c>
      <c r="K3341" t="str">
        <f>VLOOKUP(D3341,Group[],3,FALSE)</f>
        <v>Non Komoditi</v>
      </c>
      <c r="L3341">
        <f>VLOOKUP(D3341,Group[],5,FALSE)</f>
        <v>0</v>
      </c>
      <c r="M3341" t="str">
        <f>VLOOKUP(D3341,Group[],4,FALSE)</f>
        <v>Kayu</v>
      </c>
      <c r="N3341" t="str">
        <f>VLOOKUP(F3341,Kategori[],3,FALSE)</f>
        <v>Kayu</v>
      </c>
    </row>
    <row r="3342" spans="1:14">
      <c r="A3342" s="139" t="s">
        <v>6856</v>
      </c>
      <c r="B3342" s="27" t="s">
        <v>23</v>
      </c>
      <c r="C3342" s="27" t="s">
        <v>20</v>
      </c>
      <c r="D3342" s="27" t="s">
        <v>1079</v>
      </c>
      <c r="E3342" s="27" t="s">
        <v>39</v>
      </c>
      <c r="F3342" s="27" t="s">
        <v>819</v>
      </c>
      <c r="G3342" s="27" t="s">
        <v>820</v>
      </c>
      <c r="H3342" s="139" t="s">
        <v>5</v>
      </c>
      <c r="I3342" s="1">
        <v>2872800</v>
      </c>
      <c r="J3342" s="58">
        <v>4</v>
      </c>
      <c r="K3342" t="str">
        <f>VLOOKUP(D3342,Group[],3,FALSE)</f>
        <v>Non Komoditi</v>
      </c>
      <c r="L3342">
        <f>VLOOKUP(D3342,Group[],5,FALSE)</f>
        <v>0</v>
      </c>
      <c r="M3342" t="str">
        <f>VLOOKUP(D3342,Group[],4,FALSE)</f>
        <v>Kayu</v>
      </c>
      <c r="N3342" t="str">
        <f>VLOOKUP(F3342,Kategori[],3,FALSE)</f>
        <v>Kayu</v>
      </c>
    </row>
    <row r="3343" spans="1:14">
      <c r="A3343" s="139" t="s">
        <v>6856</v>
      </c>
      <c r="B3343" s="27" t="s">
        <v>23</v>
      </c>
      <c r="C3343" s="27" t="s">
        <v>20</v>
      </c>
      <c r="D3343" s="27" t="s">
        <v>1079</v>
      </c>
      <c r="E3343" s="27" t="s">
        <v>39</v>
      </c>
      <c r="F3343" s="27" t="s">
        <v>821</v>
      </c>
      <c r="G3343" s="27" t="s">
        <v>822</v>
      </c>
      <c r="H3343" s="139" t="s">
        <v>5</v>
      </c>
      <c r="I3343" s="1">
        <v>414547691</v>
      </c>
      <c r="J3343" s="58">
        <v>1285</v>
      </c>
      <c r="K3343" t="str">
        <f>VLOOKUP(D3343,Group[],3,FALSE)</f>
        <v>Non Komoditi</v>
      </c>
      <c r="L3343">
        <f>VLOOKUP(D3343,Group[],5,FALSE)</f>
        <v>0</v>
      </c>
      <c r="M3343" t="str">
        <f>VLOOKUP(D3343,Group[],4,FALSE)</f>
        <v>Kayu</v>
      </c>
      <c r="N3343" t="str">
        <f>VLOOKUP(F3343,Kategori[],3,FALSE)</f>
        <v>Kayu</v>
      </c>
    </row>
    <row r="3344" spans="1:14">
      <c r="A3344" s="139" t="s">
        <v>6856</v>
      </c>
      <c r="B3344" s="27" t="s">
        <v>23</v>
      </c>
      <c r="C3344" s="27" t="s">
        <v>20</v>
      </c>
      <c r="D3344" s="27" t="s">
        <v>1079</v>
      </c>
      <c r="E3344" s="27" t="s">
        <v>39</v>
      </c>
      <c r="F3344" s="27" t="s">
        <v>823</v>
      </c>
      <c r="G3344" s="27" t="s">
        <v>824</v>
      </c>
      <c r="H3344" s="139" t="s">
        <v>5</v>
      </c>
      <c r="I3344" s="1">
        <v>83765850</v>
      </c>
      <c r="J3344" s="58">
        <v>193</v>
      </c>
      <c r="K3344" t="str">
        <f>VLOOKUP(D3344,Group[],3,FALSE)</f>
        <v>Non Komoditi</v>
      </c>
      <c r="L3344">
        <f>VLOOKUP(D3344,Group[],5,FALSE)</f>
        <v>0</v>
      </c>
      <c r="M3344" t="str">
        <f>VLOOKUP(D3344,Group[],4,FALSE)</f>
        <v>Kayu</v>
      </c>
      <c r="N3344" t="str">
        <f>VLOOKUP(F3344,Kategori[],3,FALSE)</f>
        <v>Kayu</v>
      </c>
    </row>
    <row r="3345" spans="1:14">
      <c r="A3345" s="139" t="s">
        <v>6856</v>
      </c>
      <c r="B3345" s="27" t="s">
        <v>23</v>
      </c>
      <c r="C3345" s="27" t="s">
        <v>20</v>
      </c>
      <c r="D3345" s="27" t="s">
        <v>1079</v>
      </c>
      <c r="E3345" s="27" t="s">
        <v>39</v>
      </c>
      <c r="F3345" s="27" t="s">
        <v>825</v>
      </c>
      <c r="G3345" s="27" t="s">
        <v>826</v>
      </c>
      <c r="H3345" s="139" t="s">
        <v>5</v>
      </c>
      <c r="I3345" s="1">
        <v>315316250</v>
      </c>
      <c r="J3345" s="58">
        <v>440</v>
      </c>
      <c r="K3345" t="str">
        <f>VLOOKUP(D3345,Group[],3,FALSE)</f>
        <v>Non Komoditi</v>
      </c>
      <c r="L3345">
        <f>VLOOKUP(D3345,Group[],5,FALSE)</f>
        <v>0</v>
      </c>
      <c r="M3345" t="str">
        <f>VLOOKUP(D3345,Group[],4,FALSE)</f>
        <v>Kayu</v>
      </c>
      <c r="N3345" t="str">
        <f>VLOOKUP(F3345,Kategori[],3,FALSE)</f>
        <v>Kayu</v>
      </c>
    </row>
    <row r="3346" spans="1:14">
      <c r="A3346" s="139" t="s">
        <v>6856</v>
      </c>
      <c r="B3346" s="27" t="s">
        <v>23</v>
      </c>
      <c r="C3346" s="27" t="s">
        <v>20</v>
      </c>
      <c r="D3346" s="27" t="s">
        <v>1079</v>
      </c>
      <c r="E3346" s="27" t="s">
        <v>39</v>
      </c>
      <c r="F3346" s="27" t="s">
        <v>827</v>
      </c>
      <c r="G3346" s="27" t="s">
        <v>828</v>
      </c>
      <c r="H3346" s="139" t="s">
        <v>5</v>
      </c>
      <c r="I3346" s="1">
        <v>494382300</v>
      </c>
      <c r="J3346" s="58">
        <v>556</v>
      </c>
      <c r="K3346" t="str">
        <f>VLOOKUP(D3346,Group[],3,FALSE)</f>
        <v>Non Komoditi</v>
      </c>
      <c r="L3346">
        <f>VLOOKUP(D3346,Group[],5,FALSE)</f>
        <v>0</v>
      </c>
      <c r="M3346" t="str">
        <f>VLOOKUP(D3346,Group[],4,FALSE)</f>
        <v>Kayu</v>
      </c>
      <c r="N3346" t="str">
        <f>VLOOKUP(F3346,Kategori[],3,FALSE)</f>
        <v>Kayu</v>
      </c>
    </row>
    <row r="3347" spans="1:14">
      <c r="A3347" s="139" t="s">
        <v>6856</v>
      </c>
      <c r="B3347" s="27" t="s">
        <v>23</v>
      </c>
      <c r="C3347" s="27" t="s">
        <v>20</v>
      </c>
      <c r="D3347" s="27" t="s">
        <v>1079</v>
      </c>
      <c r="E3347" s="27" t="s">
        <v>39</v>
      </c>
      <c r="F3347" s="27" t="s">
        <v>829</v>
      </c>
      <c r="G3347" s="27" t="s">
        <v>830</v>
      </c>
      <c r="H3347" s="139" t="s">
        <v>5</v>
      </c>
      <c r="I3347" s="1">
        <v>371215700</v>
      </c>
      <c r="J3347" s="58">
        <v>366</v>
      </c>
      <c r="K3347" t="str">
        <f>VLOOKUP(D3347,Group[],3,FALSE)</f>
        <v>Non Komoditi</v>
      </c>
      <c r="L3347">
        <f>VLOOKUP(D3347,Group[],5,FALSE)</f>
        <v>0</v>
      </c>
      <c r="M3347" t="str">
        <f>VLOOKUP(D3347,Group[],4,FALSE)</f>
        <v>Kayu</v>
      </c>
      <c r="N3347" t="str">
        <f>VLOOKUP(F3347,Kategori[],3,FALSE)</f>
        <v>Kayu</v>
      </c>
    </row>
    <row r="3348" spans="1:14">
      <c r="A3348" s="139" t="s">
        <v>6856</v>
      </c>
      <c r="B3348" s="27" t="s">
        <v>23</v>
      </c>
      <c r="C3348" s="27" t="s">
        <v>20</v>
      </c>
      <c r="D3348" s="27" t="s">
        <v>1079</v>
      </c>
      <c r="E3348" s="27" t="s">
        <v>39</v>
      </c>
      <c r="F3348" s="27" t="s">
        <v>831</v>
      </c>
      <c r="G3348" s="27" t="s">
        <v>832</v>
      </c>
      <c r="H3348" s="139" t="s">
        <v>5</v>
      </c>
      <c r="I3348" s="1">
        <v>246260800</v>
      </c>
      <c r="J3348" s="58">
        <v>238</v>
      </c>
      <c r="K3348" t="str">
        <f>VLOOKUP(D3348,Group[],3,FALSE)</f>
        <v>Non Komoditi</v>
      </c>
      <c r="L3348">
        <f>VLOOKUP(D3348,Group[],5,FALSE)</f>
        <v>0</v>
      </c>
      <c r="M3348" t="str">
        <f>VLOOKUP(D3348,Group[],4,FALSE)</f>
        <v>Kayu</v>
      </c>
      <c r="N3348" t="str">
        <f>VLOOKUP(F3348,Kategori[],3,FALSE)</f>
        <v>Kayu</v>
      </c>
    </row>
    <row r="3349" spans="1:14">
      <c r="A3349" s="139" t="s">
        <v>6856</v>
      </c>
      <c r="B3349" s="27" t="s">
        <v>23</v>
      </c>
      <c r="C3349" s="27" t="s">
        <v>20</v>
      </c>
      <c r="D3349" s="27" t="s">
        <v>1079</v>
      </c>
      <c r="E3349" s="27" t="s">
        <v>39</v>
      </c>
      <c r="F3349" s="27" t="s">
        <v>833</v>
      </c>
      <c r="G3349" s="27" t="s">
        <v>834</v>
      </c>
      <c r="H3349" s="139" t="s">
        <v>5</v>
      </c>
      <c r="I3349" s="1">
        <v>42168650</v>
      </c>
      <c r="J3349" s="58">
        <v>55</v>
      </c>
      <c r="K3349" t="str">
        <f>VLOOKUP(D3349,Group[],3,FALSE)</f>
        <v>Non Komoditi</v>
      </c>
      <c r="L3349">
        <f>VLOOKUP(D3349,Group[],5,FALSE)</f>
        <v>0</v>
      </c>
      <c r="M3349" t="str">
        <f>VLOOKUP(D3349,Group[],4,FALSE)</f>
        <v>Kayu</v>
      </c>
      <c r="N3349" t="str">
        <f>VLOOKUP(F3349,Kategori[],3,FALSE)</f>
        <v>Kayu</v>
      </c>
    </row>
    <row r="3350" spans="1:14">
      <c r="A3350" s="139" t="s">
        <v>6856</v>
      </c>
      <c r="B3350" s="27" t="s">
        <v>23</v>
      </c>
      <c r="C3350" s="27" t="s">
        <v>20</v>
      </c>
      <c r="D3350" s="27" t="s">
        <v>1079</v>
      </c>
      <c r="E3350" s="27" t="s">
        <v>39</v>
      </c>
      <c r="F3350" s="27" t="s">
        <v>837</v>
      </c>
      <c r="G3350" s="27" t="s">
        <v>838</v>
      </c>
      <c r="H3350" s="139" t="s">
        <v>5</v>
      </c>
      <c r="I3350" s="1">
        <v>65608136</v>
      </c>
      <c r="J3350" s="58">
        <v>194</v>
      </c>
      <c r="K3350" t="str">
        <f>VLOOKUP(D3350,Group[],3,FALSE)</f>
        <v>Non Komoditi</v>
      </c>
      <c r="L3350">
        <f>VLOOKUP(D3350,Group[],5,FALSE)</f>
        <v>0</v>
      </c>
      <c r="M3350" t="str">
        <f>VLOOKUP(D3350,Group[],4,FALSE)</f>
        <v>Kayu</v>
      </c>
      <c r="N3350" t="str">
        <f>VLOOKUP(F3350,Kategori[],3,FALSE)</f>
        <v>Kayu</v>
      </c>
    </row>
    <row r="3351" spans="1:14">
      <c r="A3351" s="139" t="s">
        <v>6856</v>
      </c>
      <c r="B3351" s="27" t="s">
        <v>23</v>
      </c>
      <c r="C3351" s="27" t="s">
        <v>20</v>
      </c>
      <c r="D3351" s="27" t="s">
        <v>1079</v>
      </c>
      <c r="E3351" s="27" t="s">
        <v>39</v>
      </c>
      <c r="F3351" s="27" t="s">
        <v>853</v>
      </c>
      <c r="G3351" s="27" t="s">
        <v>854</v>
      </c>
      <c r="H3351" s="139" t="s">
        <v>5</v>
      </c>
      <c r="I3351" s="1">
        <v>61033500</v>
      </c>
      <c r="J3351" s="58">
        <v>173</v>
      </c>
      <c r="K3351" t="str">
        <f>VLOOKUP(D3351,Group[],3,FALSE)</f>
        <v>Non Komoditi</v>
      </c>
      <c r="L3351">
        <f>VLOOKUP(D3351,Group[],5,FALSE)</f>
        <v>0</v>
      </c>
      <c r="M3351" t="str">
        <f>VLOOKUP(D3351,Group[],4,FALSE)</f>
        <v>Kayu</v>
      </c>
      <c r="N3351" t="str">
        <f>VLOOKUP(F3351,Kategori[],3,FALSE)</f>
        <v>Kayu</v>
      </c>
    </row>
    <row r="3352" spans="1:14">
      <c r="A3352" s="139" t="s">
        <v>6856</v>
      </c>
      <c r="B3352" s="27" t="s">
        <v>23</v>
      </c>
      <c r="C3352" s="27" t="s">
        <v>20</v>
      </c>
      <c r="D3352" s="27" t="s">
        <v>1079</v>
      </c>
      <c r="E3352" s="27" t="s">
        <v>39</v>
      </c>
      <c r="F3352" s="27" t="s">
        <v>855</v>
      </c>
      <c r="G3352" s="27" t="s">
        <v>856</v>
      </c>
      <c r="H3352" s="139" t="s">
        <v>5</v>
      </c>
      <c r="I3352" s="1">
        <v>290222500</v>
      </c>
      <c r="J3352" s="58">
        <v>438</v>
      </c>
      <c r="K3352" t="str">
        <f>VLOOKUP(D3352,Group[],3,FALSE)</f>
        <v>Non Komoditi</v>
      </c>
      <c r="L3352">
        <f>VLOOKUP(D3352,Group[],5,FALSE)</f>
        <v>0</v>
      </c>
      <c r="M3352" t="str">
        <f>VLOOKUP(D3352,Group[],4,FALSE)</f>
        <v>Kayu</v>
      </c>
      <c r="N3352" t="str">
        <f>VLOOKUP(F3352,Kategori[],3,FALSE)</f>
        <v>Kayu</v>
      </c>
    </row>
    <row r="3353" spans="1:14">
      <c r="A3353" s="139" t="s">
        <v>6856</v>
      </c>
      <c r="B3353" s="27" t="s">
        <v>23</v>
      </c>
      <c r="C3353" s="27" t="s">
        <v>20</v>
      </c>
      <c r="D3353" s="27" t="s">
        <v>1079</v>
      </c>
      <c r="E3353" s="27" t="s">
        <v>39</v>
      </c>
      <c r="F3353" s="27" t="s">
        <v>857</v>
      </c>
      <c r="G3353" s="27" t="s">
        <v>858</v>
      </c>
      <c r="H3353" s="139" t="s">
        <v>5</v>
      </c>
      <c r="I3353" s="1">
        <v>602793000</v>
      </c>
      <c r="J3353" s="58">
        <v>718</v>
      </c>
      <c r="K3353" t="str">
        <f>VLOOKUP(D3353,Group[],3,FALSE)</f>
        <v>Non Komoditi</v>
      </c>
      <c r="L3353">
        <f>VLOOKUP(D3353,Group[],5,FALSE)</f>
        <v>0</v>
      </c>
      <c r="M3353" t="str">
        <f>VLOOKUP(D3353,Group[],4,FALSE)</f>
        <v>Kayu</v>
      </c>
      <c r="N3353" t="str">
        <f>VLOOKUP(F3353,Kategori[],3,FALSE)</f>
        <v>Kayu</v>
      </c>
    </row>
    <row r="3354" spans="1:14">
      <c r="A3354" s="139" t="s">
        <v>6856</v>
      </c>
      <c r="B3354" s="27" t="s">
        <v>23</v>
      </c>
      <c r="C3354" s="27" t="s">
        <v>20</v>
      </c>
      <c r="D3354" s="27" t="s">
        <v>1079</v>
      </c>
      <c r="E3354" s="27" t="s">
        <v>39</v>
      </c>
      <c r="F3354" s="27" t="s">
        <v>859</v>
      </c>
      <c r="G3354" s="27" t="s">
        <v>860</v>
      </c>
      <c r="H3354" s="139" t="s">
        <v>5</v>
      </c>
      <c r="I3354" s="1">
        <v>557838000</v>
      </c>
      <c r="J3354" s="58">
        <v>630</v>
      </c>
      <c r="K3354" t="str">
        <f>VLOOKUP(D3354,Group[],3,FALSE)</f>
        <v>Non Komoditi</v>
      </c>
      <c r="L3354">
        <f>VLOOKUP(D3354,Group[],5,FALSE)</f>
        <v>0</v>
      </c>
      <c r="M3354" t="str">
        <f>VLOOKUP(D3354,Group[],4,FALSE)</f>
        <v>Kayu</v>
      </c>
      <c r="N3354" t="str">
        <f>VLOOKUP(F3354,Kategori[],3,FALSE)</f>
        <v>Kayu</v>
      </c>
    </row>
    <row r="3355" spans="1:14">
      <c r="A3355" s="139" t="s">
        <v>6856</v>
      </c>
      <c r="B3355" s="27" t="s">
        <v>23</v>
      </c>
      <c r="C3355" s="27" t="s">
        <v>20</v>
      </c>
      <c r="D3355" s="27" t="s">
        <v>1079</v>
      </c>
      <c r="E3355" s="27" t="s">
        <v>39</v>
      </c>
      <c r="F3355" s="27" t="s">
        <v>861</v>
      </c>
      <c r="G3355" s="27" t="s">
        <v>862</v>
      </c>
      <c r="H3355" s="139" t="s">
        <v>5</v>
      </c>
      <c r="I3355" s="1">
        <v>456602500</v>
      </c>
      <c r="J3355" s="58">
        <v>460</v>
      </c>
      <c r="K3355" t="str">
        <f>VLOOKUP(D3355,Group[],3,FALSE)</f>
        <v>Non Komoditi</v>
      </c>
      <c r="L3355">
        <f>VLOOKUP(D3355,Group[],5,FALSE)</f>
        <v>0</v>
      </c>
      <c r="M3355" t="str">
        <f>VLOOKUP(D3355,Group[],4,FALSE)</f>
        <v>Kayu</v>
      </c>
      <c r="N3355" t="str">
        <f>VLOOKUP(F3355,Kategori[],3,FALSE)</f>
        <v>Kayu</v>
      </c>
    </row>
    <row r="3356" spans="1:14">
      <c r="A3356" s="139" t="s">
        <v>6856</v>
      </c>
      <c r="B3356" s="27" t="s">
        <v>23</v>
      </c>
      <c r="C3356" s="27" t="s">
        <v>20</v>
      </c>
      <c r="D3356" s="27" t="s">
        <v>1079</v>
      </c>
      <c r="E3356" s="27" t="s">
        <v>39</v>
      </c>
      <c r="F3356" s="27" t="s">
        <v>863</v>
      </c>
      <c r="G3356" s="27" t="s">
        <v>864</v>
      </c>
      <c r="H3356" s="139" t="s">
        <v>5</v>
      </c>
      <c r="I3356" s="1">
        <v>29608600</v>
      </c>
      <c r="J3356" s="58">
        <v>35</v>
      </c>
      <c r="K3356" t="str">
        <f>VLOOKUP(D3356,Group[],3,FALSE)</f>
        <v>Non Komoditi</v>
      </c>
      <c r="L3356">
        <f>VLOOKUP(D3356,Group[],5,FALSE)</f>
        <v>0</v>
      </c>
      <c r="M3356" t="str">
        <f>VLOOKUP(D3356,Group[],4,FALSE)</f>
        <v>Kayu</v>
      </c>
      <c r="N3356" t="str">
        <f>VLOOKUP(F3356,Kategori[],3,FALSE)</f>
        <v>Kayu</v>
      </c>
    </row>
    <row r="3357" spans="1:14">
      <c r="A3357" s="139" t="s">
        <v>6856</v>
      </c>
      <c r="B3357" s="27" t="s">
        <v>23</v>
      </c>
      <c r="C3357" s="27" t="s">
        <v>20</v>
      </c>
      <c r="D3357" s="27" t="s">
        <v>1079</v>
      </c>
      <c r="E3357" s="27" t="s">
        <v>39</v>
      </c>
      <c r="F3357" s="27" t="s">
        <v>865</v>
      </c>
      <c r="G3357" s="27" t="s">
        <v>866</v>
      </c>
      <c r="H3357" s="139" t="s">
        <v>5</v>
      </c>
      <c r="I3357" s="1">
        <v>20554685</v>
      </c>
      <c r="J3357" s="58">
        <v>68</v>
      </c>
      <c r="K3357" t="str">
        <f>VLOOKUP(D3357,Group[],3,FALSE)</f>
        <v>Non Komoditi</v>
      </c>
      <c r="L3357">
        <f>VLOOKUP(D3357,Group[],5,FALSE)</f>
        <v>0</v>
      </c>
      <c r="M3357" t="str">
        <f>VLOOKUP(D3357,Group[],4,FALSE)</f>
        <v>Kayu</v>
      </c>
      <c r="N3357" t="str">
        <f>VLOOKUP(F3357,Kategori[],3,FALSE)</f>
        <v>Kayu</v>
      </c>
    </row>
    <row r="3358" spans="1:14">
      <c r="A3358" s="139" t="s">
        <v>6856</v>
      </c>
      <c r="B3358" s="27" t="s">
        <v>23</v>
      </c>
      <c r="C3358" s="27" t="s">
        <v>20</v>
      </c>
      <c r="D3358" s="27" t="s">
        <v>1079</v>
      </c>
      <c r="E3358" s="27" t="s">
        <v>39</v>
      </c>
      <c r="F3358" s="27" t="s">
        <v>877</v>
      </c>
      <c r="G3358" s="27" t="s">
        <v>878</v>
      </c>
      <c r="H3358" s="139" t="s">
        <v>5</v>
      </c>
      <c r="I3358" s="1">
        <v>6849500</v>
      </c>
      <c r="J3358" s="58">
        <v>16</v>
      </c>
      <c r="K3358" t="str">
        <f>VLOOKUP(D3358,Group[],3,FALSE)</f>
        <v>Non Komoditi</v>
      </c>
      <c r="L3358">
        <f>VLOOKUP(D3358,Group[],5,FALSE)</f>
        <v>0</v>
      </c>
      <c r="M3358" t="str">
        <f>VLOOKUP(D3358,Group[],4,FALSE)</f>
        <v>Kayu</v>
      </c>
      <c r="N3358" t="str">
        <f>VLOOKUP(F3358,Kategori[],3,FALSE)</f>
        <v>Kayu</v>
      </c>
    </row>
    <row r="3359" spans="1:14">
      <c r="A3359" s="139" t="s">
        <v>6856</v>
      </c>
      <c r="B3359" s="27" t="s">
        <v>23</v>
      </c>
      <c r="C3359" s="27" t="s">
        <v>20</v>
      </c>
      <c r="D3359" s="27" t="s">
        <v>1079</v>
      </c>
      <c r="E3359" s="27" t="s">
        <v>39</v>
      </c>
      <c r="F3359" s="27" t="s">
        <v>879</v>
      </c>
      <c r="G3359" s="27" t="s">
        <v>880</v>
      </c>
      <c r="H3359" s="139" t="s">
        <v>5</v>
      </c>
      <c r="I3359" s="1">
        <v>15296100</v>
      </c>
      <c r="J3359" s="58">
        <v>25</v>
      </c>
      <c r="K3359" t="str">
        <f>VLOOKUP(D3359,Group[],3,FALSE)</f>
        <v>Non Komoditi</v>
      </c>
      <c r="L3359">
        <f>VLOOKUP(D3359,Group[],5,FALSE)</f>
        <v>0</v>
      </c>
      <c r="M3359" t="str">
        <f>VLOOKUP(D3359,Group[],4,FALSE)</f>
        <v>Kayu</v>
      </c>
      <c r="N3359" t="str">
        <f>VLOOKUP(F3359,Kategori[],3,FALSE)</f>
        <v>Kayu</v>
      </c>
    </row>
    <row r="3360" spans="1:14">
      <c r="A3360" s="139" t="s">
        <v>6856</v>
      </c>
      <c r="B3360" s="27" t="s">
        <v>23</v>
      </c>
      <c r="C3360" s="27" t="s">
        <v>20</v>
      </c>
      <c r="D3360" s="27" t="s">
        <v>1079</v>
      </c>
      <c r="E3360" s="27" t="s">
        <v>39</v>
      </c>
      <c r="F3360" s="27" t="s">
        <v>881</v>
      </c>
      <c r="G3360" s="27" t="s">
        <v>882</v>
      </c>
      <c r="H3360" s="139" t="s">
        <v>5</v>
      </c>
      <c r="I3360" s="1">
        <v>17990050</v>
      </c>
      <c r="J3360" s="58">
        <v>25</v>
      </c>
      <c r="K3360" t="str">
        <f>VLOOKUP(D3360,Group[],3,FALSE)</f>
        <v>Non Komoditi</v>
      </c>
      <c r="L3360">
        <f>VLOOKUP(D3360,Group[],5,FALSE)</f>
        <v>0</v>
      </c>
      <c r="M3360" t="str">
        <f>VLOOKUP(D3360,Group[],4,FALSE)</f>
        <v>Kayu</v>
      </c>
      <c r="N3360" t="str">
        <f>VLOOKUP(F3360,Kategori[],3,FALSE)</f>
        <v>Kayu</v>
      </c>
    </row>
    <row r="3361" spans="1:14">
      <c r="A3361" s="139" t="s">
        <v>6856</v>
      </c>
      <c r="B3361" s="27" t="s">
        <v>23</v>
      </c>
      <c r="C3361" s="27" t="s">
        <v>20</v>
      </c>
      <c r="D3361" s="27" t="s">
        <v>1079</v>
      </c>
      <c r="E3361" s="27" t="s">
        <v>39</v>
      </c>
      <c r="F3361" s="27" t="s">
        <v>883</v>
      </c>
      <c r="G3361" s="27" t="s">
        <v>884</v>
      </c>
      <c r="H3361" s="139" t="s">
        <v>5</v>
      </c>
      <c r="I3361" s="1">
        <v>8371250</v>
      </c>
      <c r="J3361" s="58">
        <v>11</v>
      </c>
      <c r="K3361" t="str">
        <f>VLOOKUP(D3361,Group[],3,FALSE)</f>
        <v>Non Komoditi</v>
      </c>
      <c r="L3361">
        <f>VLOOKUP(D3361,Group[],5,FALSE)</f>
        <v>0</v>
      </c>
      <c r="M3361" t="str">
        <f>VLOOKUP(D3361,Group[],4,FALSE)</f>
        <v>Kayu</v>
      </c>
      <c r="N3361" t="str">
        <f>VLOOKUP(F3361,Kategori[],3,FALSE)</f>
        <v>Kayu</v>
      </c>
    </row>
    <row r="3362" spans="1:14">
      <c r="A3362" s="139" t="s">
        <v>6856</v>
      </c>
      <c r="B3362" s="27" t="s">
        <v>23</v>
      </c>
      <c r="C3362" s="27" t="s">
        <v>20</v>
      </c>
      <c r="D3362" s="27" t="s">
        <v>1079</v>
      </c>
      <c r="E3362" s="27" t="s">
        <v>39</v>
      </c>
      <c r="F3362" s="27" t="s">
        <v>885</v>
      </c>
      <c r="G3362" s="27" t="s">
        <v>886</v>
      </c>
      <c r="H3362" s="139" t="s">
        <v>5</v>
      </c>
      <c r="I3362" s="1">
        <v>4073700</v>
      </c>
      <c r="J3362" s="58">
        <v>6</v>
      </c>
      <c r="K3362" t="str">
        <f>VLOOKUP(D3362,Group[],3,FALSE)</f>
        <v>Non Komoditi</v>
      </c>
      <c r="L3362">
        <f>VLOOKUP(D3362,Group[],5,FALSE)</f>
        <v>0</v>
      </c>
      <c r="M3362" t="str">
        <f>VLOOKUP(D3362,Group[],4,FALSE)</f>
        <v>Kayu</v>
      </c>
      <c r="N3362" t="str">
        <f>VLOOKUP(F3362,Kategori[],3,FALSE)</f>
        <v>Kayu</v>
      </c>
    </row>
    <row r="3363" spans="1:14">
      <c r="A3363" s="139" t="s">
        <v>6856</v>
      </c>
      <c r="B3363" s="27" t="s">
        <v>23</v>
      </c>
      <c r="C3363" s="27" t="s">
        <v>20</v>
      </c>
      <c r="D3363" s="27" t="s">
        <v>1079</v>
      </c>
      <c r="E3363" s="27" t="s">
        <v>39</v>
      </c>
      <c r="F3363" s="27" t="s">
        <v>943</v>
      </c>
      <c r="G3363" s="27" t="s">
        <v>944</v>
      </c>
      <c r="H3363" s="139" t="s">
        <v>5</v>
      </c>
      <c r="I3363" s="1">
        <v>40779278</v>
      </c>
      <c r="J3363" s="58">
        <v>315</v>
      </c>
      <c r="K3363" t="str">
        <f>VLOOKUP(D3363,Group[],3,FALSE)</f>
        <v>Non Komoditi</v>
      </c>
      <c r="L3363">
        <f>VLOOKUP(D3363,Group[],5,FALSE)</f>
        <v>0</v>
      </c>
      <c r="M3363" t="str">
        <f>VLOOKUP(D3363,Group[],4,FALSE)</f>
        <v>Kayu</v>
      </c>
      <c r="N3363" t="str">
        <f>VLOOKUP(F3363,Kategori[],3,FALSE)</f>
        <v>Kayu</v>
      </c>
    </row>
    <row r="3364" spans="1:14">
      <c r="A3364" s="139" t="s">
        <v>6856</v>
      </c>
      <c r="B3364" s="27" t="s">
        <v>23</v>
      </c>
      <c r="C3364" s="27" t="s">
        <v>20</v>
      </c>
      <c r="D3364" s="27" t="s">
        <v>1079</v>
      </c>
      <c r="E3364" s="27" t="s">
        <v>39</v>
      </c>
      <c r="F3364" s="27" t="s">
        <v>989</v>
      </c>
      <c r="G3364" s="27" t="s">
        <v>990</v>
      </c>
      <c r="H3364" s="139" t="s">
        <v>5</v>
      </c>
      <c r="I3364" s="1">
        <v>765400</v>
      </c>
      <c r="J3364" s="58">
        <v>2</v>
      </c>
      <c r="K3364" t="str">
        <f>VLOOKUP(D3364,Group[],3,FALSE)</f>
        <v>Non Komoditi</v>
      </c>
      <c r="L3364">
        <f>VLOOKUP(D3364,Group[],5,FALSE)</f>
        <v>0</v>
      </c>
      <c r="M3364" t="str">
        <f>VLOOKUP(D3364,Group[],4,FALSE)</f>
        <v>Kayu</v>
      </c>
      <c r="N3364" t="str">
        <f>VLOOKUP(F3364,Kategori[],3,FALSE)</f>
        <v>Kayu</v>
      </c>
    </row>
    <row r="3365" spans="1:14">
      <c r="A3365" s="139" t="s">
        <v>6856</v>
      </c>
      <c r="B3365" s="27" t="s">
        <v>23</v>
      </c>
      <c r="C3365" s="27" t="s">
        <v>20</v>
      </c>
      <c r="D3365" s="27" t="s">
        <v>1079</v>
      </c>
      <c r="E3365" s="27" t="s">
        <v>39</v>
      </c>
      <c r="F3365" s="27" t="s">
        <v>991</v>
      </c>
      <c r="G3365" s="27" t="s">
        <v>992</v>
      </c>
      <c r="H3365" s="139" t="s">
        <v>5</v>
      </c>
      <c r="I3365" s="1">
        <v>2979350</v>
      </c>
      <c r="J3365" s="58">
        <v>6</v>
      </c>
      <c r="K3365" t="str">
        <f>VLOOKUP(D3365,Group[],3,FALSE)</f>
        <v>Non Komoditi</v>
      </c>
      <c r="L3365">
        <f>VLOOKUP(D3365,Group[],5,FALSE)</f>
        <v>0</v>
      </c>
      <c r="M3365" t="str">
        <f>VLOOKUP(D3365,Group[],4,FALSE)</f>
        <v>Kayu</v>
      </c>
      <c r="N3365" t="str">
        <f>VLOOKUP(F3365,Kategori[],3,FALSE)</f>
        <v>Kayu</v>
      </c>
    </row>
    <row r="3366" spans="1:14">
      <c r="A3366" s="139" t="s">
        <v>6856</v>
      </c>
      <c r="B3366" s="27" t="s">
        <v>23</v>
      </c>
      <c r="C3366" s="27" t="s">
        <v>20</v>
      </c>
      <c r="D3366" s="27" t="s">
        <v>1079</v>
      </c>
      <c r="E3366" s="27" t="s">
        <v>39</v>
      </c>
      <c r="F3366" s="27" t="s">
        <v>993</v>
      </c>
      <c r="G3366" s="27" t="s">
        <v>994</v>
      </c>
      <c r="H3366" s="139" t="s">
        <v>5</v>
      </c>
      <c r="I3366" s="1">
        <v>8683650</v>
      </c>
      <c r="J3366" s="58">
        <v>11</v>
      </c>
      <c r="K3366" t="str">
        <f>VLOOKUP(D3366,Group[],3,FALSE)</f>
        <v>Non Komoditi</v>
      </c>
      <c r="L3366">
        <f>VLOOKUP(D3366,Group[],5,FALSE)</f>
        <v>0</v>
      </c>
      <c r="M3366" t="str">
        <f>VLOOKUP(D3366,Group[],4,FALSE)</f>
        <v>Kayu</v>
      </c>
      <c r="N3366" t="str">
        <f>VLOOKUP(F3366,Kategori[],3,FALSE)</f>
        <v>Kayu</v>
      </c>
    </row>
    <row r="3367" spans="1:14">
      <c r="A3367" s="139" t="s">
        <v>6856</v>
      </c>
      <c r="B3367" s="27" t="s">
        <v>23</v>
      </c>
      <c r="C3367" s="27" t="s">
        <v>20</v>
      </c>
      <c r="D3367" s="27" t="s">
        <v>1079</v>
      </c>
      <c r="E3367" s="27" t="s">
        <v>39</v>
      </c>
      <c r="F3367" s="27" t="s">
        <v>995</v>
      </c>
      <c r="G3367" s="27" t="s">
        <v>996</v>
      </c>
      <c r="H3367" s="139" t="s">
        <v>5</v>
      </c>
      <c r="I3367" s="1">
        <v>10253100</v>
      </c>
      <c r="J3367" s="58">
        <v>12</v>
      </c>
      <c r="K3367" t="str">
        <f>VLOOKUP(D3367,Group[],3,FALSE)</f>
        <v>Non Komoditi</v>
      </c>
      <c r="L3367">
        <f>VLOOKUP(D3367,Group[],5,FALSE)</f>
        <v>0</v>
      </c>
      <c r="M3367" t="str">
        <f>VLOOKUP(D3367,Group[],4,FALSE)</f>
        <v>Kayu</v>
      </c>
      <c r="N3367" t="str">
        <f>VLOOKUP(F3367,Kategori[],3,FALSE)</f>
        <v>Kayu</v>
      </c>
    </row>
    <row r="3368" spans="1:14">
      <c r="A3368" s="139" t="s">
        <v>6856</v>
      </c>
      <c r="B3368" s="27" t="s">
        <v>23</v>
      </c>
      <c r="C3368" s="27" t="s">
        <v>20</v>
      </c>
      <c r="D3368" s="27" t="s">
        <v>1079</v>
      </c>
      <c r="E3368" s="27" t="s">
        <v>39</v>
      </c>
      <c r="F3368" s="27" t="s">
        <v>997</v>
      </c>
      <c r="G3368" s="27" t="s">
        <v>998</v>
      </c>
      <c r="H3368" s="139" t="s">
        <v>5</v>
      </c>
      <c r="I3368" s="1">
        <v>13560750</v>
      </c>
      <c r="J3368" s="58">
        <v>12</v>
      </c>
      <c r="K3368" t="str">
        <f>VLOOKUP(D3368,Group[],3,FALSE)</f>
        <v>Non Komoditi</v>
      </c>
      <c r="L3368">
        <f>VLOOKUP(D3368,Group[],5,FALSE)</f>
        <v>0</v>
      </c>
      <c r="M3368" t="str">
        <f>VLOOKUP(D3368,Group[],4,FALSE)</f>
        <v>Kayu</v>
      </c>
      <c r="N3368" t="str">
        <f>VLOOKUP(F3368,Kategori[],3,FALSE)</f>
        <v>Kayu</v>
      </c>
    </row>
    <row r="3369" spans="1:14">
      <c r="A3369" s="139" t="s">
        <v>6856</v>
      </c>
      <c r="B3369" s="27" t="s">
        <v>23</v>
      </c>
      <c r="C3369" s="27" t="s">
        <v>20</v>
      </c>
      <c r="D3369" s="27" t="s">
        <v>1079</v>
      </c>
      <c r="E3369" s="27" t="s">
        <v>39</v>
      </c>
      <c r="F3369" s="27" t="s">
        <v>999</v>
      </c>
      <c r="G3369" s="27" t="s">
        <v>1000</v>
      </c>
      <c r="H3369" s="139" t="s">
        <v>5</v>
      </c>
      <c r="I3369" s="1">
        <v>686000</v>
      </c>
      <c r="J3369" s="58">
        <v>2</v>
      </c>
      <c r="K3369" t="str">
        <f>VLOOKUP(D3369,Group[],3,FALSE)</f>
        <v>Non Komoditi</v>
      </c>
      <c r="L3369">
        <f>VLOOKUP(D3369,Group[],5,FALSE)</f>
        <v>0</v>
      </c>
      <c r="M3369" t="str">
        <f>VLOOKUP(D3369,Group[],4,FALSE)</f>
        <v>Kayu</v>
      </c>
      <c r="N3369" t="str">
        <f>VLOOKUP(F3369,Kategori[],3,FALSE)</f>
        <v>Kayu</v>
      </c>
    </row>
    <row r="3370" spans="1:14">
      <c r="A3370" s="139" t="s">
        <v>6856</v>
      </c>
      <c r="B3370" s="27" t="s">
        <v>23</v>
      </c>
      <c r="C3370" s="27" t="s">
        <v>20</v>
      </c>
      <c r="D3370" s="27" t="s">
        <v>1065</v>
      </c>
      <c r="E3370" s="27" t="s">
        <v>34</v>
      </c>
      <c r="F3370" s="27" t="s">
        <v>320</v>
      </c>
      <c r="G3370" s="27" t="s">
        <v>321</v>
      </c>
      <c r="H3370" s="139" t="s">
        <v>5</v>
      </c>
      <c r="I3370" s="1">
        <v>321900898</v>
      </c>
      <c r="J3370" s="58">
        <v>9</v>
      </c>
      <c r="K3370" t="str">
        <f>VLOOKUP(D3370,Group[],3,FALSE)</f>
        <v>Non Komoditi</v>
      </c>
      <c r="L3370">
        <f>VLOOKUP(D3370,Group[],5,FALSE)</f>
        <v>0</v>
      </c>
      <c r="M3370" t="str">
        <f>VLOOKUP(D3370,Group[],4,FALSE)</f>
        <v>Optimalisasi Aset</v>
      </c>
      <c r="N3370" t="str">
        <f>VLOOKUP(F3370,Kategori[],3,FALSE)</f>
        <v>Optimalisasi Aset</v>
      </c>
    </row>
    <row r="3371" spans="1:14">
      <c r="A3371" s="139" t="s">
        <v>6856</v>
      </c>
      <c r="B3371" s="27" t="s">
        <v>23</v>
      </c>
      <c r="C3371" s="27" t="s">
        <v>20</v>
      </c>
      <c r="D3371" s="27" t="s">
        <v>1073</v>
      </c>
      <c r="E3371" s="27" t="s">
        <v>26</v>
      </c>
      <c r="F3371" s="27" t="s">
        <v>116</v>
      </c>
      <c r="G3371" s="27" t="s">
        <v>117</v>
      </c>
      <c r="H3371" s="139" t="s">
        <v>5</v>
      </c>
      <c r="I3371" s="1">
        <v>485938684</v>
      </c>
      <c r="J3371" s="58">
        <v>562</v>
      </c>
      <c r="K3371" t="str">
        <f>VLOOKUP(D3371,Group[],3,FALSE)</f>
        <v>Non Komoditi</v>
      </c>
      <c r="L3371">
        <f>VLOOKUP(D3371,Group[],5,FALSE)</f>
        <v>0</v>
      </c>
      <c r="M3371" t="str">
        <f>VLOOKUP(D3371,Group[],4,FALSE)</f>
        <v>Agrowisata</v>
      </c>
      <c r="N3371" t="str">
        <f>VLOOKUP(F3371,Kategori[],3,FALSE)</f>
        <v>Agrowisata</v>
      </c>
    </row>
    <row r="3372" spans="1:14">
      <c r="A3372" s="139" t="s">
        <v>6856</v>
      </c>
      <c r="B3372" s="27" t="s">
        <v>23</v>
      </c>
      <c r="C3372" s="27" t="s">
        <v>20</v>
      </c>
      <c r="D3372" s="27" t="s">
        <v>1073</v>
      </c>
      <c r="E3372" s="27" t="s">
        <v>26</v>
      </c>
      <c r="F3372" s="27" t="s">
        <v>118</v>
      </c>
      <c r="G3372" s="27" t="s">
        <v>119</v>
      </c>
      <c r="H3372" s="139" t="s">
        <v>5</v>
      </c>
      <c r="I3372" s="1">
        <v>363365000</v>
      </c>
      <c r="J3372" s="58">
        <v>122</v>
      </c>
      <c r="K3372" t="str">
        <f>VLOOKUP(D3372,Group[],3,FALSE)</f>
        <v>Non Komoditi</v>
      </c>
      <c r="L3372">
        <f>VLOOKUP(D3372,Group[],5,FALSE)</f>
        <v>0</v>
      </c>
      <c r="M3372" t="str">
        <f>VLOOKUP(D3372,Group[],4,FALSE)</f>
        <v>Agrowisata</v>
      </c>
      <c r="N3372" t="str">
        <f>VLOOKUP(F3372,Kategori[],3,FALSE)</f>
        <v>Agrowisata</v>
      </c>
    </row>
    <row r="3373" spans="1:14">
      <c r="A3373" s="139" t="s">
        <v>6856</v>
      </c>
      <c r="B3373" s="27" t="s">
        <v>23</v>
      </c>
      <c r="C3373" s="27" t="s">
        <v>20</v>
      </c>
      <c r="D3373" s="27" t="s">
        <v>1073</v>
      </c>
      <c r="E3373" s="27" t="s">
        <v>26</v>
      </c>
      <c r="F3373" s="27" t="s">
        <v>120</v>
      </c>
      <c r="G3373" s="27" t="s">
        <v>121</v>
      </c>
      <c r="H3373" s="139" t="s">
        <v>5</v>
      </c>
      <c r="I3373" s="1">
        <v>666011336</v>
      </c>
      <c r="J3373" s="58">
        <v>354</v>
      </c>
      <c r="K3373" t="str">
        <f>VLOOKUP(D3373,Group[],3,FALSE)</f>
        <v>Non Komoditi</v>
      </c>
      <c r="L3373">
        <f>VLOOKUP(D3373,Group[],5,FALSE)</f>
        <v>0</v>
      </c>
      <c r="M3373" t="str">
        <f>VLOOKUP(D3373,Group[],4,FALSE)</f>
        <v>Agrowisata</v>
      </c>
      <c r="N3373" t="str">
        <f>VLOOKUP(F3373,Kategori[],3,FALSE)</f>
        <v>Agrowisata</v>
      </c>
    </row>
    <row r="3374" spans="1:14">
      <c r="A3374" s="139" t="s">
        <v>6856</v>
      </c>
      <c r="B3374" s="27" t="s">
        <v>23</v>
      </c>
      <c r="C3374" s="27" t="s">
        <v>20</v>
      </c>
      <c r="D3374" s="27" t="s">
        <v>1073</v>
      </c>
      <c r="E3374" s="27" t="s">
        <v>26</v>
      </c>
      <c r="F3374" s="27" t="s">
        <v>122</v>
      </c>
      <c r="G3374" s="27" t="s">
        <v>123</v>
      </c>
      <c r="H3374" s="139" t="s">
        <v>5</v>
      </c>
      <c r="I3374" s="1">
        <v>254558883</v>
      </c>
      <c r="J3374" s="58">
        <v>20</v>
      </c>
      <c r="K3374" t="str">
        <f>VLOOKUP(D3374,Group[],3,FALSE)</f>
        <v>Non Komoditi</v>
      </c>
      <c r="L3374">
        <f>VLOOKUP(D3374,Group[],5,FALSE)</f>
        <v>0</v>
      </c>
      <c r="M3374" t="str">
        <f>VLOOKUP(D3374,Group[],4,FALSE)</f>
        <v>Agrowisata</v>
      </c>
      <c r="N3374" t="str">
        <f>VLOOKUP(F3374,Kategori[],3,FALSE)</f>
        <v>Agrowisata</v>
      </c>
    </row>
    <row r="3375" spans="1:14">
      <c r="A3375" s="139" t="s">
        <v>6856</v>
      </c>
      <c r="B3375" s="27" t="s">
        <v>23</v>
      </c>
      <c r="C3375" s="27" t="s">
        <v>20</v>
      </c>
      <c r="D3375" s="27" t="s">
        <v>1073</v>
      </c>
      <c r="E3375" s="27" t="s">
        <v>26</v>
      </c>
      <c r="F3375" s="27" t="s">
        <v>6</v>
      </c>
      <c r="G3375" s="27" t="s">
        <v>6</v>
      </c>
      <c r="H3375" s="139" t="s">
        <v>5</v>
      </c>
      <c r="I3375" s="1">
        <v>0</v>
      </c>
      <c r="J3375" s="58">
        <v>0</v>
      </c>
      <c r="K3375" t="str">
        <f>VLOOKUP(D3375,Group[],3,FALSE)</f>
        <v>Non Komoditi</v>
      </c>
      <c r="L3375">
        <f>VLOOKUP(D3375,Group[],5,FALSE)</f>
        <v>0</v>
      </c>
      <c r="M3375" t="str">
        <f>VLOOKUP(D3375,Group[],4,FALSE)</f>
        <v>Agrowisata</v>
      </c>
      <c r="N3375" t="str">
        <f>VLOOKUP(F3375,Kategori[],3,FALSE)</f>
        <v>Lainnya</v>
      </c>
    </row>
    <row r="3376" spans="1:14">
      <c r="A3376" s="139" t="s">
        <v>6856</v>
      </c>
      <c r="B3376" s="27" t="s">
        <v>23</v>
      </c>
      <c r="C3376" s="27" t="s">
        <v>21</v>
      </c>
      <c r="D3376" s="27" t="s">
        <v>1060</v>
      </c>
      <c r="E3376" s="27" t="s">
        <v>31</v>
      </c>
      <c r="F3376" s="27" t="s">
        <v>48</v>
      </c>
      <c r="G3376" s="27" t="s">
        <v>49</v>
      </c>
      <c r="H3376" s="139" t="s">
        <v>5</v>
      </c>
      <c r="I3376" s="1">
        <v>46911723153</v>
      </c>
      <c r="J3376" s="58">
        <v>2</v>
      </c>
      <c r="K3376" t="str">
        <f>VLOOKUP(D3376,Group[],3,FALSE)</f>
        <v>Non Komoditi</v>
      </c>
      <c r="L3376">
        <f>VLOOKUP(D3376,Group[],5,FALSE)</f>
        <v>0</v>
      </c>
      <c r="M3376" t="str">
        <f>VLOOKUP(D3376,Group[],4,FALSE)</f>
        <v>KSO</v>
      </c>
      <c r="N3376" t="str">
        <f>VLOOKUP(F3376,Kategori[],3,FALSE)</f>
        <v>KSO Sawit</v>
      </c>
    </row>
    <row r="3377" spans="1:14">
      <c r="A3377" s="139" t="s">
        <v>6856</v>
      </c>
      <c r="B3377" s="27" t="s">
        <v>23</v>
      </c>
      <c r="C3377" s="27" t="s">
        <v>22</v>
      </c>
      <c r="D3377" s="27" t="s">
        <v>1066</v>
      </c>
      <c r="E3377" s="27" t="s">
        <v>28</v>
      </c>
      <c r="F3377" s="27" t="s">
        <v>351</v>
      </c>
      <c r="G3377" s="27" t="s">
        <v>352</v>
      </c>
      <c r="H3377" s="139" t="s">
        <v>4</v>
      </c>
      <c r="I3377" s="1">
        <v>5038921459</v>
      </c>
      <c r="J3377" s="58">
        <v>135360</v>
      </c>
      <c r="K3377" t="str">
        <f>VLOOKUP(D3377,Group[],3,FALSE)</f>
        <v>Komoditi</v>
      </c>
      <c r="L3377" t="str">
        <f>VLOOKUP(D3377,Group[],5,FALSE)</f>
        <v>Karet</v>
      </c>
      <c r="M3377" t="str">
        <f>VLOOKUP(D3377,Group[],4,FALSE)</f>
        <v>Karet</v>
      </c>
      <c r="N3377" t="str">
        <f>VLOOKUP(F3377,Kategori[],3,FALSE)</f>
        <v>RSS-I</v>
      </c>
    </row>
    <row r="3378" spans="1:14">
      <c r="A3378" s="139" t="s">
        <v>6856</v>
      </c>
      <c r="B3378" s="27" t="s">
        <v>23</v>
      </c>
      <c r="C3378" s="27" t="s">
        <v>22</v>
      </c>
      <c r="D3378" s="27" t="s">
        <v>1066</v>
      </c>
      <c r="E3378" s="27" t="s">
        <v>28</v>
      </c>
      <c r="F3378" s="27" t="s">
        <v>351</v>
      </c>
      <c r="G3378" s="27" t="s">
        <v>352</v>
      </c>
      <c r="H3378" s="139" t="s">
        <v>5</v>
      </c>
      <c r="I3378" s="1">
        <v>736358400</v>
      </c>
      <c r="J3378" s="58">
        <v>19200</v>
      </c>
      <c r="K3378" t="str">
        <f>VLOOKUP(D3378,Group[],3,FALSE)</f>
        <v>Komoditi</v>
      </c>
      <c r="L3378" t="str">
        <f>VLOOKUP(D3378,Group[],5,FALSE)</f>
        <v>Karet</v>
      </c>
      <c r="M3378" t="str">
        <f>VLOOKUP(D3378,Group[],4,FALSE)</f>
        <v>Karet</v>
      </c>
      <c r="N3378" t="str">
        <f>VLOOKUP(F3378,Kategori[],3,FALSE)</f>
        <v>RSS-I</v>
      </c>
    </row>
    <row r="3379" spans="1:14">
      <c r="A3379" s="139" t="s">
        <v>6856</v>
      </c>
      <c r="B3379" s="27" t="s">
        <v>23</v>
      </c>
      <c r="C3379" s="27" t="s">
        <v>22</v>
      </c>
      <c r="D3379" s="27" t="s">
        <v>1066</v>
      </c>
      <c r="E3379" s="27" t="s">
        <v>28</v>
      </c>
      <c r="F3379" s="27" t="s">
        <v>1039</v>
      </c>
      <c r="G3379" s="27" t="s">
        <v>1040</v>
      </c>
      <c r="H3379" s="139" t="s">
        <v>5</v>
      </c>
      <c r="I3379" s="1">
        <v>1092672000</v>
      </c>
      <c r="J3379" s="58">
        <v>40320</v>
      </c>
      <c r="K3379" t="str">
        <f>VLOOKUP(D3379,Group[],3,FALSE)</f>
        <v>Komoditi</v>
      </c>
      <c r="L3379" t="str">
        <f>VLOOKUP(D3379,Group[],5,FALSE)</f>
        <v>Karet</v>
      </c>
      <c r="M3379" t="str">
        <f>VLOOKUP(D3379,Group[],4,FALSE)</f>
        <v>Karet</v>
      </c>
      <c r="N3379" t="str">
        <f>VLOOKUP(F3379,Kategori[],3,FALSE)</f>
        <v>Karet Lainnya</v>
      </c>
    </row>
    <row r="3380" spans="1:14">
      <c r="A3380" s="139" t="s">
        <v>6856</v>
      </c>
      <c r="B3380" s="27" t="s">
        <v>23</v>
      </c>
      <c r="C3380" s="27" t="s">
        <v>22</v>
      </c>
      <c r="D3380" s="27" t="s">
        <v>1066</v>
      </c>
      <c r="E3380" s="27" t="s">
        <v>28</v>
      </c>
      <c r="F3380" s="27" t="s">
        <v>353</v>
      </c>
      <c r="G3380" s="27" t="s">
        <v>354</v>
      </c>
      <c r="H3380" s="139" t="s">
        <v>4</v>
      </c>
      <c r="I3380" s="1">
        <v>3539096669</v>
      </c>
      <c r="J3380" s="58">
        <v>98280</v>
      </c>
      <c r="K3380" t="str">
        <f>VLOOKUP(D3380,Group[],3,FALSE)</f>
        <v>Komoditi</v>
      </c>
      <c r="L3380" t="str">
        <f>VLOOKUP(D3380,Group[],5,FALSE)</f>
        <v>Karet</v>
      </c>
      <c r="M3380" t="str">
        <f>VLOOKUP(D3380,Group[],4,FALSE)</f>
        <v>Karet</v>
      </c>
      <c r="N3380" t="str">
        <f>VLOOKUP(F3380,Kategori[],3,FALSE)</f>
        <v>Karet Lainnya</v>
      </c>
    </row>
    <row r="3381" spans="1:14">
      <c r="A3381" s="139" t="s">
        <v>6856</v>
      </c>
      <c r="B3381" s="27" t="s">
        <v>23</v>
      </c>
      <c r="C3381" s="27" t="s">
        <v>22</v>
      </c>
      <c r="D3381" s="27" t="s">
        <v>1066</v>
      </c>
      <c r="E3381" s="27" t="s">
        <v>28</v>
      </c>
      <c r="F3381" s="27" t="s">
        <v>353</v>
      </c>
      <c r="G3381" s="27" t="s">
        <v>354</v>
      </c>
      <c r="H3381" s="139" t="s">
        <v>5</v>
      </c>
      <c r="I3381" s="1">
        <v>7171811640</v>
      </c>
      <c r="J3381" s="58">
        <v>224280</v>
      </c>
      <c r="K3381" t="str">
        <f>VLOOKUP(D3381,Group[],3,FALSE)</f>
        <v>Komoditi</v>
      </c>
      <c r="L3381" t="str">
        <f>VLOOKUP(D3381,Group[],5,FALSE)</f>
        <v>Karet</v>
      </c>
      <c r="M3381" t="str">
        <f>VLOOKUP(D3381,Group[],4,FALSE)</f>
        <v>Karet</v>
      </c>
      <c r="N3381" t="str">
        <f>VLOOKUP(F3381,Kategori[],3,FALSE)</f>
        <v>Karet Lainnya</v>
      </c>
    </row>
    <row r="3382" spans="1:14">
      <c r="A3382" s="139" t="s">
        <v>6856</v>
      </c>
      <c r="B3382" s="27" t="s">
        <v>23</v>
      </c>
      <c r="C3382" s="27" t="s">
        <v>22</v>
      </c>
      <c r="D3382" s="27" t="s">
        <v>1066</v>
      </c>
      <c r="E3382" s="27" t="s">
        <v>28</v>
      </c>
      <c r="F3382" s="27" t="s">
        <v>355</v>
      </c>
      <c r="G3382" s="27" t="s">
        <v>356</v>
      </c>
      <c r="H3382" s="139" t="s">
        <v>5</v>
      </c>
      <c r="I3382" s="1">
        <v>75901243320</v>
      </c>
      <c r="J3382" s="58">
        <v>2759400</v>
      </c>
      <c r="K3382" t="str">
        <f>VLOOKUP(D3382,Group[],3,FALSE)</f>
        <v>Komoditi</v>
      </c>
      <c r="L3382" t="str">
        <f>VLOOKUP(D3382,Group[],5,FALSE)</f>
        <v>Karet</v>
      </c>
      <c r="M3382" t="str">
        <f>VLOOKUP(D3382,Group[],4,FALSE)</f>
        <v>Karet</v>
      </c>
      <c r="N3382" t="str">
        <f>VLOOKUP(F3382,Kategori[],3,FALSE)</f>
        <v>SIR 20</v>
      </c>
    </row>
    <row r="3383" spans="1:14">
      <c r="A3383" s="139" t="s">
        <v>6856</v>
      </c>
      <c r="B3383" s="27" t="s">
        <v>23</v>
      </c>
      <c r="C3383" s="27" t="s">
        <v>22</v>
      </c>
      <c r="D3383" s="27" t="s">
        <v>1066</v>
      </c>
      <c r="E3383" s="27" t="s">
        <v>28</v>
      </c>
      <c r="F3383" s="27" t="s">
        <v>98</v>
      </c>
      <c r="G3383" s="27" t="s">
        <v>99</v>
      </c>
      <c r="H3383" s="139" t="s">
        <v>4</v>
      </c>
      <c r="I3383" s="1">
        <v>10589663850</v>
      </c>
      <c r="J3383" s="58">
        <v>329508</v>
      </c>
      <c r="K3383" t="str">
        <f>VLOOKUP(D3383,Group[],3,FALSE)</f>
        <v>Komoditi</v>
      </c>
      <c r="L3383" t="str">
        <f>VLOOKUP(D3383,Group[],5,FALSE)</f>
        <v>Karet</v>
      </c>
      <c r="M3383" t="str">
        <f>VLOOKUP(D3383,Group[],4,FALSE)</f>
        <v>Karet</v>
      </c>
      <c r="N3383" t="str">
        <f>VLOOKUP(F3383,Kategori[],3,FALSE)</f>
        <v>RSS-I</v>
      </c>
    </row>
    <row r="3384" spans="1:14">
      <c r="A3384" s="139" t="s">
        <v>6856</v>
      </c>
      <c r="B3384" s="27" t="s">
        <v>23</v>
      </c>
      <c r="C3384" s="27" t="s">
        <v>22</v>
      </c>
      <c r="D3384" s="27" t="s">
        <v>1066</v>
      </c>
      <c r="E3384" s="27" t="s">
        <v>28</v>
      </c>
      <c r="F3384" s="27" t="s">
        <v>98</v>
      </c>
      <c r="G3384" s="27" t="s">
        <v>99</v>
      </c>
      <c r="H3384" s="139" t="s">
        <v>5</v>
      </c>
      <c r="I3384" s="1">
        <v>3646280610</v>
      </c>
      <c r="J3384" s="58">
        <v>109836</v>
      </c>
      <c r="K3384" t="str">
        <f>VLOOKUP(D3384,Group[],3,FALSE)</f>
        <v>Komoditi</v>
      </c>
      <c r="L3384" t="str">
        <f>VLOOKUP(D3384,Group[],5,FALSE)</f>
        <v>Karet</v>
      </c>
      <c r="M3384" t="str">
        <f>VLOOKUP(D3384,Group[],4,FALSE)</f>
        <v>Karet</v>
      </c>
      <c r="N3384" t="str">
        <f>VLOOKUP(F3384,Kategori[],3,FALSE)</f>
        <v>RSS-I</v>
      </c>
    </row>
    <row r="3385" spans="1:14">
      <c r="A3385" s="139" t="s">
        <v>6856</v>
      </c>
      <c r="B3385" s="27" t="s">
        <v>23</v>
      </c>
      <c r="C3385" s="27" t="s">
        <v>22</v>
      </c>
      <c r="D3385" s="27" t="s">
        <v>1067</v>
      </c>
      <c r="E3385" s="27" t="s">
        <v>36</v>
      </c>
      <c r="F3385" s="27" t="s">
        <v>698</v>
      </c>
      <c r="G3385" s="27" t="s">
        <v>14</v>
      </c>
      <c r="H3385" s="139" t="s">
        <v>5</v>
      </c>
      <c r="I3385" s="1">
        <v>1594640000</v>
      </c>
      <c r="J3385" s="58">
        <v>72200</v>
      </c>
      <c r="K3385" t="str">
        <f>VLOOKUP(D3385,Group[],3,FALSE)</f>
        <v>Komoditi</v>
      </c>
      <c r="L3385" t="str">
        <f>VLOOKUP(D3385,Group[],5,FALSE)</f>
        <v>Teh</v>
      </c>
      <c r="M3385" t="str">
        <f>VLOOKUP(D3385,Group[],4,FALSE)</f>
        <v>Teh</v>
      </c>
      <c r="N3385" t="str">
        <f>VLOOKUP(F3385,Kategori[],3,FALSE)</f>
        <v>Teh Lainnya</v>
      </c>
    </row>
    <row r="3386" spans="1:14">
      <c r="A3386" s="139" t="s">
        <v>6856</v>
      </c>
      <c r="B3386" s="27" t="s">
        <v>23</v>
      </c>
      <c r="C3386" s="27" t="s">
        <v>22</v>
      </c>
      <c r="D3386" s="27" t="s">
        <v>1067</v>
      </c>
      <c r="E3386" s="27" t="s">
        <v>36</v>
      </c>
      <c r="F3386" s="27" t="s">
        <v>357</v>
      </c>
      <c r="G3386" s="27" t="s">
        <v>358</v>
      </c>
      <c r="H3386" s="139" t="s">
        <v>5</v>
      </c>
      <c r="I3386" s="1">
        <v>22704531</v>
      </c>
      <c r="J3386" s="58">
        <v>1040</v>
      </c>
      <c r="K3386" t="str">
        <f>VLOOKUP(D3386,Group[],3,FALSE)</f>
        <v>Komoditi</v>
      </c>
      <c r="L3386" t="str">
        <f>VLOOKUP(D3386,Group[],5,FALSE)</f>
        <v>Teh</v>
      </c>
      <c r="M3386" t="str">
        <f>VLOOKUP(D3386,Group[],4,FALSE)</f>
        <v>Teh</v>
      </c>
      <c r="N3386" t="str">
        <f>VLOOKUP(F3386,Kategori[],3,FALSE)</f>
        <v>CTC</v>
      </c>
    </row>
    <row r="3387" spans="1:14">
      <c r="A3387" s="139" t="s">
        <v>6856</v>
      </c>
      <c r="B3387" s="27" t="s">
        <v>23</v>
      </c>
      <c r="C3387" s="27" t="s">
        <v>22</v>
      </c>
      <c r="D3387" s="27" t="s">
        <v>1067</v>
      </c>
      <c r="E3387" s="27" t="s">
        <v>36</v>
      </c>
      <c r="F3387" s="27" t="s">
        <v>394</v>
      </c>
      <c r="G3387" s="27" t="s">
        <v>395</v>
      </c>
      <c r="H3387" s="139" t="s">
        <v>5</v>
      </c>
      <c r="I3387" s="1">
        <v>45985742</v>
      </c>
      <c r="J3387" s="58">
        <v>2200</v>
      </c>
      <c r="K3387" t="str">
        <f>VLOOKUP(D3387,Group[],3,FALSE)</f>
        <v>Komoditi</v>
      </c>
      <c r="L3387" t="str">
        <f>VLOOKUP(D3387,Group[],5,FALSE)</f>
        <v>Teh</v>
      </c>
      <c r="M3387" t="str">
        <f>VLOOKUP(D3387,Group[],4,FALSE)</f>
        <v>Teh</v>
      </c>
      <c r="N3387" t="str">
        <f>VLOOKUP(F3387,Kategori[],3,FALSE)</f>
        <v>CTC</v>
      </c>
    </row>
    <row r="3388" spans="1:14">
      <c r="A3388" s="139" t="s">
        <v>6856</v>
      </c>
      <c r="B3388" s="27" t="s">
        <v>23</v>
      </c>
      <c r="C3388" s="27" t="s">
        <v>22</v>
      </c>
      <c r="D3388" s="27" t="s">
        <v>1067</v>
      </c>
      <c r="E3388" s="27" t="s">
        <v>36</v>
      </c>
      <c r="F3388" s="27" t="s">
        <v>84</v>
      </c>
      <c r="G3388" s="27" t="s">
        <v>85</v>
      </c>
      <c r="H3388" s="139" t="s">
        <v>5</v>
      </c>
      <c r="I3388" s="1">
        <v>39114297</v>
      </c>
      <c r="J3388" s="58">
        <v>2120</v>
      </c>
      <c r="K3388" t="str">
        <f>VLOOKUP(D3388,Group[],3,FALSE)</f>
        <v>Komoditi</v>
      </c>
      <c r="L3388" t="str">
        <f>VLOOKUP(D3388,Group[],5,FALSE)</f>
        <v>Teh</v>
      </c>
      <c r="M3388" t="str">
        <f>VLOOKUP(D3388,Group[],4,FALSE)</f>
        <v>Teh</v>
      </c>
      <c r="N3388" t="str">
        <f>VLOOKUP(F3388,Kategori[],3,FALSE)</f>
        <v>CTC</v>
      </c>
    </row>
    <row r="3389" spans="1:14">
      <c r="A3389" s="139" t="s">
        <v>6856</v>
      </c>
      <c r="B3389" s="27" t="s">
        <v>23</v>
      </c>
      <c r="C3389" s="27" t="s">
        <v>22</v>
      </c>
      <c r="D3389" s="27" t="s">
        <v>1060</v>
      </c>
      <c r="E3389" s="27" t="s">
        <v>31</v>
      </c>
      <c r="F3389" s="27" t="s">
        <v>48</v>
      </c>
      <c r="G3389" s="27" t="s">
        <v>49</v>
      </c>
      <c r="H3389" s="139" t="s">
        <v>5</v>
      </c>
      <c r="I3389" s="1">
        <v>46235801246</v>
      </c>
      <c r="J3389" s="58">
        <v>2</v>
      </c>
      <c r="K3389" t="str">
        <f>VLOOKUP(D3389,Group[],3,FALSE)</f>
        <v>Non Komoditi</v>
      </c>
      <c r="L3389">
        <f>VLOOKUP(D3389,Group[],5,FALSE)</f>
        <v>0</v>
      </c>
      <c r="M3389" t="str">
        <f>VLOOKUP(D3389,Group[],4,FALSE)</f>
        <v>KSO</v>
      </c>
      <c r="N3389" t="str">
        <f>VLOOKUP(F3389,Kategori[],3,FALSE)</f>
        <v>KSO Sawit</v>
      </c>
    </row>
    <row r="3390" spans="1:14">
      <c r="A3390" s="139" t="s">
        <v>6856</v>
      </c>
      <c r="B3390" s="27" t="s">
        <v>23</v>
      </c>
      <c r="C3390" s="27" t="s">
        <v>22</v>
      </c>
      <c r="D3390" s="27" t="s">
        <v>1060</v>
      </c>
      <c r="E3390" s="27" t="s">
        <v>31</v>
      </c>
      <c r="F3390" s="27" t="s">
        <v>6</v>
      </c>
      <c r="G3390" s="27" t="s">
        <v>6</v>
      </c>
      <c r="H3390" s="139" t="s">
        <v>5</v>
      </c>
      <c r="I3390" s="1">
        <v>20726714490</v>
      </c>
      <c r="J3390" s="58">
        <v>0</v>
      </c>
      <c r="K3390" t="str">
        <f>VLOOKUP(D3390,Group[],3,FALSE)</f>
        <v>Non Komoditi</v>
      </c>
      <c r="L3390">
        <f>VLOOKUP(D3390,Group[],5,FALSE)</f>
        <v>0</v>
      </c>
      <c r="M3390" t="str">
        <f>VLOOKUP(D3390,Group[],4,FALSE)</f>
        <v>KSO</v>
      </c>
      <c r="N3390" t="str">
        <f>VLOOKUP(F3390,Kategori[],3,FALSE)</f>
        <v>Lainnya</v>
      </c>
    </row>
    <row r="3391" spans="1:14">
      <c r="A3391" s="139" t="s">
        <v>6856</v>
      </c>
      <c r="B3391" s="27" t="s">
        <v>23</v>
      </c>
      <c r="C3391" s="27" t="s">
        <v>23</v>
      </c>
      <c r="D3391" s="27" t="s">
        <v>1072</v>
      </c>
      <c r="E3391" s="27" t="s">
        <v>27</v>
      </c>
      <c r="F3391" s="27" t="s">
        <v>1055</v>
      </c>
      <c r="G3391" s="27" t="s">
        <v>1056</v>
      </c>
      <c r="H3391" s="139" t="s">
        <v>5</v>
      </c>
      <c r="I3391" s="1">
        <v>28000000</v>
      </c>
      <c r="J3391" s="58">
        <v>10000</v>
      </c>
      <c r="K3391" t="str">
        <f>VLOOKUP(D3391,Group[],3,FALSE)</f>
        <v>Non Komoditi</v>
      </c>
      <c r="L3391">
        <f>VLOOKUP(D3391,Group[],5,FALSE)</f>
        <v>0</v>
      </c>
      <c r="M3391" t="str">
        <f>VLOOKUP(D3391,Group[],4,FALSE)</f>
        <v>Hortikultura</v>
      </c>
      <c r="N3391" t="str">
        <f>VLOOKUP(F3391,Kategori[],3,FALSE)</f>
        <v>Hortikultura</v>
      </c>
    </row>
    <row r="3392" spans="1:14">
      <c r="A3392" s="139" t="s">
        <v>6856</v>
      </c>
      <c r="B3392" s="27" t="s">
        <v>23</v>
      </c>
      <c r="C3392" s="27" t="s">
        <v>23</v>
      </c>
      <c r="D3392" s="27" t="s">
        <v>1072</v>
      </c>
      <c r="E3392" s="27" t="s">
        <v>27</v>
      </c>
      <c r="F3392" s="27" t="s">
        <v>1057</v>
      </c>
      <c r="G3392" s="27" t="s">
        <v>1058</v>
      </c>
      <c r="H3392" s="139" t="s">
        <v>5</v>
      </c>
      <c r="I3392" s="1">
        <v>1486485</v>
      </c>
      <c r="J3392" s="58">
        <v>2500</v>
      </c>
      <c r="K3392" t="str">
        <f>VLOOKUP(D3392,Group[],3,FALSE)</f>
        <v>Non Komoditi</v>
      </c>
      <c r="L3392">
        <f>VLOOKUP(D3392,Group[],5,FALSE)</f>
        <v>0</v>
      </c>
      <c r="M3392" t="str">
        <f>VLOOKUP(D3392,Group[],4,FALSE)</f>
        <v>Hortikultura</v>
      </c>
      <c r="N3392" t="str">
        <f>VLOOKUP(F3392,Kategori[],3,FALSE)</f>
        <v>Hortikultura</v>
      </c>
    </row>
    <row r="3393" spans="1:14">
      <c r="A3393" s="139" t="s">
        <v>6856</v>
      </c>
      <c r="B3393" s="27" t="s">
        <v>23</v>
      </c>
      <c r="C3393" s="27" t="s">
        <v>23</v>
      </c>
      <c r="D3393" s="27" t="s">
        <v>1080</v>
      </c>
      <c r="E3393" s="27" t="s">
        <v>6871</v>
      </c>
      <c r="F3393" s="27" t="s">
        <v>1045</v>
      </c>
      <c r="G3393" s="27" t="s">
        <v>1046</v>
      </c>
      <c r="H3393" s="139" t="s">
        <v>5</v>
      </c>
      <c r="I3393" s="1">
        <v>46500000</v>
      </c>
      <c r="J3393" s="58">
        <v>9</v>
      </c>
      <c r="K3393" t="str">
        <f>VLOOKUP(D3393,Group[],3,FALSE)</f>
        <v>Non Komoditi</v>
      </c>
      <c r="L3393">
        <f>VLOOKUP(D3393,Group[],5,FALSE)</f>
        <v>0</v>
      </c>
      <c r="M3393" t="str">
        <f>VLOOKUP(D3393,Group[],4,FALSE)</f>
        <v>Lainnya</v>
      </c>
      <c r="N3393" t="str">
        <f>VLOOKUP(F3393,Kategori[],3,FALSE)</f>
        <v>Lainnya</v>
      </c>
    </row>
    <row r="3394" spans="1:14">
      <c r="A3394" s="139" t="s">
        <v>6856</v>
      </c>
      <c r="B3394" s="27" t="s">
        <v>23</v>
      </c>
      <c r="C3394" s="27" t="s">
        <v>23</v>
      </c>
      <c r="D3394" s="27" t="s">
        <v>1080</v>
      </c>
      <c r="E3394" s="27" t="s">
        <v>6871</v>
      </c>
      <c r="F3394" s="27" t="s">
        <v>1047</v>
      </c>
      <c r="G3394" s="27" t="s">
        <v>1048</v>
      </c>
      <c r="H3394" s="139" t="s">
        <v>5</v>
      </c>
      <c r="I3394" s="1">
        <v>68000000</v>
      </c>
      <c r="J3394" s="58">
        <v>8</v>
      </c>
      <c r="K3394" t="str">
        <f>VLOOKUP(D3394,Group[],3,FALSE)</f>
        <v>Non Komoditi</v>
      </c>
      <c r="L3394">
        <f>VLOOKUP(D3394,Group[],5,FALSE)</f>
        <v>0</v>
      </c>
      <c r="M3394" t="str">
        <f>VLOOKUP(D3394,Group[],4,FALSE)</f>
        <v>Lainnya</v>
      </c>
      <c r="N3394" t="str">
        <f>VLOOKUP(F3394,Kategori[],3,FALSE)</f>
        <v>Lainnya</v>
      </c>
    </row>
    <row r="3395" spans="1:14">
      <c r="A3395" s="139" t="s">
        <v>6856</v>
      </c>
      <c r="B3395" s="27" t="s">
        <v>23</v>
      </c>
      <c r="C3395" s="27" t="s">
        <v>23</v>
      </c>
      <c r="D3395" s="27" t="s">
        <v>1080</v>
      </c>
      <c r="E3395" s="27" t="s">
        <v>6871</v>
      </c>
      <c r="F3395" s="27" t="s">
        <v>1049</v>
      </c>
      <c r="G3395" s="27" t="s">
        <v>1050</v>
      </c>
      <c r="H3395" s="139" t="s">
        <v>5</v>
      </c>
      <c r="I3395" s="1">
        <v>152000000</v>
      </c>
      <c r="J3395" s="58">
        <v>19</v>
      </c>
      <c r="K3395" t="str">
        <f>VLOOKUP(D3395,Group[],3,FALSE)</f>
        <v>Non Komoditi</v>
      </c>
      <c r="L3395">
        <f>VLOOKUP(D3395,Group[],5,FALSE)</f>
        <v>0</v>
      </c>
      <c r="M3395" t="str">
        <f>VLOOKUP(D3395,Group[],4,FALSE)</f>
        <v>Lainnya</v>
      </c>
      <c r="N3395" t="str">
        <f>VLOOKUP(F3395,Kategori[],3,FALSE)</f>
        <v>Lainnya</v>
      </c>
    </row>
    <row r="3396" spans="1:14">
      <c r="A3396" s="139" t="s">
        <v>6856</v>
      </c>
      <c r="B3396" s="27" t="s">
        <v>23</v>
      </c>
      <c r="C3396" s="27" t="s">
        <v>23</v>
      </c>
      <c r="D3396" s="27" t="s">
        <v>1080</v>
      </c>
      <c r="E3396" s="27" t="s">
        <v>6871</v>
      </c>
      <c r="F3396" s="27" t="s">
        <v>1051</v>
      </c>
      <c r="G3396" s="27" t="s">
        <v>1052</v>
      </c>
      <c r="H3396" s="139" t="s">
        <v>5</v>
      </c>
      <c r="I3396" s="1">
        <v>68000000</v>
      </c>
      <c r="J3396" s="58">
        <v>4</v>
      </c>
      <c r="K3396" t="str">
        <f>VLOOKUP(D3396,Group[],3,FALSE)</f>
        <v>Non Komoditi</v>
      </c>
      <c r="L3396">
        <f>VLOOKUP(D3396,Group[],5,FALSE)</f>
        <v>0</v>
      </c>
      <c r="M3396" t="str">
        <f>VLOOKUP(D3396,Group[],4,FALSE)</f>
        <v>Lainnya</v>
      </c>
      <c r="N3396" t="str">
        <f>VLOOKUP(F3396,Kategori[],3,FALSE)</f>
        <v>Lainnya</v>
      </c>
    </row>
    <row r="3397" spans="1:14">
      <c r="A3397" s="139" t="s">
        <v>6856</v>
      </c>
      <c r="B3397" s="27" t="s">
        <v>23</v>
      </c>
      <c r="C3397" s="27" t="s">
        <v>23</v>
      </c>
      <c r="D3397" s="27" t="s">
        <v>1080</v>
      </c>
      <c r="E3397" s="27" t="s">
        <v>6871</v>
      </c>
      <c r="F3397" s="27" t="s">
        <v>1053</v>
      </c>
      <c r="G3397" s="27" t="s">
        <v>1054</v>
      </c>
      <c r="H3397" s="139" t="s">
        <v>5</v>
      </c>
      <c r="I3397" s="1">
        <v>336000000</v>
      </c>
      <c r="J3397" s="58">
        <v>28</v>
      </c>
      <c r="K3397" t="str">
        <f>VLOOKUP(D3397,Group[],3,FALSE)</f>
        <v>Non Komoditi</v>
      </c>
      <c r="L3397">
        <f>VLOOKUP(D3397,Group[],5,FALSE)</f>
        <v>0</v>
      </c>
      <c r="M3397" t="str">
        <f>VLOOKUP(D3397,Group[],4,FALSE)</f>
        <v>Lainnya</v>
      </c>
      <c r="N3397" t="str">
        <f>VLOOKUP(F3397,Kategori[],3,FALSE)</f>
        <v>Lainnya</v>
      </c>
    </row>
    <row r="3398" spans="1:14">
      <c r="A3398" s="139" t="s">
        <v>6856</v>
      </c>
      <c r="B3398" s="27" t="s">
        <v>23</v>
      </c>
      <c r="C3398" s="27" t="s">
        <v>23</v>
      </c>
      <c r="D3398" s="27" t="s">
        <v>1065</v>
      </c>
      <c r="E3398" s="27" t="s">
        <v>34</v>
      </c>
      <c r="F3398" s="27" t="s">
        <v>320</v>
      </c>
      <c r="G3398" s="27" t="s">
        <v>321</v>
      </c>
      <c r="H3398" s="139" t="s">
        <v>5</v>
      </c>
      <c r="I3398" s="1">
        <v>33000000</v>
      </c>
      <c r="J3398" s="58">
        <v>2</v>
      </c>
      <c r="K3398" t="str">
        <f>VLOOKUP(D3398,Group[],3,FALSE)</f>
        <v>Non Komoditi</v>
      </c>
      <c r="L3398">
        <f>VLOOKUP(D3398,Group[],5,FALSE)</f>
        <v>0</v>
      </c>
      <c r="M3398" t="str">
        <f>VLOOKUP(D3398,Group[],4,FALSE)</f>
        <v>Optimalisasi Aset</v>
      </c>
      <c r="N3398" t="str">
        <f>VLOOKUP(F3398,Kategori[],3,FALSE)</f>
        <v>Optimalisasi Aset</v>
      </c>
    </row>
    <row r="3399" spans="1:14">
      <c r="A3399" s="139" t="s">
        <v>6856</v>
      </c>
      <c r="B3399" s="27" t="s">
        <v>23</v>
      </c>
      <c r="C3399" s="27" t="s">
        <v>23</v>
      </c>
      <c r="D3399" s="27" t="s">
        <v>1060</v>
      </c>
      <c r="E3399" s="27" t="s">
        <v>31</v>
      </c>
      <c r="F3399" s="27" t="s">
        <v>48</v>
      </c>
      <c r="G3399" s="27" t="s">
        <v>49</v>
      </c>
      <c r="H3399" s="139" t="s">
        <v>5</v>
      </c>
      <c r="I3399" s="1">
        <v>13074380144</v>
      </c>
      <c r="J3399" s="58">
        <v>1</v>
      </c>
      <c r="K3399" t="str">
        <f>VLOOKUP(D3399,Group[],3,FALSE)</f>
        <v>Non Komoditi</v>
      </c>
      <c r="L3399">
        <f>VLOOKUP(D3399,Group[],5,FALSE)</f>
        <v>0</v>
      </c>
      <c r="M3399" t="str">
        <f>VLOOKUP(D3399,Group[],4,FALSE)</f>
        <v>KSO</v>
      </c>
      <c r="N3399" t="str">
        <f>VLOOKUP(F3399,Kategori[],3,FALSE)</f>
        <v>KSO Sawit</v>
      </c>
    </row>
    <row r="3400" spans="1:14">
      <c r="A3400" s="139" t="s">
        <v>6856</v>
      </c>
      <c r="B3400" s="27" t="s">
        <v>6872</v>
      </c>
      <c r="C3400" s="27" t="s">
        <v>16</v>
      </c>
      <c r="D3400" s="27" t="s">
        <v>1060</v>
      </c>
      <c r="E3400" s="27" t="s">
        <v>31</v>
      </c>
      <c r="F3400" s="27" t="s">
        <v>6</v>
      </c>
      <c r="G3400" s="27" t="s">
        <v>6</v>
      </c>
      <c r="H3400" s="139" t="s">
        <v>5</v>
      </c>
      <c r="I3400" s="1">
        <v>50489514795</v>
      </c>
      <c r="J3400" s="58">
        <v>0</v>
      </c>
      <c r="K3400" t="str">
        <f>VLOOKUP(D3400,Group[],3,FALSE)</f>
        <v>Non Komoditi</v>
      </c>
      <c r="L3400">
        <f>VLOOKUP(D3400,Group[],5,FALSE)</f>
        <v>0</v>
      </c>
      <c r="M3400" t="str">
        <f>VLOOKUP(D3400,Group[],4,FALSE)</f>
        <v>KSO</v>
      </c>
      <c r="N3400" t="str">
        <f>VLOOKUP(F3400,Kategori[],3,FALSE)</f>
        <v>Lainnya</v>
      </c>
    </row>
    <row r="3401" spans="1:14">
      <c r="A3401" s="139" t="s">
        <v>6856</v>
      </c>
      <c r="B3401" s="27" t="s">
        <v>6872</v>
      </c>
      <c r="C3401" s="27" t="s">
        <v>17</v>
      </c>
      <c r="D3401" s="27" t="s">
        <v>1061</v>
      </c>
      <c r="E3401" s="27" t="s">
        <v>35</v>
      </c>
      <c r="F3401" s="27" t="s">
        <v>50</v>
      </c>
      <c r="G3401" s="27" t="s">
        <v>8</v>
      </c>
      <c r="H3401" s="139" t="s">
        <v>5</v>
      </c>
      <c r="I3401" s="1">
        <v>120167573055</v>
      </c>
      <c r="J3401" s="58">
        <v>0</v>
      </c>
      <c r="K3401" t="str">
        <f>VLOOKUP(D3401,Group[],3,FALSE)</f>
        <v>Komoditi</v>
      </c>
      <c r="L3401" t="str">
        <f>VLOOKUP(D3401,Group[],5,FALSE)</f>
        <v>Kelapa Sawit</v>
      </c>
      <c r="M3401" t="str">
        <f>VLOOKUP(D3401,Group[],4,FALSE)</f>
        <v>Kelapa Sawit</v>
      </c>
      <c r="N3401" t="str">
        <f>VLOOKUP(F3401,Kategori[],3,FALSE)</f>
        <v>Minyak Sawit</v>
      </c>
    </row>
    <row r="3402" spans="1:14">
      <c r="A3402" s="139" t="s">
        <v>6856</v>
      </c>
      <c r="B3402" s="27" t="s">
        <v>6872</v>
      </c>
      <c r="C3402" s="27" t="s">
        <v>17</v>
      </c>
      <c r="D3402" s="27" t="s">
        <v>1061</v>
      </c>
      <c r="E3402" s="27" t="s">
        <v>35</v>
      </c>
      <c r="F3402" s="27" t="s">
        <v>51</v>
      </c>
      <c r="G3402" s="27" t="s">
        <v>9</v>
      </c>
      <c r="H3402" s="139" t="s">
        <v>5</v>
      </c>
      <c r="I3402" s="1">
        <v>3981082640</v>
      </c>
      <c r="J3402" s="58">
        <v>0</v>
      </c>
      <c r="K3402" t="str">
        <f>VLOOKUP(D3402,Group[],3,FALSE)</f>
        <v>Komoditi</v>
      </c>
      <c r="L3402" t="str">
        <f>VLOOKUP(D3402,Group[],5,FALSE)</f>
        <v>Kelapa Sawit</v>
      </c>
      <c r="M3402" t="str">
        <f>VLOOKUP(D3402,Group[],4,FALSE)</f>
        <v>Kelapa Sawit</v>
      </c>
      <c r="N3402" t="str">
        <f>VLOOKUP(F3402,Kategori[],3,FALSE)</f>
        <v>Kernel</v>
      </c>
    </row>
    <row r="3403" spans="1:14">
      <c r="A3403" s="139" t="s">
        <v>6856</v>
      </c>
      <c r="B3403" s="27" t="s">
        <v>6872</v>
      </c>
      <c r="C3403" s="27" t="s">
        <v>17</v>
      </c>
      <c r="D3403" s="27" t="s">
        <v>1064</v>
      </c>
      <c r="E3403" s="27" t="s">
        <v>33</v>
      </c>
      <c r="F3403" s="27" t="s">
        <v>365</v>
      </c>
      <c r="G3403" s="27" t="s">
        <v>366</v>
      </c>
      <c r="H3403" s="139" t="s">
        <v>5</v>
      </c>
      <c r="I3403" s="1">
        <v>6837100000</v>
      </c>
      <c r="J3403" s="58">
        <v>2734840</v>
      </c>
      <c r="K3403" t="str">
        <f>VLOOKUP(D3403,Group[],3,FALSE)</f>
        <v>Komoditi</v>
      </c>
      <c r="L3403" t="str">
        <f>VLOOKUP(D3403,Group[],5,FALSE)</f>
        <v>Tebu</v>
      </c>
      <c r="M3403" t="str">
        <f>VLOOKUP(D3403,Group[],4,FALSE)</f>
        <v>Tebu</v>
      </c>
      <c r="N3403" t="str">
        <f>VLOOKUP(F3403,Kategori[],3,FALSE)</f>
        <v>Tetes</v>
      </c>
    </row>
    <row r="3404" spans="1:14">
      <c r="A3404" s="139" t="s">
        <v>6856</v>
      </c>
      <c r="B3404" s="27" t="s">
        <v>6872</v>
      </c>
      <c r="C3404" s="27" t="s">
        <v>17</v>
      </c>
      <c r="D3404" s="27" t="s">
        <v>1065</v>
      </c>
      <c r="E3404" s="27" t="s">
        <v>34</v>
      </c>
      <c r="F3404" s="27" t="s">
        <v>320</v>
      </c>
      <c r="G3404" s="27" t="s">
        <v>321</v>
      </c>
      <c r="H3404" s="139" t="s">
        <v>5</v>
      </c>
      <c r="I3404" s="1">
        <v>5698907705</v>
      </c>
      <c r="J3404" s="58">
        <v>1</v>
      </c>
      <c r="K3404" t="str">
        <f>VLOOKUP(D3404,Group[],3,FALSE)</f>
        <v>Non Komoditi</v>
      </c>
      <c r="L3404">
        <f>VLOOKUP(D3404,Group[],5,FALSE)</f>
        <v>0</v>
      </c>
      <c r="M3404" t="str">
        <f>VLOOKUP(D3404,Group[],4,FALSE)</f>
        <v>Optimalisasi Aset</v>
      </c>
      <c r="N3404" t="str">
        <f>VLOOKUP(F3404,Kategori[],3,FALSE)</f>
        <v>Optimalisasi Aset</v>
      </c>
    </row>
    <row r="3405" spans="1:14">
      <c r="A3405" s="139" t="s">
        <v>6856</v>
      </c>
      <c r="B3405" s="27" t="s">
        <v>6872</v>
      </c>
      <c r="C3405" s="27" t="s">
        <v>17</v>
      </c>
      <c r="D3405" s="27" t="s">
        <v>1060</v>
      </c>
      <c r="E3405" s="27" t="s">
        <v>31</v>
      </c>
      <c r="F3405" s="27" t="s">
        <v>48</v>
      </c>
      <c r="G3405" s="27" t="s">
        <v>49</v>
      </c>
      <c r="H3405" s="139" t="s">
        <v>5</v>
      </c>
      <c r="I3405" s="1">
        <v>40914650587</v>
      </c>
      <c r="J3405" s="58">
        <v>2</v>
      </c>
      <c r="K3405" t="str">
        <f>VLOOKUP(D3405,Group[],3,FALSE)</f>
        <v>Non Komoditi</v>
      </c>
      <c r="L3405">
        <f>VLOOKUP(D3405,Group[],5,FALSE)</f>
        <v>0</v>
      </c>
      <c r="M3405" t="str">
        <f>VLOOKUP(D3405,Group[],4,FALSE)</f>
        <v>KSO</v>
      </c>
      <c r="N3405" t="str">
        <f>VLOOKUP(F3405,Kategori[],3,FALSE)</f>
        <v>KSO Sawit</v>
      </c>
    </row>
    <row r="3406" spans="1:14">
      <c r="A3406" s="139" t="s">
        <v>6856</v>
      </c>
      <c r="B3406" s="27" t="s">
        <v>6872</v>
      </c>
      <c r="C3406" s="27" t="s">
        <v>18</v>
      </c>
      <c r="D3406" s="27" t="s">
        <v>1061</v>
      </c>
      <c r="E3406" s="27" t="s">
        <v>35</v>
      </c>
      <c r="F3406" s="27" t="s">
        <v>51</v>
      </c>
      <c r="G3406" s="27" t="s">
        <v>9</v>
      </c>
      <c r="H3406" s="139" t="s">
        <v>5</v>
      </c>
      <c r="I3406" s="1">
        <v>1531963040</v>
      </c>
      <c r="J3406" s="58">
        <v>258225</v>
      </c>
      <c r="K3406" t="str">
        <f>VLOOKUP(D3406,Group[],3,FALSE)</f>
        <v>Komoditi</v>
      </c>
      <c r="L3406" t="str">
        <f>VLOOKUP(D3406,Group[],5,FALSE)</f>
        <v>Kelapa Sawit</v>
      </c>
      <c r="M3406" t="str">
        <f>VLOOKUP(D3406,Group[],4,FALSE)</f>
        <v>Kelapa Sawit</v>
      </c>
      <c r="N3406" t="str">
        <f>VLOOKUP(F3406,Kategori[],3,FALSE)</f>
        <v>Kernel</v>
      </c>
    </row>
    <row r="3407" spans="1:14">
      <c r="A3407" s="139" t="s">
        <v>6856</v>
      </c>
      <c r="B3407" s="27" t="s">
        <v>6872</v>
      </c>
      <c r="C3407" s="27" t="s">
        <v>18</v>
      </c>
      <c r="D3407" s="27" t="s">
        <v>1061</v>
      </c>
      <c r="E3407" s="27" t="s">
        <v>35</v>
      </c>
      <c r="F3407" s="27" t="s">
        <v>6</v>
      </c>
      <c r="G3407" s="27" t="s">
        <v>6</v>
      </c>
      <c r="H3407" s="139" t="s">
        <v>5</v>
      </c>
      <c r="I3407" s="1">
        <v>16715694410</v>
      </c>
      <c r="J3407" s="58">
        <v>0</v>
      </c>
      <c r="K3407" t="str">
        <f>VLOOKUP(D3407,Group[],3,FALSE)</f>
        <v>Komoditi</v>
      </c>
      <c r="L3407" t="str">
        <f>VLOOKUP(D3407,Group[],5,FALSE)</f>
        <v>Kelapa Sawit</v>
      </c>
      <c r="M3407" t="str">
        <f>VLOOKUP(D3407,Group[],4,FALSE)</f>
        <v>Kelapa Sawit</v>
      </c>
      <c r="N3407" t="str">
        <f>VLOOKUP(F3407,Kategori[],3,FALSE)</f>
        <v>Lainnya</v>
      </c>
    </row>
    <row r="3408" spans="1:14">
      <c r="A3408" s="139" t="s">
        <v>6856</v>
      </c>
      <c r="B3408" s="27" t="s">
        <v>6872</v>
      </c>
      <c r="C3408" s="27" t="s">
        <v>18</v>
      </c>
      <c r="D3408" s="27" t="s">
        <v>1066</v>
      </c>
      <c r="E3408" s="27" t="s">
        <v>28</v>
      </c>
      <c r="F3408" s="27" t="s">
        <v>369</v>
      </c>
      <c r="G3408" s="27" t="s">
        <v>370</v>
      </c>
      <c r="H3408" s="139" t="s">
        <v>5</v>
      </c>
      <c r="I3408" s="1">
        <v>604925999</v>
      </c>
      <c r="J3408" s="58">
        <v>15960</v>
      </c>
      <c r="K3408" t="str">
        <f>VLOOKUP(D3408,Group[],3,FALSE)</f>
        <v>Komoditi</v>
      </c>
      <c r="L3408" t="str">
        <f>VLOOKUP(D3408,Group[],5,FALSE)</f>
        <v>Karet</v>
      </c>
      <c r="M3408" t="str">
        <f>VLOOKUP(D3408,Group[],4,FALSE)</f>
        <v>Karet</v>
      </c>
      <c r="N3408" t="str">
        <f>VLOOKUP(F3408,Kategori[],3,FALSE)</f>
        <v>Karet Lainnya</v>
      </c>
    </row>
    <row r="3409" spans="1:14">
      <c r="A3409" s="139" t="s">
        <v>6856</v>
      </c>
      <c r="B3409" s="27" t="s">
        <v>6872</v>
      </c>
      <c r="C3409" s="27" t="s">
        <v>18</v>
      </c>
      <c r="D3409" s="27" t="s">
        <v>1066</v>
      </c>
      <c r="E3409" s="27" t="s">
        <v>28</v>
      </c>
      <c r="F3409" s="27" t="s">
        <v>378</v>
      </c>
      <c r="G3409" s="27" t="s">
        <v>379</v>
      </c>
      <c r="H3409" s="139" t="s">
        <v>5</v>
      </c>
      <c r="I3409" s="1">
        <v>11919113640</v>
      </c>
      <c r="J3409" s="58">
        <v>435960</v>
      </c>
      <c r="K3409" t="str">
        <f>VLOOKUP(D3409,Group[],3,FALSE)</f>
        <v>Komoditi</v>
      </c>
      <c r="L3409" t="str">
        <f>VLOOKUP(D3409,Group[],5,FALSE)</f>
        <v>Karet</v>
      </c>
      <c r="M3409" t="str">
        <f>VLOOKUP(D3409,Group[],4,FALSE)</f>
        <v>Karet</v>
      </c>
      <c r="N3409" t="str">
        <f>VLOOKUP(F3409,Kategori[],3,FALSE)</f>
        <v>SIR 10</v>
      </c>
    </row>
    <row r="3410" spans="1:14">
      <c r="A3410" s="139" t="s">
        <v>6856</v>
      </c>
      <c r="B3410" s="27" t="s">
        <v>6872</v>
      </c>
      <c r="C3410" s="27" t="s">
        <v>18</v>
      </c>
      <c r="D3410" s="27" t="s">
        <v>1066</v>
      </c>
      <c r="E3410" s="27" t="s">
        <v>28</v>
      </c>
      <c r="F3410" s="27" t="s">
        <v>98</v>
      </c>
      <c r="G3410" s="27" t="s">
        <v>99</v>
      </c>
      <c r="H3410" s="139" t="s">
        <v>4</v>
      </c>
      <c r="I3410" s="1">
        <v>4282011378</v>
      </c>
      <c r="J3410" s="58">
        <v>128142</v>
      </c>
      <c r="K3410" t="str">
        <f>VLOOKUP(D3410,Group[],3,FALSE)</f>
        <v>Komoditi</v>
      </c>
      <c r="L3410" t="str">
        <f>VLOOKUP(D3410,Group[],5,FALSE)</f>
        <v>Karet</v>
      </c>
      <c r="M3410" t="str">
        <f>VLOOKUP(D3410,Group[],4,FALSE)</f>
        <v>Karet</v>
      </c>
      <c r="N3410" t="str">
        <f>VLOOKUP(F3410,Kategori[],3,FALSE)</f>
        <v>RSS-I</v>
      </c>
    </row>
    <row r="3411" spans="1:14">
      <c r="A3411" s="139" t="s">
        <v>6856</v>
      </c>
      <c r="B3411" s="27" t="s">
        <v>6872</v>
      </c>
      <c r="C3411" s="27" t="s">
        <v>18</v>
      </c>
      <c r="D3411" s="27" t="s">
        <v>1066</v>
      </c>
      <c r="E3411" s="27" t="s">
        <v>28</v>
      </c>
      <c r="F3411" s="27" t="s">
        <v>98</v>
      </c>
      <c r="G3411" s="27" t="s">
        <v>99</v>
      </c>
      <c r="H3411" s="139" t="s">
        <v>5</v>
      </c>
      <c r="I3411" s="1">
        <v>6956719344</v>
      </c>
      <c r="J3411" s="58">
        <v>201366</v>
      </c>
      <c r="K3411" t="str">
        <f>VLOOKUP(D3411,Group[],3,FALSE)</f>
        <v>Komoditi</v>
      </c>
      <c r="L3411" t="str">
        <f>VLOOKUP(D3411,Group[],5,FALSE)</f>
        <v>Karet</v>
      </c>
      <c r="M3411" t="str">
        <f>VLOOKUP(D3411,Group[],4,FALSE)</f>
        <v>Karet</v>
      </c>
      <c r="N3411" t="str">
        <f>VLOOKUP(F3411,Kategori[],3,FALSE)</f>
        <v>RSS-I</v>
      </c>
    </row>
    <row r="3412" spans="1:14">
      <c r="A3412" s="139" t="s">
        <v>6856</v>
      </c>
      <c r="B3412" s="27" t="s">
        <v>6872</v>
      </c>
      <c r="C3412" s="27" t="s">
        <v>18</v>
      </c>
      <c r="D3412" s="27" t="s">
        <v>1066</v>
      </c>
      <c r="E3412" s="27" t="s">
        <v>28</v>
      </c>
      <c r="F3412" s="27" t="s">
        <v>640</v>
      </c>
      <c r="G3412" s="27" t="s">
        <v>641</v>
      </c>
      <c r="H3412" s="139" t="s">
        <v>5</v>
      </c>
      <c r="I3412" s="1">
        <v>4555107664</v>
      </c>
      <c r="J3412" s="58">
        <v>184453</v>
      </c>
      <c r="K3412" t="str">
        <f>VLOOKUP(D3412,Group[],3,FALSE)</f>
        <v>Komoditi</v>
      </c>
      <c r="L3412" t="str">
        <f>VLOOKUP(D3412,Group[],5,FALSE)</f>
        <v>Karet</v>
      </c>
      <c r="M3412" t="str">
        <f>VLOOKUP(D3412,Group[],4,FALSE)</f>
        <v>Karet</v>
      </c>
      <c r="N3412" t="str">
        <f>VLOOKUP(F3412,Kategori[],3,FALSE)</f>
        <v>Karet Lainnya</v>
      </c>
    </row>
    <row r="3413" spans="1:14">
      <c r="A3413" s="139" t="s">
        <v>6856</v>
      </c>
      <c r="B3413" s="27" t="s">
        <v>6872</v>
      </c>
      <c r="C3413" s="27" t="s">
        <v>18</v>
      </c>
      <c r="D3413" s="27" t="s">
        <v>1067</v>
      </c>
      <c r="E3413" s="27" t="s">
        <v>36</v>
      </c>
      <c r="F3413" s="27" t="s">
        <v>376</v>
      </c>
      <c r="G3413" s="27" t="s">
        <v>377</v>
      </c>
      <c r="H3413" s="139" t="s">
        <v>5</v>
      </c>
      <c r="I3413" s="1">
        <v>36225000</v>
      </c>
      <c r="J3413" s="58">
        <v>23</v>
      </c>
      <c r="K3413" t="str">
        <f>VLOOKUP(D3413,Group[],3,FALSE)</f>
        <v>Komoditi</v>
      </c>
      <c r="L3413" t="str">
        <f>VLOOKUP(D3413,Group[],5,FALSE)</f>
        <v>Teh</v>
      </c>
      <c r="M3413" t="str">
        <f>VLOOKUP(D3413,Group[],4,FALSE)</f>
        <v>Teh</v>
      </c>
      <c r="N3413" t="str">
        <f>VLOOKUP(F3413,Kategori[],3,FALSE)</f>
        <v>Teh Lainnya</v>
      </c>
    </row>
    <row r="3414" spans="1:14">
      <c r="A3414" s="139" t="s">
        <v>6856</v>
      </c>
      <c r="B3414" s="27" t="s">
        <v>6872</v>
      </c>
      <c r="C3414" s="27" t="s">
        <v>18</v>
      </c>
      <c r="D3414" s="27" t="s">
        <v>1067</v>
      </c>
      <c r="E3414" s="27" t="s">
        <v>36</v>
      </c>
      <c r="F3414" s="27" t="s">
        <v>56</v>
      </c>
      <c r="G3414" s="27" t="s">
        <v>57</v>
      </c>
      <c r="H3414" s="139" t="s">
        <v>4</v>
      </c>
      <c r="I3414" s="1">
        <v>676573920</v>
      </c>
      <c r="J3414" s="58">
        <v>22000</v>
      </c>
      <c r="K3414" t="str">
        <f>VLOOKUP(D3414,Group[],3,FALSE)</f>
        <v>Komoditi</v>
      </c>
      <c r="L3414" t="str">
        <f>VLOOKUP(D3414,Group[],5,FALSE)</f>
        <v>Teh</v>
      </c>
      <c r="M3414" t="str">
        <f>VLOOKUP(D3414,Group[],4,FALSE)</f>
        <v>Teh</v>
      </c>
      <c r="N3414" t="str">
        <f>VLOOKUP(F3414,Kategori[],3,FALSE)</f>
        <v>Ortodhoks</v>
      </c>
    </row>
    <row r="3415" spans="1:14">
      <c r="A3415" s="139" t="s">
        <v>6856</v>
      </c>
      <c r="B3415" s="27" t="s">
        <v>6872</v>
      </c>
      <c r="C3415" s="27" t="s">
        <v>18</v>
      </c>
      <c r="D3415" s="27" t="s">
        <v>1067</v>
      </c>
      <c r="E3415" s="27" t="s">
        <v>36</v>
      </c>
      <c r="F3415" s="27" t="s">
        <v>380</v>
      </c>
      <c r="G3415" s="27" t="s">
        <v>381</v>
      </c>
      <c r="H3415" s="139" t="s">
        <v>5</v>
      </c>
      <c r="I3415" s="1">
        <v>282375200</v>
      </c>
      <c r="J3415" s="58">
        <v>34436</v>
      </c>
      <c r="K3415" t="str">
        <f>VLOOKUP(D3415,Group[],3,FALSE)</f>
        <v>Komoditi</v>
      </c>
      <c r="L3415" t="str">
        <f>VLOOKUP(D3415,Group[],5,FALSE)</f>
        <v>Teh</v>
      </c>
      <c r="M3415" t="str">
        <f>VLOOKUP(D3415,Group[],4,FALSE)</f>
        <v>Teh</v>
      </c>
      <c r="N3415" t="str">
        <f>VLOOKUP(F3415,Kategori[],3,FALSE)</f>
        <v>Ortodhoks</v>
      </c>
    </row>
    <row r="3416" spans="1:14">
      <c r="A3416" s="139" t="s">
        <v>6856</v>
      </c>
      <c r="B3416" s="27" t="s">
        <v>6872</v>
      </c>
      <c r="C3416" s="27" t="s">
        <v>18</v>
      </c>
      <c r="D3416" s="27" t="s">
        <v>1067</v>
      </c>
      <c r="E3416" s="27" t="s">
        <v>36</v>
      </c>
      <c r="F3416" s="27" t="s">
        <v>382</v>
      </c>
      <c r="G3416" s="27" t="s">
        <v>383</v>
      </c>
      <c r="H3416" s="139" t="s">
        <v>5</v>
      </c>
      <c r="I3416" s="1">
        <v>757000000</v>
      </c>
      <c r="J3416" s="58">
        <v>50000</v>
      </c>
      <c r="K3416" t="str">
        <f>VLOOKUP(D3416,Group[],3,FALSE)</f>
        <v>Komoditi</v>
      </c>
      <c r="L3416" t="str">
        <f>VLOOKUP(D3416,Group[],5,FALSE)</f>
        <v>Teh</v>
      </c>
      <c r="M3416" t="str">
        <f>VLOOKUP(D3416,Group[],4,FALSE)</f>
        <v>Teh</v>
      </c>
      <c r="N3416" t="str">
        <f>VLOOKUP(F3416,Kategori[],3,FALSE)</f>
        <v>Ortodhoks</v>
      </c>
    </row>
    <row r="3417" spans="1:14">
      <c r="A3417" s="139" t="s">
        <v>6856</v>
      </c>
      <c r="B3417" s="27" t="s">
        <v>6872</v>
      </c>
      <c r="C3417" s="27" t="s">
        <v>18</v>
      </c>
      <c r="D3417" s="27" t="s">
        <v>1067</v>
      </c>
      <c r="E3417" s="27" t="s">
        <v>36</v>
      </c>
      <c r="F3417" s="27" t="s">
        <v>388</v>
      </c>
      <c r="G3417" s="27" t="s">
        <v>389</v>
      </c>
      <c r="H3417" s="139" t="s">
        <v>5</v>
      </c>
      <c r="I3417" s="1">
        <v>4950000</v>
      </c>
      <c r="J3417" s="58">
        <v>50</v>
      </c>
      <c r="K3417" t="str">
        <f>VLOOKUP(D3417,Group[],3,FALSE)</f>
        <v>Komoditi</v>
      </c>
      <c r="L3417" t="str">
        <f>VLOOKUP(D3417,Group[],5,FALSE)</f>
        <v>Teh</v>
      </c>
      <c r="M3417" t="str">
        <f>VLOOKUP(D3417,Group[],4,FALSE)</f>
        <v>Teh</v>
      </c>
      <c r="N3417" t="str">
        <f>VLOOKUP(F3417,Kategori[],3,FALSE)</f>
        <v>Ortodhoks</v>
      </c>
    </row>
    <row r="3418" spans="1:14">
      <c r="A3418" s="139" t="s">
        <v>6856</v>
      </c>
      <c r="B3418" s="27" t="s">
        <v>6872</v>
      </c>
      <c r="C3418" s="27" t="s">
        <v>18</v>
      </c>
      <c r="D3418" s="27" t="s">
        <v>1067</v>
      </c>
      <c r="E3418" s="27" t="s">
        <v>36</v>
      </c>
      <c r="F3418" s="27" t="s">
        <v>60</v>
      </c>
      <c r="G3418" s="27" t="s">
        <v>61</v>
      </c>
      <c r="H3418" s="139" t="s">
        <v>5</v>
      </c>
      <c r="I3418" s="1">
        <v>48395554</v>
      </c>
      <c r="J3418" s="58">
        <v>1270</v>
      </c>
      <c r="K3418" t="str">
        <f>VLOOKUP(D3418,Group[],3,FALSE)</f>
        <v>Komoditi</v>
      </c>
      <c r="L3418" t="str">
        <f>VLOOKUP(D3418,Group[],5,FALSE)</f>
        <v>Teh</v>
      </c>
      <c r="M3418" t="str">
        <f>VLOOKUP(D3418,Group[],4,FALSE)</f>
        <v>Teh</v>
      </c>
      <c r="N3418" t="str">
        <f>VLOOKUP(F3418,Kategori[],3,FALSE)</f>
        <v>Ortodhoks</v>
      </c>
    </row>
    <row r="3419" spans="1:14">
      <c r="A3419" s="139" t="s">
        <v>6856</v>
      </c>
      <c r="B3419" s="27" t="s">
        <v>6872</v>
      </c>
      <c r="C3419" s="27" t="s">
        <v>18</v>
      </c>
      <c r="D3419" s="27" t="s">
        <v>1067</v>
      </c>
      <c r="E3419" s="27" t="s">
        <v>36</v>
      </c>
      <c r="F3419" s="27" t="s">
        <v>62</v>
      </c>
      <c r="G3419" s="27" t="s">
        <v>63</v>
      </c>
      <c r="H3419" s="139" t="s">
        <v>4</v>
      </c>
      <c r="I3419" s="1">
        <v>1118303994</v>
      </c>
      <c r="J3419" s="58">
        <v>40000</v>
      </c>
      <c r="K3419" t="str">
        <f>VLOOKUP(D3419,Group[],3,FALSE)</f>
        <v>Komoditi</v>
      </c>
      <c r="L3419" t="str">
        <f>VLOOKUP(D3419,Group[],5,FALSE)</f>
        <v>Teh</v>
      </c>
      <c r="M3419" t="str">
        <f>VLOOKUP(D3419,Group[],4,FALSE)</f>
        <v>Teh</v>
      </c>
      <c r="N3419" t="str">
        <f>VLOOKUP(F3419,Kategori[],3,FALSE)</f>
        <v>Ortodhoks</v>
      </c>
    </row>
    <row r="3420" spans="1:14">
      <c r="A3420" s="139" t="s">
        <v>6856</v>
      </c>
      <c r="B3420" s="27" t="s">
        <v>6872</v>
      </c>
      <c r="C3420" s="27" t="s">
        <v>18</v>
      </c>
      <c r="D3420" s="27" t="s">
        <v>1067</v>
      </c>
      <c r="E3420" s="27" t="s">
        <v>36</v>
      </c>
      <c r="F3420" s="27" t="s">
        <v>62</v>
      </c>
      <c r="G3420" s="27" t="s">
        <v>63</v>
      </c>
      <c r="H3420" s="139" t="s">
        <v>5</v>
      </c>
      <c r="I3420" s="1">
        <v>141043100</v>
      </c>
      <c r="J3420" s="58">
        <v>5220</v>
      </c>
      <c r="K3420" t="str">
        <f>VLOOKUP(D3420,Group[],3,FALSE)</f>
        <v>Komoditi</v>
      </c>
      <c r="L3420" t="str">
        <f>VLOOKUP(D3420,Group[],5,FALSE)</f>
        <v>Teh</v>
      </c>
      <c r="M3420" t="str">
        <f>VLOOKUP(D3420,Group[],4,FALSE)</f>
        <v>Teh</v>
      </c>
      <c r="N3420" t="str">
        <f>VLOOKUP(F3420,Kategori[],3,FALSE)</f>
        <v>Ortodhoks</v>
      </c>
    </row>
    <row r="3421" spans="1:14">
      <c r="A3421" s="139" t="s">
        <v>6856</v>
      </c>
      <c r="B3421" s="27" t="s">
        <v>6872</v>
      </c>
      <c r="C3421" s="27" t="s">
        <v>18</v>
      </c>
      <c r="D3421" s="27" t="s">
        <v>1067</v>
      </c>
      <c r="E3421" s="27" t="s">
        <v>36</v>
      </c>
      <c r="F3421" s="27" t="s">
        <v>390</v>
      </c>
      <c r="G3421" s="27" t="s">
        <v>391</v>
      </c>
      <c r="H3421" s="139" t="s">
        <v>5</v>
      </c>
      <c r="I3421" s="1">
        <v>11326721</v>
      </c>
      <c r="J3421" s="58">
        <v>209</v>
      </c>
      <c r="K3421" t="str">
        <f>VLOOKUP(D3421,Group[],3,FALSE)</f>
        <v>Komoditi</v>
      </c>
      <c r="L3421" t="str">
        <f>VLOOKUP(D3421,Group[],5,FALSE)</f>
        <v>Teh</v>
      </c>
      <c r="M3421" t="str">
        <f>VLOOKUP(D3421,Group[],4,FALSE)</f>
        <v>Teh</v>
      </c>
      <c r="N3421" t="str">
        <f>VLOOKUP(F3421,Kategori[],3,FALSE)</f>
        <v>Ortodhoks</v>
      </c>
    </row>
    <row r="3422" spans="1:14">
      <c r="A3422" s="139" t="s">
        <v>6856</v>
      </c>
      <c r="B3422" s="27" t="s">
        <v>6872</v>
      </c>
      <c r="C3422" s="27" t="s">
        <v>18</v>
      </c>
      <c r="D3422" s="27" t="s">
        <v>1067</v>
      </c>
      <c r="E3422" s="27" t="s">
        <v>36</v>
      </c>
      <c r="F3422" s="27" t="s">
        <v>64</v>
      </c>
      <c r="G3422" s="27" t="s">
        <v>65</v>
      </c>
      <c r="H3422" s="139" t="s">
        <v>5</v>
      </c>
      <c r="I3422" s="1">
        <v>546008734</v>
      </c>
      <c r="J3422" s="58">
        <v>22440</v>
      </c>
      <c r="K3422" t="str">
        <f>VLOOKUP(D3422,Group[],3,FALSE)</f>
        <v>Komoditi</v>
      </c>
      <c r="L3422" t="str">
        <f>VLOOKUP(D3422,Group[],5,FALSE)</f>
        <v>Teh</v>
      </c>
      <c r="M3422" t="str">
        <f>VLOOKUP(D3422,Group[],4,FALSE)</f>
        <v>Teh</v>
      </c>
      <c r="N3422" t="str">
        <f>VLOOKUP(F3422,Kategori[],3,FALSE)</f>
        <v>Ortodhoks</v>
      </c>
    </row>
    <row r="3423" spans="1:14">
      <c r="A3423" s="139" t="s">
        <v>6856</v>
      </c>
      <c r="B3423" s="27" t="s">
        <v>6872</v>
      </c>
      <c r="C3423" s="27" t="s">
        <v>18</v>
      </c>
      <c r="D3423" s="27" t="s">
        <v>1067</v>
      </c>
      <c r="E3423" s="27" t="s">
        <v>36</v>
      </c>
      <c r="F3423" s="27" t="s">
        <v>66</v>
      </c>
      <c r="G3423" s="27" t="s">
        <v>67</v>
      </c>
      <c r="H3423" s="139" t="s">
        <v>4</v>
      </c>
      <c r="I3423" s="1">
        <v>1506865026</v>
      </c>
      <c r="J3423" s="58">
        <v>70400</v>
      </c>
      <c r="K3423" t="str">
        <f>VLOOKUP(D3423,Group[],3,FALSE)</f>
        <v>Komoditi</v>
      </c>
      <c r="L3423" t="str">
        <f>VLOOKUP(D3423,Group[],5,FALSE)</f>
        <v>Teh</v>
      </c>
      <c r="M3423" t="str">
        <f>VLOOKUP(D3423,Group[],4,FALSE)</f>
        <v>Teh</v>
      </c>
      <c r="N3423" t="str">
        <f>VLOOKUP(F3423,Kategori[],3,FALSE)</f>
        <v>Ortodhoks</v>
      </c>
    </row>
    <row r="3424" spans="1:14">
      <c r="A3424" s="139" t="s">
        <v>6856</v>
      </c>
      <c r="B3424" s="27" t="s">
        <v>6872</v>
      </c>
      <c r="C3424" s="27" t="s">
        <v>18</v>
      </c>
      <c r="D3424" s="27" t="s">
        <v>1067</v>
      </c>
      <c r="E3424" s="27" t="s">
        <v>36</v>
      </c>
      <c r="F3424" s="27" t="s">
        <v>66</v>
      </c>
      <c r="G3424" s="27" t="s">
        <v>67</v>
      </c>
      <c r="H3424" s="139" t="s">
        <v>5</v>
      </c>
      <c r="I3424" s="1">
        <v>4565611864</v>
      </c>
      <c r="J3424" s="58">
        <v>201300</v>
      </c>
      <c r="K3424" t="str">
        <f>VLOOKUP(D3424,Group[],3,FALSE)</f>
        <v>Komoditi</v>
      </c>
      <c r="L3424" t="str">
        <f>VLOOKUP(D3424,Group[],5,FALSE)</f>
        <v>Teh</v>
      </c>
      <c r="M3424" t="str">
        <f>VLOOKUP(D3424,Group[],4,FALSE)</f>
        <v>Teh</v>
      </c>
      <c r="N3424" t="str">
        <f>VLOOKUP(F3424,Kategori[],3,FALSE)</f>
        <v>Ortodhoks</v>
      </c>
    </row>
    <row r="3425" spans="1:14">
      <c r="A3425" s="139" t="s">
        <v>6856</v>
      </c>
      <c r="B3425" s="27" t="s">
        <v>6872</v>
      </c>
      <c r="C3425" s="27" t="s">
        <v>18</v>
      </c>
      <c r="D3425" s="27" t="s">
        <v>1067</v>
      </c>
      <c r="E3425" s="27" t="s">
        <v>36</v>
      </c>
      <c r="F3425" s="27" t="s">
        <v>68</v>
      </c>
      <c r="G3425" s="27" t="s">
        <v>69</v>
      </c>
      <c r="H3425" s="139" t="s">
        <v>4</v>
      </c>
      <c r="I3425" s="1">
        <v>4488617780</v>
      </c>
      <c r="J3425" s="58">
        <v>199640</v>
      </c>
      <c r="K3425" t="str">
        <f>VLOOKUP(D3425,Group[],3,FALSE)</f>
        <v>Komoditi</v>
      </c>
      <c r="L3425" t="str">
        <f>VLOOKUP(D3425,Group[],5,FALSE)</f>
        <v>Teh</v>
      </c>
      <c r="M3425" t="str">
        <f>VLOOKUP(D3425,Group[],4,FALSE)</f>
        <v>Teh</v>
      </c>
      <c r="N3425" t="str">
        <f>VLOOKUP(F3425,Kategori[],3,FALSE)</f>
        <v>Ortodhoks</v>
      </c>
    </row>
    <row r="3426" spans="1:14">
      <c r="A3426" s="139" t="s">
        <v>6856</v>
      </c>
      <c r="B3426" s="27" t="s">
        <v>6872</v>
      </c>
      <c r="C3426" s="27" t="s">
        <v>18</v>
      </c>
      <c r="D3426" s="27" t="s">
        <v>1067</v>
      </c>
      <c r="E3426" s="27" t="s">
        <v>36</v>
      </c>
      <c r="F3426" s="27" t="s">
        <v>68</v>
      </c>
      <c r="G3426" s="27" t="s">
        <v>69</v>
      </c>
      <c r="H3426" s="139" t="s">
        <v>5</v>
      </c>
      <c r="I3426" s="1">
        <v>671161842</v>
      </c>
      <c r="J3426" s="58">
        <v>29542</v>
      </c>
      <c r="K3426" t="str">
        <f>VLOOKUP(D3426,Group[],3,FALSE)</f>
        <v>Komoditi</v>
      </c>
      <c r="L3426" t="str">
        <f>VLOOKUP(D3426,Group[],5,FALSE)</f>
        <v>Teh</v>
      </c>
      <c r="M3426" t="str">
        <f>VLOOKUP(D3426,Group[],4,FALSE)</f>
        <v>Teh</v>
      </c>
      <c r="N3426" t="str">
        <f>VLOOKUP(F3426,Kategori[],3,FALSE)</f>
        <v>Ortodhoks</v>
      </c>
    </row>
    <row r="3427" spans="1:14">
      <c r="A3427" s="139" t="s">
        <v>6856</v>
      </c>
      <c r="B3427" s="27" t="s">
        <v>6872</v>
      </c>
      <c r="C3427" s="27" t="s">
        <v>18</v>
      </c>
      <c r="D3427" s="27" t="s">
        <v>1067</v>
      </c>
      <c r="E3427" s="27" t="s">
        <v>36</v>
      </c>
      <c r="F3427" s="27" t="s">
        <v>70</v>
      </c>
      <c r="G3427" s="27" t="s">
        <v>71</v>
      </c>
      <c r="H3427" s="139" t="s">
        <v>4</v>
      </c>
      <c r="I3427" s="1">
        <v>541862400</v>
      </c>
      <c r="J3427" s="58">
        <v>25600</v>
      </c>
      <c r="K3427" t="str">
        <f>VLOOKUP(D3427,Group[],3,FALSE)</f>
        <v>Komoditi</v>
      </c>
      <c r="L3427" t="str">
        <f>VLOOKUP(D3427,Group[],5,FALSE)</f>
        <v>Teh</v>
      </c>
      <c r="M3427" t="str">
        <f>VLOOKUP(D3427,Group[],4,FALSE)</f>
        <v>Teh</v>
      </c>
      <c r="N3427" t="str">
        <f>VLOOKUP(F3427,Kategori[],3,FALSE)</f>
        <v>Ortodhoks</v>
      </c>
    </row>
    <row r="3428" spans="1:14">
      <c r="A3428" s="139" t="s">
        <v>6856</v>
      </c>
      <c r="B3428" s="27" t="s">
        <v>6872</v>
      </c>
      <c r="C3428" s="27" t="s">
        <v>18</v>
      </c>
      <c r="D3428" s="27" t="s">
        <v>1067</v>
      </c>
      <c r="E3428" s="27" t="s">
        <v>36</v>
      </c>
      <c r="F3428" s="27" t="s">
        <v>70</v>
      </c>
      <c r="G3428" s="27" t="s">
        <v>71</v>
      </c>
      <c r="H3428" s="139" t="s">
        <v>5</v>
      </c>
      <c r="I3428" s="1">
        <v>2716124944</v>
      </c>
      <c r="J3428" s="58">
        <v>129600</v>
      </c>
      <c r="K3428" t="str">
        <f>VLOOKUP(D3428,Group[],3,FALSE)</f>
        <v>Komoditi</v>
      </c>
      <c r="L3428" t="str">
        <f>VLOOKUP(D3428,Group[],5,FALSE)</f>
        <v>Teh</v>
      </c>
      <c r="M3428" t="str">
        <f>VLOOKUP(D3428,Group[],4,FALSE)</f>
        <v>Teh</v>
      </c>
      <c r="N3428" t="str">
        <f>VLOOKUP(F3428,Kategori[],3,FALSE)</f>
        <v>Ortodhoks</v>
      </c>
    </row>
    <row r="3429" spans="1:14">
      <c r="A3429" s="139" t="s">
        <v>6856</v>
      </c>
      <c r="B3429" s="27" t="s">
        <v>6872</v>
      </c>
      <c r="C3429" s="27" t="s">
        <v>18</v>
      </c>
      <c r="D3429" s="27" t="s">
        <v>1067</v>
      </c>
      <c r="E3429" s="27" t="s">
        <v>36</v>
      </c>
      <c r="F3429" s="27" t="s">
        <v>72</v>
      </c>
      <c r="G3429" s="27" t="s">
        <v>73</v>
      </c>
      <c r="H3429" s="139" t="s">
        <v>5</v>
      </c>
      <c r="I3429" s="1">
        <v>2317515795</v>
      </c>
      <c r="J3429" s="58">
        <v>49140</v>
      </c>
      <c r="K3429" t="str">
        <f>VLOOKUP(D3429,Group[],3,FALSE)</f>
        <v>Komoditi</v>
      </c>
      <c r="L3429" t="str">
        <f>VLOOKUP(D3429,Group[],5,FALSE)</f>
        <v>Teh</v>
      </c>
      <c r="M3429" t="str">
        <f>VLOOKUP(D3429,Group[],4,FALSE)</f>
        <v>Teh</v>
      </c>
      <c r="N3429" t="str">
        <f>VLOOKUP(F3429,Kategori[],3,FALSE)</f>
        <v>Ortodhoks</v>
      </c>
    </row>
    <row r="3430" spans="1:14">
      <c r="A3430" s="139" t="s">
        <v>6856</v>
      </c>
      <c r="B3430" s="27" t="s">
        <v>6872</v>
      </c>
      <c r="C3430" s="27" t="s">
        <v>18</v>
      </c>
      <c r="D3430" s="27" t="s">
        <v>1067</v>
      </c>
      <c r="E3430" s="27" t="s">
        <v>36</v>
      </c>
      <c r="F3430" s="27" t="s">
        <v>74</v>
      </c>
      <c r="G3430" s="27" t="s">
        <v>75</v>
      </c>
      <c r="H3430" s="139" t="s">
        <v>4</v>
      </c>
      <c r="I3430" s="1">
        <v>50075168</v>
      </c>
      <c r="J3430" s="58">
        <v>2480</v>
      </c>
      <c r="K3430" t="str">
        <f>VLOOKUP(D3430,Group[],3,FALSE)</f>
        <v>Komoditi</v>
      </c>
      <c r="L3430" t="str">
        <f>VLOOKUP(D3430,Group[],5,FALSE)</f>
        <v>Teh</v>
      </c>
      <c r="M3430" t="str">
        <f>VLOOKUP(D3430,Group[],4,FALSE)</f>
        <v>Teh</v>
      </c>
      <c r="N3430" t="str">
        <f>VLOOKUP(F3430,Kategori[],3,FALSE)</f>
        <v>Ortodhoks</v>
      </c>
    </row>
    <row r="3431" spans="1:14">
      <c r="A3431" s="139" t="s">
        <v>6856</v>
      </c>
      <c r="B3431" s="27" t="s">
        <v>6872</v>
      </c>
      <c r="C3431" s="27" t="s">
        <v>18</v>
      </c>
      <c r="D3431" s="27" t="s">
        <v>1067</v>
      </c>
      <c r="E3431" s="27" t="s">
        <v>36</v>
      </c>
      <c r="F3431" s="27" t="s">
        <v>76</v>
      </c>
      <c r="G3431" s="27" t="s">
        <v>77</v>
      </c>
      <c r="H3431" s="139" t="s">
        <v>4</v>
      </c>
      <c r="I3431" s="1">
        <v>154314600</v>
      </c>
      <c r="J3431" s="58">
        <v>8800</v>
      </c>
      <c r="K3431" t="str">
        <f>VLOOKUP(D3431,Group[],3,FALSE)</f>
        <v>Komoditi</v>
      </c>
      <c r="L3431" t="str">
        <f>VLOOKUP(D3431,Group[],5,FALSE)</f>
        <v>Teh</v>
      </c>
      <c r="M3431" t="str">
        <f>VLOOKUP(D3431,Group[],4,FALSE)</f>
        <v>Teh</v>
      </c>
      <c r="N3431" t="str">
        <f>VLOOKUP(F3431,Kategori[],3,FALSE)</f>
        <v>Ortodhoks</v>
      </c>
    </row>
    <row r="3432" spans="1:14">
      <c r="A3432" s="139" t="s">
        <v>6856</v>
      </c>
      <c r="B3432" s="27" t="s">
        <v>6872</v>
      </c>
      <c r="C3432" s="27" t="s">
        <v>18</v>
      </c>
      <c r="D3432" s="27" t="s">
        <v>1067</v>
      </c>
      <c r="E3432" s="27" t="s">
        <v>36</v>
      </c>
      <c r="F3432" s="27" t="s">
        <v>76</v>
      </c>
      <c r="G3432" s="27" t="s">
        <v>77</v>
      </c>
      <c r="H3432" s="139" t="s">
        <v>5</v>
      </c>
      <c r="I3432" s="1">
        <v>4230508827</v>
      </c>
      <c r="J3432" s="58">
        <v>238910</v>
      </c>
      <c r="K3432" t="str">
        <f>VLOOKUP(D3432,Group[],3,FALSE)</f>
        <v>Komoditi</v>
      </c>
      <c r="L3432" t="str">
        <f>VLOOKUP(D3432,Group[],5,FALSE)</f>
        <v>Teh</v>
      </c>
      <c r="M3432" t="str">
        <f>VLOOKUP(D3432,Group[],4,FALSE)</f>
        <v>Teh</v>
      </c>
      <c r="N3432" t="str">
        <f>VLOOKUP(F3432,Kategori[],3,FALSE)</f>
        <v>Ortodhoks</v>
      </c>
    </row>
    <row r="3433" spans="1:14">
      <c r="A3433" s="139" t="s">
        <v>6856</v>
      </c>
      <c r="B3433" s="27" t="s">
        <v>6872</v>
      </c>
      <c r="C3433" s="27" t="s">
        <v>18</v>
      </c>
      <c r="D3433" s="27" t="s">
        <v>1067</v>
      </c>
      <c r="E3433" s="27" t="s">
        <v>36</v>
      </c>
      <c r="F3433" s="27" t="s">
        <v>78</v>
      </c>
      <c r="G3433" s="27" t="s">
        <v>79</v>
      </c>
      <c r="H3433" s="139" t="s">
        <v>4</v>
      </c>
      <c r="I3433" s="1">
        <v>54113488</v>
      </c>
      <c r="J3433" s="58">
        <v>2600</v>
      </c>
      <c r="K3433" t="str">
        <f>VLOOKUP(D3433,Group[],3,FALSE)</f>
        <v>Komoditi</v>
      </c>
      <c r="L3433" t="str">
        <f>VLOOKUP(D3433,Group[],5,FALSE)</f>
        <v>Teh</v>
      </c>
      <c r="M3433" t="str">
        <f>VLOOKUP(D3433,Group[],4,FALSE)</f>
        <v>Teh</v>
      </c>
      <c r="N3433" t="str">
        <f>VLOOKUP(F3433,Kategori[],3,FALSE)</f>
        <v>Ortodhoks</v>
      </c>
    </row>
    <row r="3434" spans="1:14">
      <c r="A3434" s="139" t="s">
        <v>6856</v>
      </c>
      <c r="B3434" s="27" t="s">
        <v>6872</v>
      </c>
      <c r="C3434" s="27" t="s">
        <v>18</v>
      </c>
      <c r="D3434" s="27" t="s">
        <v>1067</v>
      </c>
      <c r="E3434" s="27" t="s">
        <v>36</v>
      </c>
      <c r="F3434" s="27" t="s">
        <v>357</v>
      </c>
      <c r="G3434" s="27" t="s">
        <v>358</v>
      </c>
      <c r="H3434" s="139" t="s">
        <v>5</v>
      </c>
      <c r="I3434" s="1">
        <v>27234012</v>
      </c>
      <c r="J3434" s="58">
        <v>1040</v>
      </c>
      <c r="K3434" t="str">
        <f>VLOOKUP(D3434,Group[],3,FALSE)</f>
        <v>Komoditi</v>
      </c>
      <c r="L3434" t="str">
        <f>VLOOKUP(D3434,Group[],5,FALSE)</f>
        <v>Teh</v>
      </c>
      <c r="M3434" t="str">
        <f>VLOOKUP(D3434,Group[],4,FALSE)</f>
        <v>Teh</v>
      </c>
      <c r="N3434" t="str">
        <f>VLOOKUP(F3434,Kategori[],3,FALSE)</f>
        <v>CTC</v>
      </c>
    </row>
    <row r="3435" spans="1:14">
      <c r="A3435" s="139" t="s">
        <v>6856</v>
      </c>
      <c r="B3435" s="27" t="s">
        <v>6872</v>
      </c>
      <c r="C3435" s="27" t="s">
        <v>18</v>
      </c>
      <c r="D3435" s="27" t="s">
        <v>1067</v>
      </c>
      <c r="E3435" s="27" t="s">
        <v>36</v>
      </c>
      <c r="F3435" s="27" t="s">
        <v>394</v>
      </c>
      <c r="G3435" s="27" t="s">
        <v>395</v>
      </c>
      <c r="H3435" s="139" t="s">
        <v>5</v>
      </c>
      <c r="I3435" s="1">
        <v>25225860</v>
      </c>
      <c r="J3435" s="58">
        <v>1100</v>
      </c>
      <c r="K3435" t="str">
        <f>VLOOKUP(D3435,Group[],3,FALSE)</f>
        <v>Komoditi</v>
      </c>
      <c r="L3435" t="str">
        <f>VLOOKUP(D3435,Group[],5,FALSE)</f>
        <v>Teh</v>
      </c>
      <c r="M3435" t="str">
        <f>VLOOKUP(D3435,Group[],4,FALSE)</f>
        <v>Teh</v>
      </c>
      <c r="N3435" t="str">
        <f>VLOOKUP(F3435,Kategori[],3,FALSE)</f>
        <v>CTC</v>
      </c>
    </row>
    <row r="3436" spans="1:14">
      <c r="A3436" s="139" t="s">
        <v>6856</v>
      </c>
      <c r="B3436" s="27" t="s">
        <v>6872</v>
      </c>
      <c r="C3436" s="27" t="s">
        <v>18</v>
      </c>
      <c r="D3436" s="27" t="s">
        <v>1067</v>
      </c>
      <c r="E3436" s="27" t="s">
        <v>36</v>
      </c>
      <c r="F3436" s="27" t="s">
        <v>80</v>
      </c>
      <c r="G3436" s="27" t="s">
        <v>81</v>
      </c>
      <c r="H3436" s="139" t="s">
        <v>4</v>
      </c>
      <c r="I3436" s="1">
        <v>61879488</v>
      </c>
      <c r="J3436" s="58">
        <v>2400</v>
      </c>
      <c r="K3436" t="str">
        <f>VLOOKUP(D3436,Group[],3,FALSE)</f>
        <v>Komoditi</v>
      </c>
      <c r="L3436" t="str">
        <f>VLOOKUP(D3436,Group[],5,FALSE)</f>
        <v>Teh</v>
      </c>
      <c r="M3436" t="str">
        <f>VLOOKUP(D3436,Group[],4,FALSE)</f>
        <v>Teh</v>
      </c>
      <c r="N3436" t="str">
        <f>VLOOKUP(F3436,Kategori[],3,FALSE)</f>
        <v>CTC</v>
      </c>
    </row>
    <row r="3437" spans="1:14">
      <c r="A3437" s="139" t="s">
        <v>6856</v>
      </c>
      <c r="B3437" s="27" t="s">
        <v>6872</v>
      </c>
      <c r="C3437" s="27" t="s">
        <v>18</v>
      </c>
      <c r="D3437" s="27" t="s">
        <v>1067</v>
      </c>
      <c r="E3437" s="27" t="s">
        <v>36</v>
      </c>
      <c r="F3437" s="27" t="s">
        <v>82</v>
      </c>
      <c r="G3437" s="27" t="s">
        <v>83</v>
      </c>
      <c r="H3437" s="139" t="s">
        <v>4</v>
      </c>
      <c r="I3437" s="1">
        <v>271147500</v>
      </c>
      <c r="J3437" s="58">
        <v>7800</v>
      </c>
      <c r="K3437" t="str">
        <f>VLOOKUP(D3437,Group[],3,FALSE)</f>
        <v>Komoditi</v>
      </c>
      <c r="L3437" t="str">
        <f>VLOOKUP(D3437,Group[],5,FALSE)</f>
        <v>Teh</v>
      </c>
      <c r="M3437" t="str">
        <f>VLOOKUP(D3437,Group[],4,FALSE)</f>
        <v>Teh</v>
      </c>
      <c r="N3437" t="str">
        <f>VLOOKUP(F3437,Kategori[],3,FALSE)</f>
        <v>CTC</v>
      </c>
    </row>
    <row r="3438" spans="1:14">
      <c r="A3438" s="139" t="s">
        <v>6856</v>
      </c>
      <c r="B3438" s="27" t="s">
        <v>6872</v>
      </c>
      <c r="C3438" s="27" t="s">
        <v>18</v>
      </c>
      <c r="D3438" s="27" t="s">
        <v>1067</v>
      </c>
      <c r="E3438" s="27" t="s">
        <v>36</v>
      </c>
      <c r="F3438" s="27" t="s">
        <v>84</v>
      </c>
      <c r="G3438" s="27" t="s">
        <v>85</v>
      </c>
      <c r="H3438" s="139" t="s">
        <v>5</v>
      </c>
      <c r="I3438" s="1">
        <v>364442734</v>
      </c>
      <c r="J3438" s="58">
        <v>16960</v>
      </c>
      <c r="K3438" t="str">
        <f>VLOOKUP(D3438,Group[],3,FALSE)</f>
        <v>Komoditi</v>
      </c>
      <c r="L3438" t="str">
        <f>VLOOKUP(D3438,Group[],5,FALSE)</f>
        <v>Teh</v>
      </c>
      <c r="M3438" t="str">
        <f>VLOOKUP(D3438,Group[],4,FALSE)</f>
        <v>Teh</v>
      </c>
      <c r="N3438" t="str">
        <f>VLOOKUP(F3438,Kategori[],3,FALSE)</f>
        <v>CTC</v>
      </c>
    </row>
    <row r="3439" spans="1:14">
      <c r="A3439" s="139" t="s">
        <v>6856</v>
      </c>
      <c r="B3439" s="27" t="s">
        <v>6872</v>
      </c>
      <c r="C3439" s="27" t="s">
        <v>18</v>
      </c>
      <c r="D3439" s="27" t="s">
        <v>1067</v>
      </c>
      <c r="E3439" s="27" t="s">
        <v>36</v>
      </c>
      <c r="F3439" s="27" t="s">
        <v>86</v>
      </c>
      <c r="G3439" s="27" t="s">
        <v>87</v>
      </c>
      <c r="H3439" s="139" t="s">
        <v>4</v>
      </c>
      <c r="I3439" s="1">
        <v>97727344</v>
      </c>
      <c r="J3439" s="58">
        <v>3900</v>
      </c>
      <c r="K3439" t="str">
        <f>VLOOKUP(D3439,Group[],3,FALSE)</f>
        <v>Komoditi</v>
      </c>
      <c r="L3439" t="str">
        <f>VLOOKUP(D3439,Group[],5,FALSE)</f>
        <v>Teh</v>
      </c>
      <c r="M3439" t="str">
        <f>VLOOKUP(D3439,Group[],4,FALSE)</f>
        <v>Teh</v>
      </c>
      <c r="N3439" t="str">
        <f>VLOOKUP(F3439,Kategori[],3,FALSE)</f>
        <v>CTC</v>
      </c>
    </row>
    <row r="3440" spans="1:14">
      <c r="A3440" s="139" t="s">
        <v>6856</v>
      </c>
      <c r="B3440" s="27" t="s">
        <v>6872</v>
      </c>
      <c r="C3440" s="27" t="s">
        <v>18</v>
      </c>
      <c r="D3440" s="27" t="s">
        <v>1067</v>
      </c>
      <c r="E3440" s="27" t="s">
        <v>36</v>
      </c>
      <c r="F3440" s="27" t="s">
        <v>86</v>
      </c>
      <c r="G3440" s="27" t="s">
        <v>87</v>
      </c>
      <c r="H3440" s="139" t="s">
        <v>5</v>
      </c>
      <c r="I3440" s="1">
        <v>31635500</v>
      </c>
      <c r="J3440" s="58">
        <v>1300</v>
      </c>
      <c r="K3440" t="str">
        <f>VLOOKUP(D3440,Group[],3,FALSE)</f>
        <v>Komoditi</v>
      </c>
      <c r="L3440" t="str">
        <f>VLOOKUP(D3440,Group[],5,FALSE)</f>
        <v>Teh</v>
      </c>
      <c r="M3440" t="str">
        <f>VLOOKUP(D3440,Group[],4,FALSE)</f>
        <v>Teh</v>
      </c>
      <c r="N3440" t="str">
        <f>VLOOKUP(F3440,Kategori[],3,FALSE)</f>
        <v>CTC</v>
      </c>
    </row>
    <row r="3441" spans="1:14">
      <c r="A3441" s="139" t="s">
        <v>6856</v>
      </c>
      <c r="B3441" s="27" t="s">
        <v>6872</v>
      </c>
      <c r="C3441" s="27" t="s">
        <v>18</v>
      </c>
      <c r="D3441" s="27" t="s">
        <v>1067</v>
      </c>
      <c r="E3441" s="27" t="s">
        <v>36</v>
      </c>
      <c r="F3441" s="27" t="s">
        <v>88</v>
      </c>
      <c r="G3441" s="27" t="s">
        <v>89</v>
      </c>
      <c r="H3441" s="139" t="s">
        <v>4</v>
      </c>
      <c r="I3441" s="1">
        <v>214137000</v>
      </c>
      <c r="J3441" s="58">
        <v>15400</v>
      </c>
      <c r="K3441" t="str">
        <f>VLOOKUP(D3441,Group[],3,FALSE)</f>
        <v>Komoditi</v>
      </c>
      <c r="L3441" t="str">
        <f>VLOOKUP(D3441,Group[],5,FALSE)</f>
        <v>Teh</v>
      </c>
      <c r="M3441" t="str">
        <f>VLOOKUP(D3441,Group[],4,FALSE)</f>
        <v>Teh</v>
      </c>
      <c r="N3441" t="str">
        <f>VLOOKUP(F3441,Kategori[],3,FALSE)</f>
        <v>CTC</v>
      </c>
    </row>
    <row r="3442" spans="1:14">
      <c r="A3442" s="139" t="s">
        <v>6856</v>
      </c>
      <c r="B3442" s="27" t="s">
        <v>6872</v>
      </c>
      <c r="C3442" s="27" t="s">
        <v>18</v>
      </c>
      <c r="D3442" s="27" t="s">
        <v>1067</v>
      </c>
      <c r="E3442" s="27" t="s">
        <v>36</v>
      </c>
      <c r="F3442" s="27" t="s">
        <v>88</v>
      </c>
      <c r="G3442" s="27" t="s">
        <v>89</v>
      </c>
      <c r="H3442" s="139" t="s">
        <v>5</v>
      </c>
      <c r="I3442" s="1">
        <v>315707633</v>
      </c>
      <c r="J3442" s="58">
        <v>15402</v>
      </c>
      <c r="K3442" t="str">
        <f>VLOOKUP(D3442,Group[],3,FALSE)</f>
        <v>Komoditi</v>
      </c>
      <c r="L3442" t="str">
        <f>VLOOKUP(D3442,Group[],5,FALSE)</f>
        <v>Teh</v>
      </c>
      <c r="M3442" t="str">
        <f>VLOOKUP(D3442,Group[],4,FALSE)</f>
        <v>Teh</v>
      </c>
      <c r="N3442" t="str">
        <f>VLOOKUP(F3442,Kategori[],3,FALSE)</f>
        <v>CTC</v>
      </c>
    </row>
    <row r="3443" spans="1:14">
      <c r="A3443" s="139" t="s">
        <v>6856</v>
      </c>
      <c r="B3443" s="27" t="s">
        <v>6872</v>
      </c>
      <c r="C3443" s="27" t="s">
        <v>18</v>
      </c>
      <c r="D3443" s="27" t="s">
        <v>1067</v>
      </c>
      <c r="E3443" s="27" t="s">
        <v>36</v>
      </c>
      <c r="F3443" s="27" t="s">
        <v>92</v>
      </c>
      <c r="G3443" s="27" t="s">
        <v>93</v>
      </c>
      <c r="H3443" s="139" t="s">
        <v>4</v>
      </c>
      <c r="I3443" s="1">
        <v>357078436</v>
      </c>
      <c r="J3443" s="58">
        <v>31200</v>
      </c>
      <c r="K3443" t="str">
        <f>VLOOKUP(D3443,Group[],3,FALSE)</f>
        <v>Komoditi</v>
      </c>
      <c r="L3443" t="str">
        <f>VLOOKUP(D3443,Group[],5,FALSE)</f>
        <v>Teh</v>
      </c>
      <c r="M3443" t="str">
        <f>VLOOKUP(D3443,Group[],4,FALSE)</f>
        <v>Teh</v>
      </c>
      <c r="N3443" t="str">
        <f>VLOOKUP(F3443,Kategori[],3,FALSE)</f>
        <v>Ortodhoks</v>
      </c>
    </row>
    <row r="3444" spans="1:14">
      <c r="A3444" s="139" t="s">
        <v>6856</v>
      </c>
      <c r="B3444" s="27" t="s">
        <v>6872</v>
      </c>
      <c r="C3444" s="27" t="s">
        <v>18</v>
      </c>
      <c r="D3444" s="27" t="s">
        <v>1067</v>
      </c>
      <c r="E3444" s="27" t="s">
        <v>36</v>
      </c>
      <c r="F3444" s="27" t="s">
        <v>92</v>
      </c>
      <c r="G3444" s="27" t="s">
        <v>93</v>
      </c>
      <c r="H3444" s="139" t="s">
        <v>5</v>
      </c>
      <c r="I3444" s="1">
        <v>1304160000</v>
      </c>
      <c r="J3444" s="58">
        <v>102700</v>
      </c>
      <c r="K3444" t="str">
        <f>VLOOKUP(D3444,Group[],3,FALSE)</f>
        <v>Komoditi</v>
      </c>
      <c r="L3444" t="str">
        <f>VLOOKUP(D3444,Group[],5,FALSE)</f>
        <v>Teh</v>
      </c>
      <c r="M3444" t="str">
        <f>VLOOKUP(D3444,Group[],4,FALSE)</f>
        <v>Teh</v>
      </c>
      <c r="N3444" t="str">
        <f>VLOOKUP(F3444,Kategori[],3,FALSE)</f>
        <v>Ortodhoks</v>
      </c>
    </row>
    <row r="3445" spans="1:14">
      <c r="A3445" s="139" t="s">
        <v>6856</v>
      </c>
      <c r="B3445" s="27" t="s">
        <v>6872</v>
      </c>
      <c r="C3445" s="27" t="s">
        <v>18</v>
      </c>
      <c r="D3445" s="27" t="s">
        <v>1067</v>
      </c>
      <c r="E3445" s="27" t="s">
        <v>36</v>
      </c>
      <c r="F3445" s="27" t="s">
        <v>418</v>
      </c>
      <c r="G3445" s="27" t="s">
        <v>419</v>
      </c>
      <c r="H3445" s="139" t="s">
        <v>5</v>
      </c>
      <c r="I3445" s="1">
        <v>346750</v>
      </c>
      <c r="J3445" s="58">
        <v>5</v>
      </c>
      <c r="K3445" t="str">
        <f>VLOOKUP(D3445,Group[],3,FALSE)</f>
        <v>Komoditi</v>
      </c>
      <c r="L3445" t="str">
        <f>VLOOKUP(D3445,Group[],5,FALSE)</f>
        <v>Teh</v>
      </c>
      <c r="M3445" t="str">
        <f>VLOOKUP(D3445,Group[],4,FALSE)</f>
        <v>Teh</v>
      </c>
      <c r="N3445" t="str">
        <f>VLOOKUP(F3445,Kategori[],3,FALSE)</f>
        <v>Teh Lainnya</v>
      </c>
    </row>
    <row r="3446" spans="1:14">
      <c r="A3446" s="139" t="s">
        <v>6856</v>
      </c>
      <c r="B3446" s="27" t="s">
        <v>6872</v>
      </c>
      <c r="C3446" s="27" t="s">
        <v>18</v>
      </c>
      <c r="D3446" s="27" t="s">
        <v>1067</v>
      </c>
      <c r="E3446" s="27" t="s">
        <v>36</v>
      </c>
      <c r="F3446" s="27" t="s">
        <v>444</v>
      </c>
      <c r="G3446" s="27" t="s">
        <v>445</v>
      </c>
      <c r="H3446" s="139" t="s">
        <v>5</v>
      </c>
      <c r="I3446" s="1">
        <v>148500000</v>
      </c>
      <c r="J3446" s="58">
        <v>11000</v>
      </c>
      <c r="K3446" t="str">
        <f>VLOOKUP(D3446,Group[],3,FALSE)</f>
        <v>Komoditi</v>
      </c>
      <c r="L3446" t="str">
        <f>VLOOKUP(D3446,Group[],5,FALSE)</f>
        <v>Teh</v>
      </c>
      <c r="M3446" t="str">
        <f>VLOOKUP(D3446,Group[],4,FALSE)</f>
        <v>Teh</v>
      </c>
      <c r="N3446" t="str">
        <f>VLOOKUP(F3446,Kategori[],3,FALSE)</f>
        <v>Ortodhoks</v>
      </c>
    </row>
    <row r="3447" spans="1:14">
      <c r="A3447" s="139" t="s">
        <v>6856</v>
      </c>
      <c r="B3447" s="27" t="s">
        <v>6872</v>
      </c>
      <c r="C3447" s="27" t="s">
        <v>18</v>
      </c>
      <c r="D3447" s="27" t="s">
        <v>1067</v>
      </c>
      <c r="E3447" s="27" t="s">
        <v>36</v>
      </c>
      <c r="F3447" s="27" t="s">
        <v>96</v>
      </c>
      <c r="G3447" s="27" t="s">
        <v>97</v>
      </c>
      <c r="H3447" s="139" t="s">
        <v>4</v>
      </c>
      <c r="I3447" s="1">
        <v>644684040</v>
      </c>
      <c r="J3447" s="58">
        <v>59400</v>
      </c>
      <c r="K3447" t="str">
        <f>VLOOKUP(D3447,Group[],3,FALSE)</f>
        <v>Komoditi</v>
      </c>
      <c r="L3447" t="str">
        <f>VLOOKUP(D3447,Group[],5,FALSE)</f>
        <v>Teh</v>
      </c>
      <c r="M3447" t="str">
        <f>VLOOKUP(D3447,Group[],4,FALSE)</f>
        <v>Teh</v>
      </c>
      <c r="N3447" t="str">
        <f>VLOOKUP(F3447,Kategori[],3,FALSE)</f>
        <v>Ortodhoks</v>
      </c>
    </row>
    <row r="3448" spans="1:14">
      <c r="A3448" s="139" t="s">
        <v>6856</v>
      </c>
      <c r="B3448" s="27" t="s">
        <v>6872</v>
      </c>
      <c r="C3448" s="27" t="s">
        <v>18</v>
      </c>
      <c r="D3448" s="27" t="s">
        <v>1067</v>
      </c>
      <c r="E3448" s="27" t="s">
        <v>36</v>
      </c>
      <c r="F3448" s="27" t="s">
        <v>100</v>
      </c>
      <c r="G3448" s="27" t="s">
        <v>101</v>
      </c>
      <c r="H3448" s="139" t="s">
        <v>4</v>
      </c>
      <c r="I3448" s="1">
        <v>205767936</v>
      </c>
      <c r="J3448" s="58">
        <v>9600</v>
      </c>
      <c r="K3448" t="str">
        <f>VLOOKUP(D3448,Group[],3,FALSE)</f>
        <v>Komoditi</v>
      </c>
      <c r="L3448" t="str">
        <f>VLOOKUP(D3448,Group[],5,FALSE)</f>
        <v>Teh</v>
      </c>
      <c r="M3448" t="str">
        <f>VLOOKUP(D3448,Group[],4,FALSE)</f>
        <v>Teh</v>
      </c>
      <c r="N3448" t="str">
        <f>VLOOKUP(F3448,Kategori[],3,FALSE)</f>
        <v>Ortodhoks</v>
      </c>
    </row>
    <row r="3449" spans="1:14">
      <c r="A3449" s="139" t="s">
        <v>6856</v>
      </c>
      <c r="B3449" s="27" t="s">
        <v>6872</v>
      </c>
      <c r="C3449" s="27" t="s">
        <v>18</v>
      </c>
      <c r="D3449" s="27" t="s">
        <v>1067</v>
      </c>
      <c r="E3449" s="27" t="s">
        <v>36</v>
      </c>
      <c r="F3449" s="27" t="s">
        <v>104</v>
      </c>
      <c r="G3449" s="27" t="s">
        <v>105</v>
      </c>
      <c r="H3449" s="139" t="s">
        <v>4</v>
      </c>
      <c r="I3449" s="1">
        <v>1792428660</v>
      </c>
      <c r="J3449" s="58">
        <v>82280</v>
      </c>
      <c r="K3449" t="str">
        <f>VLOOKUP(D3449,Group[],3,FALSE)</f>
        <v>Komoditi</v>
      </c>
      <c r="L3449" t="str">
        <f>VLOOKUP(D3449,Group[],5,FALSE)</f>
        <v>Teh</v>
      </c>
      <c r="M3449" t="str">
        <f>VLOOKUP(D3449,Group[],4,FALSE)</f>
        <v>Teh</v>
      </c>
      <c r="N3449" t="str">
        <f>VLOOKUP(F3449,Kategori[],3,FALSE)</f>
        <v>Ortodhoks</v>
      </c>
    </row>
    <row r="3450" spans="1:14">
      <c r="A3450" s="139" t="s">
        <v>6856</v>
      </c>
      <c r="B3450" s="27" t="s">
        <v>6872</v>
      </c>
      <c r="C3450" s="27" t="s">
        <v>18</v>
      </c>
      <c r="D3450" s="27" t="s">
        <v>1067</v>
      </c>
      <c r="E3450" s="27" t="s">
        <v>36</v>
      </c>
      <c r="F3450" s="27" t="s">
        <v>634</v>
      </c>
      <c r="G3450" s="27" t="s">
        <v>635</v>
      </c>
      <c r="H3450" s="139" t="s">
        <v>5</v>
      </c>
      <c r="I3450" s="1">
        <v>358072000</v>
      </c>
      <c r="J3450" s="58">
        <v>10000</v>
      </c>
      <c r="K3450" t="str">
        <f>VLOOKUP(D3450,Group[],3,FALSE)</f>
        <v>Komoditi</v>
      </c>
      <c r="L3450" t="str">
        <f>VLOOKUP(D3450,Group[],5,FALSE)</f>
        <v>Teh</v>
      </c>
      <c r="M3450" t="str">
        <f>VLOOKUP(D3450,Group[],4,FALSE)</f>
        <v>Teh</v>
      </c>
      <c r="N3450" t="str">
        <f>VLOOKUP(F3450,Kategori[],3,FALSE)</f>
        <v>Ortodhoks</v>
      </c>
    </row>
    <row r="3451" spans="1:14">
      <c r="A3451" s="139" t="s">
        <v>6856</v>
      </c>
      <c r="B3451" s="27" t="s">
        <v>6872</v>
      </c>
      <c r="C3451" s="27" t="s">
        <v>18</v>
      </c>
      <c r="D3451" s="27" t="s">
        <v>1067</v>
      </c>
      <c r="E3451" s="27" t="s">
        <v>36</v>
      </c>
      <c r="F3451" s="27" t="s">
        <v>108</v>
      </c>
      <c r="G3451" s="27" t="s">
        <v>109</v>
      </c>
      <c r="H3451" s="139" t="s">
        <v>4</v>
      </c>
      <c r="I3451" s="1">
        <v>299699400</v>
      </c>
      <c r="J3451" s="58">
        <v>26000</v>
      </c>
      <c r="K3451" t="str">
        <f>VLOOKUP(D3451,Group[],3,FALSE)</f>
        <v>Komoditi</v>
      </c>
      <c r="L3451" t="str">
        <f>VLOOKUP(D3451,Group[],5,FALSE)</f>
        <v>Teh</v>
      </c>
      <c r="M3451" t="str">
        <f>VLOOKUP(D3451,Group[],4,FALSE)</f>
        <v>Teh</v>
      </c>
      <c r="N3451" t="str">
        <f>VLOOKUP(F3451,Kategori[],3,FALSE)</f>
        <v>Ortodhoks</v>
      </c>
    </row>
    <row r="3452" spans="1:14">
      <c r="A3452" s="139" t="s">
        <v>6856</v>
      </c>
      <c r="B3452" s="27" t="s">
        <v>6872</v>
      </c>
      <c r="C3452" s="27" t="s">
        <v>18</v>
      </c>
      <c r="D3452" s="27" t="s">
        <v>1067</v>
      </c>
      <c r="E3452" s="27" t="s">
        <v>36</v>
      </c>
      <c r="F3452" s="27" t="s">
        <v>110</v>
      </c>
      <c r="G3452" s="27" t="s">
        <v>111</v>
      </c>
      <c r="H3452" s="139" t="s">
        <v>4</v>
      </c>
      <c r="I3452" s="1">
        <v>308360052</v>
      </c>
      <c r="J3452" s="58">
        <v>26000</v>
      </c>
      <c r="K3452" t="str">
        <f>VLOOKUP(D3452,Group[],3,FALSE)</f>
        <v>Komoditi</v>
      </c>
      <c r="L3452" t="str">
        <f>VLOOKUP(D3452,Group[],5,FALSE)</f>
        <v>Teh</v>
      </c>
      <c r="M3452" t="str">
        <f>VLOOKUP(D3452,Group[],4,FALSE)</f>
        <v>Teh</v>
      </c>
      <c r="N3452" t="str">
        <f>VLOOKUP(F3452,Kategori[],3,FALSE)</f>
        <v>Ortodhoks</v>
      </c>
    </row>
    <row r="3453" spans="1:14">
      <c r="A3453" s="139" t="s">
        <v>6856</v>
      </c>
      <c r="B3453" s="27" t="s">
        <v>6872</v>
      </c>
      <c r="C3453" s="27" t="s">
        <v>18</v>
      </c>
      <c r="D3453" s="27" t="s">
        <v>1067</v>
      </c>
      <c r="E3453" s="27" t="s">
        <v>36</v>
      </c>
      <c r="F3453" s="27" t="s">
        <v>112</v>
      </c>
      <c r="G3453" s="27" t="s">
        <v>113</v>
      </c>
      <c r="H3453" s="139" t="s">
        <v>4</v>
      </c>
      <c r="I3453" s="1">
        <v>507408000</v>
      </c>
      <c r="J3453" s="58">
        <v>24800</v>
      </c>
      <c r="K3453" t="str">
        <f>VLOOKUP(D3453,Group[],3,FALSE)</f>
        <v>Komoditi</v>
      </c>
      <c r="L3453" t="str">
        <f>VLOOKUP(D3453,Group[],5,FALSE)</f>
        <v>Teh</v>
      </c>
      <c r="M3453" t="str">
        <f>VLOOKUP(D3453,Group[],4,FALSE)</f>
        <v>Teh</v>
      </c>
      <c r="N3453" t="str">
        <f>VLOOKUP(F3453,Kategori[],3,FALSE)</f>
        <v>Ortodhoks</v>
      </c>
    </row>
    <row r="3454" spans="1:14">
      <c r="A3454" s="139" t="s">
        <v>6856</v>
      </c>
      <c r="B3454" s="27" t="s">
        <v>6872</v>
      </c>
      <c r="C3454" s="27" t="s">
        <v>18</v>
      </c>
      <c r="D3454" s="27" t="s">
        <v>1067</v>
      </c>
      <c r="E3454" s="27" t="s">
        <v>36</v>
      </c>
      <c r="F3454" s="27" t="s">
        <v>638</v>
      </c>
      <c r="G3454" s="27" t="s">
        <v>639</v>
      </c>
      <c r="H3454" s="139" t="s">
        <v>5</v>
      </c>
      <c r="I3454" s="1">
        <v>206806292</v>
      </c>
      <c r="J3454" s="58">
        <v>71710</v>
      </c>
      <c r="K3454" t="str">
        <f>VLOOKUP(D3454,Group[],3,FALSE)</f>
        <v>Komoditi</v>
      </c>
      <c r="L3454" t="str">
        <f>VLOOKUP(D3454,Group[],5,FALSE)</f>
        <v>Teh</v>
      </c>
      <c r="M3454" t="str">
        <f>VLOOKUP(D3454,Group[],4,FALSE)</f>
        <v>Teh</v>
      </c>
      <c r="N3454" t="str">
        <f>VLOOKUP(F3454,Kategori[],3,FALSE)</f>
        <v>Teh Lainnya</v>
      </c>
    </row>
    <row r="3455" spans="1:14">
      <c r="A3455" s="139" t="s">
        <v>6856</v>
      </c>
      <c r="B3455" s="27" t="s">
        <v>6872</v>
      </c>
      <c r="C3455" s="27" t="s">
        <v>18</v>
      </c>
      <c r="D3455" s="27" t="s">
        <v>1069</v>
      </c>
      <c r="E3455" s="27" t="s">
        <v>40</v>
      </c>
      <c r="F3455" s="27" t="s">
        <v>442</v>
      </c>
      <c r="G3455" s="27" t="s">
        <v>443</v>
      </c>
      <c r="H3455" s="139" t="s">
        <v>5</v>
      </c>
      <c r="I3455" s="1">
        <v>5925000</v>
      </c>
      <c r="J3455" s="58">
        <v>395</v>
      </c>
      <c r="K3455" t="str">
        <f>VLOOKUP(D3455,Group[],3,FALSE)</f>
        <v>Non Komoditi</v>
      </c>
      <c r="L3455">
        <f>VLOOKUP(D3455,Group[],5,FALSE)</f>
        <v>0</v>
      </c>
      <c r="M3455" t="str">
        <f>VLOOKUP(D3455,Group[],4,FALSE)</f>
        <v>Hilir Lainnya</v>
      </c>
      <c r="N3455" t="str">
        <f>VLOOKUP(F3455,Kategori[],3,FALSE)</f>
        <v>Hilir Lainya</v>
      </c>
    </row>
    <row r="3456" spans="1:14">
      <c r="A3456" s="139" t="s">
        <v>6856</v>
      </c>
      <c r="B3456" s="27" t="s">
        <v>6872</v>
      </c>
      <c r="C3456" s="27" t="s">
        <v>18</v>
      </c>
      <c r="D3456" s="27" t="s">
        <v>1069</v>
      </c>
      <c r="E3456" s="27" t="s">
        <v>40</v>
      </c>
      <c r="F3456" s="27" t="s">
        <v>630</v>
      </c>
      <c r="G3456" s="27" t="s">
        <v>631</v>
      </c>
      <c r="H3456" s="139" t="s">
        <v>5</v>
      </c>
      <c r="I3456" s="1">
        <v>343222</v>
      </c>
      <c r="J3456" s="58">
        <v>48</v>
      </c>
      <c r="K3456" t="str">
        <f>VLOOKUP(D3456,Group[],3,FALSE)</f>
        <v>Non Komoditi</v>
      </c>
      <c r="L3456">
        <f>VLOOKUP(D3456,Group[],5,FALSE)</f>
        <v>0</v>
      </c>
      <c r="M3456" t="str">
        <f>VLOOKUP(D3456,Group[],4,FALSE)</f>
        <v>Hilir Lainnya</v>
      </c>
      <c r="N3456" t="str">
        <f>VLOOKUP(F3456,Kategori[],3,FALSE)</f>
        <v>Hilir Lainya</v>
      </c>
    </row>
    <row r="3457" spans="1:14">
      <c r="A3457" s="139" t="s">
        <v>6856</v>
      </c>
      <c r="B3457" s="27" t="s">
        <v>6872</v>
      </c>
      <c r="C3457" s="27" t="s">
        <v>18</v>
      </c>
      <c r="D3457" s="27" t="s">
        <v>1069</v>
      </c>
      <c r="E3457" s="27" t="s">
        <v>40</v>
      </c>
      <c r="F3457" s="27" t="s">
        <v>632</v>
      </c>
      <c r="G3457" s="27" t="s">
        <v>633</v>
      </c>
      <c r="H3457" s="139" t="s">
        <v>5</v>
      </c>
      <c r="I3457" s="1">
        <v>356411</v>
      </c>
      <c r="J3457" s="58">
        <v>48</v>
      </c>
      <c r="K3457" t="str">
        <f>VLOOKUP(D3457,Group[],3,FALSE)</f>
        <v>Non Komoditi</v>
      </c>
      <c r="L3457">
        <f>VLOOKUP(D3457,Group[],5,FALSE)</f>
        <v>0</v>
      </c>
      <c r="M3457" t="str">
        <f>VLOOKUP(D3457,Group[],4,FALSE)</f>
        <v>Hilir Lainnya</v>
      </c>
      <c r="N3457" t="str">
        <f>VLOOKUP(F3457,Kategori[],3,FALSE)</f>
        <v>Hilir Lainya</v>
      </c>
    </row>
    <row r="3458" spans="1:14">
      <c r="A3458" s="139" t="s">
        <v>6856</v>
      </c>
      <c r="B3458" s="27" t="s">
        <v>6872</v>
      </c>
      <c r="C3458" s="27" t="s">
        <v>18</v>
      </c>
      <c r="D3458" s="27" t="s">
        <v>1068</v>
      </c>
      <c r="E3458" s="27" t="s">
        <v>37</v>
      </c>
      <c r="F3458" s="27" t="s">
        <v>384</v>
      </c>
      <c r="G3458" s="27" t="s">
        <v>385</v>
      </c>
      <c r="H3458" s="139" t="s">
        <v>5</v>
      </c>
      <c r="I3458" s="1">
        <v>2145842</v>
      </c>
      <c r="J3458" s="58">
        <v>580</v>
      </c>
      <c r="K3458" t="str">
        <f>VLOOKUP(D3458,Group[],3,FALSE)</f>
        <v>Non Komoditi</v>
      </c>
      <c r="L3458">
        <f>VLOOKUP(D3458,Group[],5,FALSE)</f>
        <v>0</v>
      </c>
      <c r="M3458" t="str">
        <f>VLOOKUP(D3458,Group[],4,FALSE)</f>
        <v>Hilir Lainnya</v>
      </c>
      <c r="N3458" t="str">
        <f>VLOOKUP(F3458,Kategori[],3,FALSE)</f>
        <v>Hilir Lainya</v>
      </c>
    </row>
    <row r="3459" spans="1:14">
      <c r="A3459" s="139" t="s">
        <v>6856</v>
      </c>
      <c r="B3459" s="27" t="s">
        <v>6872</v>
      </c>
      <c r="C3459" s="27" t="s">
        <v>18</v>
      </c>
      <c r="D3459" s="27" t="s">
        <v>1068</v>
      </c>
      <c r="E3459" s="27" t="s">
        <v>37</v>
      </c>
      <c r="F3459" s="27" t="s">
        <v>386</v>
      </c>
      <c r="G3459" s="27" t="s">
        <v>387</v>
      </c>
      <c r="H3459" s="139" t="s">
        <v>5</v>
      </c>
      <c r="I3459" s="1">
        <v>6124627</v>
      </c>
      <c r="J3459" s="58">
        <v>388</v>
      </c>
      <c r="K3459" t="str">
        <f>VLOOKUP(D3459,Group[],3,FALSE)</f>
        <v>Non Komoditi</v>
      </c>
      <c r="L3459">
        <f>VLOOKUP(D3459,Group[],5,FALSE)</f>
        <v>0</v>
      </c>
      <c r="M3459" t="str">
        <f>VLOOKUP(D3459,Group[],4,FALSE)</f>
        <v>Hilir Lainnya</v>
      </c>
      <c r="N3459" t="str">
        <f>VLOOKUP(F3459,Kategori[],3,FALSE)</f>
        <v>Hilir Lainya</v>
      </c>
    </row>
    <row r="3460" spans="1:14">
      <c r="A3460" s="139" t="s">
        <v>6856</v>
      </c>
      <c r="B3460" s="27" t="s">
        <v>6872</v>
      </c>
      <c r="C3460" s="27" t="s">
        <v>18</v>
      </c>
      <c r="D3460" s="27" t="s">
        <v>1068</v>
      </c>
      <c r="E3460" s="27" t="s">
        <v>37</v>
      </c>
      <c r="F3460" s="27" t="s">
        <v>396</v>
      </c>
      <c r="G3460" s="27" t="s">
        <v>397</v>
      </c>
      <c r="H3460" s="139" t="s">
        <v>5</v>
      </c>
      <c r="I3460" s="1">
        <v>43812313</v>
      </c>
      <c r="J3460" s="58">
        <v>4576</v>
      </c>
      <c r="K3460" t="str">
        <f>VLOOKUP(D3460,Group[],3,FALSE)</f>
        <v>Non Komoditi</v>
      </c>
      <c r="L3460">
        <f>VLOOKUP(D3460,Group[],5,FALSE)</f>
        <v>0</v>
      </c>
      <c r="M3460" t="str">
        <f>VLOOKUP(D3460,Group[],4,FALSE)</f>
        <v>Hilir Lainnya</v>
      </c>
      <c r="N3460" t="str">
        <f>VLOOKUP(F3460,Kategori[],3,FALSE)</f>
        <v>Hilir Lainya</v>
      </c>
    </row>
    <row r="3461" spans="1:14">
      <c r="A3461" s="139" t="s">
        <v>6856</v>
      </c>
      <c r="B3461" s="27" t="s">
        <v>6872</v>
      </c>
      <c r="C3461" s="27" t="s">
        <v>18</v>
      </c>
      <c r="D3461" s="27" t="s">
        <v>1068</v>
      </c>
      <c r="E3461" s="27" t="s">
        <v>37</v>
      </c>
      <c r="F3461" s="27" t="s">
        <v>400</v>
      </c>
      <c r="G3461" s="27" t="s">
        <v>401</v>
      </c>
      <c r="H3461" s="139" t="s">
        <v>5</v>
      </c>
      <c r="I3461" s="1">
        <v>83551</v>
      </c>
      <c r="J3461" s="58">
        <v>4</v>
      </c>
      <c r="K3461" t="str">
        <f>VLOOKUP(D3461,Group[],3,FALSE)</f>
        <v>Non Komoditi</v>
      </c>
      <c r="L3461">
        <f>VLOOKUP(D3461,Group[],5,FALSE)</f>
        <v>0</v>
      </c>
      <c r="M3461" t="str">
        <f>VLOOKUP(D3461,Group[],4,FALSE)</f>
        <v>Hilir Lainnya</v>
      </c>
      <c r="N3461" t="str">
        <f>VLOOKUP(F3461,Kategori[],3,FALSE)</f>
        <v>Hilir Lainya</v>
      </c>
    </row>
    <row r="3462" spans="1:14">
      <c r="A3462" s="139" t="s">
        <v>6856</v>
      </c>
      <c r="B3462" s="27" t="s">
        <v>6872</v>
      </c>
      <c r="C3462" s="27" t="s">
        <v>18</v>
      </c>
      <c r="D3462" s="27" t="s">
        <v>1068</v>
      </c>
      <c r="E3462" s="27" t="s">
        <v>37</v>
      </c>
      <c r="F3462" s="27" t="s">
        <v>402</v>
      </c>
      <c r="G3462" s="27" t="s">
        <v>403</v>
      </c>
      <c r="H3462" s="139" t="s">
        <v>5</v>
      </c>
      <c r="I3462" s="1">
        <v>111402</v>
      </c>
      <c r="J3462" s="58">
        <v>5</v>
      </c>
      <c r="K3462" t="str">
        <f>VLOOKUP(D3462,Group[],3,FALSE)</f>
        <v>Non Komoditi</v>
      </c>
      <c r="L3462">
        <f>VLOOKUP(D3462,Group[],5,FALSE)</f>
        <v>0</v>
      </c>
      <c r="M3462" t="str">
        <f>VLOOKUP(D3462,Group[],4,FALSE)</f>
        <v>Hilir Lainnya</v>
      </c>
      <c r="N3462" t="str">
        <f>VLOOKUP(F3462,Kategori[],3,FALSE)</f>
        <v>Hilir Lainya</v>
      </c>
    </row>
    <row r="3463" spans="1:14">
      <c r="A3463" s="139" t="s">
        <v>6856</v>
      </c>
      <c r="B3463" s="27" t="s">
        <v>6872</v>
      </c>
      <c r="C3463" s="27" t="s">
        <v>18</v>
      </c>
      <c r="D3463" s="27" t="s">
        <v>1068</v>
      </c>
      <c r="E3463" s="27" t="s">
        <v>37</v>
      </c>
      <c r="F3463" s="27" t="s">
        <v>404</v>
      </c>
      <c r="G3463" s="27" t="s">
        <v>405</v>
      </c>
      <c r="H3463" s="139" t="s">
        <v>5</v>
      </c>
      <c r="I3463" s="1">
        <v>111402</v>
      </c>
      <c r="J3463" s="58">
        <v>5</v>
      </c>
      <c r="K3463" t="str">
        <f>VLOOKUP(D3463,Group[],3,FALSE)</f>
        <v>Non Komoditi</v>
      </c>
      <c r="L3463">
        <f>VLOOKUP(D3463,Group[],5,FALSE)</f>
        <v>0</v>
      </c>
      <c r="M3463" t="str">
        <f>VLOOKUP(D3463,Group[],4,FALSE)</f>
        <v>Hilir Lainnya</v>
      </c>
      <c r="N3463" t="str">
        <f>VLOOKUP(F3463,Kategori[],3,FALSE)</f>
        <v>Hilir Lainya</v>
      </c>
    </row>
    <row r="3464" spans="1:14">
      <c r="A3464" s="139" t="s">
        <v>6856</v>
      </c>
      <c r="B3464" s="27" t="s">
        <v>6872</v>
      </c>
      <c r="C3464" s="27" t="s">
        <v>18</v>
      </c>
      <c r="D3464" s="27" t="s">
        <v>1068</v>
      </c>
      <c r="E3464" s="27" t="s">
        <v>37</v>
      </c>
      <c r="F3464" s="27" t="s">
        <v>406</v>
      </c>
      <c r="G3464" s="27" t="s">
        <v>407</v>
      </c>
      <c r="H3464" s="139" t="s">
        <v>5</v>
      </c>
      <c r="I3464" s="1">
        <v>4853340</v>
      </c>
      <c r="J3464" s="58">
        <v>616</v>
      </c>
      <c r="K3464" t="str">
        <f>VLOOKUP(D3464,Group[],3,FALSE)</f>
        <v>Non Komoditi</v>
      </c>
      <c r="L3464">
        <f>VLOOKUP(D3464,Group[],5,FALSE)</f>
        <v>0</v>
      </c>
      <c r="M3464" t="str">
        <f>VLOOKUP(D3464,Group[],4,FALSE)</f>
        <v>Hilir Lainnya</v>
      </c>
      <c r="N3464" t="str">
        <f>VLOOKUP(F3464,Kategori[],3,FALSE)</f>
        <v>Hilir Lainya</v>
      </c>
    </row>
    <row r="3465" spans="1:14">
      <c r="A3465" s="139" t="s">
        <v>6856</v>
      </c>
      <c r="B3465" s="27" t="s">
        <v>6872</v>
      </c>
      <c r="C3465" s="27" t="s">
        <v>18</v>
      </c>
      <c r="D3465" s="27" t="s">
        <v>1068</v>
      </c>
      <c r="E3465" s="27" t="s">
        <v>37</v>
      </c>
      <c r="F3465" s="27" t="s">
        <v>408</v>
      </c>
      <c r="G3465" s="27" t="s">
        <v>409</v>
      </c>
      <c r="H3465" s="139" t="s">
        <v>5</v>
      </c>
      <c r="I3465" s="1">
        <v>2042407</v>
      </c>
      <c r="J3465" s="58">
        <v>263</v>
      </c>
      <c r="K3465" t="str">
        <f>VLOOKUP(D3465,Group[],3,FALSE)</f>
        <v>Non Komoditi</v>
      </c>
      <c r="L3465">
        <f>VLOOKUP(D3465,Group[],5,FALSE)</f>
        <v>0</v>
      </c>
      <c r="M3465" t="str">
        <f>VLOOKUP(D3465,Group[],4,FALSE)</f>
        <v>Hilir Lainnya</v>
      </c>
      <c r="N3465" t="str">
        <f>VLOOKUP(F3465,Kategori[],3,FALSE)</f>
        <v>Hilir Lainya</v>
      </c>
    </row>
    <row r="3466" spans="1:14">
      <c r="A3466" s="139" t="s">
        <v>6856</v>
      </c>
      <c r="B3466" s="27" t="s">
        <v>6872</v>
      </c>
      <c r="C3466" s="27" t="s">
        <v>18</v>
      </c>
      <c r="D3466" s="27" t="s">
        <v>1068</v>
      </c>
      <c r="E3466" s="27" t="s">
        <v>37</v>
      </c>
      <c r="F3466" s="27" t="s">
        <v>414</v>
      </c>
      <c r="G3466" s="27" t="s">
        <v>415</v>
      </c>
      <c r="H3466" s="139" t="s">
        <v>5</v>
      </c>
      <c r="I3466" s="1">
        <v>4284420</v>
      </c>
      <c r="J3466" s="58">
        <v>576</v>
      </c>
      <c r="K3466" t="str">
        <f>VLOOKUP(D3466,Group[],3,FALSE)</f>
        <v>Non Komoditi</v>
      </c>
      <c r="L3466">
        <f>VLOOKUP(D3466,Group[],5,FALSE)</f>
        <v>0</v>
      </c>
      <c r="M3466" t="str">
        <f>VLOOKUP(D3466,Group[],4,FALSE)</f>
        <v>Hilir Lainnya</v>
      </c>
      <c r="N3466" t="str">
        <f>VLOOKUP(F3466,Kategori[],3,FALSE)</f>
        <v>Hilir Lainya</v>
      </c>
    </row>
    <row r="3467" spans="1:14">
      <c r="A3467" s="139" t="s">
        <v>6856</v>
      </c>
      <c r="B3467" s="27" t="s">
        <v>6872</v>
      </c>
      <c r="C3467" s="27" t="s">
        <v>18</v>
      </c>
      <c r="D3467" s="27" t="s">
        <v>1068</v>
      </c>
      <c r="E3467" s="27" t="s">
        <v>37</v>
      </c>
      <c r="F3467" s="27" t="s">
        <v>416</v>
      </c>
      <c r="G3467" s="27" t="s">
        <v>417</v>
      </c>
      <c r="H3467" s="139" t="s">
        <v>5</v>
      </c>
      <c r="I3467" s="1">
        <v>4777151</v>
      </c>
      <c r="J3467" s="58">
        <v>667</v>
      </c>
      <c r="K3467" t="str">
        <f>VLOOKUP(D3467,Group[],3,FALSE)</f>
        <v>Non Komoditi</v>
      </c>
      <c r="L3467">
        <f>VLOOKUP(D3467,Group[],5,FALSE)</f>
        <v>0</v>
      </c>
      <c r="M3467" t="str">
        <f>VLOOKUP(D3467,Group[],4,FALSE)</f>
        <v>Hilir Lainnya</v>
      </c>
      <c r="N3467" t="str">
        <f>VLOOKUP(F3467,Kategori[],3,FALSE)</f>
        <v>Hilir Lainya</v>
      </c>
    </row>
    <row r="3468" spans="1:14">
      <c r="A3468" s="139" t="s">
        <v>6856</v>
      </c>
      <c r="B3468" s="27" t="s">
        <v>6872</v>
      </c>
      <c r="C3468" s="27" t="s">
        <v>18</v>
      </c>
      <c r="D3468" s="27" t="s">
        <v>1068</v>
      </c>
      <c r="E3468" s="27" t="s">
        <v>37</v>
      </c>
      <c r="F3468" s="27" t="s">
        <v>422</v>
      </c>
      <c r="G3468" s="27" t="s">
        <v>423</v>
      </c>
      <c r="H3468" s="139" t="s">
        <v>5</v>
      </c>
      <c r="I3468" s="1">
        <v>83551</v>
      </c>
      <c r="J3468" s="58">
        <v>4</v>
      </c>
      <c r="K3468" t="str">
        <f>VLOOKUP(D3468,Group[],3,FALSE)</f>
        <v>Non Komoditi</v>
      </c>
      <c r="L3468">
        <f>VLOOKUP(D3468,Group[],5,FALSE)</f>
        <v>0</v>
      </c>
      <c r="M3468" t="str">
        <f>VLOOKUP(D3468,Group[],4,FALSE)</f>
        <v>Hilir Lainnya</v>
      </c>
      <c r="N3468" t="str">
        <f>VLOOKUP(F3468,Kategori[],3,FALSE)</f>
        <v>Hilir Lainya</v>
      </c>
    </row>
    <row r="3469" spans="1:14">
      <c r="A3469" s="139" t="s">
        <v>6856</v>
      </c>
      <c r="B3469" s="27" t="s">
        <v>6872</v>
      </c>
      <c r="C3469" s="27" t="s">
        <v>18</v>
      </c>
      <c r="D3469" s="27" t="s">
        <v>1068</v>
      </c>
      <c r="E3469" s="27" t="s">
        <v>37</v>
      </c>
      <c r="F3469" s="27" t="s">
        <v>424</v>
      </c>
      <c r="G3469" s="27" t="s">
        <v>425</v>
      </c>
      <c r="H3469" s="139" t="s">
        <v>5</v>
      </c>
      <c r="I3469" s="1">
        <v>4996700</v>
      </c>
      <c r="J3469" s="58">
        <v>95</v>
      </c>
      <c r="K3469" t="str">
        <f>VLOOKUP(D3469,Group[],3,FALSE)</f>
        <v>Non Komoditi</v>
      </c>
      <c r="L3469">
        <f>VLOOKUP(D3469,Group[],5,FALSE)</f>
        <v>0</v>
      </c>
      <c r="M3469" t="str">
        <f>VLOOKUP(D3469,Group[],4,FALSE)</f>
        <v>Hilir Lainnya</v>
      </c>
      <c r="N3469" t="str">
        <f>VLOOKUP(F3469,Kategori[],3,FALSE)</f>
        <v>Hilir Lainya</v>
      </c>
    </row>
    <row r="3470" spans="1:14">
      <c r="A3470" s="139" t="s">
        <v>6856</v>
      </c>
      <c r="B3470" s="27" t="s">
        <v>6872</v>
      </c>
      <c r="C3470" s="27" t="s">
        <v>18</v>
      </c>
      <c r="D3470" s="27" t="s">
        <v>1068</v>
      </c>
      <c r="E3470" s="27" t="s">
        <v>37</v>
      </c>
      <c r="F3470" s="27" t="s">
        <v>430</v>
      </c>
      <c r="G3470" s="27" t="s">
        <v>431</v>
      </c>
      <c r="H3470" s="139" t="s">
        <v>5</v>
      </c>
      <c r="I3470" s="1">
        <v>700000</v>
      </c>
      <c r="J3470" s="58">
        <v>20</v>
      </c>
      <c r="K3470" t="str">
        <f>VLOOKUP(D3470,Group[],3,FALSE)</f>
        <v>Non Komoditi</v>
      </c>
      <c r="L3470">
        <f>VLOOKUP(D3470,Group[],5,FALSE)</f>
        <v>0</v>
      </c>
      <c r="M3470" t="str">
        <f>VLOOKUP(D3470,Group[],4,FALSE)</f>
        <v>Hilir Lainnya</v>
      </c>
      <c r="N3470" t="str">
        <f>VLOOKUP(F3470,Kategori[],3,FALSE)</f>
        <v>Hilir Lainya</v>
      </c>
    </row>
    <row r="3471" spans="1:14">
      <c r="A3471" s="139" t="s">
        <v>6856</v>
      </c>
      <c r="B3471" s="27" t="s">
        <v>6872</v>
      </c>
      <c r="C3471" s="27" t="s">
        <v>18</v>
      </c>
      <c r="D3471" s="27" t="s">
        <v>1068</v>
      </c>
      <c r="E3471" s="27" t="s">
        <v>37</v>
      </c>
      <c r="F3471" s="27" t="s">
        <v>438</v>
      </c>
      <c r="G3471" s="27" t="s">
        <v>439</v>
      </c>
      <c r="H3471" s="139" t="s">
        <v>5</v>
      </c>
      <c r="I3471" s="1">
        <v>4400000</v>
      </c>
      <c r="J3471" s="58">
        <v>5000</v>
      </c>
      <c r="K3471" t="str">
        <f>VLOOKUP(D3471,Group[],3,FALSE)</f>
        <v>Non Komoditi</v>
      </c>
      <c r="L3471">
        <f>VLOOKUP(D3471,Group[],5,FALSE)</f>
        <v>0</v>
      </c>
      <c r="M3471" t="str">
        <f>VLOOKUP(D3471,Group[],4,FALSE)</f>
        <v>Hilir Lainnya</v>
      </c>
      <c r="N3471" t="str">
        <f>VLOOKUP(F3471,Kategori[],3,FALSE)</f>
        <v>Hilir Lainya</v>
      </c>
    </row>
    <row r="3472" spans="1:14">
      <c r="A3472" s="139" t="s">
        <v>6856</v>
      </c>
      <c r="B3472" s="27" t="s">
        <v>6872</v>
      </c>
      <c r="C3472" s="27" t="s">
        <v>18</v>
      </c>
      <c r="D3472" s="27" t="s">
        <v>1068</v>
      </c>
      <c r="E3472" s="27" t="s">
        <v>37</v>
      </c>
      <c r="F3472" s="27" t="s">
        <v>464</v>
      </c>
      <c r="G3472" s="27" t="s">
        <v>465</v>
      </c>
      <c r="H3472" s="139" t="s">
        <v>5</v>
      </c>
      <c r="I3472" s="1">
        <v>800000</v>
      </c>
      <c r="J3472" s="58">
        <v>5</v>
      </c>
      <c r="K3472" t="str">
        <f>VLOOKUP(D3472,Group[],3,FALSE)</f>
        <v>Non Komoditi</v>
      </c>
      <c r="L3472">
        <f>VLOOKUP(D3472,Group[],5,FALSE)</f>
        <v>0</v>
      </c>
      <c r="M3472" t="str">
        <f>VLOOKUP(D3472,Group[],4,FALSE)</f>
        <v>Hilir Lainnya</v>
      </c>
      <c r="N3472" t="str">
        <f>VLOOKUP(F3472,Kategori[],3,FALSE)</f>
        <v>Hilir Lainya</v>
      </c>
    </row>
    <row r="3473" spans="1:14">
      <c r="A3473" s="139" t="s">
        <v>6856</v>
      </c>
      <c r="B3473" s="27" t="s">
        <v>6872</v>
      </c>
      <c r="C3473" s="27" t="s">
        <v>18</v>
      </c>
      <c r="D3473" s="27" t="s">
        <v>1068</v>
      </c>
      <c r="E3473" s="27" t="s">
        <v>37</v>
      </c>
      <c r="F3473" s="27" t="s">
        <v>482</v>
      </c>
      <c r="G3473" s="27" t="s">
        <v>483</v>
      </c>
      <c r="H3473" s="139" t="s">
        <v>5</v>
      </c>
      <c r="I3473" s="1">
        <v>261315</v>
      </c>
      <c r="J3473" s="58">
        <v>96</v>
      </c>
      <c r="K3473" t="str">
        <f>VLOOKUP(D3473,Group[],3,FALSE)</f>
        <v>Non Komoditi</v>
      </c>
      <c r="L3473">
        <f>VLOOKUP(D3473,Group[],5,FALSE)</f>
        <v>0</v>
      </c>
      <c r="M3473" t="str">
        <f>VLOOKUP(D3473,Group[],4,FALSE)</f>
        <v>Hilir Lainnya</v>
      </c>
      <c r="N3473" t="str">
        <f>VLOOKUP(F3473,Kategori[],3,FALSE)</f>
        <v>Hilir Lainya</v>
      </c>
    </row>
    <row r="3474" spans="1:14">
      <c r="A3474" s="139" t="s">
        <v>6856</v>
      </c>
      <c r="B3474" s="27" t="s">
        <v>6872</v>
      </c>
      <c r="C3474" s="27" t="s">
        <v>18</v>
      </c>
      <c r="D3474" s="27" t="s">
        <v>1068</v>
      </c>
      <c r="E3474" s="27" t="s">
        <v>37</v>
      </c>
      <c r="F3474" s="27" t="s">
        <v>494</v>
      </c>
      <c r="G3474" s="27" t="s">
        <v>495</v>
      </c>
      <c r="H3474" s="139" t="s">
        <v>5</v>
      </c>
      <c r="I3474" s="1">
        <v>922577</v>
      </c>
      <c r="J3474" s="58">
        <v>323</v>
      </c>
      <c r="K3474" t="str">
        <f>VLOOKUP(D3474,Group[],3,FALSE)</f>
        <v>Non Komoditi</v>
      </c>
      <c r="L3474">
        <f>VLOOKUP(D3474,Group[],5,FALSE)</f>
        <v>0</v>
      </c>
      <c r="M3474" t="str">
        <f>VLOOKUP(D3474,Group[],4,FALSE)</f>
        <v>Hilir Lainnya</v>
      </c>
      <c r="N3474" t="str">
        <f>VLOOKUP(F3474,Kategori[],3,FALSE)</f>
        <v>Hilir Lainya</v>
      </c>
    </row>
    <row r="3475" spans="1:14">
      <c r="A3475" s="139" t="s">
        <v>6856</v>
      </c>
      <c r="B3475" s="27" t="s">
        <v>6872</v>
      </c>
      <c r="C3475" s="27" t="s">
        <v>18</v>
      </c>
      <c r="D3475" s="27" t="s">
        <v>1068</v>
      </c>
      <c r="E3475" s="27" t="s">
        <v>37</v>
      </c>
      <c r="F3475" s="27" t="s">
        <v>496</v>
      </c>
      <c r="G3475" s="27" t="s">
        <v>497</v>
      </c>
      <c r="H3475" s="139" t="s">
        <v>5</v>
      </c>
      <c r="I3475" s="1">
        <v>9360000</v>
      </c>
      <c r="J3475" s="58">
        <v>240</v>
      </c>
      <c r="K3475" t="str">
        <f>VLOOKUP(D3475,Group[],3,FALSE)</f>
        <v>Non Komoditi</v>
      </c>
      <c r="L3475">
        <f>VLOOKUP(D3475,Group[],5,FALSE)</f>
        <v>0</v>
      </c>
      <c r="M3475" t="str">
        <f>VLOOKUP(D3475,Group[],4,FALSE)</f>
        <v>Hilir Lainnya</v>
      </c>
      <c r="N3475" t="str">
        <f>VLOOKUP(F3475,Kategori[],3,FALSE)</f>
        <v>Hilir Lainya</v>
      </c>
    </row>
    <row r="3476" spans="1:14">
      <c r="A3476" s="139" t="s">
        <v>6856</v>
      </c>
      <c r="B3476" s="27" t="s">
        <v>6872</v>
      </c>
      <c r="C3476" s="27" t="s">
        <v>18</v>
      </c>
      <c r="D3476" s="27" t="s">
        <v>1068</v>
      </c>
      <c r="E3476" s="27" t="s">
        <v>37</v>
      </c>
      <c r="F3476" s="27" t="s">
        <v>498</v>
      </c>
      <c r="G3476" s="27" t="s">
        <v>499</v>
      </c>
      <c r="H3476" s="139" t="s">
        <v>5</v>
      </c>
      <c r="I3476" s="1">
        <v>6338114</v>
      </c>
      <c r="J3476" s="58">
        <v>226</v>
      </c>
      <c r="K3476" t="str">
        <f>VLOOKUP(D3476,Group[],3,FALSE)</f>
        <v>Non Komoditi</v>
      </c>
      <c r="L3476">
        <f>VLOOKUP(D3476,Group[],5,FALSE)</f>
        <v>0</v>
      </c>
      <c r="M3476" t="str">
        <f>VLOOKUP(D3476,Group[],4,FALSE)</f>
        <v>Hilir Lainnya</v>
      </c>
      <c r="N3476" t="str">
        <f>VLOOKUP(F3476,Kategori[],3,FALSE)</f>
        <v>Hilir Lainya</v>
      </c>
    </row>
    <row r="3477" spans="1:14">
      <c r="A3477" s="139" t="s">
        <v>6856</v>
      </c>
      <c r="B3477" s="27" t="s">
        <v>6872</v>
      </c>
      <c r="C3477" s="27" t="s">
        <v>18</v>
      </c>
      <c r="D3477" s="27" t="s">
        <v>1068</v>
      </c>
      <c r="E3477" s="27" t="s">
        <v>37</v>
      </c>
      <c r="F3477" s="27" t="s">
        <v>502</v>
      </c>
      <c r="G3477" s="27" t="s">
        <v>503</v>
      </c>
      <c r="H3477" s="139" t="s">
        <v>5</v>
      </c>
      <c r="I3477" s="1">
        <v>2475000</v>
      </c>
      <c r="J3477" s="58">
        <v>50</v>
      </c>
      <c r="K3477" t="str">
        <f>VLOOKUP(D3477,Group[],3,FALSE)</f>
        <v>Non Komoditi</v>
      </c>
      <c r="L3477">
        <f>VLOOKUP(D3477,Group[],5,FALSE)</f>
        <v>0</v>
      </c>
      <c r="M3477" t="str">
        <f>VLOOKUP(D3477,Group[],4,FALSE)</f>
        <v>Hilir Lainnya</v>
      </c>
      <c r="N3477" t="str">
        <f>VLOOKUP(F3477,Kategori[],3,FALSE)</f>
        <v>Hilir Lainya</v>
      </c>
    </row>
    <row r="3478" spans="1:14">
      <c r="A3478" s="139" t="s">
        <v>6856</v>
      </c>
      <c r="B3478" s="27" t="s">
        <v>6872</v>
      </c>
      <c r="C3478" s="27" t="s">
        <v>18</v>
      </c>
      <c r="D3478" s="27" t="s">
        <v>1068</v>
      </c>
      <c r="E3478" s="27" t="s">
        <v>37</v>
      </c>
      <c r="F3478" s="27" t="s">
        <v>506</v>
      </c>
      <c r="G3478" s="27" t="s">
        <v>507</v>
      </c>
      <c r="H3478" s="139" t="s">
        <v>5</v>
      </c>
      <c r="I3478" s="1">
        <v>262463</v>
      </c>
      <c r="J3478" s="58">
        <v>8</v>
      </c>
      <c r="K3478" t="str">
        <f>VLOOKUP(D3478,Group[],3,FALSE)</f>
        <v>Non Komoditi</v>
      </c>
      <c r="L3478">
        <f>VLOOKUP(D3478,Group[],5,FALSE)</f>
        <v>0</v>
      </c>
      <c r="M3478" t="str">
        <f>VLOOKUP(D3478,Group[],4,FALSE)</f>
        <v>Hilir Lainnya</v>
      </c>
      <c r="N3478" t="str">
        <f>VLOOKUP(F3478,Kategori[],3,FALSE)</f>
        <v>Hilir Lainya</v>
      </c>
    </row>
    <row r="3479" spans="1:14">
      <c r="A3479" s="139" t="s">
        <v>6856</v>
      </c>
      <c r="B3479" s="27" t="s">
        <v>6872</v>
      </c>
      <c r="C3479" s="27" t="s">
        <v>18</v>
      </c>
      <c r="D3479" s="27" t="s">
        <v>1068</v>
      </c>
      <c r="E3479" s="27" t="s">
        <v>37</v>
      </c>
      <c r="F3479" s="27" t="s">
        <v>508</v>
      </c>
      <c r="G3479" s="27" t="s">
        <v>509</v>
      </c>
      <c r="H3479" s="139" t="s">
        <v>5</v>
      </c>
      <c r="I3479" s="1">
        <v>2635134</v>
      </c>
      <c r="J3479" s="58">
        <v>95</v>
      </c>
      <c r="K3479" t="str">
        <f>VLOOKUP(D3479,Group[],3,FALSE)</f>
        <v>Non Komoditi</v>
      </c>
      <c r="L3479">
        <f>VLOOKUP(D3479,Group[],5,FALSE)</f>
        <v>0</v>
      </c>
      <c r="M3479" t="str">
        <f>VLOOKUP(D3479,Group[],4,FALSE)</f>
        <v>Hilir Lainnya</v>
      </c>
      <c r="N3479" t="str">
        <f>VLOOKUP(F3479,Kategori[],3,FALSE)</f>
        <v>Hilir Lainya</v>
      </c>
    </row>
    <row r="3480" spans="1:14">
      <c r="A3480" s="139" t="s">
        <v>6856</v>
      </c>
      <c r="B3480" s="27" t="s">
        <v>6872</v>
      </c>
      <c r="C3480" s="27" t="s">
        <v>18</v>
      </c>
      <c r="D3480" s="27" t="s">
        <v>1068</v>
      </c>
      <c r="E3480" s="27" t="s">
        <v>37</v>
      </c>
      <c r="F3480" s="27" t="s">
        <v>510</v>
      </c>
      <c r="G3480" s="27" t="s">
        <v>511</v>
      </c>
      <c r="H3480" s="139" t="s">
        <v>5</v>
      </c>
      <c r="I3480" s="1">
        <v>683201</v>
      </c>
      <c r="J3480" s="58">
        <v>25</v>
      </c>
      <c r="K3480" t="str">
        <f>VLOOKUP(D3480,Group[],3,FALSE)</f>
        <v>Non Komoditi</v>
      </c>
      <c r="L3480">
        <f>VLOOKUP(D3480,Group[],5,FALSE)</f>
        <v>0</v>
      </c>
      <c r="M3480" t="str">
        <f>VLOOKUP(D3480,Group[],4,FALSE)</f>
        <v>Hilir Lainnya</v>
      </c>
      <c r="N3480" t="str">
        <f>VLOOKUP(F3480,Kategori[],3,FALSE)</f>
        <v>Hilir Lainya</v>
      </c>
    </row>
    <row r="3481" spans="1:14">
      <c r="A3481" s="139" t="s">
        <v>6856</v>
      </c>
      <c r="B3481" s="27" t="s">
        <v>6872</v>
      </c>
      <c r="C3481" s="27" t="s">
        <v>18</v>
      </c>
      <c r="D3481" s="27" t="s">
        <v>1068</v>
      </c>
      <c r="E3481" s="27" t="s">
        <v>37</v>
      </c>
      <c r="F3481" s="27" t="s">
        <v>530</v>
      </c>
      <c r="G3481" s="27" t="s">
        <v>531</v>
      </c>
      <c r="H3481" s="139" t="s">
        <v>5</v>
      </c>
      <c r="I3481" s="1">
        <v>7122411</v>
      </c>
      <c r="J3481" s="58">
        <v>615</v>
      </c>
      <c r="K3481" t="str">
        <f>VLOOKUP(D3481,Group[],3,FALSE)</f>
        <v>Non Komoditi</v>
      </c>
      <c r="L3481">
        <f>VLOOKUP(D3481,Group[],5,FALSE)</f>
        <v>0</v>
      </c>
      <c r="M3481" t="str">
        <f>VLOOKUP(D3481,Group[],4,FALSE)</f>
        <v>Hilir Lainnya</v>
      </c>
      <c r="N3481" t="str">
        <f>VLOOKUP(F3481,Kategori[],3,FALSE)</f>
        <v>Hilir Lainya</v>
      </c>
    </row>
    <row r="3482" spans="1:14">
      <c r="A3482" s="139" t="s">
        <v>6856</v>
      </c>
      <c r="B3482" s="27" t="s">
        <v>6872</v>
      </c>
      <c r="C3482" s="27" t="s">
        <v>18</v>
      </c>
      <c r="D3482" s="27" t="s">
        <v>1068</v>
      </c>
      <c r="E3482" s="27" t="s">
        <v>37</v>
      </c>
      <c r="F3482" s="27" t="s">
        <v>532</v>
      </c>
      <c r="G3482" s="27" t="s">
        <v>533</v>
      </c>
      <c r="H3482" s="139" t="s">
        <v>5</v>
      </c>
      <c r="I3482" s="1">
        <v>3394538</v>
      </c>
      <c r="J3482" s="58">
        <v>199</v>
      </c>
      <c r="K3482" t="str">
        <f>VLOOKUP(D3482,Group[],3,FALSE)</f>
        <v>Non Komoditi</v>
      </c>
      <c r="L3482">
        <f>VLOOKUP(D3482,Group[],5,FALSE)</f>
        <v>0</v>
      </c>
      <c r="M3482" t="str">
        <f>VLOOKUP(D3482,Group[],4,FALSE)</f>
        <v>Hilir Lainnya</v>
      </c>
      <c r="N3482" t="str">
        <f>VLOOKUP(F3482,Kategori[],3,FALSE)</f>
        <v>Hilir Lainya</v>
      </c>
    </row>
    <row r="3483" spans="1:14">
      <c r="A3483" s="139" t="s">
        <v>6856</v>
      </c>
      <c r="B3483" s="27" t="s">
        <v>6872</v>
      </c>
      <c r="C3483" s="27" t="s">
        <v>18</v>
      </c>
      <c r="D3483" s="27" t="s">
        <v>1068</v>
      </c>
      <c r="E3483" s="27" t="s">
        <v>37</v>
      </c>
      <c r="F3483" s="27" t="s">
        <v>534</v>
      </c>
      <c r="G3483" s="27" t="s">
        <v>535</v>
      </c>
      <c r="H3483" s="139" t="s">
        <v>5</v>
      </c>
      <c r="I3483" s="1">
        <v>90326261</v>
      </c>
      <c r="J3483" s="58">
        <v>22210</v>
      </c>
      <c r="K3483" t="str">
        <f>VLOOKUP(D3483,Group[],3,FALSE)</f>
        <v>Non Komoditi</v>
      </c>
      <c r="L3483">
        <f>VLOOKUP(D3483,Group[],5,FALSE)</f>
        <v>0</v>
      </c>
      <c r="M3483" t="str">
        <f>VLOOKUP(D3483,Group[],4,FALSE)</f>
        <v>Hilir Lainnya</v>
      </c>
      <c r="N3483" t="str">
        <f>VLOOKUP(F3483,Kategori[],3,FALSE)</f>
        <v>Hilir Lainya</v>
      </c>
    </row>
    <row r="3484" spans="1:14">
      <c r="A3484" s="139" t="s">
        <v>6856</v>
      </c>
      <c r="B3484" s="27" t="s">
        <v>6872</v>
      </c>
      <c r="C3484" s="27" t="s">
        <v>18</v>
      </c>
      <c r="D3484" s="27" t="s">
        <v>1068</v>
      </c>
      <c r="E3484" s="27" t="s">
        <v>37</v>
      </c>
      <c r="F3484" s="27" t="s">
        <v>536</v>
      </c>
      <c r="G3484" s="27" t="s">
        <v>537</v>
      </c>
      <c r="H3484" s="139" t="s">
        <v>5</v>
      </c>
      <c r="I3484" s="1">
        <v>1099611</v>
      </c>
      <c r="J3484" s="58">
        <v>1464</v>
      </c>
      <c r="K3484" t="str">
        <f>VLOOKUP(D3484,Group[],3,FALSE)</f>
        <v>Non Komoditi</v>
      </c>
      <c r="L3484">
        <f>VLOOKUP(D3484,Group[],5,FALSE)</f>
        <v>0</v>
      </c>
      <c r="M3484" t="str">
        <f>VLOOKUP(D3484,Group[],4,FALSE)</f>
        <v>Hilir Lainnya</v>
      </c>
      <c r="N3484" t="str">
        <f>VLOOKUP(F3484,Kategori[],3,FALSE)</f>
        <v>Hilir Lainya</v>
      </c>
    </row>
    <row r="3485" spans="1:14">
      <c r="A3485" s="139" t="s">
        <v>6856</v>
      </c>
      <c r="B3485" s="27" t="s">
        <v>6872</v>
      </c>
      <c r="C3485" s="27" t="s">
        <v>18</v>
      </c>
      <c r="D3485" s="27" t="s">
        <v>1068</v>
      </c>
      <c r="E3485" s="27" t="s">
        <v>37</v>
      </c>
      <c r="F3485" s="27" t="s">
        <v>540</v>
      </c>
      <c r="G3485" s="27" t="s">
        <v>541</v>
      </c>
      <c r="H3485" s="139" t="s">
        <v>5</v>
      </c>
      <c r="I3485" s="1">
        <v>9330190</v>
      </c>
      <c r="J3485" s="58">
        <v>647</v>
      </c>
      <c r="K3485" t="str">
        <f>VLOOKUP(D3485,Group[],3,FALSE)</f>
        <v>Non Komoditi</v>
      </c>
      <c r="L3485">
        <f>VLOOKUP(D3485,Group[],5,FALSE)</f>
        <v>0</v>
      </c>
      <c r="M3485" t="str">
        <f>VLOOKUP(D3485,Group[],4,FALSE)</f>
        <v>Hilir Lainnya</v>
      </c>
      <c r="N3485" t="str">
        <f>VLOOKUP(F3485,Kategori[],3,FALSE)</f>
        <v>Hilir Lainya</v>
      </c>
    </row>
    <row r="3486" spans="1:14">
      <c r="A3486" s="139" t="s">
        <v>6856</v>
      </c>
      <c r="B3486" s="27" t="s">
        <v>6872</v>
      </c>
      <c r="C3486" s="27" t="s">
        <v>18</v>
      </c>
      <c r="D3486" s="27" t="s">
        <v>1068</v>
      </c>
      <c r="E3486" s="27" t="s">
        <v>37</v>
      </c>
      <c r="F3486" s="27" t="s">
        <v>542</v>
      </c>
      <c r="G3486" s="27" t="s">
        <v>543</v>
      </c>
      <c r="H3486" s="139" t="s">
        <v>5</v>
      </c>
      <c r="I3486" s="1">
        <v>477016</v>
      </c>
      <c r="J3486" s="58">
        <v>68</v>
      </c>
      <c r="K3486" t="str">
        <f>VLOOKUP(D3486,Group[],3,FALSE)</f>
        <v>Non Komoditi</v>
      </c>
      <c r="L3486">
        <f>VLOOKUP(D3486,Group[],5,FALSE)</f>
        <v>0</v>
      </c>
      <c r="M3486" t="str">
        <f>VLOOKUP(D3486,Group[],4,FALSE)</f>
        <v>Hilir Lainnya</v>
      </c>
      <c r="N3486" t="str">
        <f>VLOOKUP(F3486,Kategori[],3,FALSE)</f>
        <v>Hilir Lainya</v>
      </c>
    </row>
    <row r="3487" spans="1:14">
      <c r="A3487" s="139" t="s">
        <v>6856</v>
      </c>
      <c r="B3487" s="27" t="s">
        <v>6872</v>
      </c>
      <c r="C3487" s="27" t="s">
        <v>18</v>
      </c>
      <c r="D3487" s="27" t="s">
        <v>1068</v>
      </c>
      <c r="E3487" s="27" t="s">
        <v>37</v>
      </c>
      <c r="F3487" s="27" t="s">
        <v>546</v>
      </c>
      <c r="G3487" s="27" t="s">
        <v>547</v>
      </c>
      <c r="H3487" s="139" t="s">
        <v>5</v>
      </c>
      <c r="I3487" s="1">
        <v>69028885</v>
      </c>
      <c r="J3487" s="58">
        <v>8431</v>
      </c>
      <c r="K3487" t="str">
        <f>VLOOKUP(D3487,Group[],3,FALSE)</f>
        <v>Non Komoditi</v>
      </c>
      <c r="L3487">
        <f>VLOOKUP(D3487,Group[],5,FALSE)</f>
        <v>0</v>
      </c>
      <c r="M3487" t="str">
        <f>VLOOKUP(D3487,Group[],4,FALSE)</f>
        <v>Hilir Lainnya</v>
      </c>
      <c r="N3487" t="str">
        <f>VLOOKUP(F3487,Kategori[],3,FALSE)</f>
        <v>Hilir Lainya</v>
      </c>
    </row>
    <row r="3488" spans="1:14">
      <c r="A3488" s="139" t="s">
        <v>6856</v>
      </c>
      <c r="B3488" s="27" t="s">
        <v>6872</v>
      </c>
      <c r="C3488" s="27" t="s">
        <v>18</v>
      </c>
      <c r="D3488" s="27" t="s">
        <v>1068</v>
      </c>
      <c r="E3488" s="27" t="s">
        <v>37</v>
      </c>
      <c r="F3488" s="27" t="s">
        <v>548</v>
      </c>
      <c r="G3488" s="27" t="s">
        <v>549</v>
      </c>
      <c r="H3488" s="139" t="s">
        <v>5</v>
      </c>
      <c r="I3488" s="1">
        <v>5871222</v>
      </c>
      <c r="J3488" s="58">
        <v>502</v>
      </c>
      <c r="K3488" t="str">
        <f>VLOOKUP(D3488,Group[],3,FALSE)</f>
        <v>Non Komoditi</v>
      </c>
      <c r="L3488">
        <f>VLOOKUP(D3488,Group[],5,FALSE)</f>
        <v>0</v>
      </c>
      <c r="M3488" t="str">
        <f>VLOOKUP(D3488,Group[],4,FALSE)</f>
        <v>Hilir Lainnya</v>
      </c>
      <c r="N3488" t="str">
        <f>VLOOKUP(F3488,Kategori[],3,FALSE)</f>
        <v>Hilir Lainya</v>
      </c>
    </row>
    <row r="3489" spans="1:14">
      <c r="A3489" s="139" t="s">
        <v>6856</v>
      </c>
      <c r="B3489" s="27" t="s">
        <v>6872</v>
      </c>
      <c r="C3489" s="27" t="s">
        <v>18</v>
      </c>
      <c r="D3489" s="27" t="s">
        <v>1068</v>
      </c>
      <c r="E3489" s="27" t="s">
        <v>37</v>
      </c>
      <c r="F3489" s="27" t="s">
        <v>550</v>
      </c>
      <c r="G3489" s="27" t="s">
        <v>551</v>
      </c>
      <c r="H3489" s="139" t="s">
        <v>5</v>
      </c>
      <c r="I3489" s="1">
        <v>57484000</v>
      </c>
      <c r="J3489" s="58">
        <v>5687</v>
      </c>
      <c r="K3489" t="str">
        <f>VLOOKUP(D3489,Group[],3,FALSE)</f>
        <v>Non Komoditi</v>
      </c>
      <c r="L3489">
        <f>VLOOKUP(D3489,Group[],5,FALSE)</f>
        <v>0</v>
      </c>
      <c r="M3489" t="str">
        <f>VLOOKUP(D3489,Group[],4,FALSE)</f>
        <v>Hilir Lainnya</v>
      </c>
      <c r="N3489" t="str">
        <f>VLOOKUP(F3489,Kategori[],3,FALSE)</f>
        <v>Hilir Lainya</v>
      </c>
    </row>
    <row r="3490" spans="1:14">
      <c r="A3490" s="139" t="s">
        <v>6856</v>
      </c>
      <c r="B3490" s="27" t="s">
        <v>6872</v>
      </c>
      <c r="C3490" s="27" t="s">
        <v>18</v>
      </c>
      <c r="D3490" s="27" t="s">
        <v>1068</v>
      </c>
      <c r="E3490" s="27" t="s">
        <v>37</v>
      </c>
      <c r="F3490" s="27" t="s">
        <v>552</v>
      </c>
      <c r="G3490" s="27" t="s">
        <v>553</v>
      </c>
      <c r="H3490" s="139" t="s">
        <v>5</v>
      </c>
      <c r="I3490" s="1">
        <v>9045036</v>
      </c>
      <c r="J3490" s="58">
        <v>646</v>
      </c>
      <c r="K3490" t="str">
        <f>VLOOKUP(D3490,Group[],3,FALSE)</f>
        <v>Non Komoditi</v>
      </c>
      <c r="L3490">
        <f>VLOOKUP(D3490,Group[],5,FALSE)</f>
        <v>0</v>
      </c>
      <c r="M3490" t="str">
        <f>VLOOKUP(D3490,Group[],4,FALSE)</f>
        <v>Hilir Lainnya</v>
      </c>
      <c r="N3490" t="str">
        <f>VLOOKUP(F3490,Kategori[],3,FALSE)</f>
        <v>Hilir Lainya</v>
      </c>
    </row>
    <row r="3491" spans="1:14">
      <c r="A3491" s="139" t="s">
        <v>6856</v>
      </c>
      <c r="B3491" s="27" t="s">
        <v>6872</v>
      </c>
      <c r="C3491" s="27" t="s">
        <v>18</v>
      </c>
      <c r="D3491" s="27" t="s">
        <v>1068</v>
      </c>
      <c r="E3491" s="27" t="s">
        <v>37</v>
      </c>
      <c r="F3491" s="27" t="s">
        <v>554</v>
      </c>
      <c r="G3491" s="27" t="s">
        <v>555</v>
      </c>
      <c r="H3491" s="139" t="s">
        <v>5</v>
      </c>
      <c r="I3491" s="1">
        <v>21164342</v>
      </c>
      <c r="J3491" s="58">
        <v>2183</v>
      </c>
      <c r="K3491" t="str">
        <f>VLOOKUP(D3491,Group[],3,FALSE)</f>
        <v>Non Komoditi</v>
      </c>
      <c r="L3491">
        <f>VLOOKUP(D3491,Group[],5,FALSE)</f>
        <v>0</v>
      </c>
      <c r="M3491" t="str">
        <f>VLOOKUP(D3491,Group[],4,FALSE)</f>
        <v>Hilir Lainnya</v>
      </c>
      <c r="N3491" t="str">
        <f>VLOOKUP(F3491,Kategori[],3,FALSE)</f>
        <v>Hilir Lainya</v>
      </c>
    </row>
    <row r="3492" spans="1:14">
      <c r="A3492" s="139" t="s">
        <v>6856</v>
      </c>
      <c r="B3492" s="27" t="s">
        <v>6872</v>
      </c>
      <c r="C3492" s="27" t="s">
        <v>18</v>
      </c>
      <c r="D3492" s="27" t="s">
        <v>1068</v>
      </c>
      <c r="E3492" s="27" t="s">
        <v>37</v>
      </c>
      <c r="F3492" s="27" t="s">
        <v>556</v>
      </c>
      <c r="G3492" s="27" t="s">
        <v>557</v>
      </c>
      <c r="H3492" s="139" t="s">
        <v>5</v>
      </c>
      <c r="I3492" s="1">
        <v>2739921</v>
      </c>
      <c r="J3492" s="58">
        <v>168</v>
      </c>
      <c r="K3492" t="str">
        <f>VLOOKUP(D3492,Group[],3,FALSE)</f>
        <v>Non Komoditi</v>
      </c>
      <c r="L3492">
        <f>VLOOKUP(D3492,Group[],5,FALSE)</f>
        <v>0</v>
      </c>
      <c r="M3492" t="str">
        <f>VLOOKUP(D3492,Group[],4,FALSE)</f>
        <v>Hilir Lainnya</v>
      </c>
      <c r="N3492" t="str">
        <f>VLOOKUP(F3492,Kategori[],3,FALSE)</f>
        <v>Hilir Lainya</v>
      </c>
    </row>
    <row r="3493" spans="1:14">
      <c r="A3493" s="139" t="s">
        <v>6856</v>
      </c>
      <c r="B3493" s="27" t="s">
        <v>6872</v>
      </c>
      <c r="C3493" s="27" t="s">
        <v>18</v>
      </c>
      <c r="D3493" s="27" t="s">
        <v>1068</v>
      </c>
      <c r="E3493" s="27" t="s">
        <v>37</v>
      </c>
      <c r="F3493" s="27" t="s">
        <v>558</v>
      </c>
      <c r="G3493" s="27" t="s">
        <v>559</v>
      </c>
      <c r="H3493" s="139" t="s">
        <v>5</v>
      </c>
      <c r="I3493" s="1">
        <v>439999</v>
      </c>
      <c r="J3493" s="58">
        <v>6</v>
      </c>
      <c r="K3493" t="str">
        <f>VLOOKUP(D3493,Group[],3,FALSE)</f>
        <v>Non Komoditi</v>
      </c>
      <c r="L3493">
        <f>VLOOKUP(D3493,Group[],5,FALSE)</f>
        <v>0</v>
      </c>
      <c r="M3493" t="str">
        <f>VLOOKUP(D3493,Group[],4,FALSE)</f>
        <v>Hilir Lainnya</v>
      </c>
      <c r="N3493" t="str">
        <f>VLOOKUP(F3493,Kategori[],3,FALSE)</f>
        <v>Hilir Lainya</v>
      </c>
    </row>
    <row r="3494" spans="1:14">
      <c r="A3494" s="139" t="s">
        <v>6856</v>
      </c>
      <c r="B3494" s="27" t="s">
        <v>6872</v>
      </c>
      <c r="C3494" s="27" t="s">
        <v>18</v>
      </c>
      <c r="D3494" s="27" t="s">
        <v>1068</v>
      </c>
      <c r="E3494" s="27" t="s">
        <v>37</v>
      </c>
      <c r="F3494" s="27" t="s">
        <v>560</v>
      </c>
      <c r="G3494" s="27" t="s">
        <v>561</v>
      </c>
      <c r="H3494" s="139" t="s">
        <v>5</v>
      </c>
      <c r="I3494" s="1">
        <v>518184</v>
      </c>
      <c r="J3494" s="58">
        <v>12</v>
      </c>
      <c r="K3494" t="str">
        <f>VLOOKUP(D3494,Group[],3,FALSE)</f>
        <v>Non Komoditi</v>
      </c>
      <c r="L3494">
        <f>VLOOKUP(D3494,Group[],5,FALSE)</f>
        <v>0</v>
      </c>
      <c r="M3494" t="str">
        <f>VLOOKUP(D3494,Group[],4,FALSE)</f>
        <v>Hilir Lainnya</v>
      </c>
      <c r="N3494" t="str">
        <f>VLOOKUP(F3494,Kategori[],3,FALSE)</f>
        <v>Hilir Lainya</v>
      </c>
    </row>
    <row r="3495" spans="1:14">
      <c r="A3495" s="139" t="s">
        <v>6856</v>
      </c>
      <c r="B3495" s="27" t="s">
        <v>6872</v>
      </c>
      <c r="C3495" s="27" t="s">
        <v>18</v>
      </c>
      <c r="D3495" s="27" t="s">
        <v>1068</v>
      </c>
      <c r="E3495" s="27" t="s">
        <v>37</v>
      </c>
      <c r="F3495" s="27" t="s">
        <v>562</v>
      </c>
      <c r="G3495" s="27" t="s">
        <v>563</v>
      </c>
      <c r="H3495" s="139" t="s">
        <v>5</v>
      </c>
      <c r="I3495" s="1">
        <v>3536470</v>
      </c>
      <c r="J3495" s="58">
        <v>176</v>
      </c>
      <c r="K3495" t="str">
        <f>VLOOKUP(D3495,Group[],3,FALSE)</f>
        <v>Non Komoditi</v>
      </c>
      <c r="L3495">
        <f>VLOOKUP(D3495,Group[],5,FALSE)</f>
        <v>0</v>
      </c>
      <c r="M3495" t="str">
        <f>VLOOKUP(D3495,Group[],4,FALSE)</f>
        <v>Hilir Lainnya</v>
      </c>
      <c r="N3495" t="str">
        <f>VLOOKUP(F3495,Kategori[],3,FALSE)</f>
        <v>Hilir Lainya</v>
      </c>
    </row>
    <row r="3496" spans="1:14">
      <c r="A3496" s="139" t="s">
        <v>6856</v>
      </c>
      <c r="B3496" s="27" t="s">
        <v>6872</v>
      </c>
      <c r="C3496" s="27" t="s">
        <v>18</v>
      </c>
      <c r="D3496" s="27" t="s">
        <v>1068</v>
      </c>
      <c r="E3496" s="27" t="s">
        <v>37</v>
      </c>
      <c r="F3496" s="27" t="s">
        <v>564</v>
      </c>
      <c r="G3496" s="27" t="s">
        <v>565</v>
      </c>
      <c r="H3496" s="139" t="s">
        <v>5</v>
      </c>
      <c r="I3496" s="1">
        <v>172433143</v>
      </c>
      <c r="J3496" s="58">
        <v>42050</v>
      </c>
      <c r="K3496" t="str">
        <f>VLOOKUP(D3496,Group[],3,FALSE)</f>
        <v>Non Komoditi</v>
      </c>
      <c r="L3496">
        <f>VLOOKUP(D3496,Group[],5,FALSE)</f>
        <v>0</v>
      </c>
      <c r="M3496" t="str">
        <f>VLOOKUP(D3496,Group[],4,FALSE)</f>
        <v>Hilir Lainnya</v>
      </c>
      <c r="N3496" t="str">
        <f>VLOOKUP(F3496,Kategori[],3,FALSE)</f>
        <v>Hilir Lainya</v>
      </c>
    </row>
    <row r="3497" spans="1:14">
      <c r="A3497" s="139" t="s">
        <v>6856</v>
      </c>
      <c r="B3497" s="27" t="s">
        <v>6872</v>
      </c>
      <c r="C3497" s="27" t="s">
        <v>18</v>
      </c>
      <c r="D3497" s="27" t="s">
        <v>1068</v>
      </c>
      <c r="E3497" s="27" t="s">
        <v>37</v>
      </c>
      <c r="F3497" s="27" t="s">
        <v>566</v>
      </c>
      <c r="G3497" s="27" t="s">
        <v>567</v>
      </c>
      <c r="H3497" s="139" t="s">
        <v>5</v>
      </c>
      <c r="I3497" s="1">
        <v>1350629062</v>
      </c>
      <c r="J3497" s="58">
        <v>139945</v>
      </c>
      <c r="K3497" t="str">
        <f>VLOOKUP(D3497,Group[],3,FALSE)</f>
        <v>Non Komoditi</v>
      </c>
      <c r="L3497">
        <f>VLOOKUP(D3497,Group[],5,FALSE)</f>
        <v>0</v>
      </c>
      <c r="M3497" t="str">
        <f>VLOOKUP(D3497,Group[],4,FALSE)</f>
        <v>Hilir Lainnya</v>
      </c>
      <c r="N3497" t="str">
        <f>VLOOKUP(F3497,Kategori[],3,FALSE)</f>
        <v>Hilir Lainya</v>
      </c>
    </row>
    <row r="3498" spans="1:14">
      <c r="A3498" s="139" t="s">
        <v>6856</v>
      </c>
      <c r="B3498" s="27" t="s">
        <v>6872</v>
      </c>
      <c r="C3498" s="27" t="s">
        <v>18</v>
      </c>
      <c r="D3498" s="27" t="s">
        <v>1068</v>
      </c>
      <c r="E3498" s="27" t="s">
        <v>37</v>
      </c>
      <c r="F3498" s="27" t="s">
        <v>568</v>
      </c>
      <c r="G3498" s="27" t="s">
        <v>569</v>
      </c>
      <c r="H3498" s="139" t="s">
        <v>5</v>
      </c>
      <c r="I3498" s="1">
        <v>245637723</v>
      </c>
      <c r="J3498" s="58">
        <v>113631</v>
      </c>
      <c r="K3498" t="str">
        <f>VLOOKUP(D3498,Group[],3,FALSE)</f>
        <v>Non Komoditi</v>
      </c>
      <c r="L3498">
        <f>VLOOKUP(D3498,Group[],5,FALSE)</f>
        <v>0</v>
      </c>
      <c r="M3498" t="str">
        <f>VLOOKUP(D3498,Group[],4,FALSE)</f>
        <v>Hilir Lainnya</v>
      </c>
      <c r="N3498" t="str">
        <f>VLOOKUP(F3498,Kategori[],3,FALSE)</f>
        <v>Hilir Lainya</v>
      </c>
    </row>
    <row r="3499" spans="1:14">
      <c r="A3499" s="139" t="s">
        <v>6856</v>
      </c>
      <c r="B3499" s="27" t="s">
        <v>6872</v>
      </c>
      <c r="C3499" s="27" t="s">
        <v>18</v>
      </c>
      <c r="D3499" s="27" t="s">
        <v>1068</v>
      </c>
      <c r="E3499" s="27" t="s">
        <v>37</v>
      </c>
      <c r="F3499" s="27" t="s">
        <v>570</v>
      </c>
      <c r="G3499" s="27" t="s">
        <v>571</v>
      </c>
      <c r="H3499" s="139" t="s">
        <v>5</v>
      </c>
      <c r="I3499" s="1">
        <v>383810327</v>
      </c>
      <c r="J3499" s="58">
        <v>39156</v>
      </c>
      <c r="K3499" t="str">
        <f>VLOOKUP(D3499,Group[],3,FALSE)</f>
        <v>Non Komoditi</v>
      </c>
      <c r="L3499">
        <f>VLOOKUP(D3499,Group[],5,FALSE)</f>
        <v>0</v>
      </c>
      <c r="M3499" t="str">
        <f>VLOOKUP(D3499,Group[],4,FALSE)</f>
        <v>Hilir Lainnya</v>
      </c>
      <c r="N3499" t="str">
        <f>VLOOKUP(F3499,Kategori[],3,FALSE)</f>
        <v>Hilir Lainya</v>
      </c>
    </row>
    <row r="3500" spans="1:14">
      <c r="A3500" s="139" t="s">
        <v>6856</v>
      </c>
      <c r="B3500" s="27" t="s">
        <v>6872</v>
      </c>
      <c r="C3500" s="27" t="s">
        <v>18</v>
      </c>
      <c r="D3500" s="27" t="s">
        <v>1068</v>
      </c>
      <c r="E3500" s="27" t="s">
        <v>37</v>
      </c>
      <c r="F3500" s="27" t="s">
        <v>572</v>
      </c>
      <c r="G3500" s="27" t="s">
        <v>573</v>
      </c>
      <c r="H3500" s="139" t="s">
        <v>5</v>
      </c>
      <c r="I3500" s="1">
        <v>184642110</v>
      </c>
      <c r="J3500" s="58">
        <v>45030</v>
      </c>
      <c r="K3500" t="str">
        <f>VLOOKUP(D3500,Group[],3,FALSE)</f>
        <v>Non Komoditi</v>
      </c>
      <c r="L3500">
        <f>VLOOKUP(D3500,Group[],5,FALSE)</f>
        <v>0</v>
      </c>
      <c r="M3500" t="str">
        <f>VLOOKUP(D3500,Group[],4,FALSE)</f>
        <v>Hilir Lainnya</v>
      </c>
      <c r="N3500" t="str">
        <f>VLOOKUP(F3500,Kategori[],3,FALSE)</f>
        <v>Hilir Lainya</v>
      </c>
    </row>
    <row r="3501" spans="1:14">
      <c r="A3501" s="139" t="s">
        <v>6856</v>
      </c>
      <c r="B3501" s="27" t="s">
        <v>6872</v>
      </c>
      <c r="C3501" s="27" t="s">
        <v>18</v>
      </c>
      <c r="D3501" s="27" t="s">
        <v>1068</v>
      </c>
      <c r="E3501" s="27" t="s">
        <v>37</v>
      </c>
      <c r="F3501" s="27" t="s">
        <v>574</v>
      </c>
      <c r="G3501" s="27" t="s">
        <v>575</v>
      </c>
      <c r="H3501" s="139" t="s">
        <v>5</v>
      </c>
      <c r="I3501" s="1">
        <v>72635880</v>
      </c>
      <c r="J3501" s="58">
        <v>33624</v>
      </c>
      <c r="K3501" t="str">
        <f>VLOOKUP(D3501,Group[],3,FALSE)</f>
        <v>Non Komoditi</v>
      </c>
      <c r="L3501">
        <f>VLOOKUP(D3501,Group[],5,FALSE)</f>
        <v>0</v>
      </c>
      <c r="M3501" t="str">
        <f>VLOOKUP(D3501,Group[],4,FALSE)</f>
        <v>Hilir Lainnya</v>
      </c>
      <c r="N3501" t="str">
        <f>VLOOKUP(F3501,Kategori[],3,FALSE)</f>
        <v>Hilir Lainya</v>
      </c>
    </row>
    <row r="3502" spans="1:14">
      <c r="A3502" s="139" t="s">
        <v>6856</v>
      </c>
      <c r="B3502" s="27" t="s">
        <v>6872</v>
      </c>
      <c r="C3502" s="27" t="s">
        <v>18</v>
      </c>
      <c r="D3502" s="27" t="s">
        <v>1068</v>
      </c>
      <c r="E3502" s="27" t="s">
        <v>37</v>
      </c>
      <c r="F3502" s="27" t="s">
        <v>576</v>
      </c>
      <c r="G3502" s="27" t="s">
        <v>577</v>
      </c>
      <c r="H3502" s="139" t="s">
        <v>5</v>
      </c>
      <c r="I3502" s="1">
        <v>1220834</v>
      </c>
      <c r="J3502" s="58">
        <v>16</v>
      </c>
      <c r="K3502" t="str">
        <f>VLOOKUP(D3502,Group[],3,FALSE)</f>
        <v>Non Komoditi</v>
      </c>
      <c r="L3502">
        <f>VLOOKUP(D3502,Group[],5,FALSE)</f>
        <v>0</v>
      </c>
      <c r="M3502" t="str">
        <f>VLOOKUP(D3502,Group[],4,FALSE)</f>
        <v>Hilir Lainnya</v>
      </c>
      <c r="N3502" t="str">
        <f>VLOOKUP(F3502,Kategori[],3,FALSE)</f>
        <v>Hilir Lainya</v>
      </c>
    </row>
    <row r="3503" spans="1:14">
      <c r="A3503" s="139" t="s">
        <v>6856</v>
      </c>
      <c r="B3503" s="27" t="s">
        <v>6872</v>
      </c>
      <c r="C3503" s="27" t="s">
        <v>18</v>
      </c>
      <c r="D3503" s="27" t="s">
        <v>1068</v>
      </c>
      <c r="E3503" s="27" t="s">
        <v>37</v>
      </c>
      <c r="F3503" s="27" t="s">
        <v>578</v>
      </c>
      <c r="G3503" s="27" t="s">
        <v>579</v>
      </c>
      <c r="H3503" s="139" t="s">
        <v>5</v>
      </c>
      <c r="I3503" s="1">
        <v>52765871</v>
      </c>
      <c r="J3503" s="58">
        <v>5745</v>
      </c>
      <c r="K3503" t="str">
        <f>VLOOKUP(D3503,Group[],3,FALSE)</f>
        <v>Non Komoditi</v>
      </c>
      <c r="L3503">
        <f>VLOOKUP(D3503,Group[],5,FALSE)</f>
        <v>0</v>
      </c>
      <c r="M3503" t="str">
        <f>VLOOKUP(D3503,Group[],4,FALSE)</f>
        <v>Hilir Lainnya</v>
      </c>
      <c r="N3503" t="str">
        <f>VLOOKUP(F3503,Kategori[],3,FALSE)</f>
        <v>Hilir Lainya</v>
      </c>
    </row>
    <row r="3504" spans="1:14">
      <c r="A3504" s="139" t="s">
        <v>6856</v>
      </c>
      <c r="B3504" s="27" t="s">
        <v>6872</v>
      </c>
      <c r="C3504" s="27" t="s">
        <v>18</v>
      </c>
      <c r="D3504" s="27" t="s">
        <v>1068</v>
      </c>
      <c r="E3504" s="27" t="s">
        <v>37</v>
      </c>
      <c r="F3504" s="27" t="s">
        <v>590</v>
      </c>
      <c r="G3504" s="27" t="s">
        <v>591</v>
      </c>
      <c r="H3504" s="139" t="s">
        <v>5</v>
      </c>
      <c r="I3504" s="1">
        <v>350000</v>
      </c>
      <c r="J3504" s="58">
        <v>10</v>
      </c>
      <c r="K3504" t="str">
        <f>VLOOKUP(D3504,Group[],3,FALSE)</f>
        <v>Non Komoditi</v>
      </c>
      <c r="L3504">
        <f>VLOOKUP(D3504,Group[],5,FALSE)</f>
        <v>0</v>
      </c>
      <c r="M3504" t="str">
        <f>VLOOKUP(D3504,Group[],4,FALSE)</f>
        <v>Hilir Lainnya</v>
      </c>
      <c r="N3504" t="str">
        <f>VLOOKUP(F3504,Kategori[],3,FALSE)</f>
        <v>Hilir Lainya</v>
      </c>
    </row>
    <row r="3505" spans="1:14">
      <c r="A3505" s="139" t="s">
        <v>6856</v>
      </c>
      <c r="B3505" s="27" t="s">
        <v>6872</v>
      </c>
      <c r="C3505" s="27" t="s">
        <v>18</v>
      </c>
      <c r="D3505" s="27" t="s">
        <v>1068</v>
      </c>
      <c r="E3505" s="27" t="s">
        <v>37</v>
      </c>
      <c r="F3505" s="27" t="s">
        <v>592</v>
      </c>
      <c r="G3505" s="27" t="s">
        <v>593</v>
      </c>
      <c r="H3505" s="139" t="s">
        <v>5</v>
      </c>
      <c r="I3505" s="1">
        <v>181622</v>
      </c>
      <c r="J3505" s="58">
        <v>288</v>
      </c>
      <c r="K3505" t="str">
        <f>VLOOKUP(D3505,Group[],3,FALSE)</f>
        <v>Non Komoditi</v>
      </c>
      <c r="L3505">
        <f>VLOOKUP(D3505,Group[],5,FALSE)</f>
        <v>0</v>
      </c>
      <c r="M3505" t="str">
        <f>VLOOKUP(D3505,Group[],4,FALSE)</f>
        <v>Hilir Lainnya</v>
      </c>
      <c r="N3505" t="str">
        <f>VLOOKUP(F3505,Kategori[],3,FALSE)</f>
        <v>Hilir Lainya</v>
      </c>
    </row>
    <row r="3506" spans="1:14">
      <c r="A3506" s="139" t="s">
        <v>6856</v>
      </c>
      <c r="B3506" s="27" t="s">
        <v>6872</v>
      </c>
      <c r="C3506" s="27" t="s">
        <v>18</v>
      </c>
      <c r="D3506" s="27" t="s">
        <v>1068</v>
      </c>
      <c r="E3506" s="27" t="s">
        <v>37</v>
      </c>
      <c r="F3506" s="27" t="s">
        <v>600</v>
      </c>
      <c r="G3506" s="27" t="s">
        <v>601</v>
      </c>
      <c r="H3506" s="139" t="s">
        <v>5</v>
      </c>
      <c r="I3506" s="1">
        <v>8400000</v>
      </c>
      <c r="J3506" s="58">
        <v>2400</v>
      </c>
      <c r="K3506" t="str">
        <f>VLOOKUP(D3506,Group[],3,FALSE)</f>
        <v>Non Komoditi</v>
      </c>
      <c r="L3506">
        <f>VLOOKUP(D3506,Group[],5,FALSE)</f>
        <v>0</v>
      </c>
      <c r="M3506" t="str">
        <f>VLOOKUP(D3506,Group[],4,FALSE)</f>
        <v>Hilir Lainnya</v>
      </c>
      <c r="N3506" t="str">
        <f>VLOOKUP(F3506,Kategori[],3,FALSE)</f>
        <v>Hilir Lainya</v>
      </c>
    </row>
    <row r="3507" spans="1:14">
      <c r="A3507" s="139" t="s">
        <v>6856</v>
      </c>
      <c r="B3507" s="27" t="s">
        <v>6872</v>
      </c>
      <c r="C3507" s="27" t="s">
        <v>18</v>
      </c>
      <c r="D3507" s="27" t="s">
        <v>1068</v>
      </c>
      <c r="E3507" s="27" t="s">
        <v>37</v>
      </c>
      <c r="F3507" s="27" t="s">
        <v>602</v>
      </c>
      <c r="G3507" s="27" t="s">
        <v>603</v>
      </c>
      <c r="H3507" s="139" t="s">
        <v>5</v>
      </c>
      <c r="I3507" s="1">
        <v>15318000</v>
      </c>
      <c r="J3507" s="58">
        <v>3312</v>
      </c>
      <c r="K3507" t="str">
        <f>VLOOKUP(D3507,Group[],3,FALSE)</f>
        <v>Non Komoditi</v>
      </c>
      <c r="L3507">
        <f>VLOOKUP(D3507,Group[],5,FALSE)</f>
        <v>0</v>
      </c>
      <c r="M3507" t="str">
        <f>VLOOKUP(D3507,Group[],4,FALSE)</f>
        <v>Hilir Lainnya</v>
      </c>
      <c r="N3507" t="str">
        <f>VLOOKUP(F3507,Kategori[],3,FALSE)</f>
        <v>Hilir Lainya</v>
      </c>
    </row>
    <row r="3508" spans="1:14">
      <c r="A3508" s="139" t="s">
        <v>6856</v>
      </c>
      <c r="B3508" s="27" t="s">
        <v>6872</v>
      </c>
      <c r="C3508" s="27" t="s">
        <v>18</v>
      </c>
      <c r="D3508" s="27" t="s">
        <v>1068</v>
      </c>
      <c r="E3508" s="27" t="s">
        <v>37</v>
      </c>
      <c r="F3508" s="27" t="s">
        <v>614</v>
      </c>
      <c r="G3508" s="27" t="s">
        <v>615</v>
      </c>
      <c r="H3508" s="139" t="s">
        <v>5</v>
      </c>
      <c r="I3508" s="1">
        <v>8100000</v>
      </c>
      <c r="J3508" s="58">
        <v>300</v>
      </c>
      <c r="K3508" t="str">
        <f>VLOOKUP(D3508,Group[],3,FALSE)</f>
        <v>Non Komoditi</v>
      </c>
      <c r="L3508">
        <f>VLOOKUP(D3508,Group[],5,FALSE)</f>
        <v>0</v>
      </c>
      <c r="M3508" t="str">
        <f>VLOOKUP(D3508,Group[],4,FALSE)</f>
        <v>Hilir Lainnya</v>
      </c>
      <c r="N3508" t="str">
        <f>VLOOKUP(F3508,Kategori[],3,FALSE)</f>
        <v>Hilir Lainya</v>
      </c>
    </row>
    <row r="3509" spans="1:14">
      <c r="A3509" s="139" t="s">
        <v>6856</v>
      </c>
      <c r="B3509" s="27" t="s">
        <v>6872</v>
      </c>
      <c r="C3509" s="27" t="s">
        <v>18</v>
      </c>
      <c r="D3509" s="27" t="s">
        <v>1071</v>
      </c>
      <c r="E3509" s="27" t="s">
        <v>42</v>
      </c>
      <c r="F3509" s="27" t="s">
        <v>456</v>
      </c>
      <c r="G3509" s="27" t="s">
        <v>457</v>
      </c>
      <c r="H3509" s="139" t="s">
        <v>5</v>
      </c>
      <c r="I3509" s="1">
        <v>2400000</v>
      </c>
      <c r="J3509" s="58">
        <v>4</v>
      </c>
      <c r="K3509" t="str">
        <f>VLOOKUP(D3509,Group[],3,FALSE)</f>
        <v>Non Komoditi</v>
      </c>
      <c r="L3509">
        <f>VLOOKUP(D3509,Group[],5,FALSE)</f>
        <v>0</v>
      </c>
      <c r="M3509" t="str">
        <f>VLOOKUP(D3509,Group[],4,FALSE)</f>
        <v>Hilir Lainnya</v>
      </c>
      <c r="N3509" t="str">
        <f>VLOOKUP(F3509,Kategori[],3,FALSE)</f>
        <v>Hilir Lainya</v>
      </c>
    </row>
    <row r="3510" spans="1:14">
      <c r="A3510" s="139" t="s">
        <v>6856</v>
      </c>
      <c r="B3510" s="27" t="s">
        <v>6872</v>
      </c>
      <c r="C3510" s="27" t="s">
        <v>18</v>
      </c>
      <c r="D3510" s="27" t="s">
        <v>1071</v>
      </c>
      <c r="E3510" s="27" t="s">
        <v>42</v>
      </c>
      <c r="F3510" s="27" t="s">
        <v>458</v>
      </c>
      <c r="G3510" s="27" t="s">
        <v>459</v>
      </c>
      <c r="H3510" s="139" t="s">
        <v>5</v>
      </c>
      <c r="I3510" s="1">
        <v>443800</v>
      </c>
      <c r="J3510" s="58">
        <v>28</v>
      </c>
      <c r="K3510" t="str">
        <f>VLOOKUP(D3510,Group[],3,FALSE)</f>
        <v>Non Komoditi</v>
      </c>
      <c r="L3510">
        <f>VLOOKUP(D3510,Group[],5,FALSE)</f>
        <v>0</v>
      </c>
      <c r="M3510" t="str">
        <f>VLOOKUP(D3510,Group[],4,FALSE)</f>
        <v>Hilir Lainnya</v>
      </c>
      <c r="N3510" t="str">
        <f>VLOOKUP(F3510,Kategori[],3,FALSE)</f>
        <v>Hilir Lainya</v>
      </c>
    </row>
    <row r="3511" spans="1:14">
      <c r="A3511" s="139" t="s">
        <v>6856</v>
      </c>
      <c r="B3511" s="27" t="s">
        <v>6872</v>
      </c>
      <c r="C3511" s="27" t="s">
        <v>18</v>
      </c>
      <c r="D3511" s="27" t="s">
        <v>1070</v>
      </c>
      <c r="E3511" s="27" t="s">
        <v>44</v>
      </c>
      <c r="F3511" s="27" t="s">
        <v>454</v>
      </c>
      <c r="G3511" s="27" t="s">
        <v>455</v>
      </c>
      <c r="H3511" s="139" t="s">
        <v>5</v>
      </c>
      <c r="I3511" s="1">
        <v>23373334</v>
      </c>
      <c r="J3511" s="58">
        <v>1753</v>
      </c>
      <c r="K3511" t="str">
        <f>VLOOKUP(D3511,Group[],3,FALSE)</f>
        <v>Non Komoditi</v>
      </c>
      <c r="L3511">
        <f>VLOOKUP(D3511,Group[],5,FALSE)</f>
        <v>0</v>
      </c>
      <c r="M3511" t="str">
        <f>VLOOKUP(D3511,Group[],4,FALSE)</f>
        <v>Hilir Lainnya</v>
      </c>
      <c r="N3511" t="str">
        <f>VLOOKUP(F3511,Kategori[],3,FALSE)</f>
        <v>Hilir Lainya</v>
      </c>
    </row>
    <row r="3512" spans="1:14">
      <c r="A3512" s="139" t="s">
        <v>6856</v>
      </c>
      <c r="B3512" s="27" t="s">
        <v>6872</v>
      </c>
      <c r="C3512" s="27" t="s">
        <v>18</v>
      </c>
      <c r="D3512" s="27" t="s">
        <v>1070</v>
      </c>
      <c r="E3512" s="27" t="s">
        <v>44</v>
      </c>
      <c r="F3512" s="27" t="s">
        <v>474</v>
      </c>
      <c r="G3512" s="27" t="s">
        <v>475</v>
      </c>
      <c r="H3512" s="139" t="s">
        <v>5</v>
      </c>
      <c r="I3512" s="1">
        <v>40226667</v>
      </c>
      <c r="J3512" s="58">
        <v>3017</v>
      </c>
      <c r="K3512" t="str">
        <f>VLOOKUP(D3512,Group[],3,FALSE)</f>
        <v>Non Komoditi</v>
      </c>
      <c r="L3512">
        <f>VLOOKUP(D3512,Group[],5,FALSE)</f>
        <v>0</v>
      </c>
      <c r="M3512" t="str">
        <f>VLOOKUP(D3512,Group[],4,FALSE)</f>
        <v>Hilir Lainnya</v>
      </c>
      <c r="N3512" t="str">
        <f>VLOOKUP(F3512,Kategori[],3,FALSE)</f>
        <v>Hilir Lainya</v>
      </c>
    </row>
    <row r="3513" spans="1:14">
      <c r="A3513" s="139" t="s">
        <v>6856</v>
      </c>
      <c r="B3513" s="27" t="s">
        <v>6872</v>
      </c>
      <c r="C3513" s="27" t="s">
        <v>18</v>
      </c>
      <c r="D3513" s="27" t="s">
        <v>1065</v>
      </c>
      <c r="E3513" s="27" t="s">
        <v>34</v>
      </c>
      <c r="F3513" s="27" t="s">
        <v>620</v>
      </c>
      <c r="G3513" s="27" t="s">
        <v>621</v>
      </c>
      <c r="H3513" s="139" t="s">
        <v>5</v>
      </c>
      <c r="I3513" s="1">
        <v>6823281</v>
      </c>
      <c r="J3513" s="58">
        <v>18</v>
      </c>
      <c r="K3513" t="str">
        <f>VLOOKUP(D3513,Group[],3,FALSE)</f>
        <v>Non Komoditi</v>
      </c>
      <c r="L3513">
        <f>VLOOKUP(D3513,Group[],5,FALSE)</f>
        <v>0</v>
      </c>
      <c r="M3513" t="str">
        <f>VLOOKUP(D3513,Group[],4,FALSE)</f>
        <v>Optimalisasi Aset</v>
      </c>
      <c r="N3513" t="str">
        <f>VLOOKUP(F3513,Kategori[],3,FALSE)</f>
        <v>Optimalisasi Aset</v>
      </c>
    </row>
    <row r="3514" spans="1:14">
      <c r="A3514" s="139" t="s">
        <v>6856</v>
      </c>
      <c r="B3514" s="27" t="s">
        <v>6872</v>
      </c>
      <c r="C3514" s="27" t="s">
        <v>18</v>
      </c>
      <c r="D3514" s="27" t="s">
        <v>1065</v>
      </c>
      <c r="E3514" s="27" t="s">
        <v>34</v>
      </c>
      <c r="F3514" s="27" t="s">
        <v>622</v>
      </c>
      <c r="G3514" s="27" t="s">
        <v>623</v>
      </c>
      <c r="H3514" s="139" t="s">
        <v>5</v>
      </c>
      <c r="I3514" s="1">
        <v>5659738</v>
      </c>
      <c r="J3514" s="58">
        <v>3</v>
      </c>
      <c r="K3514" t="str">
        <f>VLOOKUP(D3514,Group[],3,FALSE)</f>
        <v>Non Komoditi</v>
      </c>
      <c r="L3514">
        <f>VLOOKUP(D3514,Group[],5,FALSE)</f>
        <v>0</v>
      </c>
      <c r="M3514" t="str">
        <f>VLOOKUP(D3514,Group[],4,FALSE)</f>
        <v>Optimalisasi Aset</v>
      </c>
      <c r="N3514" t="str">
        <f>VLOOKUP(F3514,Kategori[],3,FALSE)</f>
        <v>Optimalisasi Aset</v>
      </c>
    </row>
    <row r="3515" spans="1:14">
      <c r="A3515" s="139" t="s">
        <v>6856</v>
      </c>
      <c r="B3515" s="27" t="s">
        <v>6872</v>
      </c>
      <c r="C3515" s="27" t="s">
        <v>18</v>
      </c>
      <c r="D3515" s="27" t="s">
        <v>1065</v>
      </c>
      <c r="E3515" s="27" t="s">
        <v>34</v>
      </c>
      <c r="F3515" s="27" t="s">
        <v>624</v>
      </c>
      <c r="G3515" s="27" t="s">
        <v>625</v>
      </c>
      <c r="H3515" s="139" t="s">
        <v>5</v>
      </c>
      <c r="I3515" s="1">
        <v>1363461040</v>
      </c>
      <c r="J3515" s="58">
        <v>7903</v>
      </c>
      <c r="K3515" t="str">
        <f>VLOOKUP(D3515,Group[],3,FALSE)</f>
        <v>Non Komoditi</v>
      </c>
      <c r="L3515">
        <f>VLOOKUP(D3515,Group[],5,FALSE)</f>
        <v>0</v>
      </c>
      <c r="M3515" t="str">
        <f>VLOOKUP(D3515,Group[],4,FALSE)</f>
        <v>Optimalisasi Aset</v>
      </c>
      <c r="N3515" t="str">
        <f>VLOOKUP(F3515,Kategori[],3,FALSE)</f>
        <v>Optimalisasi Aset</v>
      </c>
    </row>
    <row r="3516" spans="1:14">
      <c r="A3516" s="139" t="s">
        <v>6856</v>
      </c>
      <c r="B3516" s="27" t="s">
        <v>6872</v>
      </c>
      <c r="C3516" s="27" t="s">
        <v>18</v>
      </c>
      <c r="D3516" s="27" t="s">
        <v>1065</v>
      </c>
      <c r="E3516" s="27" t="s">
        <v>34</v>
      </c>
      <c r="F3516" s="27" t="s">
        <v>320</v>
      </c>
      <c r="G3516" s="27" t="s">
        <v>321</v>
      </c>
      <c r="H3516" s="139" t="s">
        <v>5</v>
      </c>
      <c r="I3516" s="1">
        <v>2198500545</v>
      </c>
      <c r="J3516" s="58">
        <v>1194</v>
      </c>
      <c r="K3516" t="str">
        <f>VLOOKUP(D3516,Group[],3,FALSE)</f>
        <v>Non Komoditi</v>
      </c>
      <c r="L3516">
        <f>VLOOKUP(D3516,Group[],5,FALSE)</f>
        <v>0</v>
      </c>
      <c r="M3516" t="str">
        <f>VLOOKUP(D3516,Group[],4,FALSE)</f>
        <v>Optimalisasi Aset</v>
      </c>
      <c r="N3516" t="str">
        <f>VLOOKUP(F3516,Kategori[],3,FALSE)</f>
        <v>Optimalisasi Aset</v>
      </c>
    </row>
    <row r="3517" spans="1:14">
      <c r="A3517" s="139" t="s">
        <v>6856</v>
      </c>
      <c r="B3517" s="27" t="s">
        <v>6872</v>
      </c>
      <c r="C3517" s="27" t="s">
        <v>18</v>
      </c>
      <c r="D3517" s="27" t="s">
        <v>1073</v>
      </c>
      <c r="E3517" s="27" t="s">
        <v>26</v>
      </c>
      <c r="F3517" s="27" t="s">
        <v>116</v>
      </c>
      <c r="G3517" s="27" t="s">
        <v>117</v>
      </c>
      <c r="H3517" s="139" t="s">
        <v>5</v>
      </c>
      <c r="I3517" s="1">
        <v>1349196758</v>
      </c>
      <c r="J3517" s="58">
        <v>1694</v>
      </c>
      <c r="K3517" t="str">
        <f>VLOOKUP(D3517,Group[],3,FALSE)</f>
        <v>Non Komoditi</v>
      </c>
      <c r="L3517">
        <f>VLOOKUP(D3517,Group[],5,FALSE)</f>
        <v>0</v>
      </c>
      <c r="M3517" t="str">
        <f>VLOOKUP(D3517,Group[],4,FALSE)</f>
        <v>Agrowisata</v>
      </c>
      <c r="N3517" t="str">
        <f>VLOOKUP(F3517,Kategori[],3,FALSE)</f>
        <v>Agrowisata</v>
      </c>
    </row>
    <row r="3518" spans="1:14">
      <c r="A3518" s="139" t="s">
        <v>6856</v>
      </c>
      <c r="B3518" s="27" t="s">
        <v>6872</v>
      </c>
      <c r="C3518" s="27" t="s">
        <v>18</v>
      </c>
      <c r="D3518" s="27" t="s">
        <v>1073</v>
      </c>
      <c r="E3518" s="27" t="s">
        <v>26</v>
      </c>
      <c r="F3518" s="27" t="s">
        <v>118</v>
      </c>
      <c r="G3518" s="27" t="s">
        <v>119</v>
      </c>
      <c r="H3518" s="139" t="s">
        <v>5</v>
      </c>
      <c r="I3518" s="1">
        <v>2833461015</v>
      </c>
      <c r="J3518" s="58">
        <v>158239</v>
      </c>
      <c r="K3518" t="str">
        <f>VLOOKUP(D3518,Group[],3,FALSE)</f>
        <v>Non Komoditi</v>
      </c>
      <c r="L3518">
        <f>VLOOKUP(D3518,Group[],5,FALSE)</f>
        <v>0</v>
      </c>
      <c r="M3518" t="str">
        <f>VLOOKUP(D3518,Group[],4,FALSE)</f>
        <v>Agrowisata</v>
      </c>
      <c r="N3518" t="str">
        <f>VLOOKUP(F3518,Kategori[],3,FALSE)</f>
        <v>Agrowisata</v>
      </c>
    </row>
    <row r="3519" spans="1:14">
      <c r="A3519" s="139" t="s">
        <v>6856</v>
      </c>
      <c r="B3519" s="27" t="s">
        <v>6872</v>
      </c>
      <c r="C3519" s="27" t="s">
        <v>18</v>
      </c>
      <c r="D3519" s="27" t="s">
        <v>1073</v>
      </c>
      <c r="E3519" s="27" t="s">
        <v>26</v>
      </c>
      <c r="F3519" s="27" t="s">
        <v>120</v>
      </c>
      <c r="G3519" s="27" t="s">
        <v>121</v>
      </c>
      <c r="H3519" s="139" t="s">
        <v>5</v>
      </c>
      <c r="I3519" s="1">
        <v>1437769290</v>
      </c>
      <c r="J3519" s="58">
        <v>4579</v>
      </c>
      <c r="K3519" t="str">
        <f>VLOOKUP(D3519,Group[],3,FALSE)</f>
        <v>Non Komoditi</v>
      </c>
      <c r="L3519">
        <f>VLOOKUP(D3519,Group[],5,FALSE)</f>
        <v>0</v>
      </c>
      <c r="M3519" t="str">
        <f>VLOOKUP(D3519,Group[],4,FALSE)</f>
        <v>Agrowisata</v>
      </c>
      <c r="N3519" t="str">
        <f>VLOOKUP(F3519,Kategori[],3,FALSE)</f>
        <v>Agrowisata</v>
      </c>
    </row>
    <row r="3520" spans="1:14">
      <c r="A3520" s="139" t="s">
        <v>6856</v>
      </c>
      <c r="B3520" s="27" t="s">
        <v>6872</v>
      </c>
      <c r="C3520" s="27" t="s">
        <v>18</v>
      </c>
      <c r="D3520" s="27" t="s">
        <v>1073</v>
      </c>
      <c r="E3520" s="27" t="s">
        <v>26</v>
      </c>
      <c r="F3520" s="27" t="s">
        <v>122</v>
      </c>
      <c r="G3520" s="27" t="s">
        <v>123</v>
      </c>
      <c r="H3520" s="139" t="s">
        <v>5</v>
      </c>
      <c r="I3520" s="1">
        <v>3095219932</v>
      </c>
      <c r="J3520" s="58">
        <v>31097</v>
      </c>
      <c r="K3520" t="str">
        <f>VLOOKUP(D3520,Group[],3,FALSE)</f>
        <v>Non Komoditi</v>
      </c>
      <c r="L3520">
        <f>VLOOKUP(D3520,Group[],5,FALSE)</f>
        <v>0</v>
      </c>
      <c r="M3520" t="str">
        <f>VLOOKUP(D3520,Group[],4,FALSE)</f>
        <v>Agrowisata</v>
      </c>
      <c r="N3520" t="str">
        <f>VLOOKUP(F3520,Kategori[],3,FALSE)</f>
        <v>Agrowisata</v>
      </c>
    </row>
    <row r="3521" spans="1:14">
      <c r="A3521" s="139" t="s">
        <v>6856</v>
      </c>
      <c r="B3521" s="27" t="s">
        <v>6872</v>
      </c>
      <c r="C3521" s="27" t="s">
        <v>18</v>
      </c>
      <c r="D3521" s="27" t="s">
        <v>1073</v>
      </c>
      <c r="E3521" s="27" t="s">
        <v>26</v>
      </c>
      <c r="F3521" s="27" t="s">
        <v>6</v>
      </c>
      <c r="G3521" s="27" t="s">
        <v>6</v>
      </c>
      <c r="H3521" s="139" t="s">
        <v>5</v>
      </c>
      <c r="I3521" s="1">
        <v>0</v>
      </c>
      <c r="J3521" s="58">
        <v>0</v>
      </c>
      <c r="K3521" t="str">
        <f>VLOOKUP(D3521,Group[],3,FALSE)</f>
        <v>Non Komoditi</v>
      </c>
      <c r="L3521">
        <f>VLOOKUP(D3521,Group[],5,FALSE)</f>
        <v>0</v>
      </c>
      <c r="M3521" t="str">
        <f>VLOOKUP(D3521,Group[],4,FALSE)</f>
        <v>Agrowisata</v>
      </c>
      <c r="N3521" t="str">
        <f>VLOOKUP(F3521,Kategori[],3,FALSE)</f>
        <v>Lainnya</v>
      </c>
    </row>
    <row r="3522" spans="1:14">
      <c r="A3522" s="139" t="s">
        <v>6856</v>
      </c>
      <c r="B3522" s="27" t="s">
        <v>6872</v>
      </c>
      <c r="C3522" s="27" t="s">
        <v>18</v>
      </c>
      <c r="D3522" s="27" t="s">
        <v>1060</v>
      </c>
      <c r="E3522" s="27" t="s">
        <v>31</v>
      </c>
      <c r="F3522" s="27" t="s">
        <v>48</v>
      </c>
      <c r="G3522" s="27" t="s">
        <v>49</v>
      </c>
      <c r="H3522" s="139" t="s">
        <v>5</v>
      </c>
      <c r="I3522" s="1">
        <v>16662249092</v>
      </c>
      <c r="J3522" s="58">
        <v>2</v>
      </c>
      <c r="K3522" t="str">
        <f>VLOOKUP(D3522,Group[],3,FALSE)</f>
        <v>Non Komoditi</v>
      </c>
      <c r="L3522">
        <f>VLOOKUP(D3522,Group[],5,FALSE)</f>
        <v>0</v>
      </c>
      <c r="M3522" t="str">
        <f>VLOOKUP(D3522,Group[],4,FALSE)</f>
        <v>KSO</v>
      </c>
      <c r="N3522" t="str">
        <f>VLOOKUP(F3522,Kategori[],3,FALSE)</f>
        <v>KSO Sawit</v>
      </c>
    </row>
    <row r="3523" spans="1:14">
      <c r="A3523" s="139" t="s">
        <v>6856</v>
      </c>
      <c r="B3523" s="27" t="s">
        <v>6872</v>
      </c>
      <c r="C3523" s="27" t="s">
        <v>19</v>
      </c>
      <c r="D3523" s="27" t="s">
        <v>1066</v>
      </c>
      <c r="E3523" s="27" t="s">
        <v>28</v>
      </c>
      <c r="F3523" s="27" t="s">
        <v>369</v>
      </c>
      <c r="G3523" s="27" t="s">
        <v>370</v>
      </c>
      <c r="H3523" s="139" t="s">
        <v>5</v>
      </c>
      <c r="I3523" s="1">
        <v>509494000</v>
      </c>
      <c r="J3523" s="58">
        <v>22800</v>
      </c>
      <c r="K3523" t="str">
        <f>VLOOKUP(D3523,Group[],3,FALSE)</f>
        <v>Komoditi</v>
      </c>
      <c r="L3523" t="str">
        <f>VLOOKUP(D3523,Group[],5,FALSE)</f>
        <v>Karet</v>
      </c>
      <c r="M3523" t="str">
        <f>VLOOKUP(D3523,Group[],4,FALSE)</f>
        <v>Karet</v>
      </c>
      <c r="N3523" t="str">
        <f>VLOOKUP(F3523,Kategori[],3,FALSE)</f>
        <v>Karet Lainnya</v>
      </c>
    </row>
    <row r="3524" spans="1:14">
      <c r="A3524" s="139" t="s">
        <v>6856</v>
      </c>
      <c r="B3524" s="27" t="s">
        <v>6872</v>
      </c>
      <c r="C3524" s="27" t="s">
        <v>19</v>
      </c>
      <c r="D3524" s="27" t="s">
        <v>1066</v>
      </c>
      <c r="E3524" s="27" t="s">
        <v>28</v>
      </c>
      <c r="F3524" s="27" t="s">
        <v>98</v>
      </c>
      <c r="G3524" s="27" t="s">
        <v>99</v>
      </c>
      <c r="H3524" s="139" t="s">
        <v>4</v>
      </c>
      <c r="I3524" s="1">
        <v>41494926962</v>
      </c>
      <c r="J3524" s="58">
        <v>1185822</v>
      </c>
      <c r="K3524" t="str">
        <f>VLOOKUP(D3524,Group[],3,FALSE)</f>
        <v>Komoditi</v>
      </c>
      <c r="L3524" t="str">
        <f>VLOOKUP(D3524,Group[],5,FALSE)</f>
        <v>Karet</v>
      </c>
      <c r="M3524" t="str">
        <f>VLOOKUP(D3524,Group[],4,FALSE)</f>
        <v>Karet</v>
      </c>
      <c r="N3524" t="str">
        <f>VLOOKUP(F3524,Kategori[],3,FALSE)</f>
        <v>RSS-I</v>
      </c>
    </row>
    <row r="3525" spans="1:14">
      <c r="A3525" s="139" t="s">
        <v>6856</v>
      </c>
      <c r="B3525" s="27" t="s">
        <v>6872</v>
      </c>
      <c r="C3525" s="27" t="s">
        <v>19</v>
      </c>
      <c r="D3525" s="27" t="s">
        <v>1066</v>
      </c>
      <c r="E3525" s="27" t="s">
        <v>28</v>
      </c>
      <c r="F3525" s="27" t="s">
        <v>98</v>
      </c>
      <c r="G3525" s="27" t="s">
        <v>99</v>
      </c>
      <c r="H3525" s="139" t="s">
        <v>5</v>
      </c>
      <c r="I3525" s="1">
        <v>12749403653</v>
      </c>
      <c r="J3525" s="58">
        <v>365103</v>
      </c>
      <c r="K3525" t="str">
        <f>VLOOKUP(D3525,Group[],3,FALSE)</f>
        <v>Komoditi</v>
      </c>
      <c r="L3525" t="str">
        <f>VLOOKUP(D3525,Group[],5,FALSE)</f>
        <v>Karet</v>
      </c>
      <c r="M3525" t="str">
        <f>VLOOKUP(D3525,Group[],4,FALSE)</f>
        <v>Karet</v>
      </c>
      <c r="N3525" t="str">
        <f>VLOOKUP(F3525,Kategori[],3,FALSE)</f>
        <v>RSS-I</v>
      </c>
    </row>
    <row r="3526" spans="1:14">
      <c r="A3526" s="139" t="s">
        <v>6856</v>
      </c>
      <c r="B3526" s="27" t="s">
        <v>6872</v>
      </c>
      <c r="C3526" s="27" t="s">
        <v>19</v>
      </c>
      <c r="D3526" s="27" t="s">
        <v>1066</v>
      </c>
      <c r="E3526" s="27" t="s">
        <v>28</v>
      </c>
      <c r="F3526" s="27" t="s">
        <v>744</v>
      </c>
      <c r="G3526" s="27" t="s">
        <v>745</v>
      </c>
      <c r="H3526" s="139" t="s">
        <v>5</v>
      </c>
      <c r="I3526" s="1">
        <v>132230340</v>
      </c>
      <c r="J3526" s="58">
        <v>4068</v>
      </c>
      <c r="K3526" t="str">
        <f>VLOOKUP(D3526,Group[],3,FALSE)</f>
        <v>Komoditi</v>
      </c>
      <c r="L3526" t="str">
        <f>VLOOKUP(D3526,Group[],5,FALSE)</f>
        <v>Karet</v>
      </c>
      <c r="M3526" t="str">
        <f>VLOOKUP(D3526,Group[],4,FALSE)</f>
        <v>Karet</v>
      </c>
      <c r="N3526" t="str">
        <f>VLOOKUP(F3526,Kategori[],3,FALSE)</f>
        <v>RSS-III</v>
      </c>
    </row>
    <row r="3527" spans="1:14">
      <c r="A3527" s="139" t="s">
        <v>6856</v>
      </c>
      <c r="B3527" s="27" t="s">
        <v>6872</v>
      </c>
      <c r="C3527" s="27" t="s">
        <v>19</v>
      </c>
      <c r="D3527" s="27" t="s">
        <v>1066</v>
      </c>
      <c r="E3527" s="27" t="s">
        <v>28</v>
      </c>
      <c r="F3527" s="27" t="s">
        <v>746</v>
      </c>
      <c r="G3527" s="27" t="s">
        <v>747</v>
      </c>
      <c r="H3527" s="139" t="s">
        <v>5</v>
      </c>
      <c r="I3527" s="1">
        <v>585975060</v>
      </c>
      <c r="J3527" s="58">
        <v>18306</v>
      </c>
      <c r="K3527" t="str">
        <f>VLOOKUP(D3527,Group[],3,FALSE)</f>
        <v>Komoditi</v>
      </c>
      <c r="L3527" t="str">
        <f>VLOOKUP(D3527,Group[],5,FALSE)</f>
        <v>Karet</v>
      </c>
      <c r="M3527" t="str">
        <f>VLOOKUP(D3527,Group[],4,FALSE)</f>
        <v>Karet</v>
      </c>
      <c r="N3527" t="str">
        <f>VLOOKUP(F3527,Kategori[],3,FALSE)</f>
        <v>Karet Lainnya</v>
      </c>
    </row>
    <row r="3528" spans="1:14">
      <c r="A3528" s="139" t="s">
        <v>6856</v>
      </c>
      <c r="B3528" s="27" t="s">
        <v>6872</v>
      </c>
      <c r="C3528" s="27" t="s">
        <v>19</v>
      </c>
      <c r="D3528" s="27" t="s">
        <v>1066</v>
      </c>
      <c r="E3528" s="27" t="s">
        <v>28</v>
      </c>
      <c r="F3528" s="27" t="s">
        <v>492</v>
      </c>
      <c r="G3528" s="27" t="s">
        <v>493</v>
      </c>
      <c r="H3528" s="139" t="s">
        <v>5</v>
      </c>
      <c r="I3528" s="1">
        <v>1682321400</v>
      </c>
      <c r="J3528" s="58">
        <v>54918</v>
      </c>
      <c r="K3528" t="str">
        <f>VLOOKUP(D3528,Group[],3,FALSE)</f>
        <v>Komoditi</v>
      </c>
      <c r="L3528" t="str">
        <f>VLOOKUP(D3528,Group[],5,FALSE)</f>
        <v>Karet</v>
      </c>
      <c r="M3528" t="str">
        <f>VLOOKUP(D3528,Group[],4,FALSE)</f>
        <v>Karet</v>
      </c>
      <c r="N3528" t="str">
        <f>VLOOKUP(F3528,Kategori[],3,FALSE)</f>
        <v>Karet Lainnya</v>
      </c>
    </row>
    <row r="3529" spans="1:14">
      <c r="A3529" s="139" t="s">
        <v>6856</v>
      </c>
      <c r="B3529" s="27" t="s">
        <v>6872</v>
      </c>
      <c r="C3529" s="27" t="s">
        <v>19</v>
      </c>
      <c r="D3529" s="27" t="s">
        <v>1066</v>
      </c>
      <c r="E3529" s="27" t="s">
        <v>28</v>
      </c>
      <c r="F3529" s="27" t="s">
        <v>640</v>
      </c>
      <c r="G3529" s="27" t="s">
        <v>641</v>
      </c>
      <c r="H3529" s="139" t="s">
        <v>5</v>
      </c>
      <c r="I3529" s="1">
        <v>2394045605</v>
      </c>
      <c r="J3529" s="58">
        <v>92035</v>
      </c>
      <c r="K3529" t="str">
        <f>VLOOKUP(D3529,Group[],3,FALSE)</f>
        <v>Komoditi</v>
      </c>
      <c r="L3529" t="str">
        <f>VLOOKUP(D3529,Group[],5,FALSE)</f>
        <v>Karet</v>
      </c>
      <c r="M3529" t="str">
        <f>VLOOKUP(D3529,Group[],4,FALSE)</f>
        <v>Karet</v>
      </c>
      <c r="N3529" t="str">
        <f>VLOOKUP(F3529,Kategori[],3,FALSE)</f>
        <v>Karet Lainnya</v>
      </c>
    </row>
    <row r="3530" spans="1:14">
      <c r="A3530" s="139" t="s">
        <v>6856</v>
      </c>
      <c r="B3530" s="27" t="s">
        <v>6872</v>
      </c>
      <c r="C3530" s="27" t="s">
        <v>19</v>
      </c>
      <c r="D3530" s="27" t="s">
        <v>1066</v>
      </c>
      <c r="E3530" s="27" t="s">
        <v>28</v>
      </c>
      <c r="F3530" s="27" t="s">
        <v>6</v>
      </c>
      <c r="G3530" s="27" t="s">
        <v>6</v>
      </c>
      <c r="H3530" s="139" t="s">
        <v>5</v>
      </c>
      <c r="I3530" s="1">
        <v>-73687225</v>
      </c>
      <c r="J3530" s="58">
        <v>0</v>
      </c>
      <c r="K3530" t="str">
        <f>VLOOKUP(D3530,Group[],3,FALSE)</f>
        <v>Komoditi</v>
      </c>
      <c r="L3530" t="str">
        <f>VLOOKUP(D3530,Group[],5,FALSE)</f>
        <v>Karet</v>
      </c>
      <c r="M3530" t="str">
        <f>VLOOKUP(D3530,Group[],4,FALSE)</f>
        <v>Karet</v>
      </c>
      <c r="N3530" t="str">
        <f>VLOOKUP(F3530,Kategori[],3,FALSE)</f>
        <v>Lainnya</v>
      </c>
    </row>
    <row r="3531" spans="1:14">
      <c r="A3531" s="139" t="s">
        <v>6856</v>
      </c>
      <c r="B3531" s="27" t="s">
        <v>6872</v>
      </c>
      <c r="C3531" s="27" t="s">
        <v>19</v>
      </c>
      <c r="D3531" s="27" t="s">
        <v>1067</v>
      </c>
      <c r="E3531" s="27" t="s">
        <v>36</v>
      </c>
      <c r="F3531" s="27" t="s">
        <v>698</v>
      </c>
      <c r="G3531" s="27" t="s">
        <v>14</v>
      </c>
      <c r="H3531" s="139" t="s">
        <v>5</v>
      </c>
      <c r="I3531" s="1">
        <v>1531531</v>
      </c>
      <c r="J3531" s="58">
        <v>68</v>
      </c>
      <c r="K3531" t="str">
        <f>VLOOKUP(D3531,Group[],3,FALSE)</f>
        <v>Komoditi</v>
      </c>
      <c r="L3531" t="str">
        <f>VLOOKUP(D3531,Group[],5,FALSE)</f>
        <v>Teh</v>
      </c>
      <c r="M3531" t="str">
        <f>VLOOKUP(D3531,Group[],4,FALSE)</f>
        <v>Teh</v>
      </c>
      <c r="N3531" t="str">
        <f>VLOOKUP(F3531,Kategori[],3,FALSE)</f>
        <v>Teh Lainnya</v>
      </c>
    </row>
    <row r="3532" spans="1:14">
      <c r="A3532" s="139" t="s">
        <v>6856</v>
      </c>
      <c r="B3532" s="27" t="s">
        <v>6872</v>
      </c>
      <c r="C3532" s="27" t="s">
        <v>19</v>
      </c>
      <c r="D3532" s="27" t="s">
        <v>1067</v>
      </c>
      <c r="E3532" s="27" t="s">
        <v>36</v>
      </c>
      <c r="F3532" s="27" t="s">
        <v>382</v>
      </c>
      <c r="G3532" s="27" t="s">
        <v>383</v>
      </c>
      <c r="H3532" s="139" t="s">
        <v>5</v>
      </c>
      <c r="I3532" s="1">
        <v>419520000</v>
      </c>
      <c r="J3532" s="58">
        <v>30400</v>
      </c>
      <c r="K3532" t="str">
        <f>VLOOKUP(D3532,Group[],3,FALSE)</f>
        <v>Komoditi</v>
      </c>
      <c r="L3532" t="str">
        <f>VLOOKUP(D3532,Group[],5,FALSE)</f>
        <v>Teh</v>
      </c>
      <c r="M3532" t="str">
        <f>VLOOKUP(D3532,Group[],4,FALSE)</f>
        <v>Teh</v>
      </c>
      <c r="N3532" t="str">
        <f>VLOOKUP(F3532,Kategori[],3,FALSE)</f>
        <v>Ortodhoks</v>
      </c>
    </row>
    <row r="3533" spans="1:14">
      <c r="A3533" s="139" t="s">
        <v>6856</v>
      </c>
      <c r="B3533" s="27" t="s">
        <v>6872</v>
      </c>
      <c r="C3533" s="27" t="s">
        <v>19</v>
      </c>
      <c r="D3533" s="27" t="s">
        <v>1067</v>
      </c>
      <c r="E3533" s="27" t="s">
        <v>36</v>
      </c>
      <c r="F3533" s="27" t="s">
        <v>62</v>
      </c>
      <c r="G3533" s="27" t="s">
        <v>63</v>
      </c>
      <c r="H3533" s="139" t="s">
        <v>5</v>
      </c>
      <c r="I3533" s="1">
        <v>85513800</v>
      </c>
      <c r="J3533" s="58">
        <v>4000</v>
      </c>
      <c r="K3533" t="str">
        <f>VLOOKUP(D3533,Group[],3,FALSE)</f>
        <v>Komoditi</v>
      </c>
      <c r="L3533" t="str">
        <f>VLOOKUP(D3533,Group[],5,FALSE)</f>
        <v>Teh</v>
      </c>
      <c r="M3533" t="str">
        <f>VLOOKUP(D3533,Group[],4,FALSE)</f>
        <v>Teh</v>
      </c>
      <c r="N3533" t="str">
        <f>VLOOKUP(F3533,Kategori[],3,FALSE)</f>
        <v>Ortodhoks</v>
      </c>
    </row>
    <row r="3534" spans="1:14">
      <c r="A3534" s="139" t="s">
        <v>6856</v>
      </c>
      <c r="B3534" s="27" t="s">
        <v>6872</v>
      </c>
      <c r="C3534" s="27" t="s">
        <v>19</v>
      </c>
      <c r="D3534" s="27" t="s">
        <v>1067</v>
      </c>
      <c r="E3534" s="27" t="s">
        <v>36</v>
      </c>
      <c r="F3534" s="27" t="s">
        <v>64</v>
      </c>
      <c r="G3534" s="27" t="s">
        <v>65</v>
      </c>
      <c r="H3534" s="139" t="s">
        <v>5</v>
      </c>
      <c r="I3534" s="1">
        <v>187501327</v>
      </c>
      <c r="J3534" s="58">
        <v>9180</v>
      </c>
      <c r="K3534" t="str">
        <f>VLOOKUP(D3534,Group[],3,FALSE)</f>
        <v>Komoditi</v>
      </c>
      <c r="L3534" t="str">
        <f>VLOOKUP(D3534,Group[],5,FALSE)</f>
        <v>Teh</v>
      </c>
      <c r="M3534" t="str">
        <f>VLOOKUP(D3534,Group[],4,FALSE)</f>
        <v>Teh</v>
      </c>
      <c r="N3534" t="str">
        <f>VLOOKUP(F3534,Kategori[],3,FALSE)</f>
        <v>Ortodhoks</v>
      </c>
    </row>
    <row r="3535" spans="1:14">
      <c r="A3535" s="139" t="s">
        <v>6856</v>
      </c>
      <c r="B3535" s="27" t="s">
        <v>6872</v>
      </c>
      <c r="C3535" s="27" t="s">
        <v>19</v>
      </c>
      <c r="D3535" s="27" t="s">
        <v>1067</v>
      </c>
      <c r="E3535" s="27" t="s">
        <v>36</v>
      </c>
      <c r="F3535" s="27" t="s">
        <v>66</v>
      </c>
      <c r="G3535" s="27" t="s">
        <v>67</v>
      </c>
      <c r="H3535" s="139" t="s">
        <v>5</v>
      </c>
      <c r="I3535" s="1">
        <v>137631340</v>
      </c>
      <c r="J3535" s="58">
        <v>6600</v>
      </c>
      <c r="K3535" t="str">
        <f>VLOOKUP(D3535,Group[],3,FALSE)</f>
        <v>Komoditi</v>
      </c>
      <c r="L3535" t="str">
        <f>VLOOKUP(D3535,Group[],5,FALSE)</f>
        <v>Teh</v>
      </c>
      <c r="M3535" t="str">
        <f>VLOOKUP(D3535,Group[],4,FALSE)</f>
        <v>Teh</v>
      </c>
      <c r="N3535" t="str">
        <f>VLOOKUP(F3535,Kategori[],3,FALSE)</f>
        <v>Ortodhoks</v>
      </c>
    </row>
    <row r="3536" spans="1:14">
      <c r="A3536" s="139" t="s">
        <v>6856</v>
      </c>
      <c r="B3536" s="27" t="s">
        <v>6872</v>
      </c>
      <c r="C3536" s="27" t="s">
        <v>19</v>
      </c>
      <c r="D3536" s="27" t="s">
        <v>1067</v>
      </c>
      <c r="E3536" s="27" t="s">
        <v>36</v>
      </c>
      <c r="F3536" s="27" t="s">
        <v>68</v>
      </c>
      <c r="G3536" s="27" t="s">
        <v>69</v>
      </c>
      <c r="H3536" s="139" t="s">
        <v>5</v>
      </c>
      <c r="I3536" s="1">
        <v>102539196</v>
      </c>
      <c r="J3536" s="58">
        <v>4960</v>
      </c>
      <c r="K3536" t="str">
        <f>VLOOKUP(D3536,Group[],3,FALSE)</f>
        <v>Komoditi</v>
      </c>
      <c r="L3536" t="str">
        <f>VLOOKUP(D3536,Group[],5,FALSE)</f>
        <v>Teh</v>
      </c>
      <c r="M3536" t="str">
        <f>VLOOKUP(D3536,Group[],4,FALSE)</f>
        <v>Teh</v>
      </c>
      <c r="N3536" t="str">
        <f>VLOOKUP(F3536,Kategori[],3,FALSE)</f>
        <v>Ortodhoks</v>
      </c>
    </row>
    <row r="3537" spans="1:14">
      <c r="A3537" s="139" t="s">
        <v>6856</v>
      </c>
      <c r="B3537" s="27" t="s">
        <v>6872</v>
      </c>
      <c r="C3537" s="27" t="s">
        <v>19</v>
      </c>
      <c r="D3537" s="27" t="s">
        <v>1067</v>
      </c>
      <c r="E3537" s="27" t="s">
        <v>36</v>
      </c>
      <c r="F3537" s="27" t="s">
        <v>70</v>
      </c>
      <c r="G3537" s="27" t="s">
        <v>71</v>
      </c>
      <c r="H3537" s="139" t="s">
        <v>5</v>
      </c>
      <c r="I3537" s="1">
        <v>394852388</v>
      </c>
      <c r="J3537" s="58">
        <v>19520</v>
      </c>
      <c r="K3537" t="str">
        <f>VLOOKUP(D3537,Group[],3,FALSE)</f>
        <v>Komoditi</v>
      </c>
      <c r="L3537" t="str">
        <f>VLOOKUP(D3537,Group[],5,FALSE)</f>
        <v>Teh</v>
      </c>
      <c r="M3537" t="str">
        <f>VLOOKUP(D3537,Group[],4,FALSE)</f>
        <v>Teh</v>
      </c>
      <c r="N3537" t="str">
        <f>VLOOKUP(F3537,Kategori[],3,FALSE)</f>
        <v>Ortodhoks</v>
      </c>
    </row>
    <row r="3538" spans="1:14">
      <c r="A3538" s="139" t="s">
        <v>6856</v>
      </c>
      <c r="B3538" s="27" t="s">
        <v>6872</v>
      </c>
      <c r="C3538" s="27" t="s">
        <v>19</v>
      </c>
      <c r="D3538" s="27" t="s">
        <v>1067</v>
      </c>
      <c r="E3538" s="27" t="s">
        <v>36</v>
      </c>
      <c r="F3538" s="27" t="s">
        <v>114</v>
      </c>
      <c r="G3538" s="27" t="s">
        <v>115</v>
      </c>
      <c r="H3538" s="139" t="s">
        <v>5</v>
      </c>
      <c r="I3538" s="1">
        <v>68329800</v>
      </c>
      <c r="J3538" s="58">
        <v>3360</v>
      </c>
      <c r="K3538" t="str">
        <f>VLOOKUP(D3538,Group[],3,FALSE)</f>
        <v>Komoditi</v>
      </c>
      <c r="L3538" t="str">
        <f>VLOOKUP(D3538,Group[],5,FALSE)</f>
        <v>Teh</v>
      </c>
      <c r="M3538" t="str">
        <f>VLOOKUP(D3538,Group[],4,FALSE)</f>
        <v>Teh</v>
      </c>
      <c r="N3538" t="str">
        <f>VLOOKUP(F3538,Kategori[],3,FALSE)</f>
        <v>Ortodhoks</v>
      </c>
    </row>
    <row r="3539" spans="1:14">
      <c r="A3539" s="139" t="s">
        <v>6856</v>
      </c>
      <c r="B3539" s="27" t="s">
        <v>6872</v>
      </c>
      <c r="C3539" s="27" t="s">
        <v>19</v>
      </c>
      <c r="D3539" s="27" t="s">
        <v>1067</v>
      </c>
      <c r="E3539" s="27" t="s">
        <v>36</v>
      </c>
      <c r="F3539" s="27" t="s">
        <v>74</v>
      </c>
      <c r="G3539" s="27" t="s">
        <v>75</v>
      </c>
      <c r="H3539" s="139" t="s">
        <v>5</v>
      </c>
      <c r="I3539" s="1">
        <v>111091600</v>
      </c>
      <c r="J3539" s="58">
        <v>6200</v>
      </c>
      <c r="K3539" t="str">
        <f>VLOOKUP(D3539,Group[],3,FALSE)</f>
        <v>Komoditi</v>
      </c>
      <c r="L3539" t="str">
        <f>VLOOKUP(D3539,Group[],5,FALSE)</f>
        <v>Teh</v>
      </c>
      <c r="M3539" t="str">
        <f>VLOOKUP(D3539,Group[],4,FALSE)</f>
        <v>Teh</v>
      </c>
      <c r="N3539" t="str">
        <f>VLOOKUP(F3539,Kategori[],3,FALSE)</f>
        <v>Ortodhoks</v>
      </c>
    </row>
    <row r="3540" spans="1:14">
      <c r="A3540" s="139" t="s">
        <v>6856</v>
      </c>
      <c r="B3540" s="27" t="s">
        <v>6872</v>
      </c>
      <c r="C3540" s="27" t="s">
        <v>19</v>
      </c>
      <c r="D3540" s="27" t="s">
        <v>1067</v>
      </c>
      <c r="E3540" s="27" t="s">
        <v>36</v>
      </c>
      <c r="F3540" s="27" t="s">
        <v>76</v>
      </c>
      <c r="G3540" s="27" t="s">
        <v>77</v>
      </c>
      <c r="H3540" s="139" t="s">
        <v>5</v>
      </c>
      <c r="I3540" s="1">
        <v>103545562</v>
      </c>
      <c r="J3540" s="58">
        <v>5700</v>
      </c>
      <c r="K3540" t="str">
        <f>VLOOKUP(D3540,Group[],3,FALSE)</f>
        <v>Komoditi</v>
      </c>
      <c r="L3540" t="str">
        <f>VLOOKUP(D3540,Group[],5,FALSE)</f>
        <v>Teh</v>
      </c>
      <c r="M3540" t="str">
        <f>VLOOKUP(D3540,Group[],4,FALSE)</f>
        <v>Teh</v>
      </c>
      <c r="N3540" t="str">
        <f>VLOOKUP(F3540,Kategori[],3,FALSE)</f>
        <v>Ortodhoks</v>
      </c>
    </row>
    <row r="3541" spans="1:14">
      <c r="A3541" s="139" t="s">
        <v>6856</v>
      </c>
      <c r="B3541" s="27" t="s">
        <v>6872</v>
      </c>
      <c r="C3541" s="27" t="s">
        <v>19</v>
      </c>
      <c r="D3541" s="27" t="s">
        <v>1068</v>
      </c>
      <c r="E3541" s="27" t="s">
        <v>37</v>
      </c>
      <c r="F3541" s="27" t="s">
        <v>654</v>
      </c>
      <c r="G3541" s="27" t="s">
        <v>655</v>
      </c>
      <c r="H3541" s="139" t="s">
        <v>5</v>
      </c>
      <c r="I3541" s="1">
        <v>1801802</v>
      </c>
      <c r="J3541" s="58">
        <v>4</v>
      </c>
      <c r="K3541" t="str">
        <f>VLOOKUP(D3541,Group[],3,FALSE)</f>
        <v>Non Komoditi</v>
      </c>
      <c r="L3541">
        <f>VLOOKUP(D3541,Group[],5,FALSE)</f>
        <v>0</v>
      </c>
      <c r="M3541" t="str">
        <f>VLOOKUP(D3541,Group[],4,FALSE)</f>
        <v>Hilir Lainnya</v>
      </c>
      <c r="N3541" t="str">
        <f>VLOOKUP(F3541,Kategori[],3,FALSE)</f>
        <v>Hilir Lainya</v>
      </c>
    </row>
    <row r="3542" spans="1:14">
      <c r="A3542" s="139" t="s">
        <v>6856</v>
      </c>
      <c r="B3542" s="27" t="s">
        <v>6872</v>
      </c>
      <c r="C3542" s="27" t="s">
        <v>19</v>
      </c>
      <c r="D3542" s="27" t="s">
        <v>1068</v>
      </c>
      <c r="E3542" s="27" t="s">
        <v>37</v>
      </c>
      <c r="F3542" s="27" t="s">
        <v>656</v>
      </c>
      <c r="G3542" s="27" t="s">
        <v>657</v>
      </c>
      <c r="H3542" s="139" t="s">
        <v>5</v>
      </c>
      <c r="I3542" s="1">
        <v>14621172</v>
      </c>
      <c r="J3542" s="58">
        <v>141</v>
      </c>
      <c r="K3542" t="str">
        <f>VLOOKUP(D3542,Group[],3,FALSE)</f>
        <v>Non Komoditi</v>
      </c>
      <c r="L3542">
        <f>VLOOKUP(D3542,Group[],5,FALSE)</f>
        <v>0</v>
      </c>
      <c r="M3542" t="str">
        <f>VLOOKUP(D3542,Group[],4,FALSE)</f>
        <v>Hilir Lainnya</v>
      </c>
      <c r="N3542" t="str">
        <f>VLOOKUP(F3542,Kategori[],3,FALSE)</f>
        <v>Hilir Lainya</v>
      </c>
    </row>
    <row r="3543" spans="1:14">
      <c r="A3543" s="139" t="s">
        <v>6856</v>
      </c>
      <c r="B3543" s="27" t="s">
        <v>6872</v>
      </c>
      <c r="C3543" s="27" t="s">
        <v>19</v>
      </c>
      <c r="D3543" s="27" t="s">
        <v>1068</v>
      </c>
      <c r="E3543" s="27" t="s">
        <v>37</v>
      </c>
      <c r="F3543" s="27" t="s">
        <v>658</v>
      </c>
      <c r="G3543" s="27" t="s">
        <v>659</v>
      </c>
      <c r="H3543" s="139" t="s">
        <v>5</v>
      </c>
      <c r="I3543" s="1">
        <v>4577479</v>
      </c>
      <c r="J3543" s="58">
        <v>89</v>
      </c>
      <c r="K3543" t="str">
        <f>VLOOKUP(D3543,Group[],3,FALSE)</f>
        <v>Non Komoditi</v>
      </c>
      <c r="L3543">
        <f>VLOOKUP(D3543,Group[],5,FALSE)</f>
        <v>0</v>
      </c>
      <c r="M3543" t="str">
        <f>VLOOKUP(D3543,Group[],4,FALSE)</f>
        <v>Hilir Lainnya</v>
      </c>
      <c r="N3543" t="str">
        <f>VLOOKUP(F3543,Kategori[],3,FALSE)</f>
        <v>Hilir Lainya</v>
      </c>
    </row>
    <row r="3544" spans="1:14">
      <c r="A3544" s="139" t="s">
        <v>6856</v>
      </c>
      <c r="B3544" s="27" t="s">
        <v>6872</v>
      </c>
      <c r="C3544" s="27" t="s">
        <v>19</v>
      </c>
      <c r="D3544" s="27" t="s">
        <v>1068</v>
      </c>
      <c r="E3544" s="27" t="s">
        <v>37</v>
      </c>
      <c r="F3544" s="27" t="s">
        <v>686</v>
      </c>
      <c r="G3544" s="27" t="s">
        <v>687</v>
      </c>
      <c r="H3544" s="139" t="s">
        <v>5</v>
      </c>
      <c r="I3544" s="1">
        <v>1333333</v>
      </c>
      <c r="J3544" s="58">
        <v>20</v>
      </c>
      <c r="K3544" t="str">
        <f>VLOOKUP(D3544,Group[],3,FALSE)</f>
        <v>Non Komoditi</v>
      </c>
      <c r="L3544">
        <f>VLOOKUP(D3544,Group[],5,FALSE)</f>
        <v>0</v>
      </c>
      <c r="M3544" t="str">
        <f>VLOOKUP(D3544,Group[],4,FALSE)</f>
        <v>Hilir Lainnya</v>
      </c>
      <c r="N3544" t="str">
        <f>VLOOKUP(F3544,Kategori[],3,FALSE)</f>
        <v>Hilir Lainya</v>
      </c>
    </row>
    <row r="3545" spans="1:14">
      <c r="A3545" s="139" t="s">
        <v>6856</v>
      </c>
      <c r="B3545" s="27" t="s">
        <v>6872</v>
      </c>
      <c r="C3545" s="27" t="s">
        <v>19</v>
      </c>
      <c r="D3545" s="27" t="s">
        <v>1068</v>
      </c>
      <c r="E3545" s="27" t="s">
        <v>37</v>
      </c>
      <c r="F3545" s="27" t="s">
        <v>692</v>
      </c>
      <c r="G3545" s="27" t="s">
        <v>693</v>
      </c>
      <c r="H3545" s="139" t="s">
        <v>5</v>
      </c>
      <c r="I3545" s="1">
        <v>1914414</v>
      </c>
      <c r="J3545" s="58">
        <v>2500</v>
      </c>
      <c r="K3545" t="str">
        <f>VLOOKUP(D3545,Group[],3,FALSE)</f>
        <v>Non Komoditi</v>
      </c>
      <c r="L3545">
        <f>VLOOKUP(D3545,Group[],5,FALSE)</f>
        <v>0</v>
      </c>
      <c r="M3545" t="str">
        <f>VLOOKUP(D3545,Group[],4,FALSE)</f>
        <v>Hilir Lainnya</v>
      </c>
      <c r="N3545" t="str">
        <f>VLOOKUP(F3545,Kategori[],3,FALSE)</f>
        <v>Hilir Lainya</v>
      </c>
    </row>
    <row r="3546" spans="1:14">
      <c r="A3546" s="139" t="s">
        <v>6856</v>
      </c>
      <c r="B3546" s="27" t="s">
        <v>6872</v>
      </c>
      <c r="C3546" s="27" t="s">
        <v>19</v>
      </c>
      <c r="D3546" s="27" t="s">
        <v>1068</v>
      </c>
      <c r="E3546" s="27" t="s">
        <v>37</v>
      </c>
      <c r="F3546" s="27" t="s">
        <v>736</v>
      </c>
      <c r="G3546" s="27" t="s">
        <v>737</v>
      </c>
      <c r="H3546" s="139" t="s">
        <v>5</v>
      </c>
      <c r="I3546" s="1">
        <v>1153153</v>
      </c>
      <c r="J3546" s="58">
        <v>256</v>
      </c>
      <c r="K3546" t="str">
        <f>VLOOKUP(D3546,Group[],3,FALSE)</f>
        <v>Non Komoditi</v>
      </c>
      <c r="L3546">
        <f>VLOOKUP(D3546,Group[],5,FALSE)</f>
        <v>0</v>
      </c>
      <c r="M3546" t="str">
        <f>VLOOKUP(D3546,Group[],4,FALSE)</f>
        <v>Hilir Lainnya</v>
      </c>
      <c r="N3546" t="str">
        <f>VLOOKUP(F3546,Kategori[],3,FALSE)</f>
        <v>Hilir Lainya</v>
      </c>
    </row>
    <row r="3547" spans="1:14">
      <c r="A3547" s="139" t="s">
        <v>6856</v>
      </c>
      <c r="B3547" s="27" t="s">
        <v>6872</v>
      </c>
      <c r="C3547" s="27" t="s">
        <v>19</v>
      </c>
      <c r="D3547" s="27" t="s">
        <v>1074</v>
      </c>
      <c r="E3547" s="27" t="s">
        <v>43</v>
      </c>
      <c r="F3547" s="27" t="s">
        <v>644</v>
      </c>
      <c r="G3547" s="27" t="s">
        <v>645</v>
      </c>
      <c r="H3547" s="139" t="s">
        <v>5</v>
      </c>
      <c r="I3547" s="1">
        <v>8307209</v>
      </c>
      <c r="J3547" s="58">
        <v>188</v>
      </c>
      <c r="K3547" t="str">
        <f>VLOOKUP(D3547,Group[],3,FALSE)</f>
        <v>Non Komoditi</v>
      </c>
      <c r="L3547">
        <f>VLOOKUP(D3547,Group[],5,FALSE)</f>
        <v>0</v>
      </c>
      <c r="M3547" t="str">
        <f>VLOOKUP(D3547,Group[],4,FALSE)</f>
        <v>Hilir Lainnya</v>
      </c>
      <c r="N3547" t="str">
        <f>VLOOKUP(F3547,Kategori[],3,FALSE)</f>
        <v>Hilir Lainya</v>
      </c>
    </row>
    <row r="3548" spans="1:14">
      <c r="A3548" s="139" t="s">
        <v>6856</v>
      </c>
      <c r="B3548" s="27" t="s">
        <v>6872</v>
      </c>
      <c r="C3548" s="27" t="s">
        <v>19</v>
      </c>
      <c r="D3548" s="27" t="s">
        <v>1074</v>
      </c>
      <c r="E3548" s="27" t="s">
        <v>43</v>
      </c>
      <c r="F3548" s="27" t="s">
        <v>646</v>
      </c>
      <c r="G3548" s="27" t="s">
        <v>647</v>
      </c>
      <c r="H3548" s="139" t="s">
        <v>5</v>
      </c>
      <c r="I3548" s="1">
        <v>43076576</v>
      </c>
      <c r="J3548" s="58">
        <v>313</v>
      </c>
      <c r="K3548" t="str">
        <f>VLOOKUP(D3548,Group[],3,FALSE)</f>
        <v>Non Komoditi</v>
      </c>
      <c r="L3548">
        <f>VLOOKUP(D3548,Group[],5,FALSE)</f>
        <v>0</v>
      </c>
      <c r="M3548" t="str">
        <f>VLOOKUP(D3548,Group[],4,FALSE)</f>
        <v>Hilir Lainnya</v>
      </c>
      <c r="N3548" t="str">
        <f>VLOOKUP(F3548,Kategori[],3,FALSE)</f>
        <v>Hilir Lainya</v>
      </c>
    </row>
    <row r="3549" spans="1:14">
      <c r="A3549" s="139" t="s">
        <v>6856</v>
      </c>
      <c r="B3549" s="27" t="s">
        <v>6872</v>
      </c>
      <c r="C3549" s="27" t="s">
        <v>19</v>
      </c>
      <c r="D3549" s="27" t="s">
        <v>1074</v>
      </c>
      <c r="E3549" s="27" t="s">
        <v>43</v>
      </c>
      <c r="F3549" s="27" t="s">
        <v>648</v>
      </c>
      <c r="G3549" s="27" t="s">
        <v>649</v>
      </c>
      <c r="H3549" s="139" t="s">
        <v>5</v>
      </c>
      <c r="I3549" s="1">
        <v>37419975</v>
      </c>
      <c r="J3549" s="58">
        <v>277</v>
      </c>
      <c r="K3549" t="str">
        <f>VLOOKUP(D3549,Group[],3,FALSE)</f>
        <v>Non Komoditi</v>
      </c>
      <c r="L3549">
        <f>VLOOKUP(D3549,Group[],5,FALSE)</f>
        <v>0</v>
      </c>
      <c r="M3549" t="str">
        <f>VLOOKUP(D3549,Group[],4,FALSE)</f>
        <v>Hilir Lainnya</v>
      </c>
      <c r="N3549" t="str">
        <f>VLOOKUP(F3549,Kategori[],3,FALSE)</f>
        <v>Hilir Lainya</v>
      </c>
    </row>
    <row r="3550" spans="1:14">
      <c r="A3550" s="139" t="s">
        <v>6856</v>
      </c>
      <c r="B3550" s="27" t="s">
        <v>6872</v>
      </c>
      <c r="C3550" s="27" t="s">
        <v>19</v>
      </c>
      <c r="D3550" s="27" t="s">
        <v>1074</v>
      </c>
      <c r="E3550" s="27" t="s">
        <v>43</v>
      </c>
      <c r="F3550" s="27" t="s">
        <v>650</v>
      </c>
      <c r="G3550" s="27" t="s">
        <v>651</v>
      </c>
      <c r="H3550" s="139" t="s">
        <v>5</v>
      </c>
      <c r="I3550" s="1">
        <v>13010811</v>
      </c>
      <c r="J3550" s="58">
        <v>53</v>
      </c>
      <c r="K3550" t="str">
        <f>VLOOKUP(D3550,Group[],3,FALSE)</f>
        <v>Non Komoditi</v>
      </c>
      <c r="L3550">
        <f>VLOOKUP(D3550,Group[],5,FALSE)</f>
        <v>0</v>
      </c>
      <c r="M3550" t="str">
        <f>VLOOKUP(D3550,Group[],4,FALSE)</f>
        <v>Hilir Lainnya</v>
      </c>
      <c r="N3550" t="str">
        <f>VLOOKUP(F3550,Kategori[],3,FALSE)</f>
        <v>Hilir Lainya</v>
      </c>
    </row>
    <row r="3551" spans="1:14">
      <c r="A3551" s="139" t="s">
        <v>6856</v>
      </c>
      <c r="B3551" s="27" t="s">
        <v>6872</v>
      </c>
      <c r="C3551" s="27" t="s">
        <v>19</v>
      </c>
      <c r="D3551" s="27" t="s">
        <v>1074</v>
      </c>
      <c r="E3551" s="27" t="s">
        <v>43</v>
      </c>
      <c r="F3551" s="27" t="s">
        <v>652</v>
      </c>
      <c r="G3551" s="27" t="s">
        <v>653</v>
      </c>
      <c r="H3551" s="139" t="s">
        <v>5</v>
      </c>
      <c r="I3551" s="1">
        <v>2506053</v>
      </c>
      <c r="J3551" s="58">
        <v>17</v>
      </c>
      <c r="K3551" t="str">
        <f>VLOOKUP(D3551,Group[],3,FALSE)</f>
        <v>Non Komoditi</v>
      </c>
      <c r="L3551">
        <f>VLOOKUP(D3551,Group[],5,FALSE)</f>
        <v>0</v>
      </c>
      <c r="M3551" t="str">
        <f>VLOOKUP(D3551,Group[],4,FALSE)</f>
        <v>Hilir Lainnya</v>
      </c>
      <c r="N3551" t="str">
        <f>VLOOKUP(F3551,Kategori[],3,FALSE)</f>
        <v>Hilir Lainya</v>
      </c>
    </row>
    <row r="3552" spans="1:14">
      <c r="A3552" s="139" t="s">
        <v>6856</v>
      </c>
      <c r="B3552" s="27" t="s">
        <v>6872</v>
      </c>
      <c r="C3552" s="27" t="s">
        <v>19</v>
      </c>
      <c r="D3552" s="27" t="s">
        <v>1074</v>
      </c>
      <c r="E3552" s="27" t="s">
        <v>43</v>
      </c>
      <c r="F3552" s="27" t="s">
        <v>664</v>
      </c>
      <c r="G3552" s="27" t="s">
        <v>665</v>
      </c>
      <c r="H3552" s="139" t="s">
        <v>5</v>
      </c>
      <c r="I3552" s="1">
        <v>9835135</v>
      </c>
      <c r="J3552" s="58">
        <v>90</v>
      </c>
      <c r="K3552" t="str">
        <f>VLOOKUP(D3552,Group[],3,FALSE)</f>
        <v>Non Komoditi</v>
      </c>
      <c r="L3552">
        <f>VLOOKUP(D3552,Group[],5,FALSE)</f>
        <v>0</v>
      </c>
      <c r="M3552" t="str">
        <f>VLOOKUP(D3552,Group[],4,FALSE)</f>
        <v>Hilir Lainnya</v>
      </c>
      <c r="N3552" t="str">
        <f>VLOOKUP(F3552,Kategori[],3,FALSE)</f>
        <v>Hilir Lainya</v>
      </c>
    </row>
    <row r="3553" spans="1:14">
      <c r="A3553" s="139" t="s">
        <v>6856</v>
      </c>
      <c r="B3553" s="27" t="s">
        <v>6872</v>
      </c>
      <c r="C3553" s="27" t="s">
        <v>19</v>
      </c>
      <c r="D3553" s="27" t="s">
        <v>1074</v>
      </c>
      <c r="E3553" s="27" t="s">
        <v>43</v>
      </c>
      <c r="F3553" s="27" t="s">
        <v>666</v>
      </c>
      <c r="G3553" s="27" t="s">
        <v>667</v>
      </c>
      <c r="H3553" s="139" t="s">
        <v>5</v>
      </c>
      <c r="I3553" s="1">
        <v>9283782</v>
      </c>
      <c r="J3553" s="58">
        <v>145</v>
      </c>
      <c r="K3553" t="str">
        <f>VLOOKUP(D3553,Group[],3,FALSE)</f>
        <v>Non Komoditi</v>
      </c>
      <c r="L3553">
        <f>VLOOKUP(D3553,Group[],5,FALSE)</f>
        <v>0</v>
      </c>
      <c r="M3553" t="str">
        <f>VLOOKUP(D3553,Group[],4,FALSE)</f>
        <v>Hilir Lainnya</v>
      </c>
      <c r="N3553" t="str">
        <f>VLOOKUP(F3553,Kategori[],3,FALSE)</f>
        <v>Hilir Lainya</v>
      </c>
    </row>
    <row r="3554" spans="1:14">
      <c r="A3554" s="139" t="s">
        <v>6856</v>
      </c>
      <c r="B3554" s="27" t="s">
        <v>6872</v>
      </c>
      <c r="C3554" s="27" t="s">
        <v>19</v>
      </c>
      <c r="D3554" s="27" t="s">
        <v>1074</v>
      </c>
      <c r="E3554" s="27" t="s">
        <v>43</v>
      </c>
      <c r="F3554" s="27" t="s">
        <v>668</v>
      </c>
      <c r="G3554" s="27" t="s">
        <v>669</v>
      </c>
      <c r="H3554" s="139" t="s">
        <v>5</v>
      </c>
      <c r="I3554" s="1">
        <v>9499999</v>
      </c>
      <c r="J3554" s="58">
        <v>89</v>
      </c>
      <c r="K3554" t="str">
        <f>VLOOKUP(D3554,Group[],3,FALSE)</f>
        <v>Non Komoditi</v>
      </c>
      <c r="L3554">
        <f>VLOOKUP(D3554,Group[],5,FALSE)</f>
        <v>0</v>
      </c>
      <c r="M3554" t="str">
        <f>VLOOKUP(D3554,Group[],4,FALSE)</f>
        <v>Hilir Lainnya</v>
      </c>
      <c r="N3554" t="str">
        <f>VLOOKUP(F3554,Kategori[],3,FALSE)</f>
        <v>Hilir Lainya</v>
      </c>
    </row>
    <row r="3555" spans="1:14">
      <c r="A3555" s="139" t="s">
        <v>6856</v>
      </c>
      <c r="B3555" s="27" t="s">
        <v>6872</v>
      </c>
      <c r="C3555" s="27" t="s">
        <v>19</v>
      </c>
      <c r="D3555" s="27" t="s">
        <v>1074</v>
      </c>
      <c r="E3555" s="27" t="s">
        <v>43</v>
      </c>
      <c r="F3555" s="27" t="s">
        <v>670</v>
      </c>
      <c r="G3555" s="27" t="s">
        <v>671</v>
      </c>
      <c r="H3555" s="139" t="s">
        <v>5</v>
      </c>
      <c r="I3555" s="1">
        <v>24531530</v>
      </c>
      <c r="J3555" s="58">
        <v>264</v>
      </c>
      <c r="K3555" t="str">
        <f>VLOOKUP(D3555,Group[],3,FALSE)</f>
        <v>Non Komoditi</v>
      </c>
      <c r="L3555">
        <f>VLOOKUP(D3555,Group[],5,FALSE)</f>
        <v>0</v>
      </c>
      <c r="M3555" t="str">
        <f>VLOOKUP(D3555,Group[],4,FALSE)</f>
        <v>Hilir Lainnya</v>
      </c>
      <c r="N3555" t="str">
        <f>VLOOKUP(F3555,Kategori[],3,FALSE)</f>
        <v>Hilir Lainya</v>
      </c>
    </row>
    <row r="3556" spans="1:14">
      <c r="A3556" s="139" t="s">
        <v>6856</v>
      </c>
      <c r="B3556" s="27" t="s">
        <v>6872</v>
      </c>
      <c r="C3556" s="27" t="s">
        <v>19</v>
      </c>
      <c r="D3556" s="27" t="s">
        <v>1074</v>
      </c>
      <c r="E3556" s="27" t="s">
        <v>43</v>
      </c>
      <c r="F3556" s="27" t="s">
        <v>672</v>
      </c>
      <c r="G3556" s="27" t="s">
        <v>673</v>
      </c>
      <c r="H3556" s="139" t="s">
        <v>5</v>
      </c>
      <c r="I3556" s="1">
        <v>3130630</v>
      </c>
      <c r="J3556" s="58">
        <v>45</v>
      </c>
      <c r="K3556" t="str">
        <f>VLOOKUP(D3556,Group[],3,FALSE)</f>
        <v>Non Komoditi</v>
      </c>
      <c r="L3556">
        <f>VLOOKUP(D3556,Group[],5,FALSE)</f>
        <v>0</v>
      </c>
      <c r="M3556" t="str">
        <f>VLOOKUP(D3556,Group[],4,FALSE)</f>
        <v>Hilir Lainnya</v>
      </c>
      <c r="N3556" t="str">
        <f>VLOOKUP(F3556,Kategori[],3,FALSE)</f>
        <v>Hilir Lainya</v>
      </c>
    </row>
    <row r="3557" spans="1:14">
      <c r="A3557" s="139" t="s">
        <v>6856</v>
      </c>
      <c r="B3557" s="27" t="s">
        <v>6872</v>
      </c>
      <c r="C3557" s="27" t="s">
        <v>19</v>
      </c>
      <c r="D3557" s="27" t="s">
        <v>1074</v>
      </c>
      <c r="E3557" s="27" t="s">
        <v>43</v>
      </c>
      <c r="F3557" s="27" t="s">
        <v>674</v>
      </c>
      <c r="G3557" s="27" t="s">
        <v>675</v>
      </c>
      <c r="H3557" s="139" t="s">
        <v>5</v>
      </c>
      <c r="I3557" s="1">
        <v>490090</v>
      </c>
      <c r="J3557" s="58">
        <v>8</v>
      </c>
      <c r="K3557" t="str">
        <f>VLOOKUP(D3557,Group[],3,FALSE)</f>
        <v>Non Komoditi</v>
      </c>
      <c r="L3557">
        <f>VLOOKUP(D3557,Group[],5,FALSE)</f>
        <v>0</v>
      </c>
      <c r="M3557" t="str">
        <f>VLOOKUP(D3557,Group[],4,FALSE)</f>
        <v>Hilir Lainnya</v>
      </c>
      <c r="N3557" t="str">
        <f>VLOOKUP(F3557,Kategori[],3,FALSE)</f>
        <v>Hilir Lainya</v>
      </c>
    </row>
    <row r="3558" spans="1:14">
      <c r="A3558" s="139" t="s">
        <v>6856</v>
      </c>
      <c r="B3558" s="27" t="s">
        <v>6872</v>
      </c>
      <c r="C3558" s="27" t="s">
        <v>19</v>
      </c>
      <c r="D3558" s="27" t="s">
        <v>1074</v>
      </c>
      <c r="E3558" s="27" t="s">
        <v>43</v>
      </c>
      <c r="F3558" s="27" t="s">
        <v>676</v>
      </c>
      <c r="G3558" s="27" t="s">
        <v>677</v>
      </c>
      <c r="H3558" s="139" t="s">
        <v>5</v>
      </c>
      <c r="I3558" s="1">
        <v>864865</v>
      </c>
      <c r="J3558" s="58">
        <v>20</v>
      </c>
      <c r="K3558" t="str">
        <f>VLOOKUP(D3558,Group[],3,FALSE)</f>
        <v>Non Komoditi</v>
      </c>
      <c r="L3558">
        <f>VLOOKUP(D3558,Group[],5,FALSE)</f>
        <v>0</v>
      </c>
      <c r="M3558" t="str">
        <f>VLOOKUP(D3558,Group[],4,FALSE)</f>
        <v>Hilir Lainnya</v>
      </c>
      <c r="N3558" t="str">
        <f>VLOOKUP(F3558,Kategori[],3,FALSE)</f>
        <v>Hilir Lainya</v>
      </c>
    </row>
    <row r="3559" spans="1:14">
      <c r="A3559" s="139" t="s">
        <v>6856</v>
      </c>
      <c r="B3559" s="27" t="s">
        <v>6872</v>
      </c>
      <c r="C3559" s="27" t="s">
        <v>19</v>
      </c>
      <c r="D3559" s="27" t="s">
        <v>1074</v>
      </c>
      <c r="E3559" s="27" t="s">
        <v>43</v>
      </c>
      <c r="F3559" s="27" t="s">
        <v>678</v>
      </c>
      <c r="G3559" s="27" t="s">
        <v>679</v>
      </c>
      <c r="H3559" s="139" t="s">
        <v>5</v>
      </c>
      <c r="I3559" s="1">
        <v>702702</v>
      </c>
      <c r="J3559" s="58">
        <v>6</v>
      </c>
      <c r="K3559" t="str">
        <f>VLOOKUP(D3559,Group[],3,FALSE)</f>
        <v>Non Komoditi</v>
      </c>
      <c r="L3559">
        <f>VLOOKUP(D3559,Group[],5,FALSE)</f>
        <v>0</v>
      </c>
      <c r="M3559" t="str">
        <f>VLOOKUP(D3559,Group[],4,FALSE)</f>
        <v>Hilir Lainnya</v>
      </c>
      <c r="N3559" t="str">
        <f>VLOOKUP(F3559,Kategori[],3,FALSE)</f>
        <v>Hilir Lainya</v>
      </c>
    </row>
    <row r="3560" spans="1:14">
      <c r="A3560" s="139" t="s">
        <v>6856</v>
      </c>
      <c r="B3560" s="27" t="s">
        <v>6872</v>
      </c>
      <c r="C3560" s="27" t="s">
        <v>19</v>
      </c>
      <c r="D3560" s="27" t="s">
        <v>1074</v>
      </c>
      <c r="E3560" s="27" t="s">
        <v>43</v>
      </c>
      <c r="F3560" s="27" t="s">
        <v>680</v>
      </c>
      <c r="G3560" s="27" t="s">
        <v>681</v>
      </c>
      <c r="H3560" s="139" t="s">
        <v>5</v>
      </c>
      <c r="I3560" s="1">
        <v>9987388</v>
      </c>
      <c r="J3560" s="58">
        <v>158</v>
      </c>
      <c r="K3560" t="str">
        <f>VLOOKUP(D3560,Group[],3,FALSE)</f>
        <v>Non Komoditi</v>
      </c>
      <c r="L3560">
        <f>VLOOKUP(D3560,Group[],5,FALSE)</f>
        <v>0</v>
      </c>
      <c r="M3560" t="str">
        <f>VLOOKUP(D3560,Group[],4,FALSE)</f>
        <v>Hilir Lainnya</v>
      </c>
      <c r="N3560" t="str">
        <f>VLOOKUP(F3560,Kategori[],3,FALSE)</f>
        <v>Hilir Lainya</v>
      </c>
    </row>
    <row r="3561" spans="1:14">
      <c r="A3561" s="139" t="s">
        <v>6856</v>
      </c>
      <c r="B3561" s="27" t="s">
        <v>6872</v>
      </c>
      <c r="C3561" s="27" t="s">
        <v>19</v>
      </c>
      <c r="D3561" s="27" t="s">
        <v>1074</v>
      </c>
      <c r="E3561" s="27" t="s">
        <v>43</v>
      </c>
      <c r="F3561" s="27" t="s">
        <v>682</v>
      </c>
      <c r="G3561" s="27" t="s">
        <v>683</v>
      </c>
      <c r="H3561" s="139" t="s">
        <v>5</v>
      </c>
      <c r="I3561" s="1">
        <v>1238739</v>
      </c>
      <c r="J3561" s="58">
        <v>11</v>
      </c>
      <c r="K3561" t="str">
        <f>VLOOKUP(D3561,Group[],3,FALSE)</f>
        <v>Non Komoditi</v>
      </c>
      <c r="L3561">
        <f>VLOOKUP(D3561,Group[],5,FALSE)</f>
        <v>0</v>
      </c>
      <c r="M3561" t="str">
        <f>VLOOKUP(D3561,Group[],4,FALSE)</f>
        <v>Hilir Lainnya</v>
      </c>
      <c r="N3561" t="str">
        <f>VLOOKUP(F3561,Kategori[],3,FALSE)</f>
        <v>Hilir Lainya</v>
      </c>
    </row>
    <row r="3562" spans="1:14">
      <c r="A3562" s="139" t="s">
        <v>6856</v>
      </c>
      <c r="B3562" s="27" t="s">
        <v>6872</v>
      </c>
      <c r="C3562" s="27" t="s">
        <v>19</v>
      </c>
      <c r="D3562" s="27" t="s">
        <v>1074</v>
      </c>
      <c r="E3562" s="27" t="s">
        <v>43</v>
      </c>
      <c r="F3562" s="27" t="s">
        <v>690</v>
      </c>
      <c r="G3562" s="27" t="s">
        <v>691</v>
      </c>
      <c r="H3562" s="139" t="s">
        <v>5</v>
      </c>
      <c r="I3562" s="1">
        <v>5450450</v>
      </c>
      <c r="J3562" s="58">
        <v>5500</v>
      </c>
      <c r="K3562" t="str">
        <f>VLOOKUP(D3562,Group[],3,FALSE)</f>
        <v>Non Komoditi</v>
      </c>
      <c r="L3562">
        <f>VLOOKUP(D3562,Group[],5,FALSE)</f>
        <v>0</v>
      </c>
      <c r="M3562" t="str">
        <f>VLOOKUP(D3562,Group[],4,FALSE)</f>
        <v>Hilir Lainnya</v>
      </c>
      <c r="N3562" t="str">
        <f>VLOOKUP(F3562,Kategori[],3,FALSE)</f>
        <v>Hilir Lainya</v>
      </c>
    </row>
    <row r="3563" spans="1:14">
      <c r="A3563" s="139" t="s">
        <v>6856</v>
      </c>
      <c r="B3563" s="27" t="s">
        <v>6872</v>
      </c>
      <c r="C3563" s="27" t="s">
        <v>19</v>
      </c>
      <c r="D3563" s="27" t="s">
        <v>1074</v>
      </c>
      <c r="E3563" s="27" t="s">
        <v>43</v>
      </c>
      <c r="F3563" s="27" t="s">
        <v>694</v>
      </c>
      <c r="G3563" s="27" t="s">
        <v>695</v>
      </c>
      <c r="H3563" s="139" t="s">
        <v>5</v>
      </c>
      <c r="I3563" s="1">
        <v>495495</v>
      </c>
      <c r="J3563" s="58">
        <v>5</v>
      </c>
      <c r="K3563" t="str">
        <f>VLOOKUP(D3563,Group[],3,FALSE)</f>
        <v>Non Komoditi</v>
      </c>
      <c r="L3563">
        <f>VLOOKUP(D3563,Group[],5,FALSE)</f>
        <v>0</v>
      </c>
      <c r="M3563" t="str">
        <f>VLOOKUP(D3563,Group[],4,FALSE)</f>
        <v>Hilir Lainnya</v>
      </c>
      <c r="N3563" t="str">
        <f>VLOOKUP(F3563,Kategori[],3,FALSE)</f>
        <v>Hilir Lainya</v>
      </c>
    </row>
    <row r="3564" spans="1:14">
      <c r="A3564" s="139" t="s">
        <v>6856</v>
      </c>
      <c r="B3564" s="27" t="s">
        <v>6872</v>
      </c>
      <c r="C3564" s="27" t="s">
        <v>19</v>
      </c>
      <c r="D3564" s="27" t="s">
        <v>1074</v>
      </c>
      <c r="E3564" s="27" t="s">
        <v>43</v>
      </c>
      <c r="F3564" s="27" t="s">
        <v>696</v>
      </c>
      <c r="G3564" s="27" t="s">
        <v>697</v>
      </c>
      <c r="H3564" s="139" t="s">
        <v>5</v>
      </c>
      <c r="I3564" s="1">
        <v>6486486</v>
      </c>
      <c r="J3564" s="58">
        <v>40</v>
      </c>
      <c r="K3564" t="str">
        <f>VLOOKUP(D3564,Group[],3,FALSE)</f>
        <v>Non Komoditi</v>
      </c>
      <c r="L3564">
        <f>VLOOKUP(D3564,Group[],5,FALSE)</f>
        <v>0</v>
      </c>
      <c r="M3564" t="str">
        <f>VLOOKUP(D3564,Group[],4,FALSE)</f>
        <v>Hilir Lainnya</v>
      </c>
      <c r="N3564" t="str">
        <f>VLOOKUP(F3564,Kategori[],3,FALSE)</f>
        <v>Hilir Lainya</v>
      </c>
    </row>
    <row r="3565" spans="1:14">
      <c r="A3565" s="139" t="s">
        <v>6856</v>
      </c>
      <c r="B3565" s="27" t="s">
        <v>6872</v>
      </c>
      <c r="C3565" s="27" t="s">
        <v>19</v>
      </c>
      <c r="D3565" s="27" t="s">
        <v>1074</v>
      </c>
      <c r="E3565" s="27" t="s">
        <v>43</v>
      </c>
      <c r="F3565" s="27" t="s">
        <v>734</v>
      </c>
      <c r="G3565" s="27" t="s">
        <v>735</v>
      </c>
      <c r="H3565" s="139" t="s">
        <v>5</v>
      </c>
      <c r="I3565" s="1">
        <v>6054054</v>
      </c>
      <c r="J3565" s="58">
        <v>80</v>
      </c>
      <c r="K3565" t="str">
        <f>VLOOKUP(D3565,Group[],3,FALSE)</f>
        <v>Non Komoditi</v>
      </c>
      <c r="L3565">
        <f>VLOOKUP(D3565,Group[],5,FALSE)</f>
        <v>0</v>
      </c>
      <c r="M3565" t="str">
        <f>VLOOKUP(D3565,Group[],4,FALSE)</f>
        <v>Hilir Lainnya</v>
      </c>
      <c r="N3565" t="str">
        <f>VLOOKUP(F3565,Kategori[],3,FALSE)</f>
        <v>Hilir Lainya</v>
      </c>
    </row>
    <row r="3566" spans="1:14">
      <c r="A3566" s="139" t="s">
        <v>6856</v>
      </c>
      <c r="B3566" s="27" t="s">
        <v>6872</v>
      </c>
      <c r="C3566" s="27" t="s">
        <v>19</v>
      </c>
      <c r="D3566" s="27" t="s">
        <v>1074</v>
      </c>
      <c r="E3566" s="27" t="s">
        <v>43</v>
      </c>
      <c r="F3566" s="27" t="s">
        <v>740</v>
      </c>
      <c r="G3566" s="27" t="s">
        <v>741</v>
      </c>
      <c r="H3566" s="139" t="s">
        <v>5</v>
      </c>
      <c r="I3566" s="1">
        <v>21854775</v>
      </c>
      <c r="J3566" s="58">
        <v>341</v>
      </c>
      <c r="K3566" t="str">
        <f>VLOOKUP(D3566,Group[],3,FALSE)</f>
        <v>Non Komoditi</v>
      </c>
      <c r="L3566">
        <f>VLOOKUP(D3566,Group[],5,FALSE)</f>
        <v>0</v>
      </c>
      <c r="M3566" t="str">
        <f>VLOOKUP(D3566,Group[],4,FALSE)</f>
        <v>Hilir Lainnya</v>
      </c>
      <c r="N3566" t="str">
        <f>VLOOKUP(F3566,Kategori[],3,FALSE)</f>
        <v>Hilir Lainya</v>
      </c>
    </row>
    <row r="3567" spans="1:14">
      <c r="A3567" s="139" t="s">
        <v>6856</v>
      </c>
      <c r="B3567" s="27" t="s">
        <v>6872</v>
      </c>
      <c r="C3567" s="27" t="s">
        <v>19</v>
      </c>
      <c r="D3567" s="27" t="s">
        <v>1074</v>
      </c>
      <c r="E3567" s="27" t="s">
        <v>43</v>
      </c>
      <c r="F3567" s="27" t="s">
        <v>742</v>
      </c>
      <c r="G3567" s="27" t="s">
        <v>743</v>
      </c>
      <c r="H3567" s="139" t="s">
        <v>5</v>
      </c>
      <c r="I3567" s="1">
        <v>20077297</v>
      </c>
      <c r="J3567" s="58">
        <v>338</v>
      </c>
      <c r="K3567" t="str">
        <f>VLOOKUP(D3567,Group[],3,FALSE)</f>
        <v>Non Komoditi</v>
      </c>
      <c r="L3567">
        <f>VLOOKUP(D3567,Group[],5,FALSE)</f>
        <v>0</v>
      </c>
      <c r="M3567" t="str">
        <f>VLOOKUP(D3567,Group[],4,FALSE)</f>
        <v>Hilir Lainnya</v>
      </c>
      <c r="N3567" t="str">
        <f>VLOOKUP(F3567,Kategori[],3,FALSE)</f>
        <v>Hilir Lainya</v>
      </c>
    </row>
    <row r="3568" spans="1:14">
      <c r="A3568" s="139" t="s">
        <v>6856</v>
      </c>
      <c r="B3568" s="27" t="s">
        <v>6872</v>
      </c>
      <c r="C3568" s="27" t="s">
        <v>19</v>
      </c>
      <c r="D3568" s="27" t="s">
        <v>1071</v>
      </c>
      <c r="E3568" s="27" t="s">
        <v>42</v>
      </c>
      <c r="F3568" s="27" t="s">
        <v>662</v>
      </c>
      <c r="G3568" s="27" t="s">
        <v>663</v>
      </c>
      <c r="H3568" s="139" t="s">
        <v>5</v>
      </c>
      <c r="I3568" s="1">
        <v>241321200</v>
      </c>
      <c r="J3568" s="58">
        <v>14244</v>
      </c>
      <c r="K3568" t="str">
        <f>VLOOKUP(D3568,Group[],3,FALSE)</f>
        <v>Non Komoditi</v>
      </c>
      <c r="L3568">
        <f>VLOOKUP(D3568,Group[],5,FALSE)</f>
        <v>0</v>
      </c>
      <c r="M3568" t="str">
        <f>VLOOKUP(D3568,Group[],4,FALSE)</f>
        <v>Hilir Lainnya</v>
      </c>
      <c r="N3568" t="str">
        <f>VLOOKUP(F3568,Kategori[],3,FALSE)</f>
        <v>Hilir Lainya</v>
      </c>
    </row>
    <row r="3569" spans="1:14">
      <c r="A3569" s="139" t="s">
        <v>6856</v>
      </c>
      <c r="B3569" s="27" t="s">
        <v>6872</v>
      </c>
      <c r="C3569" s="27" t="s">
        <v>19</v>
      </c>
      <c r="D3569" s="27" t="s">
        <v>1071</v>
      </c>
      <c r="E3569" s="27" t="s">
        <v>42</v>
      </c>
      <c r="F3569" s="27" t="s">
        <v>738</v>
      </c>
      <c r="G3569" s="27" t="s">
        <v>739</v>
      </c>
      <c r="H3569" s="139" t="s">
        <v>5</v>
      </c>
      <c r="I3569" s="1">
        <v>7200000</v>
      </c>
      <c r="J3569" s="58">
        <v>16000</v>
      </c>
      <c r="K3569" t="str">
        <f>VLOOKUP(D3569,Group[],3,FALSE)</f>
        <v>Non Komoditi</v>
      </c>
      <c r="L3569">
        <f>VLOOKUP(D3569,Group[],5,FALSE)</f>
        <v>0</v>
      </c>
      <c r="M3569" t="str">
        <f>VLOOKUP(D3569,Group[],4,FALSE)</f>
        <v>Hilir Lainnya</v>
      </c>
      <c r="N3569" t="str">
        <f>VLOOKUP(F3569,Kategori[],3,FALSE)</f>
        <v>Hilir Lainya</v>
      </c>
    </row>
    <row r="3570" spans="1:14">
      <c r="A3570" s="139" t="s">
        <v>6856</v>
      </c>
      <c r="B3570" s="27" t="s">
        <v>6872</v>
      </c>
      <c r="C3570" s="27" t="s">
        <v>19</v>
      </c>
      <c r="D3570" s="27" t="s">
        <v>1064</v>
      </c>
      <c r="E3570" s="27" t="s">
        <v>33</v>
      </c>
      <c r="F3570" s="27" t="s">
        <v>642</v>
      </c>
      <c r="G3570" s="27" t="s">
        <v>643</v>
      </c>
      <c r="H3570" s="139" t="s">
        <v>5</v>
      </c>
      <c r="I3570" s="1">
        <v>3706250000</v>
      </c>
      <c r="J3570" s="58">
        <v>250000</v>
      </c>
      <c r="K3570" t="str">
        <f>VLOOKUP(D3570,Group[],3,FALSE)</f>
        <v>Komoditi</v>
      </c>
      <c r="L3570" t="str">
        <f>VLOOKUP(D3570,Group[],5,FALSE)</f>
        <v>Tebu</v>
      </c>
      <c r="M3570" t="str">
        <f>VLOOKUP(D3570,Group[],4,FALSE)</f>
        <v>Tebu</v>
      </c>
      <c r="N3570" t="str">
        <f>VLOOKUP(F3570,Kategori[],3,FALSE)</f>
        <v>Gula</v>
      </c>
    </row>
    <row r="3571" spans="1:14">
      <c r="A3571" s="139" t="s">
        <v>6856</v>
      </c>
      <c r="B3571" s="27" t="s">
        <v>6872</v>
      </c>
      <c r="C3571" s="27" t="s">
        <v>19</v>
      </c>
      <c r="D3571" s="27" t="s">
        <v>1064</v>
      </c>
      <c r="E3571" s="27" t="s">
        <v>33</v>
      </c>
      <c r="F3571" s="27" t="s">
        <v>367</v>
      </c>
      <c r="G3571" s="27" t="s">
        <v>368</v>
      </c>
      <c r="H3571" s="139" t="s">
        <v>5</v>
      </c>
      <c r="I3571" s="1">
        <v>4695000000</v>
      </c>
      <c r="J3571" s="58">
        <v>1800000</v>
      </c>
      <c r="K3571" t="str">
        <f>VLOOKUP(D3571,Group[],3,FALSE)</f>
        <v>Komoditi</v>
      </c>
      <c r="L3571" t="str">
        <f>VLOOKUP(D3571,Group[],5,FALSE)</f>
        <v>Tebu</v>
      </c>
      <c r="M3571" t="str">
        <f>VLOOKUP(D3571,Group[],4,FALSE)</f>
        <v>Tebu</v>
      </c>
      <c r="N3571" t="str">
        <f>VLOOKUP(F3571,Kategori[],3,FALSE)</f>
        <v>Gula</v>
      </c>
    </row>
    <row r="3572" spans="1:14">
      <c r="A3572" s="139" t="s">
        <v>6856</v>
      </c>
      <c r="B3572" s="27" t="s">
        <v>6872</v>
      </c>
      <c r="C3572" s="27" t="s">
        <v>19</v>
      </c>
      <c r="D3572" s="27" t="s">
        <v>1076</v>
      </c>
      <c r="E3572" s="27" t="s">
        <v>32</v>
      </c>
      <c r="F3572" s="27" t="s">
        <v>6</v>
      </c>
      <c r="G3572" s="27" t="s">
        <v>6</v>
      </c>
      <c r="H3572" s="139" t="s">
        <v>5</v>
      </c>
      <c r="I3572" s="1">
        <v>2356000</v>
      </c>
      <c r="J3572" s="58">
        <v>0</v>
      </c>
      <c r="K3572" t="str">
        <f>VLOOKUP(D3572,Group[],3,FALSE)</f>
        <v>Non Komoditi</v>
      </c>
      <c r="L3572">
        <f>VLOOKUP(D3572,Group[],5,FALSE)</f>
        <v>0</v>
      </c>
      <c r="M3572" t="str">
        <f>VLOOKUP(D3572,Group[],4,FALSE)</f>
        <v>Hortikultura</v>
      </c>
      <c r="N3572" t="str">
        <f>VLOOKUP(F3572,Kategori[],3,FALSE)</f>
        <v>Lainnya</v>
      </c>
    </row>
    <row r="3573" spans="1:14">
      <c r="A3573" s="139" t="s">
        <v>6856</v>
      </c>
      <c r="B3573" s="27" t="s">
        <v>6872</v>
      </c>
      <c r="C3573" s="27" t="s">
        <v>19</v>
      </c>
      <c r="D3573" s="27" t="s">
        <v>1065</v>
      </c>
      <c r="E3573" s="27" t="s">
        <v>34</v>
      </c>
      <c r="F3573" s="27" t="s">
        <v>320</v>
      </c>
      <c r="G3573" s="27" t="s">
        <v>321</v>
      </c>
      <c r="H3573" s="139" t="s">
        <v>5</v>
      </c>
      <c r="I3573" s="1">
        <v>887447023</v>
      </c>
      <c r="J3573" s="58">
        <v>22</v>
      </c>
      <c r="K3573" t="str">
        <f>VLOOKUP(D3573,Group[],3,FALSE)</f>
        <v>Non Komoditi</v>
      </c>
      <c r="L3573">
        <f>VLOOKUP(D3573,Group[],5,FALSE)</f>
        <v>0</v>
      </c>
      <c r="M3573" t="str">
        <f>VLOOKUP(D3573,Group[],4,FALSE)</f>
        <v>Optimalisasi Aset</v>
      </c>
      <c r="N3573" t="str">
        <f>VLOOKUP(F3573,Kategori[],3,FALSE)</f>
        <v>Optimalisasi Aset</v>
      </c>
    </row>
    <row r="3574" spans="1:14">
      <c r="A3574" s="139" t="s">
        <v>6856</v>
      </c>
      <c r="B3574" s="27" t="s">
        <v>6872</v>
      </c>
      <c r="C3574" s="27" t="s">
        <v>19</v>
      </c>
      <c r="D3574" s="27" t="s">
        <v>1065</v>
      </c>
      <c r="E3574" s="27" t="s">
        <v>34</v>
      </c>
      <c r="F3574" s="27" t="s">
        <v>6</v>
      </c>
      <c r="G3574" s="27" t="s">
        <v>6</v>
      </c>
      <c r="H3574" s="139" t="s">
        <v>5</v>
      </c>
      <c r="I3574" s="1">
        <v>-23724000</v>
      </c>
      <c r="J3574" s="58">
        <v>0</v>
      </c>
      <c r="K3574" t="str">
        <f>VLOOKUP(D3574,Group[],3,FALSE)</f>
        <v>Non Komoditi</v>
      </c>
      <c r="L3574">
        <f>VLOOKUP(D3574,Group[],5,FALSE)</f>
        <v>0</v>
      </c>
      <c r="M3574" t="str">
        <f>VLOOKUP(D3574,Group[],4,FALSE)</f>
        <v>Optimalisasi Aset</v>
      </c>
      <c r="N3574" t="str">
        <f>VLOOKUP(F3574,Kategori[],3,FALSE)</f>
        <v>Lainnya</v>
      </c>
    </row>
    <row r="3575" spans="1:14">
      <c r="A3575" s="139" t="s">
        <v>6856</v>
      </c>
      <c r="B3575" s="27" t="s">
        <v>6872</v>
      </c>
      <c r="C3575" s="27" t="s">
        <v>19</v>
      </c>
      <c r="D3575" s="27" t="s">
        <v>1073</v>
      </c>
      <c r="E3575" s="27" t="s">
        <v>26</v>
      </c>
      <c r="F3575" s="27" t="s">
        <v>116</v>
      </c>
      <c r="G3575" s="27" t="s">
        <v>117</v>
      </c>
      <c r="H3575" s="139" t="s">
        <v>5</v>
      </c>
      <c r="I3575" s="1">
        <v>172275123</v>
      </c>
      <c r="J3575" s="58">
        <v>35</v>
      </c>
      <c r="K3575" t="str">
        <f>VLOOKUP(D3575,Group[],3,FALSE)</f>
        <v>Non Komoditi</v>
      </c>
      <c r="L3575">
        <f>VLOOKUP(D3575,Group[],5,FALSE)</f>
        <v>0</v>
      </c>
      <c r="M3575" t="str">
        <f>VLOOKUP(D3575,Group[],4,FALSE)</f>
        <v>Agrowisata</v>
      </c>
      <c r="N3575" t="str">
        <f>VLOOKUP(F3575,Kategori[],3,FALSE)</f>
        <v>Agrowisata</v>
      </c>
    </row>
    <row r="3576" spans="1:14">
      <c r="A3576" s="139" t="s">
        <v>6856</v>
      </c>
      <c r="B3576" s="27" t="s">
        <v>6872</v>
      </c>
      <c r="C3576" s="27" t="s">
        <v>19</v>
      </c>
      <c r="D3576" s="27" t="s">
        <v>1073</v>
      </c>
      <c r="E3576" s="27" t="s">
        <v>26</v>
      </c>
      <c r="F3576" s="27" t="s">
        <v>118</v>
      </c>
      <c r="G3576" s="27" t="s">
        <v>119</v>
      </c>
      <c r="H3576" s="139" t="s">
        <v>5</v>
      </c>
      <c r="I3576" s="1">
        <v>169378020</v>
      </c>
      <c r="J3576" s="58">
        <v>34</v>
      </c>
      <c r="K3576" t="str">
        <f>VLOOKUP(D3576,Group[],3,FALSE)</f>
        <v>Non Komoditi</v>
      </c>
      <c r="L3576">
        <f>VLOOKUP(D3576,Group[],5,FALSE)</f>
        <v>0</v>
      </c>
      <c r="M3576" t="str">
        <f>VLOOKUP(D3576,Group[],4,FALSE)</f>
        <v>Agrowisata</v>
      </c>
      <c r="N3576" t="str">
        <f>VLOOKUP(F3576,Kategori[],3,FALSE)</f>
        <v>Agrowisata</v>
      </c>
    </row>
    <row r="3577" spans="1:14">
      <c r="A3577" s="139" t="s">
        <v>6856</v>
      </c>
      <c r="B3577" s="27" t="s">
        <v>6872</v>
      </c>
      <c r="C3577" s="27" t="s">
        <v>19</v>
      </c>
      <c r="D3577" s="27" t="s">
        <v>1073</v>
      </c>
      <c r="E3577" s="27" t="s">
        <v>26</v>
      </c>
      <c r="F3577" s="27" t="s">
        <v>120</v>
      </c>
      <c r="G3577" s="27" t="s">
        <v>121</v>
      </c>
      <c r="H3577" s="139" t="s">
        <v>5</v>
      </c>
      <c r="I3577" s="1">
        <v>2385125779</v>
      </c>
      <c r="J3577" s="58">
        <v>82</v>
      </c>
      <c r="K3577" t="str">
        <f>VLOOKUP(D3577,Group[],3,FALSE)</f>
        <v>Non Komoditi</v>
      </c>
      <c r="L3577">
        <f>VLOOKUP(D3577,Group[],5,FALSE)</f>
        <v>0</v>
      </c>
      <c r="M3577" t="str">
        <f>VLOOKUP(D3577,Group[],4,FALSE)</f>
        <v>Agrowisata</v>
      </c>
      <c r="N3577" t="str">
        <f>VLOOKUP(F3577,Kategori[],3,FALSE)</f>
        <v>Agrowisata</v>
      </c>
    </row>
    <row r="3578" spans="1:14">
      <c r="A3578" s="139" t="s">
        <v>6856</v>
      </c>
      <c r="B3578" s="27" t="s">
        <v>6872</v>
      </c>
      <c r="C3578" s="27" t="s">
        <v>19</v>
      </c>
      <c r="D3578" s="27" t="s">
        <v>1073</v>
      </c>
      <c r="E3578" s="27" t="s">
        <v>26</v>
      </c>
      <c r="F3578" s="27" t="s">
        <v>122</v>
      </c>
      <c r="G3578" s="27" t="s">
        <v>123</v>
      </c>
      <c r="H3578" s="139" t="s">
        <v>5</v>
      </c>
      <c r="I3578" s="1">
        <v>552218105</v>
      </c>
      <c r="J3578" s="58">
        <v>47</v>
      </c>
      <c r="K3578" t="str">
        <f>VLOOKUP(D3578,Group[],3,FALSE)</f>
        <v>Non Komoditi</v>
      </c>
      <c r="L3578">
        <f>VLOOKUP(D3578,Group[],5,FALSE)</f>
        <v>0</v>
      </c>
      <c r="M3578" t="str">
        <f>VLOOKUP(D3578,Group[],4,FALSE)</f>
        <v>Agrowisata</v>
      </c>
      <c r="N3578" t="str">
        <f>VLOOKUP(F3578,Kategori[],3,FALSE)</f>
        <v>Agrowisata</v>
      </c>
    </row>
    <row r="3579" spans="1:14">
      <c r="A3579" s="139" t="s">
        <v>6856</v>
      </c>
      <c r="B3579" s="27" t="s">
        <v>6872</v>
      </c>
      <c r="C3579" s="27" t="s">
        <v>19</v>
      </c>
      <c r="D3579" s="27" t="s">
        <v>1073</v>
      </c>
      <c r="E3579" s="27" t="s">
        <v>26</v>
      </c>
      <c r="F3579" s="27" t="s">
        <v>6</v>
      </c>
      <c r="G3579" s="27" t="s">
        <v>6</v>
      </c>
      <c r="H3579" s="139" t="s">
        <v>5</v>
      </c>
      <c r="I3579" s="1">
        <v>55859500</v>
      </c>
      <c r="J3579" s="58">
        <v>0</v>
      </c>
      <c r="K3579" t="str">
        <f>VLOOKUP(D3579,Group[],3,FALSE)</f>
        <v>Non Komoditi</v>
      </c>
      <c r="L3579">
        <f>VLOOKUP(D3579,Group[],5,FALSE)</f>
        <v>0</v>
      </c>
      <c r="M3579" t="str">
        <f>VLOOKUP(D3579,Group[],4,FALSE)</f>
        <v>Agrowisata</v>
      </c>
      <c r="N3579" t="str">
        <f>VLOOKUP(F3579,Kategori[],3,FALSE)</f>
        <v>Lainnya</v>
      </c>
    </row>
    <row r="3580" spans="1:14">
      <c r="A3580" s="139" t="s">
        <v>6856</v>
      </c>
      <c r="B3580" s="27" t="s">
        <v>6872</v>
      </c>
      <c r="C3580" s="27" t="s">
        <v>24</v>
      </c>
      <c r="D3580" s="27" t="s">
        <v>1064</v>
      </c>
      <c r="E3580" s="27" t="s">
        <v>33</v>
      </c>
      <c r="F3580" s="27" t="s">
        <v>642</v>
      </c>
      <c r="G3580" s="27" t="s">
        <v>643</v>
      </c>
      <c r="H3580" s="139" t="s">
        <v>5</v>
      </c>
      <c r="I3580" s="1">
        <v>133422535600</v>
      </c>
      <c r="J3580" s="58">
        <v>9041660</v>
      </c>
      <c r="K3580" t="str">
        <f>VLOOKUP(D3580,Group[],3,FALSE)</f>
        <v>Komoditi</v>
      </c>
      <c r="L3580" t="str">
        <f>VLOOKUP(D3580,Group[],5,FALSE)</f>
        <v>Tebu</v>
      </c>
      <c r="M3580" t="str">
        <f>VLOOKUP(D3580,Group[],4,FALSE)</f>
        <v>Tebu</v>
      </c>
      <c r="N3580" t="str">
        <f>VLOOKUP(F3580,Kategori[],3,FALSE)</f>
        <v>Gula</v>
      </c>
    </row>
    <row r="3581" spans="1:14">
      <c r="A3581" s="139" t="s">
        <v>6856</v>
      </c>
      <c r="B3581" s="27" t="s">
        <v>6872</v>
      </c>
      <c r="C3581" s="27" t="s">
        <v>24</v>
      </c>
      <c r="D3581" s="27" t="s">
        <v>1064</v>
      </c>
      <c r="E3581" s="27" t="s">
        <v>33</v>
      </c>
      <c r="F3581" s="27" t="s">
        <v>750</v>
      </c>
      <c r="G3581" s="27" t="s">
        <v>368</v>
      </c>
      <c r="H3581" s="139" t="s">
        <v>5</v>
      </c>
      <c r="I3581" s="1">
        <v>5526000000</v>
      </c>
      <c r="J3581" s="58">
        <v>2000000</v>
      </c>
      <c r="K3581" t="str">
        <f>VLOOKUP(D3581,Group[],3,FALSE)</f>
        <v>Komoditi</v>
      </c>
      <c r="L3581" t="str">
        <f>VLOOKUP(D3581,Group[],5,FALSE)</f>
        <v>Tebu</v>
      </c>
      <c r="M3581" t="str">
        <f>VLOOKUP(D3581,Group[],4,FALSE)</f>
        <v>Tebu</v>
      </c>
      <c r="N3581" t="str">
        <f>VLOOKUP(F3581,Kategori[],3,FALSE)</f>
        <v>Tetes</v>
      </c>
    </row>
    <row r="3582" spans="1:14">
      <c r="A3582" s="139" t="s">
        <v>6856</v>
      </c>
      <c r="B3582" s="27" t="s">
        <v>6872</v>
      </c>
      <c r="C3582" s="27" t="s">
        <v>24</v>
      </c>
      <c r="D3582" s="27" t="s">
        <v>1064</v>
      </c>
      <c r="E3582" s="27" t="s">
        <v>33</v>
      </c>
      <c r="F3582" s="27" t="s">
        <v>367</v>
      </c>
      <c r="G3582" s="27" t="s">
        <v>368</v>
      </c>
      <c r="H3582" s="139" t="s">
        <v>5</v>
      </c>
      <c r="I3582" s="1">
        <v>6985000000</v>
      </c>
      <c r="J3582" s="58">
        <v>2700000</v>
      </c>
      <c r="K3582" t="str">
        <f>VLOOKUP(D3582,Group[],3,FALSE)</f>
        <v>Komoditi</v>
      </c>
      <c r="L3582" t="str">
        <f>VLOOKUP(D3582,Group[],5,FALSE)</f>
        <v>Tebu</v>
      </c>
      <c r="M3582" t="str">
        <f>VLOOKUP(D3582,Group[],4,FALSE)</f>
        <v>Tebu</v>
      </c>
      <c r="N3582" t="str">
        <f>VLOOKUP(F3582,Kategori[],3,FALSE)</f>
        <v>Gula</v>
      </c>
    </row>
    <row r="3583" spans="1:14">
      <c r="A3583" s="139" t="s">
        <v>6856</v>
      </c>
      <c r="B3583" s="27" t="s">
        <v>6872</v>
      </c>
      <c r="C3583" s="27" t="s">
        <v>24</v>
      </c>
      <c r="D3583" s="27" t="s">
        <v>1077</v>
      </c>
      <c r="E3583" s="27" t="s">
        <v>29</v>
      </c>
      <c r="F3583" s="27" t="s">
        <v>6</v>
      </c>
      <c r="G3583" s="27" t="s">
        <v>6</v>
      </c>
      <c r="H3583" s="139" t="s">
        <v>5</v>
      </c>
      <c r="I3583" s="1">
        <v>6871466854</v>
      </c>
      <c r="J3583" s="58">
        <v>0</v>
      </c>
      <c r="K3583" t="str">
        <f>VLOOKUP(D3583,Group[],3,FALSE)</f>
        <v>Non Komoditi</v>
      </c>
      <c r="L3583">
        <f>VLOOKUP(D3583,Group[],5,FALSE)</f>
        <v>0</v>
      </c>
      <c r="M3583" t="str">
        <f>VLOOKUP(D3583,Group[],4,FALSE)</f>
        <v>Kemasan</v>
      </c>
      <c r="N3583" t="str">
        <f>VLOOKUP(F3583,Kategori[],3,FALSE)</f>
        <v>Lainnya</v>
      </c>
    </row>
    <row r="3584" spans="1:14">
      <c r="A3584" s="139" t="s">
        <v>6856</v>
      </c>
      <c r="B3584" s="27" t="s">
        <v>6872</v>
      </c>
      <c r="C3584" s="27" t="s">
        <v>24</v>
      </c>
      <c r="D3584" s="27" t="s">
        <v>1063</v>
      </c>
      <c r="E3584" s="27" t="s">
        <v>38</v>
      </c>
      <c r="F3584" s="27" t="s">
        <v>142</v>
      </c>
      <c r="G3584" s="27" t="s">
        <v>143</v>
      </c>
      <c r="H3584" s="139" t="s">
        <v>4</v>
      </c>
      <c r="I3584" s="1">
        <v>2190501000</v>
      </c>
      <c r="J3584" s="58">
        <v>5100</v>
      </c>
      <c r="K3584" t="str">
        <f>VLOOKUP(D3584,Group[],3,FALSE)</f>
        <v>Komoditi</v>
      </c>
      <c r="L3584" t="str">
        <f>VLOOKUP(D3584,Group[],5,FALSE)</f>
        <v>Tembakau</v>
      </c>
      <c r="M3584" t="str">
        <f>VLOOKUP(D3584,Group[],4,FALSE)</f>
        <v>Tembakau</v>
      </c>
      <c r="N3584" t="str">
        <f>VLOOKUP(F3584,Kategori[],3,FALSE)</f>
        <v>Tembakau</v>
      </c>
    </row>
    <row r="3585" spans="1:14">
      <c r="A3585" s="139" t="s">
        <v>6856</v>
      </c>
      <c r="B3585" s="27" t="s">
        <v>6872</v>
      </c>
      <c r="C3585" s="27" t="s">
        <v>24</v>
      </c>
      <c r="D3585" s="27" t="s">
        <v>1063</v>
      </c>
      <c r="E3585" s="27" t="s">
        <v>38</v>
      </c>
      <c r="F3585" s="27" t="s">
        <v>144</v>
      </c>
      <c r="G3585" s="27" t="s">
        <v>145</v>
      </c>
      <c r="H3585" s="139" t="s">
        <v>4</v>
      </c>
      <c r="I3585" s="1">
        <v>1310005500</v>
      </c>
      <c r="J3585" s="58">
        <v>3050</v>
      </c>
      <c r="K3585" t="str">
        <f>VLOOKUP(D3585,Group[],3,FALSE)</f>
        <v>Komoditi</v>
      </c>
      <c r="L3585" t="str">
        <f>VLOOKUP(D3585,Group[],5,FALSE)</f>
        <v>Tembakau</v>
      </c>
      <c r="M3585" t="str">
        <f>VLOOKUP(D3585,Group[],4,FALSE)</f>
        <v>Tembakau</v>
      </c>
      <c r="N3585" t="str">
        <f>VLOOKUP(F3585,Kategori[],3,FALSE)</f>
        <v>Tembakau</v>
      </c>
    </row>
    <row r="3586" spans="1:14">
      <c r="A3586" s="139" t="s">
        <v>6856</v>
      </c>
      <c r="B3586" s="27" t="s">
        <v>6872</v>
      </c>
      <c r="C3586" s="27" t="s">
        <v>24</v>
      </c>
      <c r="D3586" s="27" t="s">
        <v>1063</v>
      </c>
      <c r="E3586" s="27" t="s">
        <v>38</v>
      </c>
      <c r="F3586" s="27" t="s">
        <v>148</v>
      </c>
      <c r="G3586" s="27" t="s">
        <v>149</v>
      </c>
      <c r="H3586" s="139" t="s">
        <v>4</v>
      </c>
      <c r="I3586" s="1">
        <v>2426731500</v>
      </c>
      <c r="J3586" s="58">
        <v>5650</v>
      </c>
      <c r="K3586" t="str">
        <f>VLOOKUP(D3586,Group[],3,FALSE)</f>
        <v>Komoditi</v>
      </c>
      <c r="L3586" t="str">
        <f>VLOOKUP(D3586,Group[],5,FALSE)</f>
        <v>Tembakau</v>
      </c>
      <c r="M3586" t="str">
        <f>VLOOKUP(D3586,Group[],4,FALSE)</f>
        <v>Tembakau</v>
      </c>
      <c r="N3586" t="str">
        <f>VLOOKUP(F3586,Kategori[],3,FALSE)</f>
        <v>Tembakau</v>
      </c>
    </row>
    <row r="3587" spans="1:14">
      <c r="A3587" s="139" t="s">
        <v>6856</v>
      </c>
      <c r="B3587" s="27" t="s">
        <v>6872</v>
      </c>
      <c r="C3587" s="27" t="s">
        <v>24</v>
      </c>
      <c r="D3587" s="27" t="s">
        <v>1063</v>
      </c>
      <c r="E3587" s="27" t="s">
        <v>38</v>
      </c>
      <c r="F3587" s="27" t="s">
        <v>150</v>
      </c>
      <c r="G3587" s="27" t="s">
        <v>151</v>
      </c>
      <c r="H3587" s="139" t="s">
        <v>4</v>
      </c>
      <c r="I3587" s="1">
        <v>1202628000</v>
      </c>
      <c r="J3587" s="58">
        <v>2800</v>
      </c>
      <c r="K3587" t="str">
        <f>VLOOKUP(D3587,Group[],3,FALSE)</f>
        <v>Komoditi</v>
      </c>
      <c r="L3587" t="str">
        <f>VLOOKUP(D3587,Group[],5,FALSE)</f>
        <v>Tembakau</v>
      </c>
      <c r="M3587" t="str">
        <f>VLOOKUP(D3587,Group[],4,FALSE)</f>
        <v>Tembakau</v>
      </c>
      <c r="N3587" t="str">
        <f>VLOOKUP(F3587,Kategori[],3,FALSE)</f>
        <v>Tembakau</v>
      </c>
    </row>
    <row r="3588" spans="1:14">
      <c r="A3588" s="139" t="s">
        <v>6856</v>
      </c>
      <c r="B3588" s="27" t="s">
        <v>6872</v>
      </c>
      <c r="C3588" s="27" t="s">
        <v>24</v>
      </c>
      <c r="D3588" s="27" t="s">
        <v>1063</v>
      </c>
      <c r="E3588" s="27" t="s">
        <v>38</v>
      </c>
      <c r="F3588" s="27" t="s">
        <v>158</v>
      </c>
      <c r="G3588" s="27" t="s">
        <v>159</v>
      </c>
      <c r="H3588" s="139" t="s">
        <v>4</v>
      </c>
      <c r="I3588" s="1">
        <v>601314000</v>
      </c>
      <c r="J3588" s="58">
        <v>1400</v>
      </c>
      <c r="K3588" t="str">
        <f>VLOOKUP(D3588,Group[],3,FALSE)</f>
        <v>Komoditi</v>
      </c>
      <c r="L3588" t="str">
        <f>VLOOKUP(D3588,Group[],5,FALSE)</f>
        <v>Tembakau</v>
      </c>
      <c r="M3588" t="str">
        <f>VLOOKUP(D3588,Group[],4,FALSE)</f>
        <v>Tembakau</v>
      </c>
      <c r="N3588" t="str">
        <f>VLOOKUP(F3588,Kategori[],3,FALSE)</f>
        <v>Tembakau</v>
      </c>
    </row>
    <row r="3589" spans="1:14">
      <c r="A3589" s="139" t="s">
        <v>6856</v>
      </c>
      <c r="B3589" s="27" t="s">
        <v>6872</v>
      </c>
      <c r="C3589" s="27" t="s">
        <v>24</v>
      </c>
      <c r="D3589" s="27" t="s">
        <v>1063</v>
      </c>
      <c r="E3589" s="27" t="s">
        <v>38</v>
      </c>
      <c r="F3589" s="27" t="s">
        <v>160</v>
      </c>
      <c r="G3589" s="27" t="s">
        <v>161</v>
      </c>
      <c r="H3589" s="139" t="s">
        <v>4</v>
      </c>
      <c r="I3589" s="1">
        <v>880495500</v>
      </c>
      <c r="J3589" s="58">
        <v>2050</v>
      </c>
      <c r="K3589" t="str">
        <f>VLOOKUP(D3589,Group[],3,FALSE)</f>
        <v>Komoditi</v>
      </c>
      <c r="L3589" t="str">
        <f>VLOOKUP(D3589,Group[],5,FALSE)</f>
        <v>Tembakau</v>
      </c>
      <c r="M3589" t="str">
        <f>VLOOKUP(D3589,Group[],4,FALSE)</f>
        <v>Tembakau</v>
      </c>
      <c r="N3589" t="str">
        <f>VLOOKUP(F3589,Kategori[],3,FALSE)</f>
        <v>Tembakau</v>
      </c>
    </row>
    <row r="3590" spans="1:14">
      <c r="A3590" s="139" t="s">
        <v>6856</v>
      </c>
      <c r="B3590" s="27" t="s">
        <v>6872</v>
      </c>
      <c r="C3590" s="27" t="s">
        <v>24</v>
      </c>
      <c r="D3590" s="27" t="s">
        <v>1063</v>
      </c>
      <c r="E3590" s="27" t="s">
        <v>38</v>
      </c>
      <c r="F3590" s="27" t="s">
        <v>164</v>
      </c>
      <c r="G3590" s="27" t="s">
        <v>165</v>
      </c>
      <c r="H3590" s="139" t="s">
        <v>4</v>
      </c>
      <c r="I3590" s="1">
        <v>1739515500</v>
      </c>
      <c r="J3590" s="58">
        <v>4050</v>
      </c>
      <c r="K3590" t="str">
        <f>VLOOKUP(D3590,Group[],3,FALSE)</f>
        <v>Komoditi</v>
      </c>
      <c r="L3590" t="str">
        <f>VLOOKUP(D3590,Group[],5,FALSE)</f>
        <v>Tembakau</v>
      </c>
      <c r="M3590" t="str">
        <f>VLOOKUP(D3590,Group[],4,FALSE)</f>
        <v>Tembakau</v>
      </c>
      <c r="N3590" t="str">
        <f>VLOOKUP(F3590,Kategori[],3,FALSE)</f>
        <v>Tembakau</v>
      </c>
    </row>
    <row r="3591" spans="1:14">
      <c r="A3591" s="139" t="s">
        <v>6856</v>
      </c>
      <c r="B3591" s="27" t="s">
        <v>6872</v>
      </c>
      <c r="C3591" s="27" t="s">
        <v>24</v>
      </c>
      <c r="D3591" s="27" t="s">
        <v>1063</v>
      </c>
      <c r="E3591" s="27" t="s">
        <v>38</v>
      </c>
      <c r="F3591" s="27" t="s">
        <v>166</v>
      </c>
      <c r="G3591" s="27" t="s">
        <v>167</v>
      </c>
      <c r="H3591" s="139" t="s">
        <v>4</v>
      </c>
      <c r="I3591" s="1">
        <v>1159677000</v>
      </c>
      <c r="J3591" s="58">
        <v>2700</v>
      </c>
      <c r="K3591" t="str">
        <f>VLOOKUP(D3591,Group[],3,FALSE)</f>
        <v>Komoditi</v>
      </c>
      <c r="L3591" t="str">
        <f>VLOOKUP(D3591,Group[],5,FALSE)</f>
        <v>Tembakau</v>
      </c>
      <c r="M3591" t="str">
        <f>VLOOKUP(D3591,Group[],4,FALSE)</f>
        <v>Tembakau</v>
      </c>
      <c r="N3591" t="str">
        <f>VLOOKUP(F3591,Kategori[],3,FALSE)</f>
        <v>Tembakau</v>
      </c>
    </row>
    <row r="3592" spans="1:14">
      <c r="A3592" s="139" t="s">
        <v>6856</v>
      </c>
      <c r="B3592" s="27" t="s">
        <v>6872</v>
      </c>
      <c r="C3592" s="27" t="s">
        <v>24</v>
      </c>
      <c r="D3592" s="27" t="s">
        <v>1063</v>
      </c>
      <c r="E3592" s="27" t="s">
        <v>38</v>
      </c>
      <c r="F3592" s="27" t="s">
        <v>178</v>
      </c>
      <c r="G3592" s="27" t="s">
        <v>179</v>
      </c>
      <c r="H3592" s="139" t="s">
        <v>5</v>
      </c>
      <c r="I3592" s="1">
        <v>1455500</v>
      </c>
      <c r="J3592" s="58">
        <v>5</v>
      </c>
      <c r="K3592" t="str">
        <f>VLOOKUP(D3592,Group[],3,FALSE)</f>
        <v>Komoditi</v>
      </c>
      <c r="L3592" t="str">
        <f>VLOOKUP(D3592,Group[],5,FALSE)</f>
        <v>Tembakau</v>
      </c>
      <c r="M3592" t="str">
        <f>VLOOKUP(D3592,Group[],4,FALSE)</f>
        <v>Tembakau</v>
      </c>
      <c r="N3592" t="str">
        <f>VLOOKUP(F3592,Kategori[],3,FALSE)</f>
        <v>Tembakau</v>
      </c>
    </row>
    <row r="3593" spans="1:14">
      <c r="A3593" s="139" t="s">
        <v>6856</v>
      </c>
      <c r="B3593" s="27" t="s">
        <v>6872</v>
      </c>
      <c r="C3593" s="27" t="s">
        <v>24</v>
      </c>
      <c r="D3593" s="27" t="s">
        <v>1063</v>
      </c>
      <c r="E3593" s="27" t="s">
        <v>38</v>
      </c>
      <c r="F3593" s="27" t="s">
        <v>180</v>
      </c>
      <c r="G3593" s="27" t="s">
        <v>181</v>
      </c>
      <c r="H3593" s="139" t="s">
        <v>4</v>
      </c>
      <c r="I3593" s="1">
        <v>154994400</v>
      </c>
      <c r="J3593" s="58">
        <v>550</v>
      </c>
      <c r="K3593" t="str">
        <f>VLOOKUP(D3593,Group[],3,FALSE)</f>
        <v>Komoditi</v>
      </c>
      <c r="L3593" t="str">
        <f>VLOOKUP(D3593,Group[],5,FALSE)</f>
        <v>Tembakau</v>
      </c>
      <c r="M3593" t="str">
        <f>VLOOKUP(D3593,Group[],4,FALSE)</f>
        <v>Tembakau</v>
      </c>
      <c r="N3593" t="str">
        <f>VLOOKUP(F3593,Kategori[],3,FALSE)</f>
        <v>Tembakau</v>
      </c>
    </row>
    <row r="3594" spans="1:14">
      <c r="A3594" s="139" t="s">
        <v>6856</v>
      </c>
      <c r="B3594" s="27" t="s">
        <v>6872</v>
      </c>
      <c r="C3594" s="27" t="s">
        <v>24</v>
      </c>
      <c r="D3594" s="27" t="s">
        <v>1063</v>
      </c>
      <c r="E3594" s="27" t="s">
        <v>38</v>
      </c>
      <c r="F3594" s="27" t="s">
        <v>182</v>
      </c>
      <c r="G3594" s="27" t="s">
        <v>183</v>
      </c>
      <c r="H3594" s="139" t="s">
        <v>4</v>
      </c>
      <c r="I3594" s="1">
        <v>42271200</v>
      </c>
      <c r="J3594" s="58">
        <v>150</v>
      </c>
      <c r="K3594" t="str">
        <f>VLOOKUP(D3594,Group[],3,FALSE)</f>
        <v>Komoditi</v>
      </c>
      <c r="L3594" t="str">
        <f>VLOOKUP(D3594,Group[],5,FALSE)</f>
        <v>Tembakau</v>
      </c>
      <c r="M3594" t="str">
        <f>VLOOKUP(D3594,Group[],4,FALSE)</f>
        <v>Tembakau</v>
      </c>
      <c r="N3594" t="str">
        <f>VLOOKUP(F3594,Kategori[],3,FALSE)</f>
        <v>Tembakau</v>
      </c>
    </row>
    <row r="3595" spans="1:14">
      <c r="A3595" s="139" t="s">
        <v>6856</v>
      </c>
      <c r="B3595" s="27" t="s">
        <v>6872</v>
      </c>
      <c r="C3595" s="27" t="s">
        <v>24</v>
      </c>
      <c r="D3595" s="27" t="s">
        <v>1063</v>
      </c>
      <c r="E3595" s="27" t="s">
        <v>38</v>
      </c>
      <c r="F3595" s="27" t="s">
        <v>751</v>
      </c>
      <c r="G3595" s="27" t="s">
        <v>752</v>
      </c>
      <c r="H3595" s="139" t="s">
        <v>5</v>
      </c>
      <c r="I3595" s="1">
        <v>2917500</v>
      </c>
      <c r="J3595" s="58">
        <v>55</v>
      </c>
      <c r="K3595" t="str">
        <f>VLOOKUP(D3595,Group[],3,FALSE)</f>
        <v>Komoditi</v>
      </c>
      <c r="L3595" t="str">
        <f>VLOOKUP(D3595,Group[],5,FALSE)</f>
        <v>Tembakau</v>
      </c>
      <c r="M3595" t="str">
        <f>VLOOKUP(D3595,Group[],4,FALSE)</f>
        <v>Tembakau</v>
      </c>
      <c r="N3595" t="str">
        <f>VLOOKUP(F3595,Kategori[],3,FALSE)</f>
        <v>Tembakau</v>
      </c>
    </row>
    <row r="3596" spans="1:14">
      <c r="A3596" s="139" t="s">
        <v>6856</v>
      </c>
      <c r="B3596" s="27" t="s">
        <v>6872</v>
      </c>
      <c r="C3596" s="27" t="s">
        <v>24</v>
      </c>
      <c r="D3596" s="27" t="s">
        <v>1063</v>
      </c>
      <c r="E3596" s="27" t="s">
        <v>38</v>
      </c>
      <c r="F3596" s="27" t="s">
        <v>188</v>
      </c>
      <c r="G3596" s="27" t="s">
        <v>189</v>
      </c>
      <c r="H3596" s="139" t="s">
        <v>5</v>
      </c>
      <c r="I3596" s="1">
        <v>8162500</v>
      </c>
      <c r="J3596" s="58">
        <v>155</v>
      </c>
      <c r="K3596" t="str">
        <f>VLOOKUP(D3596,Group[],3,FALSE)</f>
        <v>Komoditi</v>
      </c>
      <c r="L3596" t="str">
        <f>VLOOKUP(D3596,Group[],5,FALSE)</f>
        <v>Tembakau</v>
      </c>
      <c r="M3596" t="str">
        <f>VLOOKUP(D3596,Group[],4,FALSE)</f>
        <v>Tembakau</v>
      </c>
      <c r="N3596" t="str">
        <f>VLOOKUP(F3596,Kategori[],3,FALSE)</f>
        <v>Tembakau</v>
      </c>
    </row>
    <row r="3597" spans="1:14">
      <c r="A3597" s="139" t="s">
        <v>6856</v>
      </c>
      <c r="B3597" s="27" t="s">
        <v>6872</v>
      </c>
      <c r="C3597" s="27" t="s">
        <v>24</v>
      </c>
      <c r="D3597" s="27" t="s">
        <v>1063</v>
      </c>
      <c r="E3597" s="27" t="s">
        <v>38</v>
      </c>
      <c r="F3597" s="27" t="s">
        <v>258</v>
      </c>
      <c r="G3597" s="27" t="s">
        <v>259</v>
      </c>
      <c r="H3597" s="139" t="s">
        <v>4</v>
      </c>
      <c r="I3597" s="1">
        <v>171804000</v>
      </c>
      <c r="J3597" s="58">
        <v>400</v>
      </c>
      <c r="K3597" t="str">
        <f>VLOOKUP(D3597,Group[],3,FALSE)</f>
        <v>Komoditi</v>
      </c>
      <c r="L3597" t="str">
        <f>VLOOKUP(D3597,Group[],5,FALSE)</f>
        <v>Tembakau</v>
      </c>
      <c r="M3597" t="str">
        <f>VLOOKUP(D3597,Group[],4,FALSE)</f>
        <v>Tembakau</v>
      </c>
      <c r="N3597" t="str">
        <f>VLOOKUP(F3597,Kategori[],3,FALSE)</f>
        <v>Tembakau</v>
      </c>
    </row>
    <row r="3598" spans="1:14">
      <c r="A3598" s="139" t="s">
        <v>6856</v>
      </c>
      <c r="B3598" s="27" t="s">
        <v>6872</v>
      </c>
      <c r="C3598" s="27" t="s">
        <v>24</v>
      </c>
      <c r="D3598" s="27" t="s">
        <v>1063</v>
      </c>
      <c r="E3598" s="27" t="s">
        <v>38</v>
      </c>
      <c r="F3598" s="27" t="s">
        <v>262</v>
      </c>
      <c r="G3598" s="27" t="s">
        <v>263</v>
      </c>
      <c r="H3598" s="139" t="s">
        <v>4</v>
      </c>
      <c r="I3598" s="1">
        <v>28180800</v>
      </c>
      <c r="J3598" s="58">
        <v>100</v>
      </c>
      <c r="K3598" t="str">
        <f>VLOOKUP(D3598,Group[],3,FALSE)</f>
        <v>Komoditi</v>
      </c>
      <c r="L3598" t="str">
        <f>VLOOKUP(D3598,Group[],5,FALSE)</f>
        <v>Tembakau</v>
      </c>
      <c r="M3598" t="str">
        <f>VLOOKUP(D3598,Group[],4,FALSE)</f>
        <v>Tembakau</v>
      </c>
      <c r="N3598" t="str">
        <f>VLOOKUP(F3598,Kategori[],3,FALSE)</f>
        <v>Tembakau</v>
      </c>
    </row>
    <row r="3599" spans="1:14">
      <c r="A3599" s="139" t="s">
        <v>6856</v>
      </c>
      <c r="B3599" s="27" t="s">
        <v>6872</v>
      </c>
      <c r="C3599" s="27" t="s">
        <v>24</v>
      </c>
      <c r="D3599" s="27" t="s">
        <v>1063</v>
      </c>
      <c r="E3599" s="27" t="s">
        <v>38</v>
      </c>
      <c r="F3599" s="27" t="s">
        <v>292</v>
      </c>
      <c r="G3599" s="27" t="s">
        <v>293</v>
      </c>
      <c r="H3599" s="139" t="s">
        <v>5</v>
      </c>
      <c r="I3599" s="1">
        <v>2361754434</v>
      </c>
      <c r="J3599" s="58">
        <v>19222</v>
      </c>
      <c r="K3599" t="str">
        <f>VLOOKUP(D3599,Group[],3,FALSE)</f>
        <v>Komoditi</v>
      </c>
      <c r="L3599" t="str">
        <f>VLOOKUP(D3599,Group[],5,FALSE)</f>
        <v>Tembakau</v>
      </c>
      <c r="M3599" t="str">
        <f>VLOOKUP(D3599,Group[],4,FALSE)</f>
        <v>Tembakau</v>
      </c>
      <c r="N3599" t="str">
        <f>VLOOKUP(F3599,Kategori[],3,FALSE)</f>
        <v>Tembakau</v>
      </c>
    </row>
    <row r="3600" spans="1:14">
      <c r="A3600" s="139" t="s">
        <v>6856</v>
      </c>
      <c r="B3600" s="27" t="s">
        <v>6872</v>
      </c>
      <c r="C3600" s="27" t="s">
        <v>24</v>
      </c>
      <c r="D3600" s="27" t="s">
        <v>1063</v>
      </c>
      <c r="E3600" s="27" t="s">
        <v>38</v>
      </c>
      <c r="F3600" s="27" t="s">
        <v>759</v>
      </c>
      <c r="G3600" s="27" t="s">
        <v>760</v>
      </c>
      <c r="H3600" s="139" t="s">
        <v>5</v>
      </c>
      <c r="I3600" s="1">
        <v>874800</v>
      </c>
      <c r="J3600" s="58">
        <v>3</v>
      </c>
      <c r="K3600" t="str">
        <f>VLOOKUP(D3600,Group[],3,FALSE)</f>
        <v>Komoditi</v>
      </c>
      <c r="L3600" t="str">
        <f>VLOOKUP(D3600,Group[],5,FALSE)</f>
        <v>Tembakau</v>
      </c>
      <c r="M3600" t="str">
        <f>VLOOKUP(D3600,Group[],4,FALSE)</f>
        <v>Tembakau</v>
      </c>
      <c r="N3600" t="str">
        <f>VLOOKUP(F3600,Kategori[],3,FALSE)</f>
        <v>Tembakau</v>
      </c>
    </row>
    <row r="3601" spans="1:14">
      <c r="A3601" s="139" t="s">
        <v>6856</v>
      </c>
      <c r="B3601" s="27" t="s">
        <v>6872</v>
      </c>
      <c r="C3601" s="27" t="s">
        <v>24</v>
      </c>
      <c r="D3601" s="27" t="s">
        <v>1063</v>
      </c>
      <c r="E3601" s="27" t="s">
        <v>38</v>
      </c>
      <c r="F3601" s="27" t="s">
        <v>302</v>
      </c>
      <c r="G3601" s="27" t="s">
        <v>303</v>
      </c>
      <c r="H3601" s="139" t="s">
        <v>5</v>
      </c>
      <c r="I3601" s="1">
        <v>10200000</v>
      </c>
      <c r="J3601" s="58">
        <v>15</v>
      </c>
      <c r="K3601" t="str">
        <f>VLOOKUP(D3601,Group[],3,FALSE)</f>
        <v>Komoditi</v>
      </c>
      <c r="L3601" t="str">
        <f>VLOOKUP(D3601,Group[],5,FALSE)</f>
        <v>Tembakau</v>
      </c>
      <c r="M3601" t="str">
        <f>VLOOKUP(D3601,Group[],4,FALSE)</f>
        <v>Tembakau</v>
      </c>
      <c r="N3601" t="str">
        <f>VLOOKUP(F3601,Kategori[],3,FALSE)</f>
        <v>Tembakau</v>
      </c>
    </row>
    <row r="3602" spans="1:14">
      <c r="A3602" s="139" t="s">
        <v>6856</v>
      </c>
      <c r="B3602" s="27" t="s">
        <v>6872</v>
      </c>
      <c r="C3602" s="27" t="s">
        <v>24</v>
      </c>
      <c r="D3602" s="27" t="s">
        <v>1063</v>
      </c>
      <c r="E3602" s="27" t="s">
        <v>38</v>
      </c>
      <c r="F3602" s="27" t="s">
        <v>763</v>
      </c>
      <c r="G3602" s="27" t="s">
        <v>764</v>
      </c>
      <c r="H3602" s="139" t="s">
        <v>5</v>
      </c>
      <c r="I3602" s="1">
        <v>14580000</v>
      </c>
      <c r="J3602" s="58">
        <v>50</v>
      </c>
      <c r="K3602" t="str">
        <f>VLOOKUP(D3602,Group[],3,FALSE)</f>
        <v>Komoditi</v>
      </c>
      <c r="L3602" t="str">
        <f>VLOOKUP(D3602,Group[],5,FALSE)</f>
        <v>Tembakau</v>
      </c>
      <c r="M3602" t="str">
        <f>VLOOKUP(D3602,Group[],4,FALSE)</f>
        <v>Tembakau</v>
      </c>
      <c r="N3602" t="str">
        <f>VLOOKUP(F3602,Kategori[],3,FALSE)</f>
        <v>Tembakau</v>
      </c>
    </row>
    <row r="3603" spans="1:14">
      <c r="A3603" s="139" t="s">
        <v>6856</v>
      </c>
      <c r="B3603" s="27" t="s">
        <v>6872</v>
      </c>
      <c r="C3603" s="27" t="s">
        <v>24</v>
      </c>
      <c r="D3603" s="27" t="s">
        <v>1063</v>
      </c>
      <c r="E3603" s="27" t="s">
        <v>38</v>
      </c>
      <c r="F3603" s="27" t="s">
        <v>769</v>
      </c>
      <c r="G3603" s="27" t="s">
        <v>770</v>
      </c>
      <c r="H3603" s="139" t="s">
        <v>5</v>
      </c>
      <c r="I3603" s="1">
        <v>17000000</v>
      </c>
      <c r="J3603" s="58">
        <v>50</v>
      </c>
      <c r="K3603" t="str">
        <f>VLOOKUP(D3603,Group[],3,FALSE)</f>
        <v>Komoditi</v>
      </c>
      <c r="L3603" t="str">
        <f>VLOOKUP(D3603,Group[],5,FALSE)</f>
        <v>Tembakau</v>
      </c>
      <c r="M3603" t="str">
        <f>VLOOKUP(D3603,Group[],4,FALSE)</f>
        <v>Tembakau</v>
      </c>
      <c r="N3603" t="str">
        <f>VLOOKUP(F3603,Kategori[],3,FALSE)</f>
        <v>Tembakau</v>
      </c>
    </row>
    <row r="3604" spans="1:14">
      <c r="A3604" s="139" t="s">
        <v>6856</v>
      </c>
      <c r="B3604" s="27" t="s">
        <v>6872</v>
      </c>
      <c r="C3604" s="27" t="s">
        <v>24</v>
      </c>
      <c r="D3604" s="27" t="s">
        <v>1065</v>
      </c>
      <c r="E3604" s="27" t="s">
        <v>34</v>
      </c>
      <c r="F3604" s="27" t="s">
        <v>320</v>
      </c>
      <c r="G3604" s="27" t="s">
        <v>321</v>
      </c>
      <c r="H3604" s="139" t="s">
        <v>5</v>
      </c>
      <c r="I3604" s="1">
        <v>27232114493</v>
      </c>
      <c r="J3604" s="58">
        <v>0</v>
      </c>
      <c r="K3604" t="str">
        <f>VLOOKUP(D3604,Group[],3,FALSE)</f>
        <v>Non Komoditi</v>
      </c>
      <c r="L3604">
        <f>VLOOKUP(D3604,Group[],5,FALSE)</f>
        <v>0</v>
      </c>
      <c r="M3604" t="str">
        <f>VLOOKUP(D3604,Group[],4,FALSE)</f>
        <v>Optimalisasi Aset</v>
      </c>
      <c r="N3604" t="str">
        <f>VLOOKUP(F3604,Kategori[],3,FALSE)</f>
        <v>Optimalisasi Aset</v>
      </c>
    </row>
    <row r="3605" spans="1:14">
      <c r="A3605" s="139" t="s">
        <v>6856</v>
      </c>
      <c r="B3605" s="27" t="s">
        <v>6872</v>
      </c>
      <c r="C3605" s="27" t="s">
        <v>20</v>
      </c>
      <c r="D3605" s="27" t="s">
        <v>1066</v>
      </c>
      <c r="E3605" s="27" t="s">
        <v>28</v>
      </c>
      <c r="F3605" s="27" t="s">
        <v>772</v>
      </c>
      <c r="G3605" s="27" t="s">
        <v>773</v>
      </c>
      <c r="H3605" s="139" t="s">
        <v>5</v>
      </c>
      <c r="I3605" s="1">
        <v>780000000</v>
      </c>
      <c r="J3605" s="58">
        <v>30000</v>
      </c>
      <c r="K3605" t="str">
        <f>VLOOKUP(D3605,Group[],3,FALSE)</f>
        <v>Komoditi</v>
      </c>
      <c r="L3605" t="str">
        <f>VLOOKUP(D3605,Group[],5,FALSE)</f>
        <v>Karet</v>
      </c>
      <c r="M3605" t="str">
        <f>VLOOKUP(D3605,Group[],4,FALSE)</f>
        <v>Karet</v>
      </c>
      <c r="N3605" t="str">
        <f>VLOOKUP(F3605,Kategori[],3,FALSE)</f>
        <v>Karet Lainnya</v>
      </c>
    </row>
    <row r="3606" spans="1:14">
      <c r="A3606" s="139" t="s">
        <v>6856</v>
      </c>
      <c r="B3606" s="27" t="s">
        <v>6872</v>
      </c>
      <c r="C3606" s="27" t="s">
        <v>20</v>
      </c>
      <c r="D3606" s="27" t="s">
        <v>1066</v>
      </c>
      <c r="E3606" s="27" t="s">
        <v>28</v>
      </c>
      <c r="F3606" s="27" t="s">
        <v>322</v>
      </c>
      <c r="G3606" s="27" t="s">
        <v>323</v>
      </c>
      <c r="H3606" s="139" t="s">
        <v>4</v>
      </c>
      <c r="I3606" s="1">
        <v>7182328464</v>
      </c>
      <c r="J3606" s="58">
        <v>211200</v>
      </c>
      <c r="K3606" t="str">
        <f>VLOOKUP(D3606,Group[],3,FALSE)</f>
        <v>Komoditi</v>
      </c>
      <c r="L3606" t="str">
        <f>VLOOKUP(D3606,Group[],5,FALSE)</f>
        <v>Karet</v>
      </c>
      <c r="M3606" t="str">
        <f>VLOOKUP(D3606,Group[],4,FALSE)</f>
        <v>Karet</v>
      </c>
      <c r="N3606" t="str">
        <f>VLOOKUP(F3606,Kategori[],3,FALSE)</f>
        <v>RSS-I</v>
      </c>
    </row>
    <row r="3607" spans="1:14">
      <c r="A3607" s="139" t="s">
        <v>6856</v>
      </c>
      <c r="B3607" s="27" t="s">
        <v>6872</v>
      </c>
      <c r="C3607" s="27" t="s">
        <v>20</v>
      </c>
      <c r="D3607" s="27" t="s">
        <v>1066</v>
      </c>
      <c r="E3607" s="27" t="s">
        <v>28</v>
      </c>
      <c r="F3607" s="27" t="s">
        <v>324</v>
      </c>
      <c r="G3607" s="27" t="s">
        <v>325</v>
      </c>
      <c r="H3607" s="139" t="s">
        <v>4</v>
      </c>
      <c r="I3607" s="1">
        <v>1384994419</v>
      </c>
      <c r="J3607" s="58">
        <v>40320</v>
      </c>
      <c r="K3607" t="str">
        <f>VLOOKUP(D3607,Group[],3,FALSE)</f>
        <v>Komoditi</v>
      </c>
      <c r="L3607" t="str">
        <f>VLOOKUP(D3607,Group[],5,FALSE)</f>
        <v>Karet</v>
      </c>
      <c r="M3607" t="str">
        <f>VLOOKUP(D3607,Group[],4,FALSE)</f>
        <v>Karet</v>
      </c>
      <c r="N3607" t="str">
        <f>VLOOKUP(F3607,Kategori[],3,FALSE)</f>
        <v>RSS-I</v>
      </c>
    </row>
    <row r="3608" spans="1:14">
      <c r="A3608" s="139" t="s">
        <v>6856</v>
      </c>
      <c r="B3608" s="27" t="s">
        <v>6872</v>
      </c>
      <c r="C3608" s="27" t="s">
        <v>20</v>
      </c>
      <c r="D3608" s="27" t="s">
        <v>1066</v>
      </c>
      <c r="E3608" s="27" t="s">
        <v>28</v>
      </c>
      <c r="F3608" s="27" t="s">
        <v>777</v>
      </c>
      <c r="G3608" s="27" t="s">
        <v>778</v>
      </c>
      <c r="H3608" s="139" t="s">
        <v>5</v>
      </c>
      <c r="I3608" s="1">
        <v>2034272000</v>
      </c>
      <c r="J3608" s="58">
        <v>86800</v>
      </c>
      <c r="K3608" t="str">
        <f>VLOOKUP(D3608,Group[],3,FALSE)</f>
        <v>Komoditi</v>
      </c>
      <c r="L3608" t="str">
        <f>VLOOKUP(D3608,Group[],5,FALSE)</f>
        <v>Karet</v>
      </c>
      <c r="M3608" t="str">
        <f>VLOOKUP(D3608,Group[],4,FALSE)</f>
        <v>Karet</v>
      </c>
      <c r="N3608" t="str">
        <f>VLOOKUP(F3608,Kategori[],3,FALSE)</f>
        <v>Karet Lainnya</v>
      </c>
    </row>
    <row r="3609" spans="1:14">
      <c r="A3609" s="139" t="s">
        <v>6856</v>
      </c>
      <c r="B3609" s="27" t="s">
        <v>6872</v>
      </c>
      <c r="C3609" s="27" t="s">
        <v>20</v>
      </c>
      <c r="D3609" s="27" t="s">
        <v>1066</v>
      </c>
      <c r="E3609" s="27" t="s">
        <v>28</v>
      </c>
      <c r="F3609" s="27" t="s">
        <v>779</v>
      </c>
      <c r="G3609" s="27" t="s">
        <v>780</v>
      </c>
      <c r="H3609" s="139" t="s">
        <v>5</v>
      </c>
      <c r="I3609" s="1">
        <v>1862672000</v>
      </c>
      <c r="J3609" s="58">
        <v>87840</v>
      </c>
      <c r="K3609" t="str">
        <f>VLOOKUP(D3609,Group[],3,FALSE)</f>
        <v>Komoditi</v>
      </c>
      <c r="L3609" t="str">
        <f>VLOOKUP(D3609,Group[],5,FALSE)</f>
        <v>Karet</v>
      </c>
      <c r="M3609" t="str">
        <f>VLOOKUP(D3609,Group[],4,FALSE)</f>
        <v>Karet</v>
      </c>
      <c r="N3609" t="str">
        <f>VLOOKUP(F3609,Kategori[],3,FALSE)</f>
        <v>Karet Lainnya</v>
      </c>
    </row>
    <row r="3610" spans="1:14">
      <c r="A3610" s="139" t="s">
        <v>6856</v>
      </c>
      <c r="B3610" s="27" t="s">
        <v>6872</v>
      </c>
      <c r="C3610" s="27" t="s">
        <v>20</v>
      </c>
      <c r="D3610" s="27" t="s">
        <v>1066</v>
      </c>
      <c r="E3610" s="27" t="s">
        <v>28</v>
      </c>
      <c r="F3610" s="27" t="s">
        <v>98</v>
      </c>
      <c r="G3610" s="27" t="s">
        <v>99</v>
      </c>
      <c r="H3610" s="139" t="s">
        <v>4</v>
      </c>
      <c r="I3610" s="1">
        <v>16744935214</v>
      </c>
      <c r="J3610" s="58">
        <v>494262</v>
      </c>
      <c r="K3610" t="str">
        <f>VLOOKUP(D3610,Group[],3,FALSE)</f>
        <v>Komoditi</v>
      </c>
      <c r="L3610" t="str">
        <f>VLOOKUP(D3610,Group[],5,FALSE)</f>
        <v>Karet</v>
      </c>
      <c r="M3610" t="str">
        <f>VLOOKUP(D3610,Group[],4,FALSE)</f>
        <v>Karet</v>
      </c>
      <c r="N3610" t="str">
        <f>VLOOKUP(F3610,Kategori[],3,FALSE)</f>
        <v>RSS-I</v>
      </c>
    </row>
    <row r="3611" spans="1:14">
      <c r="A3611" s="139" t="s">
        <v>6856</v>
      </c>
      <c r="B3611" s="27" t="s">
        <v>6872</v>
      </c>
      <c r="C3611" s="27" t="s">
        <v>20</v>
      </c>
      <c r="D3611" s="27" t="s">
        <v>1066</v>
      </c>
      <c r="E3611" s="27" t="s">
        <v>28</v>
      </c>
      <c r="F3611" s="27" t="s">
        <v>492</v>
      </c>
      <c r="G3611" s="27" t="s">
        <v>493</v>
      </c>
      <c r="H3611" s="139" t="s">
        <v>5</v>
      </c>
      <c r="I3611" s="1">
        <v>261256000</v>
      </c>
      <c r="J3611" s="58">
        <v>9040</v>
      </c>
      <c r="K3611" t="str">
        <f>VLOOKUP(D3611,Group[],3,FALSE)</f>
        <v>Komoditi</v>
      </c>
      <c r="L3611" t="str">
        <f>VLOOKUP(D3611,Group[],5,FALSE)</f>
        <v>Karet</v>
      </c>
      <c r="M3611" t="str">
        <f>VLOOKUP(D3611,Group[],4,FALSE)</f>
        <v>Karet</v>
      </c>
      <c r="N3611" t="str">
        <f>VLOOKUP(F3611,Kategori[],3,FALSE)</f>
        <v>Karet Lainnya</v>
      </c>
    </row>
    <row r="3612" spans="1:14">
      <c r="A3612" s="139" t="s">
        <v>6856</v>
      </c>
      <c r="B3612" s="27" t="s">
        <v>6872</v>
      </c>
      <c r="C3612" s="27" t="s">
        <v>20</v>
      </c>
      <c r="D3612" s="27" t="s">
        <v>1067</v>
      </c>
      <c r="E3612" s="27" t="s">
        <v>36</v>
      </c>
      <c r="F3612" s="27" t="s">
        <v>357</v>
      </c>
      <c r="G3612" s="27" t="s">
        <v>358</v>
      </c>
      <c r="H3612" s="139" t="s">
        <v>5</v>
      </c>
      <c r="I3612" s="1">
        <v>33280000</v>
      </c>
      <c r="J3612" s="58">
        <v>1040</v>
      </c>
      <c r="K3612" t="str">
        <f>VLOOKUP(D3612,Group[],3,FALSE)</f>
        <v>Komoditi</v>
      </c>
      <c r="L3612" t="str">
        <f>VLOOKUP(D3612,Group[],5,FALSE)</f>
        <v>Teh</v>
      </c>
      <c r="M3612" t="str">
        <f>VLOOKUP(D3612,Group[],4,FALSE)</f>
        <v>Teh</v>
      </c>
      <c r="N3612" t="str">
        <f>VLOOKUP(F3612,Kategori[],3,FALSE)</f>
        <v>CTC</v>
      </c>
    </row>
    <row r="3613" spans="1:14">
      <c r="A3613" s="139" t="s">
        <v>6856</v>
      </c>
      <c r="B3613" s="27" t="s">
        <v>6872</v>
      </c>
      <c r="C3613" s="27" t="s">
        <v>20</v>
      </c>
      <c r="D3613" s="27" t="s">
        <v>1067</v>
      </c>
      <c r="E3613" s="27" t="s">
        <v>36</v>
      </c>
      <c r="F3613" s="27" t="s">
        <v>394</v>
      </c>
      <c r="G3613" s="27" t="s">
        <v>395</v>
      </c>
      <c r="H3613" s="139" t="s">
        <v>5</v>
      </c>
      <c r="I3613" s="1">
        <v>194700000</v>
      </c>
      <c r="J3613" s="58">
        <v>6600</v>
      </c>
      <c r="K3613" t="str">
        <f>VLOOKUP(D3613,Group[],3,FALSE)</f>
        <v>Komoditi</v>
      </c>
      <c r="L3613" t="str">
        <f>VLOOKUP(D3613,Group[],5,FALSE)</f>
        <v>Teh</v>
      </c>
      <c r="M3613" t="str">
        <f>VLOOKUP(D3613,Group[],4,FALSE)</f>
        <v>Teh</v>
      </c>
      <c r="N3613" t="str">
        <f>VLOOKUP(F3613,Kategori[],3,FALSE)</f>
        <v>CTC</v>
      </c>
    </row>
    <row r="3614" spans="1:14">
      <c r="A3614" s="139" t="s">
        <v>6856</v>
      </c>
      <c r="B3614" s="27" t="s">
        <v>6872</v>
      </c>
      <c r="C3614" s="27" t="s">
        <v>20</v>
      </c>
      <c r="D3614" s="27" t="s">
        <v>1067</v>
      </c>
      <c r="E3614" s="27" t="s">
        <v>36</v>
      </c>
      <c r="F3614" s="27" t="s">
        <v>84</v>
      </c>
      <c r="G3614" s="27" t="s">
        <v>85</v>
      </c>
      <c r="H3614" s="139" t="s">
        <v>5</v>
      </c>
      <c r="I3614" s="1">
        <v>484174960</v>
      </c>
      <c r="J3614" s="58">
        <v>23320</v>
      </c>
      <c r="K3614" t="str">
        <f>VLOOKUP(D3614,Group[],3,FALSE)</f>
        <v>Komoditi</v>
      </c>
      <c r="L3614" t="str">
        <f>VLOOKUP(D3614,Group[],5,FALSE)</f>
        <v>Teh</v>
      </c>
      <c r="M3614" t="str">
        <f>VLOOKUP(D3614,Group[],4,FALSE)</f>
        <v>Teh</v>
      </c>
      <c r="N3614" t="str">
        <f>VLOOKUP(F3614,Kategori[],3,FALSE)</f>
        <v>CTC</v>
      </c>
    </row>
    <row r="3615" spans="1:14">
      <c r="A3615" s="139" t="s">
        <v>6856</v>
      </c>
      <c r="B3615" s="27" t="s">
        <v>6872</v>
      </c>
      <c r="C3615" s="27" t="s">
        <v>20</v>
      </c>
      <c r="D3615" s="27" t="s">
        <v>1067</v>
      </c>
      <c r="E3615" s="27" t="s">
        <v>36</v>
      </c>
      <c r="F3615" s="27" t="s">
        <v>86</v>
      </c>
      <c r="G3615" s="27" t="s">
        <v>87</v>
      </c>
      <c r="H3615" s="139" t="s">
        <v>5</v>
      </c>
      <c r="I3615" s="1">
        <v>65264940</v>
      </c>
      <c r="J3615" s="58">
        <v>2600</v>
      </c>
      <c r="K3615" t="str">
        <f>VLOOKUP(D3615,Group[],3,FALSE)</f>
        <v>Komoditi</v>
      </c>
      <c r="L3615" t="str">
        <f>VLOOKUP(D3615,Group[],5,FALSE)</f>
        <v>Teh</v>
      </c>
      <c r="M3615" t="str">
        <f>VLOOKUP(D3615,Group[],4,FALSE)</f>
        <v>Teh</v>
      </c>
      <c r="N3615" t="str">
        <f>VLOOKUP(F3615,Kategori[],3,FALSE)</f>
        <v>CTC</v>
      </c>
    </row>
    <row r="3616" spans="1:14">
      <c r="A3616" s="139" t="s">
        <v>6856</v>
      </c>
      <c r="B3616" s="27" t="s">
        <v>6872</v>
      </c>
      <c r="C3616" s="27" t="s">
        <v>20</v>
      </c>
      <c r="D3616" s="27" t="s">
        <v>1067</v>
      </c>
      <c r="E3616" s="27" t="s">
        <v>36</v>
      </c>
      <c r="F3616" s="27" t="s">
        <v>340</v>
      </c>
      <c r="G3616" s="27" t="s">
        <v>341</v>
      </c>
      <c r="H3616" s="139" t="s">
        <v>5</v>
      </c>
      <c r="I3616" s="1">
        <v>703800000</v>
      </c>
      <c r="J3616" s="58">
        <v>46920</v>
      </c>
      <c r="K3616" t="str">
        <f>VLOOKUP(D3616,Group[],3,FALSE)</f>
        <v>Komoditi</v>
      </c>
      <c r="L3616" t="str">
        <f>VLOOKUP(D3616,Group[],5,FALSE)</f>
        <v>Teh</v>
      </c>
      <c r="M3616" t="str">
        <f>VLOOKUP(D3616,Group[],4,FALSE)</f>
        <v>Teh</v>
      </c>
      <c r="N3616" t="str">
        <f>VLOOKUP(F3616,Kategori[],3,FALSE)</f>
        <v>CTC</v>
      </c>
    </row>
    <row r="3617" spans="1:14">
      <c r="A3617" s="139" t="s">
        <v>6856</v>
      </c>
      <c r="B3617" s="27" t="s">
        <v>6872</v>
      </c>
      <c r="C3617" s="27" t="s">
        <v>20</v>
      </c>
      <c r="D3617" s="27" t="s">
        <v>1075</v>
      </c>
      <c r="E3617" s="27" t="s">
        <v>30</v>
      </c>
      <c r="F3617" s="27" t="s">
        <v>326</v>
      </c>
      <c r="G3617" s="27" t="s">
        <v>327</v>
      </c>
      <c r="H3617" s="139" t="s">
        <v>4</v>
      </c>
      <c r="I3617" s="1">
        <v>15939603000</v>
      </c>
      <c r="J3617" s="58">
        <v>127200</v>
      </c>
      <c r="K3617" t="str">
        <f>VLOOKUP(D3617,Group[],3,FALSE)</f>
        <v>Komoditi</v>
      </c>
      <c r="L3617" t="str">
        <f>VLOOKUP(D3617,Group[],5,FALSE)</f>
        <v>Kopi</v>
      </c>
      <c r="M3617" t="str">
        <f>VLOOKUP(D3617,Group[],4,FALSE)</f>
        <v>Kopi</v>
      </c>
      <c r="N3617" t="str">
        <f>VLOOKUP(F3617,Kategori[],3,FALSE)</f>
        <v>Arabika</v>
      </c>
    </row>
    <row r="3618" spans="1:14">
      <c r="A3618" s="139" t="s">
        <v>6856</v>
      </c>
      <c r="B3618" s="27" t="s">
        <v>6872</v>
      </c>
      <c r="C3618" s="27" t="s">
        <v>20</v>
      </c>
      <c r="D3618" s="27" t="s">
        <v>1075</v>
      </c>
      <c r="E3618" s="27" t="s">
        <v>30</v>
      </c>
      <c r="F3618" s="27" t="s">
        <v>326</v>
      </c>
      <c r="G3618" s="27" t="s">
        <v>327</v>
      </c>
      <c r="H3618" s="139" t="s">
        <v>5</v>
      </c>
      <c r="I3618" s="1">
        <v>1101120000</v>
      </c>
      <c r="J3618" s="58">
        <v>9600</v>
      </c>
      <c r="K3618" t="str">
        <f>VLOOKUP(D3618,Group[],3,FALSE)</f>
        <v>Komoditi</v>
      </c>
      <c r="L3618" t="str">
        <f>VLOOKUP(D3618,Group[],5,FALSE)</f>
        <v>Kopi</v>
      </c>
      <c r="M3618" t="str">
        <f>VLOOKUP(D3618,Group[],4,FALSE)</f>
        <v>Kopi</v>
      </c>
      <c r="N3618" t="str">
        <f>VLOOKUP(F3618,Kategori[],3,FALSE)</f>
        <v>Arabika</v>
      </c>
    </row>
    <row r="3619" spans="1:14">
      <c r="A3619" s="139" t="s">
        <v>6856</v>
      </c>
      <c r="B3619" s="27" t="s">
        <v>6872</v>
      </c>
      <c r="C3619" s="27" t="s">
        <v>20</v>
      </c>
      <c r="D3619" s="27" t="s">
        <v>1075</v>
      </c>
      <c r="E3619" s="27" t="s">
        <v>30</v>
      </c>
      <c r="F3619" s="27" t="s">
        <v>328</v>
      </c>
      <c r="G3619" s="27" t="s">
        <v>329</v>
      </c>
      <c r="H3619" s="139" t="s">
        <v>5</v>
      </c>
      <c r="I3619" s="1">
        <v>1101120000</v>
      </c>
      <c r="J3619" s="58">
        <v>9600</v>
      </c>
      <c r="K3619" t="str">
        <f>VLOOKUP(D3619,Group[],3,FALSE)</f>
        <v>Komoditi</v>
      </c>
      <c r="L3619" t="str">
        <f>VLOOKUP(D3619,Group[],5,FALSE)</f>
        <v>Kopi</v>
      </c>
      <c r="M3619" t="str">
        <f>VLOOKUP(D3619,Group[],4,FALSE)</f>
        <v>Kopi</v>
      </c>
      <c r="N3619" t="str">
        <f>VLOOKUP(F3619,Kategori[],3,FALSE)</f>
        <v>Arabika</v>
      </c>
    </row>
    <row r="3620" spans="1:14">
      <c r="A3620" s="139" t="s">
        <v>6856</v>
      </c>
      <c r="B3620" s="27" t="s">
        <v>6872</v>
      </c>
      <c r="C3620" s="27" t="s">
        <v>20</v>
      </c>
      <c r="D3620" s="27" t="s">
        <v>1075</v>
      </c>
      <c r="E3620" s="27" t="s">
        <v>30</v>
      </c>
      <c r="F3620" s="27" t="s">
        <v>336</v>
      </c>
      <c r="G3620" s="27" t="s">
        <v>337</v>
      </c>
      <c r="H3620" s="139" t="s">
        <v>4</v>
      </c>
      <c r="I3620" s="1">
        <v>6311037600</v>
      </c>
      <c r="J3620" s="58">
        <v>90000</v>
      </c>
      <c r="K3620" t="str">
        <f>VLOOKUP(D3620,Group[],3,FALSE)</f>
        <v>Komoditi</v>
      </c>
      <c r="L3620" t="str">
        <f>VLOOKUP(D3620,Group[],5,FALSE)</f>
        <v>Kopi</v>
      </c>
      <c r="M3620" t="str">
        <f>VLOOKUP(D3620,Group[],4,FALSE)</f>
        <v>Kopi</v>
      </c>
      <c r="N3620" t="str">
        <f>VLOOKUP(F3620,Kategori[],3,FALSE)</f>
        <v>Arabika</v>
      </c>
    </row>
    <row r="3621" spans="1:14">
      <c r="A3621" s="139" t="s">
        <v>6856</v>
      </c>
      <c r="B3621" s="27" t="s">
        <v>6872</v>
      </c>
      <c r="C3621" s="27" t="s">
        <v>20</v>
      </c>
      <c r="D3621" s="27" t="s">
        <v>1075</v>
      </c>
      <c r="E3621" s="27" t="s">
        <v>30</v>
      </c>
      <c r="F3621" s="27" t="s">
        <v>718</v>
      </c>
      <c r="G3621" s="27" t="s">
        <v>719</v>
      </c>
      <c r="H3621" s="139" t="s">
        <v>5</v>
      </c>
      <c r="I3621" s="1">
        <v>8256000</v>
      </c>
      <c r="J3621" s="58">
        <v>120</v>
      </c>
      <c r="K3621" t="str">
        <f>VLOOKUP(D3621,Group[],3,FALSE)</f>
        <v>Komoditi</v>
      </c>
      <c r="L3621" t="str">
        <f>VLOOKUP(D3621,Group[],5,FALSE)</f>
        <v>Kopi</v>
      </c>
      <c r="M3621" t="str">
        <f>VLOOKUP(D3621,Group[],4,FALSE)</f>
        <v>Kopi</v>
      </c>
      <c r="N3621" t="str">
        <f>VLOOKUP(F3621,Kategori[],3,FALSE)</f>
        <v>Robusta</v>
      </c>
    </row>
    <row r="3622" spans="1:14">
      <c r="A3622" s="139" t="s">
        <v>6856</v>
      </c>
      <c r="B3622" s="27" t="s">
        <v>6872</v>
      </c>
      <c r="C3622" s="27" t="s">
        <v>20</v>
      </c>
      <c r="D3622" s="27" t="s">
        <v>1078</v>
      </c>
      <c r="E3622" s="27" t="s">
        <v>41</v>
      </c>
      <c r="F3622" s="27" t="s">
        <v>785</v>
      </c>
      <c r="G3622" s="27" t="s">
        <v>786</v>
      </c>
      <c r="H3622" s="139" t="s">
        <v>5</v>
      </c>
      <c r="I3622" s="1">
        <v>203000</v>
      </c>
      <c r="J3622" s="58">
        <v>1</v>
      </c>
      <c r="K3622" t="str">
        <f>VLOOKUP(D3622,Group[],3,FALSE)</f>
        <v>Komoditi</v>
      </c>
      <c r="L3622" t="str">
        <f>VLOOKUP(D3622,Group[],5,FALSE)</f>
        <v>Kakao</v>
      </c>
      <c r="M3622" t="str">
        <f>VLOOKUP(D3622,Group[],4,FALSE)</f>
        <v>Kakao</v>
      </c>
      <c r="N3622" t="str">
        <f>VLOOKUP(F3622,Kategori[],3,FALSE)</f>
        <v>Edel</v>
      </c>
    </row>
    <row r="3623" spans="1:14">
      <c r="A3623" s="139" t="s">
        <v>6856</v>
      </c>
      <c r="B3623" s="27" t="s">
        <v>6872</v>
      </c>
      <c r="C3623" s="27" t="s">
        <v>20</v>
      </c>
      <c r="D3623" s="27" t="s">
        <v>1078</v>
      </c>
      <c r="E3623" s="27" t="s">
        <v>41</v>
      </c>
      <c r="F3623" s="27" t="s">
        <v>787</v>
      </c>
      <c r="G3623" s="27" t="s">
        <v>788</v>
      </c>
      <c r="H3623" s="139" t="s">
        <v>5</v>
      </c>
      <c r="I3623" s="1">
        <v>94000</v>
      </c>
      <c r="J3623" s="58">
        <v>1</v>
      </c>
      <c r="K3623" t="str">
        <f>VLOOKUP(D3623,Group[],3,FALSE)</f>
        <v>Komoditi</v>
      </c>
      <c r="L3623" t="str">
        <f>VLOOKUP(D3623,Group[],5,FALSE)</f>
        <v>Kakao</v>
      </c>
      <c r="M3623" t="str">
        <f>VLOOKUP(D3623,Group[],4,FALSE)</f>
        <v>Kakao</v>
      </c>
      <c r="N3623" t="str">
        <f>VLOOKUP(F3623,Kategori[],3,FALSE)</f>
        <v>Edel</v>
      </c>
    </row>
    <row r="3624" spans="1:14">
      <c r="A3624" s="139" t="s">
        <v>6856</v>
      </c>
      <c r="B3624" s="27" t="s">
        <v>6872</v>
      </c>
      <c r="C3624" s="27" t="s">
        <v>20</v>
      </c>
      <c r="D3624" s="27" t="s">
        <v>1078</v>
      </c>
      <c r="E3624" s="27" t="s">
        <v>41</v>
      </c>
      <c r="F3624" s="27" t="s">
        <v>789</v>
      </c>
      <c r="G3624" s="27" t="s">
        <v>790</v>
      </c>
      <c r="H3624" s="139" t="s">
        <v>5</v>
      </c>
      <c r="I3624" s="1">
        <v>83000</v>
      </c>
      <c r="J3624" s="58">
        <v>1</v>
      </c>
      <c r="K3624" t="str">
        <f>VLOOKUP(D3624,Group[],3,FALSE)</f>
        <v>Komoditi</v>
      </c>
      <c r="L3624" t="str">
        <f>VLOOKUP(D3624,Group[],5,FALSE)</f>
        <v>Kakao</v>
      </c>
      <c r="M3624" t="str">
        <f>VLOOKUP(D3624,Group[],4,FALSE)</f>
        <v>Kakao</v>
      </c>
      <c r="N3624" t="str">
        <f>VLOOKUP(F3624,Kategori[],3,FALSE)</f>
        <v>Edel</v>
      </c>
    </row>
    <row r="3625" spans="1:14">
      <c r="A3625" s="139" t="s">
        <v>6856</v>
      </c>
      <c r="B3625" s="27" t="s">
        <v>6872</v>
      </c>
      <c r="C3625" s="27" t="s">
        <v>20</v>
      </c>
      <c r="D3625" s="27" t="s">
        <v>1078</v>
      </c>
      <c r="E3625" s="27" t="s">
        <v>41</v>
      </c>
      <c r="F3625" s="27" t="s">
        <v>791</v>
      </c>
      <c r="G3625" s="27" t="s">
        <v>792</v>
      </c>
      <c r="H3625" s="139" t="s">
        <v>5</v>
      </c>
      <c r="I3625" s="1">
        <v>34000</v>
      </c>
      <c r="J3625" s="58">
        <v>1</v>
      </c>
      <c r="K3625" t="str">
        <f>VLOOKUP(D3625,Group[],3,FALSE)</f>
        <v>Komoditi</v>
      </c>
      <c r="L3625" t="str">
        <f>VLOOKUP(D3625,Group[],5,FALSE)</f>
        <v>Kakao</v>
      </c>
      <c r="M3625" t="str">
        <f>VLOOKUP(D3625,Group[],4,FALSE)</f>
        <v>Kakao</v>
      </c>
      <c r="N3625" t="str">
        <f>VLOOKUP(F3625,Kategori[],3,FALSE)</f>
        <v>Edel</v>
      </c>
    </row>
    <row r="3626" spans="1:14">
      <c r="A3626" s="139" t="s">
        <v>6856</v>
      </c>
      <c r="B3626" s="27" t="s">
        <v>6872</v>
      </c>
      <c r="C3626" s="27" t="s">
        <v>20</v>
      </c>
      <c r="D3626" s="27" t="s">
        <v>1078</v>
      </c>
      <c r="E3626" s="27" t="s">
        <v>41</v>
      </c>
      <c r="F3626" s="27" t="s">
        <v>793</v>
      </c>
      <c r="G3626" s="27" t="s">
        <v>794</v>
      </c>
      <c r="H3626" s="139" t="s">
        <v>5</v>
      </c>
      <c r="I3626" s="1">
        <v>71500</v>
      </c>
      <c r="J3626" s="58">
        <v>1</v>
      </c>
      <c r="K3626" t="str">
        <f>VLOOKUP(D3626,Group[],3,FALSE)</f>
        <v>Komoditi</v>
      </c>
      <c r="L3626" t="str">
        <f>VLOOKUP(D3626,Group[],5,FALSE)</f>
        <v>Kakao</v>
      </c>
      <c r="M3626" t="str">
        <f>VLOOKUP(D3626,Group[],4,FALSE)</f>
        <v>Kakao</v>
      </c>
      <c r="N3626" t="str">
        <f>VLOOKUP(F3626,Kategori[],3,FALSE)</f>
        <v>Edel</v>
      </c>
    </row>
    <row r="3627" spans="1:14">
      <c r="A3627" s="139" t="s">
        <v>6856</v>
      </c>
      <c r="B3627" s="27" t="s">
        <v>6872</v>
      </c>
      <c r="C3627" s="27" t="s">
        <v>20</v>
      </c>
      <c r="D3627" s="27" t="s">
        <v>1078</v>
      </c>
      <c r="E3627" s="27" t="s">
        <v>41</v>
      </c>
      <c r="F3627" s="27" t="s">
        <v>795</v>
      </c>
      <c r="G3627" s="27" t="s">
        <v>796</v>
      </c>
      <c r="H3627" s="139" t="s">
        <v>5</v>
      </c>
      <c r="I3627" s="1">
        <v>182181000</v>
      </c>
      <c r="J3627" s="58">
        <v>1001</v>
      </c>
      <c r="K3627" t="str">
        <f>VLOOKUP(D3627,Group[],3,FALSE)</f>
        <v>Komoditi</v>
      </c>
      <c r="L3627" t="str">
        <f>VLOOKUP(D3627,Group[],5,FALSE)</f>
        <v>Kakao</v>
      </c>
      <c r="M3627" t="str">
        <f>VLOOKUP(D3627,Group[],4,FALSE)</f>
        <v>Kakao</v>
      </c>
      <c r="N3627" t="str">
        <f>VLOOKUP(F3627,Kategori[],3,FALSE)</f>
        <v>Bulk</v>
      </c>
    </row>
    <row r="3628" spans="1:14">
      <c r="A3628" s="139" t="s">
        <v>6856</v>
      </c>
      <c r="B3628" s="27" t="s">
        <v>6872</v>
      </c>
      <c r="C3628" s="27" t="s">
        <v>20</v>
      </c>
      <c r="D3628" s="27" t="s">
        <v>1078</v>
      </c>
      <c r="E3628" s="27" t="s">
        <v>41</v>
      </c>
      <c r="F3628" s="27" t="s">
        <v>797</v>
      </c>
      <c r="G3628" s="27" t="s">
        <v>798</v>
      </c>
      <c r="H3628" s="139" t="s">
        <v>5</v>
      </c>
      <c r="I3628" s="1">
        <v>83000</v>
      </c>
      <c r="J3628" s="58">
        <v>1</v>
      </c>
      <c r="K3628" t="str">
        <f>VLOOKUP(D3628,Group[],3,FALSE)</f>
        <v>Komoditi</v>
      </c>
      <c r="L3628" t="str">
        <f>VLOOKUP(D3628,Group[],5,FALSE)</f>
        <v>Kakao</v>
      </c>
      <c r="M3628" t="str">
        <f>VLOOKUP(D3628,Group[],4,FALSE)</f>
        <v>Kakao</v>
      </c>
      <c r="N3628" t="str">
        <f>VLOOKUP(F3628,Kategori[],3,FALSE)</f>
        <v>Bulk</v>
      </c>
    </row>
    <row r="3629" spans="1:14">
      <c r="A3629" s="139" t="s">
        <v>6856</v>
      </c>
      <c r="B3629" s="27" t="s">
        <v>6872</v>
      </c>
      <c r="C3629" s="27" t="s">
        <v>20</v>
      </c>
      <c r="D3629" s="27" t="s">
        <v>1078</v>
      </c>
      <c r="E3629" s="27" t="s">
        <v>41</v>
      </c>
      <c r="F3629" s="27" t="s">
        <v>799</v>
      </c>
      <c r="G3629" s="27" t="s">
        <v>800</v>
      </c>
      <c r="H3629" s="139" t="s">
        <v>5</v>
      </c>
      <c r="I3629" s="1">
        <v>34000</v>
      </c>
      <c r="J3629" s="58">
        <v>1</v>
      </c>
      <c r="K3629" t="str">
        <f>VLOOKUP(D3629,Group[],3,FALSE)</f>
        <v>Komoditi</v>
      </c>
      <c r="L3629" t="str">
        <f>VLOOKUP(D3629,Group[],5,FALSE)</f>
        <v>Kakao</v>
      </c>
      <c r="M3629" t="str">
        <f>VLOOKUP(D3629,Group[],4,FALSE)</f>
        <v>Kakao</v>
      </c>
      <c r="N3629" t="str">
        <f>VLOOKUP(F3629,Kategori[],3,FALSE)</f>
        <v>Bulk</v>
      </c>
    </row>
    <row r="3630" spans="1:14">
      <c r="A3630" s="139" t="s">
        <v>6856</v>
      </c>
      <c r="B3630" s="27" t="s">
        <v>6872</v>
      </c>
      <c r="C3630" s="27" t="s">
        <v>20</v>
      </c>
      <c r="D3630" s="27" t="s">
        <v>1078</v>
      </c>
      <c r="E3630" s="27" t="s">
        <v>41</v>
      </c>
      <c r="F3630" s="27" t="s">
        <v>801</v>
      </c>
      <c r="G3630" s="27" t="s">
        <v>802</v>
      </c>
      <c r="H3630" s="139" t="s">
        <v>5</v>
      </c>
      <c r="I3630" s="1">
        <v>71500</v>
      </c>
      <c r="J3630" s="58">
        <v>1</v>
      </c>
      <c r="K3630" t="str">
        <f>VLOOKUP(D3630,Group[],3,FALSE)</f>
        <v>Komoditi</v>
      </c>
      <c r="L3630" t="str">
        <f>VLOOKUP(D3630,Group[],5,FALSE)</f>
        <v>Kakao</v>
      </c>
      <c r="M3630" t="str">
        <f>VLOOKUP(D3630,Group[],4,FALSE)</f>
        <v>Kakao</v>
      </c>
      <c r="N3630" t="str">
        <f>VLOOKUP(F3630,Kategori[],3,FALSE)</f>
        <v>Bulk</v>
      </c>
    </row>
    <row r="3631" spans="1:14">
      <c r="A3631" s="139" t="s">
        <v>6856</v>
      </c>
      <c r="B3631" s="27" t="s">
        <v>6872</v>
      </c>
      <c r="C3631" s="27" t="s">
        <v>20</v>
      </c>
      <c r="D3631" s="27" t="s">
        <v>1064</v>
      </c>
      <c r="E3631" s="27" t="s">
        <v>33</v>
      </c>
      <c r="F3631" s="27" t="s">
        <v>363</v>
      </c>
      <c r="G3631" s="27" t="s">
        <v>364</v>
      </c>
      <c r="H3631" s="139" t="s">
        <v>5</v>
      </c>
      <c r="I3631" s="1">
        <v>111777712498</v>
      </c>
      <c r="J3631" s="58">
        <v>7550100</v>
      </c>
      <c r="K3631" t="str">
        <f>VLOOKUP(D3631,Group[],3,FALSE)</f>
        <v>Komoditi</v>
      </c>
      <c r="L3631" t="str">
        <f>VLOOKUP(D3631,Group[],5,FALSE)</f>
        <v>Tebu</v>
      </c>
      <c r="M3631" t="str">
        <f>VLOOKUP(D3631,Group[],4,FALSE)</f>
        <v>Tebu</v>
      </c>
      <c r="N3631" t="str">
        <f>VLOOKUP(F3631,Kategori[],3,FALSE)</f>
        <v>Gula</v>
      </c>
    </row>
    <row r="3632" spans="1:14">
      <c r="A3632" s="139" t="s">
        <v>6856</v>
      </c>
      <c r="B3632" s="27" t="s">
        <v>6872</v>
      </c>
      <c r="C3632" s="27" t="s">
        <v>20</v>
      </c>
      <c r="D3632" s="27" t="s">
        <v>1072</v>
      </c>
      <c r="E3632" s="27" t="s">
        <v>27</v>
      </c>
      <c r="F3632" s="27" t="s">
        <v>915</v>
      </c>
      <c r="G3632" s="27" t="s">
        <v>916</v>
      </c>
      <c r="H3632" s="139" t="s">
        <v>5</v>
      </c>
      <c r="I3632" s="1">
        <v>357813274</v>
      </c>
      <c r="J3632" s="58">
        <v>20045</v>
      </c>
      <c r="K3632" t="str">
        <f>VLOOKUP(D3632,Group[],3,FALSE)</f>
        <v>Non Komoditi</v>
      </c>
      <c r="L3632">
        <f>VLOOKUP(D3632,Group[],5,FALSE)</f>
        <v>0</v>
      </c>
      <c r="M3632" t="str">
        <f>VLOOKUP(D3632,Group[],4,FALSE)</f>
        <v>Hortikultura</v>
      </c>
      <c r="N3632" t="str">
        <f>VLOOKUP(F3632,Kategori[],3,FALSE)</f>
        <v>Hortikultura</v>
      </c>
    </row>
    <row r="3633" spans="1:14">
      <c r="A3633" s="139" t="s">
        <v>6856</v>
      </c>
      <c r="B3633" s="27" t="s">
        <v>6872</v>
      </c>
      <c r="C3633" s="27" t="s">
        <v>20</v>
      </c>
      <c r="D3633" s="27" t="s">
        <v>1072</v>
      </c>
      <c r="E3633" s="27" t="s">
        <v>27</v>
      </c>
      <c r="F3633" s="27" t="s">
        <v>917</v>
      </c>
      <c r="G3633" s="27" t="s">
        <v>918</v>
      </c>
      <c r="H3633" s="139" t="s">
        <v>5</v>
      </c>
      <c r="I3633" s="1">
        <v>311978052</v>
      </c>
      <c r="J3633" s="58">
        <v>19086</v>
      </c>
      <c r="K3633" t="str">
        <f>VLOOKUP(D3633,Group[],3,FALSE)</f>
        <v>Non Komoditi</v>
      </c>
      <c r="L3633">
        <f>VLOOKUP(D3633,Group[],5,FALSE)</f>
        <v>0</v>
      </c>
      <c r="M3633" t="str">
        <f>VLOOKUP(D3633,Group[],4,FALSE)</f>
        <v>Hortikultura</v>
      </c>
      <c r="N3633" t="str">
        <f>VLOOKUP(F3633,Kategori[],3,FALSE)</f>
        <v>Hortikultura</v>
      </c>
    </row>
    <row r="3634" spans="1:14">
      <c r="A3634" s="139" t="s">
        <v>6856</v>
      </c>
      <c r="B3634" s="27" t="s">
        <v>6872</v>
      </c>
      <c r="C3634" s="27" t="s">
        <v>20</v>
      </c>
      <c r="D3634" s="27" t="s">
        <v>1072</v>
      </c>
      <c r="E3634" s="27" t="s">
        <v>27</v>
      </c>
      <c r="F3634" s="27" t="s">
        <v>925</v>
      </c>
      <c r="G3634" s="27" t="s">
        <v>926</v>
      </c>
      <c r="H3634" s="139" t="s">
        <v>5</v>
      </c>
      <c r="I3634" s="1">
        <v>14970719</v>
      </c>
      <c r="J3634" s="58">
        <v>146</v>
      </c>
      <c r="K3634" t="str">
        <f>VLOOKUP(D3634,Group[],3,FALSE)</f>
        <v>Non Komoditi</v>
      </c>
      <c r="L3634">
        <f>VLOOKUP(D3634,Group[],5,FALSE)</f>
        <v>0</v>
      </c>
      <c r="M3634" t="str">
        <f>VLOOKUP(D3634,Group[],4,FALSE)</f>
        <v>Hortikultura</v>
      </c>
      <c r="N3634" t="str">
        <f>VLOOKUP(F3634,Kategori[],3,FALSE)</f>
        <v>Hortikultura</v>
      </c>
    </row>
    <row r="3635" spans="1:14">
      <c r="A3635" s="139" t="s">
        <v>6856</v>
      </c>
      <c r="B3635" s="27" t="s">
        <v>6872</v>
      </c>
      <c r="C3635" s="27" t="s">
        <v>20</v>
      </c>
      <c r="D3635" s="27" t="s">
        <v>1072</v>
      </c>
      <c r="E3635" s="27" t="s">
        <v>27</v>
      </c>
      <c r="F3635" s="27" t="s">
        <v>927</v>
      </c>
      <c r="G3635" s="27" t="s">
        <v>928</v>
      </c>
      <c r="H3635" s="139" t="s">
        <v>5</v>
      </c>
      <c r="I3635" s="1">
        <v>48338744</v>
      </c>
      <c r="J3635" s="58">
        <v>16872</v>
      </c>
      <c r="K3635" t="str">
        <f>VLOOKUP(D3635,Group[],3,FALSE)</f>
        <v>Non Komoditi</v>
      </c>
      <c r="L3635">
        <f>VLOOKUP(D3635,Group[],5,FALSE)</f>
        <v>0</v>
      </c>
      <c r="M3635" t="str">
        <f>VLOOKUP(D3635,Group[],4,FALSE)</f>
        <v>Hortikultura</v>
      </c>
      <c r="N3635" t="str">
        <f>VLOOKUP(F3635,Kategori[],3,FALSE)</f>
        <v>Hortikultura</v>
      </c>
    </row>
    <row r="3636" spans="1:14">
      <c r="A3636" s="139" t="s">
        <v>6856</v>
      </c>
      <c r="B3636" s="27" t="s">
        <v>6872</v>
      </c>
      <c r="C3636" s="27" t="s">
        <v>20</v>
      </c>
      <c r="D3636" s="27" t="s">
        <v>1072</v>
      </c>
      <c r="E3636" s="27" t="s">
        <v>27</v>
      </c>
      <c r="F3636" s="27" t="s">
        <v>929</v>
      </c>
      <c r="G3636" s="27" t="s">
        <v>930</v>
      </c>
      <c r="H3636" s="139" t="s">
        <v>5</v>
      </c>
      <c r="I3636" s="1">
        <v>2858900</v>
      </c>
      <c r="J3636" s="58">
        <v>1243</v>
      </c>
      <c r="K3636" t="str">
        <f>VLOOKUP(D3636,Group[],3,FALSE)</f>
        <v>Non Komoditi</v>
      </c>
      <c r="L3636">
        <f>VLOOKUP(D3636,Group[],5,FALSE)</f>
        <v>0</v>
      </c>
      <c r="M3636" t="str">
        <f>VLOOKUP(D3636,Group[],4,FALSE)</f>
        <v>Hortikultura</v>
      </c>
      <c r="N3636" t="str">
        <f>VLOOKUP(F3636,Kategori[],3,FALSE)</f>
        <v>Hortikultura</v>
      </c>
    </row>
    <row r="3637" spans="1:14">
      <c r="A3637" s="139" t="s">
        <v>6856</v>
      </c>
      <c r="B3637" s="27" t="s">
        <v>6872</v>
      </c>
      <c r="C3637" s="27" t="s">
        <v>20</v>
      </c>
      <c r="D3637" s="27" t="s">
        <v>1072</v>
      </c>
      <c r="E3637" s="27" t="s">
        <v>27</v>
      </c>
      <c r="F3637" s="27" t="s">
        <v>933</v>
      </c>
      <c r="G3637" s="27" t="s">
        <v>934</v>
      </c>
      <c r="H3637" s="139" t="s">
        <v>5</v>
      </c>
      <c r="I3637" s="1">
        <v>2504099</v>
      </c>
      <c r="J3637" s="58">
        <v>23</v>
      </c>
      <c r="K3637" t="str">
        <f>VLOOKUP(D3637,Group[],3,FALSE)</f>
        <v>Non Komoditi</v>
      </c>
      <c r="L3637">
        <f>VLOOKUP(D3637,Group[],5,FALSE)</f>
        <v>0</v>
      </c>
      <c r="M3637" t="str">
        <f>VLOOKUP(D3637,Group[],4,FALSE)</f>
        <v>Hortikultura</v>
      </c>
      <c r="N3637" t="str">
        <f>VLOOKUP(F3637,Kategori[],3,FALSE)</f>
        <v>Kayu</v>
      </c>
    </row>
    <row r="3638" spans="1:14">
      <c r="A3638" s="139" t="s">
        <v>6856</v>
      </c>
      <c r="B3638" s="27" t="s">
        <v>6872</v>
      </c>
      <c r="C3638" s="27" t="s">
        <v>20</v>
      </c>
      <c r="D3638" s="27" t="s">
        <v>1072</v>
      </c>
      <c r="E3638" s="27" t="s">
        <v>27</v>
      </c>
      <c r="F3638" s="27" t="s">
        <v>941</v>
      </c>
      <c r="G3638" s="27" t="s">
        <v>942</v>
      </c>
      <c r="H3638" s="139" t="s">
        <v>5</v>
      </c>
      <c r="I3638" s="1">
        <v>3153153</v>
      </c>
      <c r="J3638" s="58">
        <v>1000</v>
      </c>
      <c r="K3638" t="str">
        <f>VLOOKUP(D3638,Group[],3,FALSE)</f>
        <v>Non Komoditi</v>
      </c>
      <c r="L3638">
        <f>VLOOKUP(D3638,Group[],5,FALSE)</f>
        <v>0</v>
      </c>
      <c r="M3638" t="str">
        <f>VLOOKUP(D3638,Group[],4,FALSE)</f>
        <v>Hortikultura</v>
      </c>
      <c r="N3638" t="str">
        <f>VLOOKUP(F3638,Kategori[],3,FALSE)</f>
        <v>Kayu</v>
      </c>
    </row>
    <row r="3639" spans="1:14">
      <c r="A3639" s="139" t="s">
        <v>6856</v>
      </c>
      <c r="B3639" s="27" t="s">
        <v>6872</v>
      </c>
      <c r="C3639" s="27" t="s">
        <v>20</v>
      </c>
      <c r="D3639" s="27" t="s">
        <v>1072</v>
      </c>
      <c r="E3639" s="27" t="s">
        <v>27</v>
      </c>
      <c r="F3639" s="27" t="s">
        <v>945</v>
      </c>
      <c r="G3639" s="27" t="s">
        <v>946</v>
      </c>
      <c r="H3639" s="139" t="s">
        <v>5</v>
      </c>
      <c r="I3639" s="1">
        <v>3000000</v>
      </c>
      <c r="J3639" s="58">
        <v>5000</v>
      </c>
      <c r="K3639" t="str">
        <f>VLOOKUP(D3639,Group[],3,FALSE)</f>
        <v>Non Komoditi</v>
      </c>
      <c r="L3639">
        <f>VLOOKUP(D3639,Group[],5,FALSE)</f>
        <v>0</v>
      </c>
      <c r="M3639" t="str">
        <f>VLOOKUP(D3639,Group[],4,FALSE)</f>
        <v>Hortikultura</v>
      </c>
      <c r="N3639" t="str">
        <f>VLOOKUP(F3639,Kategori[],3,FALSE)</f>
        <v>Hortikultura</v>
      </c>
    </row>
    <row r="3640" spans="1:14">
      <c r="A3640" s="139" t="s">
        <v>6856</v>
      </c>
      <c r="B3640" s="27" t="s">
        <v>6872</v>
      </c>
      <c r="C3640" s="27" t="s">
        <v>20</v>
      </c>
      <c r="D3640" s="27" t="s">
        <v>1072</v>
      </c>
      <c r="E3640" s="27" t="s">
        <v>27</v>
      </c>
      <c r="F3640" s="27" t="s">
        <v>959</v>
      </c>
      <c r="G3640" s="27" t="s">
        <v>960</v>
      </c>
      <c r="H3640" s="139" t="s">
        <v>5</v>
      </c>
      <c r="I3640" s="1">
        <v>57268263</v>
      </c>
      <c r="J3640" s="58">
        <v>87189</v>
      </c>
      <c r="K3640" t="str">
        <f>VLOOKUP(D3640,Group[],3,FALSE)</f>
        <v>Non Komoditi</v>
      </c>
      <c r="L3640">
        <f>VLOOKUP(D3640,Group[],5,FALSE)</f>
        <v>0</v>
      </c>
      <c r="M3640" t="str">
        <f>VLOOKUP(D3640,Group[],4,FALSE)</f>
        <v>Hortikultura</v>
      </c>
      <c r="N3640" t="str">
        <f>VLOOKUP(F3640,Kategori[],3,FALSE)</f>
        <v>Hortikultura</v>
      </c>
    </row>
    <row r="3641" spans="1:14">
      <c r="A3641" s="139" t="s">
        <v>6856</v>
      </c>
      <c r="B3641" s="27" t="s">
        <v>6872</v>
      </c>
      <c r="C3641" s="27" t="s">
        <v>20</v>
      </c>
      <c r="D3641" s="27" t="s">
        <v>1072</v>
      </c>
      <c r="E3641" s="27" t="s">
        <v>27</v>
      </c>
      <c r="F3641" s="27" t="s">
        <v>1003</v>
      </c>
      <c r="G3641" s="27" t="s">
        <v>1004</v>
      </c>
      <c r="H3641" s="139" t="s">
        <v>5</v>
      </c>
      <c r="I3641" s="1">
        <v>-2059459</v>
      </c>
      <c r="J3641" s="58">
        <v>-7</v>
      </c>
      <c r="K3641" t="str">
        <f>VLOOKUP(D3641,Group[],3,FALSE)</f>
        <v>Non Komoditi</v>
      </c>
      <c r="L3641">
        <f>VLOOKUP(D3641,Group[],5,FALSE)</f>
        <v>0</v>
      </c>
      <c r="M3641" t="str">
        <f>VLOOKUP(D3641,Group[],4,FALSE)</f>
        <v>Hortikultura</v>
      </c>
      <c r="N3641" t="str">
        <f>VLOOKUP(F3641,Kategori[],3,FALSE)</f>
        <v>Kayu</v>
      </c>
    </row>
    <row r="3642" spans="1:14">
      <c r="A3642" s="139" t="s">
        <v>6856</v>
      </c>
      <c r="B3642" s="27" t="s">
        <v>6872</v>
      </c>
      <c r="C3642" s="27" t="s">
        <v>20</v>
      </c>
      <c r="D3642" s="27" t="s">
        <v>1072</v>
      </c>
      <c r="E3642" s="27" t="s">
        <v>27</v>
      </c>
      <c r="F3642" s="27" t="s">
        <v>1029</v>
      </c>
      <c r="G3642" s="27" t="s">
        <v>1030</v>
      </c>
      <c r="H3642" s="139" t="s">
        <v>5</v>
      </c>
      <c r="I3642" s="1">
        <v>57005000</v>
      </c>
      <c r="J3642" s="58">
        <v>22802</v>
      </c>
      <c r="K3642" t="str">
        <f>VLOOKUP(D3642,Group[],3,FALSE)</f>
        <v>Non Komoditi</v>
      </c>
      <c r="L3642">
        <f>VLOOKUP(D3642,Group[],5,FALSE)</f>
        <v>0</v>
      </c>
      <c r="M3642" t="str">
        <f>VLOOKUP(D3642,Group[],4,FALSE)</f>
        <v>Hortikultura</v>
      </c>
      <c r="N3642" t="str">
        <f>VLOOKUP(F3642,Kategori[],3,FALSE)</f>
        <v>Hortikultura</v>
      </c>
    </row>
    <row r="3643" spans="1:14">
      <c r="A3643" s="139" t="s">
        <v>6856</v>
      </c>
      <c r="B3643" s="27" t="s">
        <v>6872</v>
      </c>
      <c r="C3643" s="27" t="s">
        <v>20</v>
      </c>
      <c r="D3643" s="27" t="s">
        <v>1072</v>
      </c>
      <c r="E3643" s="27" t="s">
        <v>27</v>
      </c>
      <c r="F3643" s="27" t="s">
        <v>1031</v>
      </c>
      <c r="G3643" s="27" t="s">
        <v>1032</v>
      </c>
      <c r="H3643" s="139" t="s">
        <v>5</v>
      </c>
      <c r="I3643" s="1">
        <v>29370277</v>
      </c>
      <c r="J3643" s="58">
        <v>563</v>
      </c>
      <c r="K3643" t="str">
        <f>VLOOKUP(D3643,Group[],3,FALSE)</f>
        <v>Non Komoditi</v>
      </c>
      <c r="L3643">
        <f>VLOOKUP(D3643,Group[],5,FALSE)</f>
        <v>0</v>
      </c>
      <c r="M3643" t="str">
        <f>VLOOKUP(D3643,Group[],4,FALSE)</f>
        <v>Hortikultura</v>
      </c>
      <c r="N3643" t="str">
        <f>VLOOKUP(F3643,Kategori[],3,FALSE)</f>
        <v>Hortikultura</v>
      </c>
    </row>
    <row r="3644" spans="1:14">
      <c r="A3644" s="139" t="s">
        <v>6856</v>
      </c>
      <c r="B3644" s="27" t="s">
        <v>6872</v>
      </c>
      <c r="C3644" s="27" t="s">
        <v>20</v>
      </c>
      <c r="D3644" s="27" t="s">
        <v>1079</v>
      </c>
      <c r="E3644" s="27" t="s">
        <v>39</v>
      </c>
      <c r="F3644" s="27" t="s">
        <v>807</v>
      </c>
      <c r="G3644" s="27" t="s">
        <v>808</v>
      </c>
      <c r="H3644" s="139" t="s">
        <v>5</v>
      </c>
      <c r="I3644" s="1">
        <v>190300200</v>
      </c>
      <c r="J3644" s="58">
        <v>565</v>
      </c>
      <c r="K3644" t="str">
        <f>VLOOKUP(D3644,Group[],3,FALSE)</f>
        <v>Non Komoditi</v>
      </c>
      <c r="L3644">
        <f>VLOOKUP(D3644,Group[],5,FALSE)</f>
        <v>0</v>
      </c>
      <c r="M3644" t="str">
        <f>VLOOKUP(D3644,Group[],4,FALSE)</f>
        <v>Kayu</v>
      </c>
      <c r="N3644" t="str">
        <f>VLOOKUP(F3644,Kategori[],3,FALSE)</f>
        <v>Kayu</v>
      </c>
    </row>
    <row r="3645" spans="1:14">
      <c r="A3645" s="139" t="s">
        <v>6856</v>
      </c>
      <c r="B3645" s="27" t="s">
        <v>6872</v>
      </c>
      <c r="C3645" s="27" t="s">
        <v>20</v>
      </c>
      <c r="D3645" s="27" t="s">
        <v>1079</v>
      </c>
      <c r="E3645" s="27" t="s">
        <v>39</v>
      </c>
      <c r="F3645" s="27" t="s">
        <v>809</v>
      </c>
      <c r="G3645" s="27" t="s">
        <v>810</v>
      </c>
      <c r="H3645" s="139" t="s">
        <v>5</v>
      </c>
      <c r="I3645" s="1">
        <v>596517300</v>
      </c>
      <c r="J3645" s="58">
        <v>1047</v>
      </c>
      <c r="K3645" t="str">
        <f>VLOOKUP(D3645,Group[],3,FALSE)</f>
        <v>Non Komoditi</v>
      </c>
      <c r="L3645">
        <f>VLOOKUP(D3645,Group[],5,FALSE)</f>
        <v>0</v>
      </c>
      <c r="M3645" t="str">
        <f>VLOOKUP(D3645,Group[],4,FALSE)</f>
        <v>Kayu</v>
      </c>
      <c r="N3645" t="str">
        <f>VLOOKUP(F3645,Kategori[],3,FALSE)</f>
        <v>Kayu</v>
      </c>
    </row>
    <row r="3646" spans="1:14">
      <c r="A3646" s="139" t="s">
        <v>6856</v>
      </c>
      <c r="B3646" s="27" t="s">
        <v>6872</v>
      </c>
      <c r="C3646" s="27" t="s">
        <v>20</v>
      </c>
      <c r="D3646" s="27" t="s">
        <v>1079</v>
      </c>
      <c r="E3646" s="27" t="s">
        <v>39</v>
      </c>
      <c r="F3646" s="27" t="s">
        <v>811</v>
      </c>
      <c r="G3646" s="27" t="s">
        <v>812</v>
      </c>
      <c r="H3646" s="139" t="s">
        <v>5</v>
      </c>
      <c r="I3646" s="1">
        <v>1089366000</v>
      </c>
      <c r="J3646" s="58">
        <v>1330</v>
      </c>
      <c r="K3646" t="str">
        <f>VLOOKUP(D3646,Group[],3,FALSE)</f>
        <v>Non Komoditi</v>
      </c>
      <c r="L3646">
        <f>VLOOKUP(D3646,Group[],5,FALSE)</f>
        <v>0</v>
      </c>
      <c r="M3646" t="str">
        <f>VLOOKUP(D3646,Group[],4,FALSE)</f>
        <v>Kayu</v>
      </c>
      <c r="N3646" t="str">
        <f>VLOOKUP(F3646,Kategori[],3,FALSE)</f>
        <v>Kayu</v>
      </c>
    </row>
    <row r="3647" spans="1:14">
      <c r="A3647" s="139" t="s">
        <v>6856</v>
      </c>
      <c r="B3647" s="27" t="s">
        <v>6872</v>
      </c>
      <c r="C3647" s="27" t="s">
        <v>20</v>
      </c>
      <c r="D3647" s="27" t="s">
        <v>1079</v>
      </c>
      <c r="E3647" s="27" t="s">
        <v>39</v>
      </c>
      <c r="F3647" s="27" t="s">
        <v>813</v>
      </c>
      <c r="G3647" s="27" t="s">
        <v>814</v>
      </c>
      <c r="H3647" s="139" t="s">
        <v>5</v>
      </c>
      <c r="I3647" s="1">
        <v>894641800</v>
      </c>
      <c r="J3647" s="58">
        <v>1008</v>
      </c>
      <c r="K3647" t="str">
        <f>VLOOKUP(D3647,Group[],3,FALSE)</f>
        <v>Non Komoditi</v>
      </c>
      <c r="L3647">
        <f>VLOOKUP(D3647,Group[],5,FALSE)</f>
        <v>0</v>
      </c>
      <c r="M3647" t="str">
        <f>VLOOKUP(D3647,Group[],4,FALSE)</f>
        <v>Kayu</v>
      </c>
      <c r="N3647" t="str">
        <f>VLOOKUP(F3647,Kategori[],3,FALSE)</f>
        <v>Kayu</v>
      </c>
    </row>
    <row r="3648" spans="1:14">
      <c r="A3648" s="139" t="s">
        <v>6856</v>
      </c>
      <c r="B3648" s="27" t="s">
        <v>6872</v>
      </c>
      <c r="C3648" s="27" t="s">
        <v>20</v>
      </c>
      <c r="D3648" s="27" t="s">
        <v>1079</v>
      </c>
      <c r="E3648" s="27" t="s">
        <v>39</v>
      </c>
      <c r="F3648" s="27" t="s">
        <v>815</v>
      </c>
      <c r="G3648" s="27" t="s">
        <v>816</v>
      </c>
      <c r="H3648" s="139" t="s">
        <v>5</v>
      </c>
      <c r="I3648" s="1">
        <v>685161000</v>
      </c>
      <c r="J3648" s="58">
        <v>749</v>
      </c>
      <c r="K3648" t="str">
        <f>VLOOKUP(D3648,Group[],3,FALSE)</f>
        <v>Non Komoditi</v>
      </c>
      <c r="L3648">
        <f>VLOOKUP(D3648,Group[],5,FALSE)</f>
        <v>0</v>
      </c>
      <c r="M3648" t="str">
        <f>VLOOKUP(D3648,Group[],4,FALSE)</f>
        <v>Kayu</v>
      </c>
      <c r="N3648" t="str">
        <f>VLOOKUP(F3648,Kategori[],3,FALSE)</f>
        <v>Kayu</v>
      </c>
    </row>
    <row r="3649" spans="1:14">
      <c r="A3649" s="139" t="s">
        <v>6856</v>
      </c>
      <c r="B3649" s="27" t="s">
        <v>6872</v>
      </c>
      <c r="C3649" s="27" t="s">
        <v>20</v>
      </c>
      <c r="D3649" s="27" t="s">
        <v>1079</v>
      </c>
      <c r="E3649" s="27" t="s">
        <v>39</v>
      </c>
      <c r="F3649" s="27" t="s">
        <v>817</v>
      </c>
      <c r="G3649" s="27" t="s">
        <v>818</v>
      </c>
      <c r="H3649" s="139" t="s">
        <v>5</v>
      </c>
      <c r="I3649" s="1">
        <v>250380500</v>
      </c>
      <c r="J3649" s="58">
        <v>256</v>
      </c>
      <c r="K3649" t="str">
        <f>VLOOKUP(D3649,Group[],3,FALSE)</f>
        <v>Non Komoditi</v>
      </c>
      <c r="L3649">
        <f>VLOOKUP(D3649,Group[],5,FALSE)</f>
        <v>0</v>
      </c>
      <c r="M3649" t="str">
        <f>VLOOKUP(D3649,Group[],4,FALSE)</f>
        <v>Kayu</v>
      </c>
      <c r="N3649" t="str">
        <f>VLOOKUP(F3649,Kategori[],3,FALSE)</f>
        <v>Kayu</v>
      </c>
    </row>
    <row r="3650" spans="1:14">
      <c r="A3650" s="139" t="s">
        <v>6856</v>
      </c>
      <c r="B3650" s="27" t="s">
        <v>6872</v>
      </c>
      <c r="C3650" s="27" t="s">
        <v>20</v>
      </c>
      <c r="D3650" s="27" t="s">
        <v>1079</v>
      </c>
      <c r="E3650" s="27" t="s">
        <v>39</v>
      </c>
      <c r="F3650" s="27" t="s">
        <v>819</v>
      </c>
      <c r="G3650" s="27" t="s">
        <v>820</v>
      </c>
      <c r="H3650" s="139" t="s">
        <v>5</v>
      </c>
      <c r="I3650" s="1">
        <v>3511200</v>
      </c>
      <c r="J3650" s="58">
        <v>4</v>
      </c>
      <c r="K3650" t="str">
        <f>VLOOKUP(D3650,Group[],3,FALSE)</f>
        <v>Non Komoditi</v>
      </c>
      <c r="L3650">
        <f>VLOOKUP(D3650,Group[],5,FALSE)</f>
        <v>0</v>
      </c>
      <c r="M3650" t="str">
        <f>VLOOKUP(D3650,Group[],4,FALSE)</f>
        <v>Kayu</v>
      </c>
      <c r="N3650" t="str">
        <f>VLOOKUP(F3650,Kategori[],3,FALSE)</f>
        <v>Kayu</v>
      </c>
    </row>
    <row r="3651" spans="1:14">
      <c r="A3651" s="139" t="s">
        <v>6856</v>
      </c>
      <c r="B3651" s="27" t="s">
        <v>6872</v>
      </c>
      <c r="C3651" s="27" t="s">
        <v>20</v>
      </c>
      <c r="D3651" s="27" t="s">
        <v>1079</v>
      </c>
      <c r="E3651" s="27" t="s">
        <v>39</v>
      </c>
      <c r="F3651" s="27" t="s">
        <v>821</v>
      </c>
      <c r="G3651" s="27" t="s">
        <v>822</v>
      </c>
      <c r="H3651" s="139" t="s">
        <v>5</v>
      </c>
      <c r="I3651" s="1">
        <v>362110885</v>
      </c>
      <c r="J3651" s="58">
        <v>1157</v>
      </c>
      <c r="K3651" t="str">
        <f>VLOOKUP(D3651,Group[],3,FALSE)</f>
        <v>Non Komoditi</v>
      </c>
      <c r="L3651">
        <f>VLOOKUP(D3651,Group[],5,FALSE)</f>
        <v>0</v>
      </c>
      <c r="M3651" t="str">
        <f>VLOOKUP(D3651,Group[],4,FALSE)</f>
        <v>Kayu</v>
      </c>
      <c r="N3651" t="str">
        <f>VLOOKUP(F3651,Kategori[],3,FALSE)</f>
        <v>Kayu</v>
      </c>
    </row>
    <row r="3652" spans="1:14">
      <c r="A3652" s="139" t="s">
        <v>6856</v>
      </c>
      <c r="B3652" s="27" t="s">
        <v>6872</v>
      </c>
      <c r="C3652" s="27" t="s">
        <v>20</v>
      </c>
      <c r="D3652" s="27" t="s">
        <v>1079</v>
      </c>
      <c r="E3652" s="27" t="s">
        <v>39</v>
      </c>
      <c r="F3652" s="27" t="s">
        <v>823</v>
      </c>
      <c r="G3652" s="27" t="s">
        <v>824</v>
      </c>
      <c r="H3652" s="139" t="s">
        <v>5</v>
      </c>
      <c r="I3652" s="1">
        <v>76756550</v>
      </c>
      <c r="J3652" s="58">
        <v>184</v>
      </c>
      <c r="K3652" t="str">
        <f>VLOOKUP(D3652,Group[],3,FALSE)</f>
        <v>Non Komoditi</v>
      </c>
      <c r="L3652">
        <f>VLOOKUP(D3652,Group[],5,FALSE)</f>
        <v>0</v>
      </c>
      <c r="M3652" t="str">
        <f>VLOOKUP(D3652,Group[],4,FALSE)</f>
        <v>Kayu</v>
      </c>
      <c r="N3652" t="str">
        <f>VLOOKUP(F3652,Kategori[],3,FALSE)</f>
        <v>Kayu</v>
      </c>
    </row>
    <row r="3653" spans="1:14">
      <c r="A3653" s="139" t="s">
        <v>6856</v>
      </c>
      <c r="B3653" s="27" t="s">
        <v>6872</v>
      </c>
      <c r="C3653" s="27" t="s">
        <v>20</v>
      </c>
      <c r="D3653" s="27" t="s">
        <v>1079</v>
      </c>
      <c r="E3653" s="27" t="s">
        <v>39</v>
      </c>
      <c r="F3653" s="27" t="s">
        <v>825</v>
      </c>
      <c r="G3653" s="27" t="s">
        <v>826</v>
      </c>
      <c r="H3653" s="139" t="s">
        <v>5</v>
      </c>
      <c r="I3653" s="1">
        <v>386093300</v>
      </c>
      <c r="J3653" s="58">
        <v>531</v>
      </c>
      <c r="K3653" t="str">
        <f>VLOOKUP(D3653,Group[],3,FALSE)</f>
        <v>Non Komoditi</v>
      </c>
      <c r="L3653">
        <f>VLOOKUP(D3653,Group[],5,FALSE)</f>
        <v>0</v>
      </c>
      <c r="M3653" t="str">
        <f>VLOOKUP(D3653,Group[],4,FALSE)</f>
        <v>Kayu</v>
      </c>
      <c r="N3653" t="str">
        <f>VLOOKUP(F3653,Kategori[],3,FALSE)</f>
        <v>Kayu</v>
      </c>
    </row>
    <row r="3654" spans="1:14">
      <c r="A3654" s="139" t="s">
        <v>6856</v>
      </c>
      <c r="B3654" s="27" t="s">
        <v>6872</v>
      </c>
      <c r="C3654" s="27" t="s">
        <v>20</v>
      </c>
      <c r="D3654" s="27" t="s">
        <v>1079</v>
      </c>
      <c r="E3654" s="27" t="s">
        <v>39</v>
      </c>
      <c r="F3654" s="27" t="s">
        <v>827</v>
      </c>
      <c r="G3654" s="27" t="s">
        <v>828</v>
      </c>
      <c r="H3654" s="139" t="s">
        <v>5</v>
      </c>
      <c r="I3654" s="1">
        <v>639833600</v>
      </c>
      <c r="J3654" s="58">
        <v>710</v>
      </c>
      <c r="K3654" t="str">
        <f>VLOOKUP(D3654,Group[],3,FALSE)</f>
        <v>Non Komoditi</v>
      </c>
      <c r="L3654">
        <f>VLOOKUP(D3654,Group[],5,FALSE)</f>
        <v>0</v>
      </c>
      <c r="M3654" t="str">
        <f>VLOOKUP(D3654,Group[],4,FALSE)</f>
        <v>Kayu</v>
      </c>
      <c r="N3654" t="str">
        <f>VLOOKUP(F3654,Kategori[],3,FALSE)</f>
        <v>Kayu</v>
      </c>
    </row>
    <row r="3655" spans="1:14">
      <c r="A3655" s="139" t="s">
        <v>6856</v>
      </c>
      <c r="B3655" s="27" t="s">
        <v>6872</v>
      </c>
      <c r="C3655" s="27" t="s">
        <v>20</v>
      </c>
      <c r="D3655" s="27" t="s">
        <v>1079</v>
      </c>
      <c r="E3655" s="27" t="s">
        <v>39</v>
      </c>
      <c r="F3655" s="27" t="s">
        <v>829</v>
      </c>
      <c r="G3655" s="27" t="s">
        <v>830</v>
      </c>
      <c r="H3655" s="139" t="s">
        <v>5</v>
      </c>
      <c r="I3655" s="1">
        <v>562596000</v>
      </c>
      <c r="J3655" s="58">
        <v>524</v>
      </c>
      <c r="K3655" t="str">
        <f>VLOOKUP(D3655,Group[],3,FALSE)</f>
        <v>Non Komoditi</v>
      </c>
      <c r="L3655">
        <f>VLOOKUP(D3655,Group[],5,FALSE)</f>
        <v>0</v>
      </c>
      <c r="M3655" t="str">
        <f>VLOOKUP(D3655,Group[],4,FALSE)</f>
        <v>Kayu</v>
      </c>
      <c r="N3655" t="str">
        <f>VLOOKUP(F3655,Kategori[],3,FALSE)</f>
        <v>Kayu</v>
      </c>
    </row>
    <row r="3656" spans="1:14">
      <c r="A3656" s="139" t="s">
        <v>6856</v>
      </c>
      <c r="B3656" s="27" t="s">
        <v>6872</v>
      </c>
      <c r="C3656" s="27" t="s">
        <v>20</v>
      </c>
      <c r="D3656" s="27" t="s">
        <v>1079</v>
      </c>
      <c r="E3656" s="27" t="s">
        <v>39</v>
      </c>
      <c r="F3656" s="27" t="s">
        <v>831</v>
      </c>
      <c r="G3656" s="27" t="s">
        <v>832</v>
      </c>
      <c r="H3656" s="139" t="s">
        <v>5</v>
      </c>
      <c r="I3656" s="1">
        <v>313918150</v>
      </c>
      <c r="J3656" s="58">
        <v>297</v>
      </c>
      <c r="K3656" t="str">
        <f>VLOOKUP(D3656,Group[],3,FALSE)</f>
        <v>Non Komoditi</v>
      </c>
      <c r="L3656">
        <f>VLOOKUP(D3656,Group[],5,FALSE)</f>
        <v>0</v>
      </c>
      <c r="M3656" t="str">
        <f>VLOOKUP(D3656,Group[],4,FALSE)</f>
        <v>Kayu</v>
      </c>
      <c r="N3656" t="str">
        <f>VLOOKUP(F3656,Kategori[],3,FALSE)</f>
        <v>Kayu</v>
      </c>
    </row>
    <row r="3657" spans="1:14">
      <c r="A3657" s="139" t="s">
        <v>6856</v>
      </c>
      <c r="B3657" s="27" t="s">
        <v>6872</v>
      </c>
      <c r="C3657" s="27" t="s">
        <v>20</v>
      </c>
      <c r="D3657" s="27" t="s">
        <v>1079</v>
      </c>
      <c r="E3657" s="27" t="s">
        <v>39</v>
      </c>
      <c r="F3657" s="27" t="s">
        <v>833</v>
      </c>
      <c r="G3657" s="27" t="s">
        <v>834</v>
      </c>
      <c r="H3657" s="139" t="s">
        <v>5</v>
      </c>
      <c r="I3657" s="1">
        <v>20305650</v>
      </c>
      <c r="J3657" s="58">
        <v>27</v>
      </c>
      <c r="K3657" t="str">
        <f>VLOOKUP(D3657,Group[],3,FALSE)</f>
        <v>Non Komoditi</v>
      </c>
      <c r="L3657">
        <f>VLOOKUP(D3657,Group[],5,FALSE)</f>
        <v>0</v>
      </c>
      <c r="M3657" t="str">
        <f>VLOOKUP(D3657,Group[],4,FALSE)</f>
        <v>Kayu</v>
      </c>
      <c r="N3657" t="str">
        <f>VLOOKUP(F3657,Kategori[],3,FALSE)</f>
        <v>Kayu</v>
      </c>
    </row>
    <row r="3658" spans="1:14">
      <c r="A3658" s="139" t="s">
        <v>6856</v>
      </c>
      <c r="B3658" s="27" t="s">
        <v>6872</v>
      </c>
      <c r="C3658" s="27" t="s">
        <v>20</v>
      </c>
      <c r="D3658" s="27" t="s">
        <v>1079</v>
      </c>
      <c r="E3658" s="27" t="s">
        <v>39</v>
      </c>
      <c r="F3658" s="27" t="s">
        <v>837</v>
      </c>
      <c r="G3658" s="27" t="s">
        <v>838</v>
      </c>
      <c r="H3658" s="139" t="s">
        <v>5</v>
      </c>
      <c r="I3658" s="1">
        <v>24639908</v>
      </c>
      <c r="J3658" s="58">
        <v>83</v>
      </c>
      <c r="K3658" t="str">
        <f>VLOOKUP(D3658,Group[],3,FALSE)</f>
        <v>Non Komoditi</v>
      </c>
      <c r="L3658">
        <f>VLOOKUP(D3658,Group[],5,FALSE)</f>
        <v>0</v>
      </c>
      <c r="M3658" t="str">
        <f>VLOOKUP(D3658,Group[],4,FALSE)</f>
        <v>Kayu</v>
      </c>
      <c r="N3658" t="str">
        <f>VLOOKUP(F3658,Kategori[],3,FALSE)</f>
        <v>Kayu</v>
      </c>
    </row>
    <row r="3659" spans="1:14">
      <c r="A3659" s="139" t="s">
        <v>6856</v>
      </c>
      <c r="B3659" s="27" t="s">
        <v>6872</v>
      </c>
      <c r="C3659" s="27" t="s">
        <v>20</v>
      </c>
      <c r="D3659" s="27" t="s">
        <v>1079</v>
      </c>
      <c r="E3659" s="27" t="s">
        <v>39</v>
      </c>
      <c r="F3659" s="27" t="s">
        <v>853</v>
      </c>
      <c r="G3659" s="27" t="s">
        <v>854</v>
      </c>
      <c r="H3659" s="139" t="s">
        <v>5</v>
      </c>
      <c r="I3659" s="1">
        <v>68905000</v>
      </c>
      <c r="J3659" s="58">
        <v>177</v>
      </c>
      <c r="K3659" t="str">
        <f>VLOOKUP(D3659,Group[],3,FALSE)</f>
        <v>Non Komoditi</v>
      </c>
      <c r="L3659">
        <f>VLOOKUP(D3659,Group[],5,FALSE)</f>
        <v>0</v>
      </c>
      <c r="M3659" t="str">
        <f>VLOOKUP(D3659,Group[],4,FALSE)</f>
        <v>Kayu</v>
      </c>
      <c r="N3659" t="str">
        <f>VLOOKUP(F3659,Kategori[],3,FALSE)</f>
        <v>Kayu</v>
      </c>
    </row>
    <row r="3660" spans="1:14">
      <c r="A3660" s="139" t="s">
        <v>6856</v>
      </c>
      <c r="B3660" s="27" t="s">
        <v>6872</v>
      </c>
      <c r="C3660" s="27" t="s">
        <v>20</v>
      </c>
      <c r="D3660" s="27" t="s">
        <v>1079</v>
      </c>
      <c r="E3660" s="27" t="s">
        <v>39</v>
      </c>
      <c r="F3660" s="27" t="s">
        <v>855</v>
      </c>
      <c r="G3660" s="27" t="s">
        <v>856</v>
      </c>
      <c r="H3660" s="139" t="s">
        <v>5</v>
      </c>
      <c r="I3660" s="1">
        <v>287299500</v>
      </c>
      <c r="J3660" s="58">
        <v>420</v>
      </c>
      <c r="K3660" t="str">
        <f>VLOOKUP(D3660,Group[],3,FALSE)</f>
        <v>Non Komoditi</v>
      </c>
      <c r="L3660">
        <f>VLOOKUP(D3660,Group[],5,FALSE)</f>
        <v>0</v>
      </c>
      <c r="M3660" t="str">
        <f>VLOOKUP(D3660,Group[],4,FALSE)</f>
        <v>Kayu</v>
      </c>
      <c r="N3660" t="str">
        <f>VLOOKUP(F3660,Kategori[],3,FALSE)</f>
        <v>Kayu</v>
      </c>
    </row>
    <row r="3661" spans="1:14">
      <c r="A3661" s="139" t="s">
        <v>6856</v>
      </c>
      <c r="B3661" s="27" t="s">
        <v>6872</v>
      </c>
      <c r="C3661" s="27" t="s">
        <v>20</v>
      </c>
      <c r="D3661" s="27" t="s">
        <v>1079</v>
      </c>
      <c r="E3661" s="27" t="s">
        <v>39</v>
      </c>
      <c r="F3661" s="27" t="s">
        <v>857</v>
      </c>
      <c r="G3661" s="27" t="s">
        <v>858</v>
      </c>
      <c r="H3661" s="139" t="s">
        <v>5</v>
      </c>
      <c r="I3661" s="1">
        <v>516870000</v>
      </c>
      <c r="J3661" s="58">
        <v>615</v>
      </c>
      <c r="K3661" t="str">
        <f>VLOOKUP(D3661,Group[],3,FALSE)</f>
        <v>Non Komoditi</v>
      </c>
      <c r="L3661">
        <f>VLOOKUP(D3661,Group[],5,FALSE)</f>
        <v>0</v>
      </c>
      <c r="M3661" t="str">
        <f>VLOOKUP(D3661,Group[],4,FALSE)</f>
        <v>Kayu</v>
      </c>
      <c r="N3661" t="str">
        <f>VLOOKUP(F3661,Kategori[],3,FALSE)</f>
        <v>Kayu</v>
      </c>
    </row>
    <row r="3662" spans="1:14">
      <c r="A3662" s="139" t="s">
        <v>6856</v>
      </c>
      <c r="B3662" s="27" t="s">
        <v>6872</v>
      </c>
      <c r="C3662" s="27" t="s">
        <v>20</v>
      </c>
      <c r="D3662" s="27" t="s">
        <v>1079</v>
      </c>
      <c r="E3662" s="27" t="s">
        <v>39</v>
      </c>
      <c r="F3662" s="27" t="s">
        <v>859</v>
      </c>
      <c r="G3662" s="27" t="s">
        <v>860</v>
      </c>
      <c r="H3662" s="139" t="s">
        <v>5</v>
      </c>
      <c r="I3662" s="1">
        <v>470831500</v>
      </c>
      <c r="J3662" s="58">
        <v>539</v>
      </c>
      <c r="K3662" t="str">
        <f>VLOOKUP(D3662,Group[],3,FALSE)</f>
        <v>Non Komoditi</v>
      </c>
      <c r="L3662">
        <f>VLOOKUP(D3662,Group[],5,FALSE)</f>
        <v>0</v>
      </c>
      <c r="M3662" t="str">
        <f>VLOOKUP(D3662,Group[],4,FALSE)</f>
        <v>Kayu</v>
      </c>
      <c r="N3662" t="str">
        <f>VLOOKUP(F3662,Kategori[],3,FALSE)</f>
        <v>Kayu</v>
      </c>
    </row>
    <row r="3663" spans="1:14">
      <c r="A3663" s="139" t="s">
        <v>6856</v>
      </c>
      <c r="B3663" s="27" t="s">
        <v>6872</v>
      </c>
      <c r="C3663" s="27" t="s">
        <v>20</v>
      </c>
      <c r="D3663" s="27" t="s">
        <v>1079</v>
      </c>
      <c r="E3663" s="27" t="s">
        <v>39</v>
      </c>
      <c r="F3663" s="27" t="s">
        <v>861</v>
      </c>
      <c r="G3663" s="27" t="s">
        <v>862</v>
      </c>
      <c r="H3663" s="139" t="s">
        <v>5</v>
      </c>
      <c r="I3663" s="1">
        <v>361819000</v>
      </c>
      <c r="J3663" s="58">
        <v>370</v>
      </c>
      <c r="K3663" t="str">
        <f>VLOOKUP(D3663,Group[],3,FALSE)</f>
        <v>Non Komoditi</v>
      </c>
      <c r="L3663">
        <f>VLOOKUP(D3663,Group[],5,FALSE)</f>
        <v>0</v>
      </c>
      <c r="M3663" t="str">
        <f>VLOOKUP(D3663,Group[],4,FALSE)</f>
        <v>Kayu</v>
      </c>
      <c r="N3663" t="str">
        <f>VLOOKUP(F3663,Kategori[],3,FALSE)</f>
        <v>Kayu</v>
      </c>
    </row>
    <row r="3664" spans="1:14">
      <c r="A3664" s="139" t="s">
        <v>6856</v>
      </c>
      <c r="B3664" s="27" t="s">
        <v>6872</v>
      </c>
      <c r="C3664" s="27" t="s">
        <v>20</v>
      </c>
      <c r="D3664" s="27" t="s">
        <v>1079</v>
      </c>
      <c r="E3664" s="27" t="s">
        <v>39</v>
      </c>
      <c r="F3664" s="27" t="s">
        <v>863</v>
      </c>
      <c r="G3664" s="27" t="s">
        <v>864</v>
      </c>
      <c r="H3664" s="139" t="s">
        <v>5</v>
      </c>
      <c r="I3664" s="1">
        <v>17355800</v>
      </c>
      <c r="J3664" s="58">
        <v>28</v>
      </c>
      <c r="K3664" t="str">
        <f>VLOOKUP(D3664,Group[],3,FALSE)</f>
        <v>Non Komoditi</v>
      </c>
      <c r="L3664">
        <f>VLOOKUP(D3664,Group[],5,FALSE)</f>
        <v>0</v>
      </c>
      <c r="M3664" t="str">
        <f>VLOOKUP(D3664,Group[],4,FALSE)</f>
        <v>Kayu</v>
      </c>
      <c r="N3664" t="str">
        <f>VLOOKUP(F3664,Kategori[],3,FALSE)</f>
        <v>Kayu</v>
      </c>
    </row>
    <row r="3665" spans="1:14">
      <c r="A3665" s="139" t="s">
        <v>6856</v>
      </c>
      <c r="B3665" s="27" t="s">
        <v>6872</v>
      </c>
      <c r="C3665" s="27" t="s">
        <v>20</v>
      </c>
      <c r="D3665" s="27" t="s">
        <v>1079</v>
      </c>
      <c r="E3665" s="27" t="s">
        <v>39</v>
      </c>
      <c r="F3665" s="27" t="s">
        <v>865</v>
      </c>
      <c r="G3665" s="27" t="s">
        <v>866</v>
      </c>
      <c r="H3665" s="139" t="s">
        <v>5</v>
      </c>
      <c r="I3665" s="1">
        <v>10610090</v>
      </c>
      <c r="J3665" s="58">
        <v>33</v>
      </c>
      <c r="K3665" t="str">
        <f>VLOOKUP(D3665,Group[],3,FALSE)</f>
        <v>Non Komoditi</v>
      </c>
      <c r="L3665">
        <f>VLOOKUP(D3665,Group[],5,FALSE)</f>
        <v>0</v>
      </c>
      <c r="M3665" t="str">
        <f>VLOOKUP(D3665,Group[],4,FALSE)</f>
        <v>Kayu</v>
      </c>
      <c r="N3665" t="str">
        <f>VLOOKUP(F3665,Kategori[],3,FALSE)</f>
        <v>Kayu</v>
      </c>
    </row>
    <row r="3666" spans="1:14">
      <c r="A3666" s="139" t="s">
        <v>6856</v>
      </c>
      <c r="B3666" s="27" t="s">
        <v>6872</v>
      </c>
      <c r="C3666" s="27" t="s">
        <v>20</v>
      </c>
      <c r="D3666" s="27" t="s">
        <v>1079</v>
      </c>
      <c r="E3666" s="27" t="s">
        <v>39</v>
      </c>
      <c r="F3666" s="27" t="s">
        <v>877</v>
      </c>
      <c r="G3666" s="27" t="s">
        <v>878</v>
      </c>
      <c r="H3666" s="139" t="s">
        <v>5</v>
      </c>
      <c r="I3666" s="1">
        <v>6431500</v>
      </c>
      <c r="J3666" s="58">
        <v>17</v>
      </c>
      <c r="K3666" t="str">
        <f>VLOOKUP(D3666,Group[],3,FALSE)</f>
        <v>Non Komoditi</v>
      </c>
      <c r="L3666">
        <f>VLOOKUP(D3666,Group[],5,FALSE)</f>
        <v>0</v>
      </c>
      <c r="M3666" t="str">
        <f>VLOOKUP(D3666,Group[],4,FALSE)</f>
        <v>Kayu</v>
      </c>
      <c r="N3666" t="str">
        <f>VLOOKUP(F3666,Kategori[],3,FALSE)</f>
        <v>Kayu</v>
      </c>
    </row>
    <row r="3667" spans="1:14">
      <c r="A3667" s="139" t="s">
        <v>6856</v>
      </c>
      <c r="B3667" s="27" t="s">
        <v>6872</v>
      </c>
      <c r="C3667" s="27" t="s">
        <v>20</v>
      </c>
      <c r="D3667" s="27" t="s">
        <v>1079</v>
      </c>
      <c r="E3667" s="27" t="s">
        <v>39</v>
      </c>
      <c r="F3667" s="27" t="s">
        <v>879</v>
      </c>
      <c r="G3667" s="27" t="s">
        <v>880</v>
      </c>
      <c r="H3667" s="139" t="s">
        <v>5</v>
      </c>
      <c r="I3667" s="1">
        <v>11484400</v>
      </c>
      <c r="J3667" s="58">
        <v>19</v>
      </c>
      <c r="K3667" t="str">
        <f>VLOOKUP(D3667,Group[],3,FALSE)</f>
        <v>Non Komoditi</v>
      </c>
      <c r="L3667">
        <f>VLOOKUP(D3667,Group[],5,FALSE)</f>
        <v>0</v>
      </c>
      <c r="M3667" t="str">
        <f>VLOOKUP(D3667,Group[],4,FALSE)</f>
        <v>Kayu</v>
      </c>
      <c r="N3667" t="str">
        <f>VLOOKUP(F3667,Kategori[],3,FALSE)</f>
        <v>Kayu</v>
      </c>
    </row>
    <row r="3668" spans="1:14">
      <c r="A3668" s="139" t="s">
        <v>6856</v>
      </c>
      <c r="B3668" s="27" t="s">
        <v>6872</v>
      </c>
      <c r="C3668" s="27" t="s">
        <v>20</v>
      </c>
      <c r="D3668" s="27" t="s">
        <v>1079</v>
      </c>
      <c r="E3668" s="27" t="s">
        <v>39</v>
      </c>
      <c r="F3668" s="27" t="s">
        <v>881</v>
      </c>
      <c r="G3668" s="27" t="s">
        <v>882</v>
      </c>
      <c r="H3668" s="139" t="s">
        <v>5</v>
      </c>
      <c r="I3668" s="1">
        <v>20671350</v>
      </c>
      <c r="J3668" s="58">
        <v>25</v>
      </c>
      <c r="K3668" t="str">
        <f>VLOOKUP(D3668,Group[],3,FALSE)</f>
        <v>Non Komoditi</v>
      </c>
      <c r="L3668">
        <f>VLOOKUP(D3668,Group[],5,FALSE)</f>
        <v>0</v>
      </c>
      <c r="M3668" t="str">
        <f>VLOOKUP(D3668,Group[],4,FALSE)</f>
        <v>Kayu</v>
      </c>
      <c r="N3668" t="str">
        <f>VLOOKUP(F3668,Kategori[],3,FALSE)</f>
        <v>Kayu</v>
      </c>
    </row>
    <row r="3669" spans="1:14">
      <c r="A3669" s="139" t="s">
        <v>6856</v>
      </c>
      <c r="B3669" s="27" t="s">
        <v>6872</v>
      </c>
      <c r="C3669" s="27" t="s">
        <v>20</v>
      </c>
      <c r="D3669" s="27" t="s">
        <v>1079</v>
      </c>
      <c r="E3669" s="27" t="s">
        <v>39</v>
      </c>
      <c r="F3669" s="27" t="s">
        <v>883</v>
      </c>
      <c r="G3669" s="27" t="s">
        <v>884</v>
      </c>
      <c r="H3669" s="139" t="s">
        <v>5</v>
      </c>
      <c r="I3669" s="1">
        <v>7273750</v>
      </c>
      <c r="J3669" s="58">
        <v>9</v>
      </c>
      <c r="K3669" t="str">
        <f>VLOOKUP(D3669,Group[],3,FALSE)</f>
        <v>Non Komoditi</v>
      </c>
      <c r="L3669">
        <f>VLOOKUP(D3669,Group[],5,FALSE)</f>
        <v>0</v>
      </c>
      <c r="M3669" t="str">
        <f>VLOOKUP(D3669,Group[],4,FALSE)</f>
        <v>Kayu</v>
      </c>
      <c r="N3669" t="str">
        <f>VLOOKUP(F3669,Kategori[],3,FALSE)</f>
        <v>Kayu</v>
      </c>
    </row>
    <row r="3670" spans="1:14">
      <c r="A3670" s="139" t="s">
        <v>6856</v>
      </c>
      <c r="B3670" s="27" t="s">
        <v>6872</v>
      </c>
      <c r="C3670" s="27" t="s">
        <v>20</v>
      </c>
      <c r="D3670" s="27" t="s">
        <v>1079</v>
      </c>
      <c r="E3670" s="27" t="s">
        <v>39</v>
      </c>
      <c r="F3670" s="27" t="s">
        <v>885</v>
      </c>
      <c r="G3670" s="27" t="s">
        <v>886</v>
      </c>
      <c r="H3670" s="139" t="s">
        <v>5</v>
      </c>
      <c r="I3670" s="1">
        <v>1347800</v>
      </c>
      <c r="J3670" s="58">
        <v>5</v>
      </c>
      <c r="K3670" t="str">
        <f>VLOOKUP(D3670,Group[],3,FALSE)</f>
        <v>Non Komoditi</v>
      </c>
      <c r="L3670">
        <f>VLOOKUP(D3670,Group[],5,FALSE)</f>
        <v>0</v>
      </c>
      <c r="M3670" t="str">
        <f>VLOOKUP(D3670,Group[],4,FALSE)</f>
        <v>Kayu</v>
      </c>
      <c r="N3670" t="str">
        <f>VLOOKUP(F3670,Kategori[],3,FALSE)</f>
        <v>Kayu</v>
      </c>
    </row>
    <row r="3671" spans="1:14">
      <c r="A3671" s="139" t="s">
        <v>6856</v>
      </c>
      <c r="B3671" s="27" t="s">
        <v>6872</v>
      </c>
      <c r="C3671" s="27" t="s">
        <v>20</v>
      </c>
      <c r="D3671" s="27" t="s">
        <v>1079</v>
      </c>
      <c r="E3671" s="27" t="s">
        <v>39</v>
      </c>
      <c r="F3671" s="27" t="s">
        <v>943</v>
      </c>
      <c r="G3671" s="27" t="s">
        <v>944</v>
      </c>
      <c r="H3671" s="139" t="s">
        <v>5</v>
      </c>
      <c r="I3671" s="1">
        <v>19761261</v>
      </c>
      <c r="J3671" s="58">
        <v>147</v>
      </c>
      <c r="K3671" t="str">
        <f>VLOOKUP(D3671,Group[],3,FALSE)</f>
        <v>Non Komoditi</v>
      </c>
      <c r="L3671">
        <f>VLOOKUP(D3671,Group[],5,FALSE)</f>
        <v>0</v>
      </c>
      <c r="M3671" t="str">
        <f>VLOOKUP(D3671,Group[],4,FALSE)</f>
        <v>Kayu</v>
      </c>
      <c r="N3671" t="str">
        <f>VLOOKUP(F3671,Kategori[],3,FALSE)</f>
        <v>Kayu</v>
      </c>
    </row>
    <row r="3672" spans="1:14">
      <c r="A3672" s="139" t="s">
        <v>6856</v>
      </c>
      <c r="B3672" s="27" t="s">
        <v>6872</v>
      </c>
      <c r="C3672" s="27" t="s">
        <v>20</v>
      </c>
      <c r="D3672" s="27" t="s">
        <v>1079</v>
      </c>
      <c r="E3672" s="27" t="s">
        <v>39</v>
      </c>
      <c r="F3672" s="27" t="s">
        <v>989</v>
      </c>
      <c r="G3672" s="27" t="s">
        <v>990</v>
      </c>
      <c r="H3672" s="139" t="s">
        <v>5</v>
      </c>
      <c r="I3672" s="1">
        <v>111800</v>
      </c>
      <c r="J3672" s="58">
        <v>1</v>
      </c>
      <c r="K3672" t="str">
        <f>VLOOKUP(D3672,Group[],3,FALSE)</f>
        <v>Non Komoditi</v>
      </c>
      <c r="L3672">
        <f>VLOOKUP(D3672,Group[],5,FALSE)</f>
        <v>0</v>
      </c>
      <c r="M3672" t="str">
        <f>VLOOKUP(D3672,Group[],4,FALSE)</f>
        <v>Kayu</v>
      </c>
      <c r="N3672" t="str">
        <f>VLOOKUP(F3672,Kategori[],3,FALSE)</f>
        <v>Kayu</v>
      </c>
    </row>
    <row r="3673" spans="1:14">
      <c r="A3673" s="139" t="s">
        <v>6856</v>
      </c>
      <c r="B3673" s="27" t="s">
        <v>6872</v>
      </c>
      <c r="C3673" s="27" t="s">
        <v>20</v>
      </c>
      <c r="D3673" s="27" t="s">
        <v>1079</v>
      </c>
      <c r="E3673" s="27" t="s">
        <v>39</v>
      </c>
      <c r="F3673" s="27" t="s">
        <v>991</v>
      </c>
      <c r="G3673" s="27" t="s">
        <v>992</v>
      </c>
      <c r="H3673" s="139" t="s">
        <v>5</v>
      </c>
      <c r="I3673" s="1">
        <v>148350</v>
      </c>
      <c r="J3673" s="58">
        <v>1</v>
      </c>
      <c r="K3673" t="str">
        <f>VLOOKUP(D3673,Group[],3,FALSE)</f>
        <v>Non Komoditi</v>
      </c>
      <c r="L3673">
        <f>VLOOKUP(D3673,Group[],5,FALSE)</f>
        <v>0</v>
      </c>
      <c r="M3673" t="str">
        <f>VLOOKUP(D3673,Group[],4,FALSE)</f>
        <v>Kayu</v>
      </c>
      <c r="N3673" t="str">
        <f>VLOOKUP(F3673,Kategori[],3,FALSE)</f>
        <v>Kayu</v>
      </c>
    </row>
    <row r="3674" spans="1:14">
      <c r="A3674" s="139" t="s">
        <v>6856</v>
      </c>
      <c r="B3674" s="27" t="s">
        <v>6872</v>
      </c>
      <c r="C3674" s="27" t="s">
        <v>20</v>
      </c>
      <c r="D3674" s="27" t="s">
        <v>1079</v>
      </c>
      <c r="E3674" s="27" t="s">
        <v>39</v>
      </c>
      <c r="F3674" s="27" t="s">
        <v>993</v>
      </c>
      <c r="G3674" s="27" t="s">
        <v>994</v>
      </c>
      <c r="H3674" s="139" t="s">
        <v>5</v>
      </c>
      <c r="I3674" s="1">
        <v>1609850</v>
      </c>
      <c r="J3674" s="58">
        <v>2</v>
      </c>
      <c r="K3674" t="str">
        <f>VLOOKUP(D3674,Group[],3,FALSE)</f>
        <v>Non Komoditi</v>
      </c>
      <c r="L3674">
        <f>VLOOKUP(D3674,Group[],5,FALSE)</f>
        <v>0</v>
      </c>
      <c r="M3674" t="str">
        <f>VLOOKUP(D3674,Group[],4,FALSE)</f>
        <v>Kayu</v>
      </c>
      <c r="N3674" t="str">
        <f>VLOOKUP(F3674,Kategori[],3,FALSE)</f>
        <v>Kayu</v>
      </c>
    </row>
    <row r="3675" spans="1:14">
      <c r="A3675" s="139" t="s">
        <v>6856</v>
      </c>
      <c r="B3675" s="27" t="s">
        <v>6872</v>
      </c>
      <c r="C3675" s="27" t="s">
        <v>20</v>
      </c>
      <c r="D3675" s="27" t="s">
        <v>1079</v>
      </c>
      <c r="E3675" s="27" t="s">
        <v>39</v>
      </c>
      <c r="F3675" s="27" t="s">
        <v>995</v>
      </c>
      <c r="G3675" s="27" t="s">
        <v>996</v>
      </c>
      <c r="H3675" s="139" t="s">
        <v>5</v>
      </c>
      <c r="I3675" s="1">
        <v>4852000</v>
      </c>
      <c r="J3675" s="58">
        <v>6</v>
      </c>
      <c r="K3675" t="str">
        <f>VLOOKUP(D3675,Group[],3,FALSE)</f>
        <v>Non Komoditi</v>
      </c>
      <c r="L3675">
        <f>VLOOKUP(D3675,Group[],5,FALSE)</f>
        <v>0</v>
      </c>
      <c r="M3675" t="str">
        <f>VLOOKUP(D3675,Group[],4,FALSE)</f>
        <v>Kayu</v>
      </c>
      <c r="N3675" t="str">
        <f>VLOOKUP(F3675,Kategori[],3,FALSE)</f>
        <v>Kayu</v>
      </c>
    </row>
    <row r="3676" spans="1:14">
      <c r="A3676" s="139" t="s">
        <v>6856</v>
      </c>
      <c r="B3676" s="27" t="s">
        <v>6872</v>
      </c>
      <c r="C3676" s="27" t="s">
        <v>20</v>
      </c>
      <c r="D3676" s="27" t="s">
        <v>1079</v>
      </c>
      <c r="E3676" s="27" t="s">
        <v>39</v>
      </c>
      <c r="F3676" s="27" t="s">
        <v>997</v>
      </c>
      <c r="G3676" s="27" t="s">
        <v>998</v>
      </c>
      <c r="H3676" s="139" t="s">
        <v>5</v>
      </c>
      <c r="I3676" s="1">
        <v>6162100</v>
      </c>
      <c r="J3676" s="58">
        <v>6</v>
      </c>
      <c r="K3676" t="str">
        <f>VLOOKUP(D3676,Group[],3,FALSE)</f>
        <v>Non Komoditi</v>
      </c>
      <c r="L3676">
        <f>VLOOKUP(D3676,Group[],5,FALSE)</f>
        <v>0</v>
      </c>
      <c r="M3676" t="str">
        <f>VLOOKUP(D3676,Group[],4,FALSE)</f>
        <v>Kayu</v>
      </c>
      <c r="N3676" t="str">
        <f>VLOOKUP(F3676,Kategori[],3,FALSE)</f>
        <v>Kayu</v>
      </c>
    </row>
    <row r="3677" spans="1:14">
      <c r="A3677" s="139" t="s">
        <v>6856</v>
      </c>
      <c r="B3677" s="27" t="s">
        <v>6872</v>
      </c>
      <c r="C3677" s="27" t="s">
        <v>20</v>
      </c>
      <c r="D3677" s="27" t="s">
        <v>1079</v>
      </c>
      <c r="E3677" s="27" t="s">
        <v>39</v>
      </c>
      <c r="F3677" s="27" t="s">
        <v>999</v>
      </c>
      <c r="G3677" s="27" t="s">
        <v>1000</v>
      </c>
      <c r="H3677" s="139" t="s">
        <v>5</v>
      </c>
      <c r="I3677" s="1">
        <v>7810600</v>
      </c>
      <c r="J3677" s="58">
        <v>5</v>
      </c>
      <c r="K3677" t="str">
        <f>VLOOKUP(D3677,Group[],3,FALSE)</f>
        <v>Non Komoditi</v>
      </c>
      <c r="L3677">
        <f>VLOOKUP(D3677,Group[],5,FALSE)</f>
        <v>0</v>
      </c>
      <c r="M3677" t="str">
        <f>VLOOKUP(D3677,Group[],4,FALSE)</f>
        <v>Kayu</v>
      </c>
      <c r="N3677" t="str">
        <f>VLOOKUP(F3677,Kategori[],3,FALSE)</f>
        <v>Kayu</v>
      </c>
    </row>
    <row r="3678" spans="1:14">
      <c r="A3678" s="139" t="s">
        <v>6856</v>
      </c>
      <c r="B3678" s="27" t="s">
        <v>6872</v>
      </c>
      <c r="C3678" s="27" t="s">
        <v>20</v>
      </c>
      <c r="D3678" s="27" t="s">
        <v>1079</v>
      </c>
      <c r="E3678" s="27" t="s">
        <v>39</v>
      </c>
      <c r="F3678" s="27" t="s">
        <v>1003</v>
      </c>
      <c r="G3678" s="27" t="s">
        <v>1004</v>
      </c>
      <c r="H3678" s="139" t="s">
        <v>5</v>
      </c>
      <c r="I3678" s="1">
        <v>2059459</v>
      </c>
      <c r="J3678" s="58">
        <v>8</v>
      </c>
      <c r="K3678" t="str">
        <f>VLOOKUP(D3678,Group[],3,FALSE)</f>
        <v>Non Komoditi</v>
      </c>
      <c r="L3678">
        <f>VLOOKUP(D3678,Group[],5,FALSE)</f>
        <v>0</v>
      </c>
      <c r="M3678" t="str">
        <f>VLOOKUP(D3678,Group[],4,FALSE)</f>
        <v>Kayu</v>
      </c>
      <c r="N3678" t="str">
        <f>VLOOKUP(F3678,Kategori[],3,FALSE)</f>
        <v>Kayu</v>
      </c>
    </row>
    <row r="3679" spans="1:14">
      <c r="A3679" s="139" t="s">
        <v>6856</v>
      </c>
      <c r="B3679" s="27" t="s">
        <v>6872</v>
      </c>
      <c r="C3679" s="27" t="s">
        <v>20</v>
      </c>
      <c r="D3679" s="27" t="s">
        <v>1065</v>
      </c>
      <c r="E3679" s="27" t="s">
        <v>34</v>
      </c>
      <c r="F3679" s="27" t="s">
        <v>624</v>
      </c>
      <c r="G3679" s="27" t="s">
        <v>625</v>
      </c>
      <c r="H3679" s="139" t="s">
        <v>5</v>
      </c>
      <c r="I3679" s="1">
        <v>316663064</v>
      </c>
      <c r="J3679" s="58">
        <v>63</v>
      </c>
      <c r="K3679" t="str">
        <f>VLOOKUP(D3679,Group[],3,FALSE)</f>
        <v>Non Komoditi</v>
      </c>
      <c r="L3679">
        <f>VLOOKUP(D3679,Group[],5,FALSE)</f>
        <v>0</v>
      </c>
      <c r="M3679" t="str">
        <f>VLOOKUP(D3679,Group[],4,FALSE)</f>
        <v>Optimalisasi Aset</v>
      </c>
      <c r="N3679" t="str">
        <f>VLOOKUP(F3679,Kategori[],3,FALSE)</f>
        <v>Optimalisasi Aset</v>
      </c>
    </row>
    <row r="3680" spans="1:14">
      <c r="A3680" s="139" t="s">
        <v>6856</v>
      </c>
      <c r="B3680" s="27" t="s">
        <v>6872</v>
      </c>
      <c r="C3680" s="27" t="s">
        <v>20</v>
      </c>
      <c r="D3680" s="27" t="s">
        <v>1065</v>
      </c>
      <c r="E3680" s="27" t="s">
        <v>34</v>
      </c>
      <c r="F3680" s="27" t="s">
        <v>320</v>
      </c>
      <c r="G3680" s="27" t="s">
        <v>321</v>
      </c>
      <c r="H3680" s="139" t="s">
        <v>5</v>
      </c>
      <c r="I3680" s="1">
        <v>390390265</v>
      </c>
      <c r="J3680" s="58">
        <v>18</v>
      </c>
      <c r="K3680" t="str">
        <f>VLOOKUP(D3680,Group[],3,FALSE)</f>
        <v>Non Komoditi</v>
      </c>
      <c r="L3680">
        <f>VLOOKUP(D3680,Group[],5,FALSE)</f>
        <v>0</v>
      </c>
      <c r="M3680" t="str">
        <f>VLOOKUP(D3680,Group[],4,FALSE)</f>
        <v>Optimalisasi Aset</v>
      </c>
      <c r="N3680" t="str">
        <f>VLOOKUP(F3680,Kategori[],3,FALSE)</f>
        <v>Optimalisasi Aset</v>
      </c>
    </row>
    <row r="3681" spans="1:14">
      <c r="A3681" s="139" t="s">
        <v>6856</v>
      </c>
      <c r="B3681" s="27" t="s">
        <v>6872</v>
      </c>
      <c r="C3681" s="27" t="s">
        <v>20</v>
      </c>
      <c r="D3681" s="27" t="s">
        <v>1065</v>
      </c>
      <c r="E3681" s="27" t="s">
        <v>34</v>
      </c>
      <c r="F3681" s="27" t="s">
        <v>1027</v>
      </c>
      <c r="G3681" s="27" t="s">
        <v>1028</v>
      </c>
      <c r="H3681" s="139" t="s">
        <v>5</v>
      </c>
      <c r="I3681" s="1">
        <v>3742737294</v>
      </c>
      <c r="J3681" s="58">
        <v>245</v>
      </c>
      <c r="K3681" t="str">
        <f>VLOOKUP(D3681,Group[],3,FALSE)</f>
        <v>Non Komoditi</v>
      </c>
      <c r="L3681">
        <f>VLOOKUP(D3681,Group[],5,FALSE)</f>
        <v>0</v>
      </c>
      <c r="M3681" t="str">
        <f>VLOOKUP(D3681,Group[],4,FALSE)</f>
        <v>Optimalisasi Aset</v>
      </c>
      <c r="N3681" t="str">
        <f>VLOOKUP(F3681,Kategori[],3,FALSE)</f>
        <v>Optimalisasi Aset</v>
      </c>
    </row>
    <row r="3682" spans="1:14">
      <c r="A3682" s="139" t="s">
        <v>6856</v>
      </c>
      <c r="B3682" s="27" t="s">
        <v>6872</v>
      </c>
      <c r="C3682" s="27" t="s">
        <v>20</v>
      </c>
      <c r="D3682" s="27" t="s">
        <v>1073</v>
      </c>
      <c r="E3682" s="27" t="s">
        <v>26</v>
      </c>
      <c r="F3682" s="27" t="s">
        <v>116</v>
      </c>
      <c r="G3682" s="27" t="s">
        <v>117</v>
      </c>
      <c r="H3682" s="139" t="s">
        <v>5</v>
      </c>
      <c r="I3682" s="1">
        <v>472316237</v>
      </c>
      <c r="J3682" s="58">
        <v>612</v>
      </c>
      <c r="K3682" t="str">
        <f>VLOOKUP(D3682,Group[],3,FALSE)</f>
        <v>Non Komoditi</v>
      </c>
      <c r="L3682">
        <f>VLOOKUP(D3682,Group[],5,FALSE)</f>
        <v>0</v>
      </c>
      <c r="M3682" t="str">
        <f>VLOOKUP(D3682,Group[],4,FALSE)</f>
        <v>Agrowisata</v>
      </c>
      <c r="N3682" t="str">
        <f>VLOOKUP(F3682,Kategori[],3,FALSE)</f>
        <v>Agrowisata</v>
      </c>
    </row>
    <row r="3683" spans="1:14">
      <c r="A3683" s="139" t="s">
        <v>6856</v>
      </c>
      <c r="B3683" s="27" t="s">
        <v>6872</v>
      </c>
      <c r="C3683" s="27" t="s">
        <v>20</v>
      </c>
      <c r="D3683" s="27" t="s">
        <v>1073</v>
      </c>
      <c r="E3683" s="27" t="s">
        <v>26</v>
      </c>
      <c r="F3683" s="27" t="s">
        <v>118</v>
      </c>
      <c r="G3683" s="27" t="s">
        <v>119</v>
      </c>
      <c r="H3683" s="139" t="s">
        <v>5</v>
      </c>
      <c r="I3683" s="1">
        <v>444332000</v>
      </c>
      <c r="J3683" s="58">
        <v>38</v>
      </c>
      <c r="K3683" t="str">
        <f>VLOOKUP(D3683,Group[],3,FALSE)</f>
        <v>Non Komoditi</v>
      </c>
      <c r="L3683">
        <f>VLOOKUP(D3683,Group[],5,FALSE)</f>
        <v>0</v>
      </c>
      <c r="M3683" t="str">
        <f>VLOOKUP(D3683,Group[],4,FALSE)</f>
        <v>Agrowisata</v>
      </c>
      <c r="N3683" t="str">
        <f>VLOOKUP(F3683,Kategori[],3,FALSE)</f>
        <v>Agrowisata</v>
      </c>
    </row>
    <row r="3684" spans="1:14">
      <c r="A3684" s="139" t="s">
        <v>6856</v>
      </c>
      <c r="B3684" s="27" t="s">
        <v>6872</v>
      </c>
      <c r="C3684" s="27" t="s">
        <v>20</v>
      </c>
      <c r="D3684" s="27" t="s">
        <v>1073</v>
      </c>
      <c r="E3684" s="27" t="s">
        <v>26</v>
      </c>
      <c r="F3684" s="27" t="s">
        <v>120</v>
      </c>
      <c r="G3684" s="27" t="s">
        <v>121</v>
      </c>
      <c r="H3684" s="139" t="s">
        <v>5</v>
      </c>
      <c r="I3684" s="1">
        <v>581524272</v>
      </c>
      <c r="J3684" s="58">
        <v>245</v>
      </c>
      <c r="K3684" t="str">
        <f>VLOOKUP(D3684,Group[],3,FALSE)</f>
        <v>Non Komoditi</v>
      </c>
      <c r="L3684">
        <f>VLOOKUP(D3684,Group[],5,FALSE)</f>
        <v>0</v>
      </c>
      <c r="M3684" t="str">
        <f>VLOOKUP(D3684,Group[],4,FALSE)</f>
        <v>Agrowisata</v>
      </c>
      <c r="N3684" t="str">
        <f>VLOOKUP(F3684,Kategori[],3,FALSE)</f>
        <v>Agrowisata</v>
      </c>
    </row>
    <row r="3685" spans="1:14">
      <c r="A3685" s="139" t="s">
        <v>6856</v>
      </c>
      <c r="B3685" s="27" t="s">
        <v>6872</v>
      </c>
      <c r="C3685" s="27" t="s">
        <v>20</v>
      </c>
      <c r="D3685" s="27" t="s">
        <v>1073</v>
      </c>
      <c r="E3685" s="27" t="s">
        <v>26</v>
      </c>
      <c r="F3685" s="27" t="s">
        <v>122</v>
      </c>
      <c r="G3685" s="27" t="s">
        <v>123</v>
      </c>
      <c r="H3685" s="139" t="s">
        <v>5</v>
      </c>
      <c r="I3685" s="1">
        <v>187983009</v>
      </c>
      <c r="J3685" s="58">
        <v>39</v>
      </c>
      <c r="K3685" t="str">
        <f>VLOOKUP(D3685,Group[],3,FALSE)</f>
        <v>Non Komoditi</v>
      </c>
      <c r="L3685">
        <f>VLOOKUP(D3685,Group[],5,FALSE)</f>
        <v>0</v>
      </c>
      <c r="M3685" t="str">
        <f>VLOOKUP(D3685,Group[],4,FALSE)</f>
        <v>Agrowisata</v>
      </c>
      <c r="N3685" t="str">
        <f>VLOOKUP(F3685,Kategori[],3,FALSE)</f>
        <v>Agrowisata</v>
      </c>
    </row>
    <row r="3686" spans="1:14">
      <c r="A3686" s="139" t="s">
        <v>6856</v>
      </c>
      <c r="B3686" s="27" t="s">
        <v>6872</v>
      </c>
      <c r="C3686" s="27" t="s">
        <v>20</v>
      </c>
      <c r="D3686" s="27" t="s">
        <v>1073</v>
      </c>
      <c r="E3686" s="27" t="s">
        <v>26</v>
      </c>
      <c r="F3686" s="27" t="s">
        <v>6</v>
      </c>
      <c r="G3686" s="27" t="s">
        <v>6</v>
      </c>
      <c r="H3686" s="139" t="s">
        <v>5</v>
      </c>
      <c r="I3686" s="1">
        <v>-137471346</v>
      </c>
      <c r="J3686" s="58">
        <v>0</v>
      </c>
      <c r="K3686" t="str">
        <f>VLOOKUP(D3686,Group[],3,FALSE)</f>
        <v>Non Komoditi</v>
      </c>
      <c r="L3686">
        <f>VLOOKUP(D3686,Group[],5,FALSE)</f>
        <v>0</v>
      </c>
      <c r="M3686" t="str">
        <f>VLOOKUP(D3686,Group[],4,FALSE)</f>
        <v>Agrowisata</v>
      </c>
      <c r="N3686" t="str">
        <f>VLOOKUP(F3686,Kategori[],3,FALSE)</f>
        <v>Lainnya</v>
      </c>
    </row>
    <row r="3687" spans="1:14">
      <c r="A3687" s="139" t="s">
        <v>6856</v>
      </c>
      <c r="B3687" s="27" t="s">
        <v>6872</v>
      </c>
      <c r="C3687" s="27" t="s">
        <v>21</v>
      </c>
      <c r="D3687" s="27" t="s">
        <v>1061</v>
      </c>
      <c r="E3687" s="27" t="s">
        <v>35</v>
      </c>
      <c r="F3687" s="27" t="s">
        <v>50</v>
      </c>
      <c r="G3687" s="27" t="s">
        <v>8</v>
      </c>
      <c r="H3687" s="139" t="s">
        <v>5</v>
      </c>
      <c r="I3687" s="1">
        <v>77408678090</v>
      </c>
      <c r="J3687" s="58">
        <v>0</v>
      </c>
      <c r="K3687" t="str">
        <f>VLOOKUP(D3687,Group[],3,FALSE)</f>
        <v>Komoditi</v>
      </c>
      <c r="L3687" t="str">
        <f>VLOOKUP(D3687,Group[],5,FALSE)</f>
        <v>Kelapa Sawit</v>
      </c>
      <c r="M3687" t="str">
        <f>VLOOKUP(D3687,Group[],4,FALSE)</f>
        <v>Kelapa Sawit</v>
      </c>
      <c r="N3687" t="str">
        <f>VLOOKUP(F3687,Kategori[],3,FALSE)</f>
        <v>Minyak Sawit</v>
      </c>
    </row>
    <row r="3688" spans="1:14">
      <c r="A3688" s="139" t="s">
        <v>6856</v>
      </c>
      <c r="B3688" s="27" t="s">
        <v>6872</v>
      </c>
      <c r="C3688" s="27" t="s">
        <v>21</v>
      </c>
      <c r="D3688" s="27" t="s">
        <v>1061</v>
      </c>
      <c r="E3688" s="27" t="s">
        <v>35</v>
      </c>
      <c r="F3688" s="27" t="s">
        <v>51</v>
      </c>
      <c r="G3688" s="27" t="s">
        <v>9</v>
      </c>
      <c r="H3688" s="139" t="s">
        <v>5</v>
      </c>
      <c r="I3688" s="1">
        <v>4259705508</v>
      </c>
      <c r="J3688" s="58">
        <v>0</v>
      </c>
      <c r="K3688" t="str">
        <f>VLOOKUP(D3688,Group[],3,FALSE)</f>
        <v>Komoditi</v>
      </c>
      <c r="L3688" t="str">
        <f>VLOOKUP(D3688,Group[],5,FALSE)</f>
        <v>Kelapa Sawit</v>
      </c>
      <c r="M3688" t="str">
        <f>VLOOKUP(D3688,Group[],4,FALSE)</f>
        <v>Kelapa Sawit</v>
      </c>
      <c r="N3688" t="str">
        <f>VLOOKUP(F3688,Kategori[],3,FALSE)</f>
        <v>Kernel</v>
      </c>
    </row>
    <row r="3689" spans="1:14">
      <c r="A3689" s="139" t="s">
        <v>6856</v>
      </c>
      <c r="B3689" s="27" t="s">
        <v>6872</v>
      </c>
      <c r="C3689" s="27" t="s">
        <v>21</v>
      </c>
      <c r="D3689" s="27" t="s">
        <v>1066</v>
      </c>
      <c r="E3689" s="27" t="s">
        <v>28</v>
      </c>
      <c r="F3689" s="27" t="s">
        <v>50</v>
      </c>
      <c r="G3689" s="27" t="s">
        <v>8</v>
      </c>
      <c r="H3689" s="139" t="s">
        <v>5</v>
      </c>
      <c r="I3689" s="1">
        <v>0</v>
      </c>
      <c r="J3689" s="58">
        <v>0</v>
      </c>
      <c r="K3689" t="str">
        <f>VLOOKUP(D3689,Group[],3,FALSE)</f>
        <v>Komoditi</v>
      </c>
      <c r="L3689" t="str">
        <f>VLOOKUP(D3689,Group[],5,FALSE)</f>
        <v>Karet</v>
      </c>
      <c r="M3689" t="str">
        <f>VLOOKUP(D3689,Group[],4,FALSE)</f>
        <v>Karet</v>
      </c>
      <c r="N3689" t="str">
        <f>VLOOKUP(F3689,Kategori[],3,FALSE)</f>
        <v>Minyak Sawit</v>
      </c>
    </row>
    <row r="3690" spans="1:14">
      <c r="A3690" s="139" t="s">
        <v>6856</v>
      </c>
      <c r="B3690" s="27" t="s">
        <v>6872</v>
      </c>
      <c r="C3690" s="27" t="s">
        <v>21</v>
      </c>
      <c r="D3690" s="27" t="s">
        <v>1066</v>
      </c>
      <c r="E3690" s="27" t="s">
        <v>28</v>
      </c>
      <c r="F3690" s="27" t="s">
        <v>348</v>
      </c>
      <c r="G3690" s="27" t="s">
        <v>349</v>
      </c>
      <c r="H3690" s="139" t="s">
        <v>5</v>
      </c>
      <c r="I3690" s="1">
        <v>2770769200</v>
      </c>
      <c r="J3690" s="58">
        <v>6962</v>
      </c>
      <c r="K3690" t="str">
        <f>VLOOKUP(D3690,Group[],3,FALSE)</f>
        <v>Komoditi</v>
      </c>
      <c r="L3690" t="str">
        <f>VLOOKUP(D3690,Group[],5,FALSE)</f>
        <v>Karet</v>
      </c>
      <c r="M3690" t="str">
        <f>VLOOKUP(D3690,Group[],4,FALSE)</f>
        <v>Karet</v>
      </c>
      <c r="N3690" t="str">
        <f>VLOOKUP(F3690,Kategori[],3,FALSE)</f>
        <v>Karet Lainnya</v>
      </c>
    </row>
    <row r="3691" spans="1:14">
      <c r="A3691" s="139" t="s">
        <v>6856</v>
      </c>
      <c r="B3691" s="27" t="s">
        <v>6872</v>
      </c>
      <c r="C3691" s="27" t="s">
        <v>21</v>
      </c>
      <c r="D3691" s="27" t="s">
        <v>1060</v>
      </c>
      <c r="E3691" s="27" t="s">
        <v>31</v>
      </c>
      <c r="F3691" s="27" t="s">
        <v>48</v>
      </c>
      <c r="G3691" s="27" t="s">
        <v>49</v>
      </c>
      <c r="H3691" s="139" t="s">
        <v>5</v>
      </c>
      <c r="I3691" s="1">
        <v>31490413425</v>
      </c>
      <c r="J3691" s="58">
        <v>2</v>
      </c>
      <c r="K3691" t="str">
        <f>VLOOKUP(D3691,Group[],3,FALSE)</f>
        <v>Non Komoditi</v>
      </c>
      <c r="L3691">
        <f>VLOOKUP(D3691,Group[],5,FALSE)</f>
        <v>0</v>
      </c>
      <c r="M3691" t="str">
        <f>VLOOKUP(D3691,Group[],4,FALSE)</f>
        <v>KSO</v>
      </c>
      <c r="N3691" t="str">
        <f>VLOOKUP(F3691,Kategori[],3,FALSE)</f>
        <v>KSO Sawit</v>
      </c>
    </row>
    <row r="3692" spans="1:14">
      <c r="A3692" s="139" t="s">
        <v>6856</v>
      </c>
      <c r="B3692" s="27" t="s">
        <v>6872</v>
      </c>
      <c r="C3692" s="27" t="s">
        <v>21</v>
      </c>
      <c r="D3692" s="27" t="s">
        <v>1060</v>
      </c>
      <c r="E3692" s="27" t="s">
        <v>31</v>
      </c>
      <c r="F3692" s="27" t="s">
        <v>6</v>
      </c>
      <c r="G3692" s="27" t="s">
        <v>6</v>
      </c>
      <c r="H3692" s="139" t="s">
        <v>5</v>
      </c>
      <c r="I3692" s="1">
        <v>396170764</v>
      </c>
      <c r="J3692" s="58">
        <v>0</v>
      </c>
      <c r="K3692" t="str">
        <f>VLOOKUP(D3692,Group[],3,FALSE)</f>
        <v>Non Komoditi</v>
      </c>
      <c r="L3692">
        <f>VLOOKUP(D3692,Group[],5,FALSE)</f>
        <v>0</v>
      </c>
      <c r="M3692" t="str">
        <f>VLOOKUP(D3692,Group[],4,FALSE)</f>
        <v>KSO</v>
      </c>
      <c r="N3692" t="str">
        <f>VLOOKUP(F3692,Kategori[],3,FALSE)</f>
        <v>Lainnya</v>
      </c>
    </row>
    <row r="3693" spans="1:14">
      <c r="A3693" s="139" t="s">
        <v>6856</v>
      </c>
      <c r="B3693" s="27" t="s">
        <v>6872</v>
      </c>
      <c r="C3693" s="27" t="s">
        <v>22</v>
      </c>
      <c r="D3693" s="27" t="s">
        <v>1061</v>
      </c>
      <c r="E3693" s="27" t="s">
        <v>35</v>
      </c>
      <c r="F3693" s="27" t="s">
        <v>50</v>
      </c>
      <c r="G3693" s="27" t="s">
        <v>8</v>
      </c>
      <c r="H3693" s="139" t="s">
        <v>5</v>
      </c>
      <c r="I3693" s="1">
        <v>120069209460</v>
      </c>
      <c r="J3693" s="58">
        <v>282020</v>
      </c>
      <c r="K3693" t="str">
        <f>VLOOKUP(D3693,Group[],3,FALSE)</f>
        <v>Komoditi</v>
      </c>
      <c r="L3693" t="str">
        <f>VLOOKUP(D3693,Group[],5,FALSE)</f>
        <v>Kelapa Sawit</v>
      </c>
      <c r="M3693" t="str">
        <f>VLOOKUP(D3693,Group[],4,FALSE)</f>
        <v>Kelapa Sawit</v>
      </c>
      <c r="N3693" t="str">
        <f>VLOOKUP(F3693,Kategori[],3,FALSE)</f>
        <v>Minyak Sawit</v>
      </c>
    </row>
    <row r="3694" spans="1:14">
      <c r="A3694" s="139" t="s">
        <v>6856</v>
      </c>
      <c r="B3694" s="27" t="s">
        <v>6872</v>
      </c>
      <c r="C3694" s="27" t="s">
        <v>22</v>
      </c>
      <c r="D3694" s="27" t="s">
        <v>1066</v>
      </c>
      <c r="E3694" s="27" t="s">
        <v>28</v>
      </c>
      <c r="F3694" s="27" t="s">
        <v>351</v>
      </c>
      <c r="G3694" s="27" t="s">
        <v>352</v>
      </c>
      <c r="H3694" s="139" t="s">
        <v>4</v>
      </c>
      <c r="I3694" s="1">
        <v>1326968832</v>
      </c>
      <c r="J3694" s="58">
        <v>38400</v>
      </c>
      <c r="K3694" t="str">
        <f>VLOOKUP(D3694,Group[],3,FALSE)</f>
        <v>Komoditi</v>
      </c>
      <c r="L3694" t="str">
        <f>VLOOKUP(D3694,Group[],5,FALSE)</f>
        <v>Karet</v>
      </c>
      <c r="M3694" t="str">
        <f>VLOOKUP(D3694,Group[],4,FALSE)</f>
        <v>Karet</v>
      </c>
      <c r="N3694" t="str">
        <f>VLOOKUP(F3694,Kategori[],3,FALSE)</f>
        <v>RSS-I</v>
      </c>
    </row>
    <row r="3695" spans="1:14">
      <c r="A3695" s="139" t="s">
        <v>6856</v>
      </c>
      <c r="B3695" s="27" t="s">
        <v>6872</v>
      </c>
      <c r="C3695" s="27" t="s">
        <v>22</v>
      </c>
      <c r="D3695" s="27" t="s">
        <v>1066</v>
      </c>
      <c r="E3695" s="27" t="s">
        <v>28</v>
      </c>
      <c r="F3695" s="27" t="s">
        <v>351</v>
      </c>
      <c r="G3695" s="27" t="s">
        <v>352</v>
      </c>
      <c r="H3695" s="139" t="s">
        <v>5</v>
      </c>
      <c r="I3695" s="1">
        <v>705945600</v>
      </c>
      <c r="J3695" s="58">
        <v>19200</v>
      </c>
      <c r="K3695" t="str">
        <f>VLOOKUP(D3695,Group[],3,FALSE)</f>
        <v>Komoditi</v>
      </c>
      <c r="L3695" t="str">
        <f>VLOOKUP(D3695,Group[],5,FALSE)</f>
        <v>Karet</v>
      </c>
      <c r="M3695" t="str">
        <f>VLOOKUP(D3695,Group[],4,FALSE)</f>
        <v>Karet</v>
      </c>
      <c r="N3695" t="str">
        <f>VLOOKUP(F3695,Kategori[],3,FALSE)</f>
        <v>RSS-I</v>
      </c>
    </row>
    <row r="3696" spans="1:14">
      <c r="A3696" s="139" t="s">
        <v>6856</v>
      </c>
      <c r="B3696" s="27" t="s">
        <v>6872</v>
      </c>
      <c r="C3696" s="27" t="s">
        <v>22</v>
      </c>
      <c r="D3696" s="27" t="s">
        <v>1066</v>
      </c>
      <c r="E3696" s="27" t="s">
        <v>28</v>
      </c>
      <c r="F3696" s="27" t="s">
        <v>1039</v>
      </c>
      <c r="G3696" s="27" t="s">
        <v>1040</v>
      </c>
      <c r="H3696" s="139" t="s">
        <v>5</v>
      </c>
      <c r="I3696" s="1">
        <v>1096704000</v>
      </c>
      <c r="J3696" s="58">
        <v>40320</v>
      </c>
      <c r="K3696" t="str">
        <f>VLOOKUP(D3696,Group[],3,FALSE)</f>
        <v>Komoditi</v>
      </c>
      <c r="L3696" t="str">
        <f>VLOOKUP(D3696,Group[],5,FALSE)</f>
        <v>Karet</v>
      </c>
      <c r="M3696" t="str">
        <f>VLOOKUP(D3696,Group[],4,FALSE)</f>
        <v>Karet</v>
      </c>
      <c r="N3696" t="str">
        <f>VLOOKUP(F3696,Kategori[],3,FALSE)</f>
        <v>Karet Lainnya</v>
      </c>
    </row>
    <row r="3697" spans="1:14">
      <c r="A3697" s="139" t="s">
        <v>6856</v>
      </c>
      <c r="B3697" s="27" t="s">
        <v>6872</v>
      </c>
      <c r="C3697" s="27" t="s">
        <v>22</v>
      </c>
      <c r="D3697" s="27" t="s">
        <v>1066</v>
      </c>
      <c r="E3697" s="27" t="s">
        <v>28</v>
      </c>
      <c r="F3697" s="27" t="s">
        <v>353</v>
      </c>
      <c r="G3697" s="27" t="s">
        <v>354</v>
      </c>
      <c r="H3697" s="139" t="s">
        <v>4</v>
      </c>
      <c r="I3697" s="1">
        <v>1288231560</v>
      </c>
      <c r="J3697" s="58">
        <v>37800</v>
      </c>
      <c r="K3697" t="str">
        <f>VLOOKUP(D3697,Group[],3,FALSE)</f>
        <v>Komoditi</v>
      </c>
      <c r="L3697" t="str">
        <f>VLOOKUP(D3697,Group[],5,FALSE)</f>
        <v>Karet</v>
      </c>
      <c r="M3697" t="str">
        <f>VLOOKUP(D3697,Group[],4,FALSE)</f>
        <v>Karet</v>
      </c>
      <c r="N3697" t="str">
        <f>VLOOKUP(F3697,Kategori[],3,FALSE)</f>
        <v>Karet Lainnya</v>
      </c>
    </row>
    <row r="3698" spans="1:14">
      <c r="A3698" s="139" t="s">
        <v>6856</v>
      </c>
      <c r="B3698" s="27" t="s">
        <v>6872</v>
      </c>
      <c r="C3698" s="27" t="s">
        <v>22</v>
      </c>
      <c r="D3698" s="27" t="s">
        <v>1066</v>
      </c>
      <c r="E3698" s="27" t="s">
        <v>28</v>
      </c>
      <c r="F3698" s="27" t="s">
        <v>353</v>
      </c>
      <c r="G3698" s="27" t="s">
        <v>354</v>
      </c>
      <c r="H3698" s="139" t="s">
        <v>5</v>
      </c>
      <c r="I3698" s="1">
        <v>5642179200</v>
      </c>
      <c r="J3698" s="58">
        <v>181440</v>
      </c>
      <c r="K3698" t="str">
        <f>VLOOKUP(D3698,Group[],3,FALSE)</f>
        <v>Komoditi</v>
      </c>
      <c r="L3698" t="str">
        <f>VLOOKUP(D3698,Group[],5,FALSE)</f>
        <v>Karet</v>
      </c>
      <c r="M3698" t="str">
        <f>VLOOKUP(D3698,Group[],4,FALSE)</f>
        <v>Karet</v>
      </c>
      <c r="N3698" t="str">
        <f>VLOOKUP(F3698,Kategori[],3,FALSE)</f>
        <v>Karet Lainnya</v>
      </c>
    </row>
    <row r="3699" spans="1:14">
      <c r="A3699" s="139" t="s">
        <v>6856</v>
      </c>
      <c r="B3699" s="27" t="s">
        <v>6872</v>
      </c>
      <c r="C3699" s="27" t="s">
        <v>22</v>
      </c>
      <c r="D3699" s="27" t="s">
        <v>1066</v>
      </c>
      <c r="E3699" s="27" t="s">
        <v>28</v>
      </c>
      <c r="F3699" s="27" t="s">
        <v>355</v>
      </c>
      <c r="G3699" s="27" t="s">
        <v>356</v>
      </c>
      <c r="H3699" s="139" t="s">
        <v>5</v>
      </c>
      <c r="I3699" s="1">
        <v>50606677800</v>
      </c>
      <c r="J3699" s="58">
        <v>1867320</v>
      </c>
      <c r="K3699" t="str">
        <f>VLOOKUP(D3699,Group[],3,FALSE)</f>
        <v>Komoditi</v>
      </c>
      <c r="L3699" t="str">
        <f>VLOOKUP(D3699,Group[],5,FALSE)</f>
        <v>Karet</v>
      </c>
      <c r="M3699" t="str">
        <f>VLOOKUP(D3699,Group[],4,FALSE)</f>
        <v>Karet</v>
      </c>
      <c r="N3699" t="str">
        <f>VLOOKUP(F3699,Kategori[],3,FALSE)</f>
        <v>SIR 20</v>
      </c>
    </row>
    <row r="3700" spans="1:14">
      <c r="A3700" s="139" t="s">
        <v>6856</v>
      </c>
      <c r="B3700" s="27" t="s">
        <v>6872</v>
      </c>
      <c r="C3700" s="27" t="s">
        <v>22</v>
      </c>
      <c r="D3700" s="27" t="s">
        <v>1066</v>
      </c>
      <c r="E3700" s="27" t="s">
        <v>28</v>
      </c>
      <c r="F3700" s="27" t="s">
        <v>98</v>
      </c>
      <c r="G3700" s="27" t="s">
        <v>99</v>
      </c>
      <c r="H3700" s="139" t="s">
        <v>4</v>
      </c>
      <c r="I3700" s="1">
        <v>18225020984</v>
      </c>
      <c r="J3700" s="58">
        <v>549180</v>
      </c>
      <c r="K3700" t="str">
        <f>VLOOKUP(D3700,Group[],3,FALSE)</f>
        <v>Komoditi</v>
      </c>
      <c r="L3700" t="str">
        <f>VLOOKUP(D3700,Group[],5,FALSE)</f>
        <v>Karet</v>
      </c>
      <c r="M3700" t="str">
        <f>VLOOKUP(D3700,Group[],4,FALSE)</f>
        <v>Karet</v>
      </c>
      <c r="N3700" t="str">
        <f>VLOOKUP(F3700,Kategori[],3,FALSE)</f>
        <v>RSS-I</v>
      </c>
    </row>
    <row r="3701" spans="1:14">
      <c r="A3701" s="139" t="s">
        <v>6856</v>
      </c>
      <c r="B3701" s="27" t="s">
        <v>6872</v>
      </c>
      <c r="C3701" s="27" t="s">
        <v>22</v>
      </c>
      <c r="D3701" s="27" t="s">
        <v>1066</v>
      </c>
      <c r="E3701" s="27" t="s">
        <v>28</v>
      </c>
      <c r="F3701" s="27" t="s">
        <v>98</v>
      </c>
      <c r="G3701" s="27" t="s">
        <v>99</v>
      </c>
      <c r="H3701" s="139" t="s">
        <v>5</v>
      </c>
      <c r="I3701" s="1">
        <v>6505787646</v>
      </c>
      <c r="J3701" s="58">
        <v>183060</v>
      </c>
      <c r="K3701" t="str">
        <f>VLOOKUP(D3701,Group[],3,FALSE)</f>
        <v>Komoditi</v>
      </c>
      <c r="L3701" t="str">
        <f>VLOOKUP(D3701,Group[],5,FALSE)</f>
        <v>Karet</v>
      </c>
      <c r="M3701" t="str">
        <f>VLOOKUP(D3701,Group[],4,FALSE)</f>
        <v>Karet</v>
      </c>
      <c r="N3701" t="str">
        <f>VLOOKUP(F3701,Kategori[],3,FALSE)</f>
        <v>RSS-I</v>
      </c>
    </row>
    <row r="3702" spans="1:14">
      <c r="A3702" s="139" t="s">
        <v>6856</v>
      </c>
      <c r="B3702" s="27" t="s">
        <v>6872</v>
      </c>
      <c r="C3702" s="27" t="s">
        <v>22</v>
      </c>
      <c r="D3702" s="27" t="s">
        <v>1067</v>
      </c>
      <c r="E3702" s="27" t="s">
        <v>36</v>
      </c>
      <c r="F3702" s="27" t="s">
        <v>698</v>
      </c>
      <c r="G3702" s="27" t="s">
        <v>14</v>
      </c>
      <c r="H3702" s="139" t="s">
        <v>5</v>
      </c>
      <c r="I3702" s="1">
        <v>3406580000</v>
      </c>
      <c r="J3702" s="58">
        <v>163000</v>
      </c>
      <c r="K3702" t="str">
        <f>VLOOKUP(D3702,Group[],3,FALSE)</f>
        <v>Komoditi</v>
      </c>
      <c r="L3702" t="str">
        <f>VLOOKUP(D3702,Group[],5,FALSE)</f>
        <v>Teh</v>
      </c>
      <c r="M3702" t="str">
        <f>VLOOKUP(D3702,Group[],4,FALSE)</f>
        <v>Teh</v>
      </c>
      <c r="N3702" t="str">
        <f>VLOOKUP(F3702,Kategori[],3,FALSE)</f>
        <v>Teh Lainnya</v>
      </c>
    </row>
    <row r="3703" spans="1:14">
      <c r="A3703" s="139" t="s">
        <v>6856</v>
      </c>
      <c r="B3703" s="27" t="s">
        <v>6872</v>
      </c>
      <c r="C3703" s="27" t="s">
        <v>22</v>
      </c>
      <c r="D3703" s="27" t="s">
        <v>1067</v>
      </c>
      <c r="E3703" s="27" t="s">
        <v>36</v>
      </c>
      <c r="F3703" s="27" t="s">
        <v>357</v>
      </c>
      <c r="G3703" s="27" t="s">
        <v>358</v>
      </c>
      <c r="H3703" s="139" t="s">
        <v>5</v>
      </c>
      <c r="I3703" s="1">
        <v>127521160</v>
      </c>
      <c r="J3703" s="58">
        <v>6240</v>
      </c>
      <c r="K3703" t="str">
        <f>VLOOKUP(D3703,Group[],3,FALSE)</f>
        <v>Komoditi</v>
      </c>
      <c r="L3703" t="str">
        <f>VLOOKUP(D3703,Group[],5,FALSE)</f>
        <v>Teh</v>
      </c>
      <c r="M3703" t="str">
        <f>VLOOKUP(D3703,Group[],4,FALSE)</f>
        <v>Teh</v>
      </c>
      <c r="N3703" t="str">
        <f>VLOOKUP(F3703,Kategori[],3,FALSE)</f>
        <v>CTC</v>
      </c>
    </row>
    <row r="3704" spans="1:14">
      <c r="A3704" s="139" t="s">
        <v>6856</v>
      </c>
      <c r="B3704" s="27" t="s">
        <v>6872</v>
      </c>
      <c r="C3704" s="27" t="s">
        <v>22</v>
      </c>
      <c r="D3704" s="27" t="s">
        <v>1067</v>
      </c>
      <c r="E3704" s="27" t="s">
        <v>36</v>
      </c>
      <c r="F3704" s="27" t="s">
        <v>394</v>
      </c>
      <c r="G3704" s="27" t="s">
        <v>395</v>
      </c>
      <c r="H3704" s="139" t="s">
        <v>5</v>
      </c>
      <c r="I3704" s="1">
        <v>86659650</v>
      </c>
      <c r="J3704" s="58">
        <v>4400</v>
      </c>
      <c r="K3704" t="str">
        <f>VLOOKUP(D3704,Group[],3,FALSE)</f>
        <v>Komoditi</v>
      </c>
      <c r="L3704" t="str">
        <f>VLOOKUP(D3704,Group[],5,FALSE)</f>
        <v>Teh</v>
      </c>
      <c r="M3704" t="str">
        <f>VLOOKUP(D3704,Group[],4,FALSE)</f>
        <v>Teh</v>
      </c>
      <c r="N3704" t="str">
        <f>VLOOKUP(F3704,Kategori[],3,FALSE)</f>
        <v>CTC</v>
      </c>
    </row>
    <row r="3705" spans="1:14">
      <c r="A3705" s="139" t="s">
        <v>6856</v>
      </c>
      <c r="B3705" s="27" t="s">
        <v>6872</v>
      </c>
      <c r="C3705" s="27" t="s">
        <v>22</v>
      </c>
      <c r="D3705" s="27" t="s">
        <v>1067</v>
      </c>
      <c r="E3705" s="27" t="s">
        <v>36</v>
      </c>
      <c r="F3705" s="27" t="s">
        <v>80</v>
      </c>
      <c r="G3705" s="27" t="s">
        <v>81</v>
      </c>
      <c r="H3705" s="139" t="s">
        <v>4</v>
      </c>
      <c r="I3705" s="1">
        <v>206350200</v>
      </c>
      <c r="J3705" s="58">
        <v>8400</v>
      </c>
      <c r="K3705" t="str">
        <f>VLOOKUP(D3705,Group[],3,FALSE)</f>
        <v>Komoditi</v>
      </c>
      <c r="L3705" t="str">
        <f>VLOOKUP(D3705,Group[],5,FALSE)</f>
        <v>Teh</v>
      </c>
      <c r="M3705" t="str">
        <f>VLOOKUP(D3705,Group[],4,FALSE)</f>
        <v>Teh</v>
      </c>
      <c r="N3705" t="str">
        <f>VLOOKUP(F3705,Kategori[],3,FALSE)</f>
        <v>CTC</v>
      </c>
    </row>
    <row r="3706" spans="1:14">
      <c r="A3706" s="139" t="s">
        <v>6856</v>
      </c>
      <c r="B3706" s="27" t="s">
        <v>6872</v>
      </c>
      <c r="C3706" s="27" t="s">
        <v>22</v>
      </c>
      <c r="D3706" s="27" t="s">
        <v>1067</v>
      </c>
      <c r="E3706" s="27" t="s">
        <v>36</v>
      </c>
      <c r="F3706" s="27" t="s">
        <v>82</v>
      </c>
      <c r="G3706" s="27" t="s">
        <v>83</v>
      </c>
      <c r="H3706" s="139" t="s">
        <v>4</v>
      </c>
      <c r="I3706" s="1">
        <v>67485600</v>
      </c>
      <c r="J3706" s="58">
        <v>2600</v>
      </c>
      <c r="K3706" t="str">
        <f>VLOOKUP(D3706,Group[],3,FALSE)</f>
        <v>Komoditi</v>
      </c>
      <c r="L3706" t="str">
        <f>VLOOKUP(D3706,Group[],5,FALSE)</f>
        <v>Teh</v>
      </c>
      <c r="M3706" t="str">
        <f>VLOOKUP(D3706,Group[],4,FALSE)</f>
        <v>Teh</v>
      </c>
      <c r="N3706" t="str">
        <f>VLOOKUP(F3706,Kategori[],3,FALSE)</f>
        <v>CTC</v>
      </c>
    </row>
    <row r="3707" spans="1:14">
      <c r="A3707" s="139" t="s">
        <v>6856</v>
      </c>
      <c r="B3707" s="27" t="s">
        <v>6872</v>
      </c>
      <c r="C3707" s="27" t="s">
        <v>22</v>
      </c>
      <c r="D3707" s="27" t="s">
        <v>1067</v>
      </c>
      <c r="E3707" s="27" t="s">
        <v>36</v>
      </c>
      <c r="F3707" s="27" t="s">
        <v>84</v>
      </c>
      <c r="G3707" s="27" t="s">
        <v>85</v>
      </c>
      <c r="H3707" s="139" t="s">
        <v>4</v>
      </c>
      <c r="I3707" s="1">
        <v>57974580</v>
      </c>
      <c r="J3707" s="58">
        <v>3180</v>
      </c>
      <c r="K3707" t="str">
        <f>VLOOKUP(D3707,Group[],3,FALSE)</f>
        <v>Komoditi</v>
      </c>
      <c r="L3707" t="str">
        <f>VLOOKUP(D3707,Group[],5,FALSE)</f>
        <v>Teh</v>
      </c>
      <c r="M3707" t="str">
        <f>VLOOKUP(D3707,Group[],4,FALSE)</f>
        <v>Teh</v>
      </c>
      <c r="N3707" t="str">
        <f>VLOOKUP(F3707,Kategori[],3,FALSE)</f>
        <v>CTC</v>
      </c>
    </row>
    <row r="3708" spans="1:14">
      <c r="A3708" s="139" t="s">
        <v>6856</v>
      </c>
      <c r="B3708" s="27" t="s">
        <v>6872</v>
      </c>
      <c r="C3708" s="27" t="s">
        <v>22</v>
      </c>
      <c r="D3708" s="27" t="s">
        <v>1067</v>
      </c>
      <c r="E3708" s="27" t="s">
        <v>36</v>
      </c>
      <c r="F3708" s="27" t="s">
        <v>84</v>
      </c>
      <c r="G3708" s="27" t="s">
        <v>85</v>
      </c>
      <c r="H3708" s="139" t="s">
        <v>5</v>
      </c>
      <c r="I3708" s="1">
        <v>17495035</v>
      </c>
      <c r="J3708" s="58">
        <v>1060</v>
      </c>
      <c r="K3708" t="str">
        <f>VLOOKUP(D3708,Group[],3,FALSE)</f>
        <v>Komoditi</v>
      </c>
      <c r="L3708" t="str">
        <f>VLOOKUP(D3708,Group[],5,FALSE)</f>
        <v>Teh</v>
      </c>
      <c r="M3708" t="str">
        <f>VLOOKUP(D3708,Group[],4,FALSE)</f>
        <v>Teh</v>
      </c>
      <c r="N3708" t="str">
        <f>VLOOKUP(F3708,Kategori[],3,FALSE)</f>
        <v>CTC</v>
      </c>
    </row>
    <row r="3709" spans="1:14">
      <c r="A3709" s="139" t="s">
        <v>6856</v>
      </c>
      <c r="B3709" s="27" t="s">
        <v>6872</v>
      </c>
      <c r="C3709" s="27" t="s">
        <v>22</v>
      </c>
      <c r="D3709" s="27" t="s">
        <v>1067</v>
      </c>
      <c r="E3709" s="27" t="s">
        <v>36</v>
      </c>
      <c r="F3709" s="27" t="s">
        <v>86</v>
      </c>
      <c r="G3709" s="27" t="s">
        <v>87</v>
      </c>
      <c r="H3709" s="139" t="s">
        <v>4</v>
      </c>
      <c r="I3709" s="1">
        <v>153650250</v>
      </c>
      <c r="J3709" s="58">
        <v>6500</v>
      </c>
      <c r="K3709" t="str">
        <f>VLOOKUP(D3709,Group[],3,FALSE)</f>
        <v>Komoditi</v>
      </c>
      <c r="L3709" t="str">
        <f>VLOOKUP(D3709,Group[],5,FALSE)</f>
        <v>Teh</v>
      </c>
      <c r="M3709" t="str">
        <f>VLOOKUP(D3709,Group[],4,FALSE)</f>
        <v>Teh</v>
      </c>
      <c r="N3709" t="str">
        <f>VLOOKUP(F3709,Kategori[],3,FALSE)</f>
        <v>CTC</v>
      </c>
    </row>
    <row r="3710" spans="1:14">
      <c r="A3710" s="139" t="s">
        <v>6856</v>
      </c>
      <c r="B3710" s="27" t="s">
        <v>6872</v>
      </c>
      <c r="C3710" s="27" t="s">
        <v>22</v>
      </c>
      <c r="D3710" s="27" t="s">
        <v>1067</v>
      </c>
      <c r="E3710" s="27" t="s">
        <v>36</v>
      </c>
      <c r="F3710" s="27" t="s">
        <v>88</v>
      </c>
      <c r="G3710" s="27" t="s">
        <v>89</v>
      </c>
      <c r="H3710" s="139" t="s">
        <v>4</v>
      </c>
      <c r="I3710" s="1">
        <v>35874900</v>
      </c>
      <c r="J3710" s="58">
        <v>2700</v>
      </c>
      <c r="K3710" t="str">
        <f>VLOOKUP(D3710,Group[],3,FALSE)</f>
        <v>Komoditi</v>
      </c>
      <c r="L3710" t="str">
        <f>VLOOKUP(D3710,Group[],5,FALSE)</f>
        <v>Teh</v>
      </c>
      <c r="M3710" t="str">
        <f>VLOOKUP(D3710,Group[],4,FALSE)</f>
        <v>Teh</v>
      </c>
      <c r="N3710" t="str">
        <f>VLOOKUP(F3710,Kategori[],3,FALSE)</f>
        <v>CTC</v>
      </c>
    </row>
    <row r="3711" spans="1:14">
      <c r="A3711" s="139" t="s">
        <v>6856</v>
      </c>
      <c r="B3711" s="27" t="s">
        <v>6872</v>
      </c>
      <c r="C3711" s="27" t="s">
        <v>22</v>
      </c>
      <c r="D3711" s="27" t="s">
        <v>1067</v>
      </c>
      <c r="E3711" s="27" t="s">
        <v>36</v>
      </c>
      <c r="F3711" s="27" t="s">
        <v>88</v>
      </c>
      <c r="G3711" s="27" t="s">
        <v>89</v>
      </c>
      <c r="H3711" s="139" t="s">
        <v>5</v>
      </c>
      <c r="I3711" s="1">
        <v>27172125</v>
      </c>
      <c r="J3711" s="58">
        <v>1800</v>
      </c>
      <c r="K3711" t="str">
        <f>VLOOKUP(D3711,Group[],3,FALSE)</f>
        <v>Komoditi</v>
      </c>
      <c r="L3711" t="str">
        <f>VLOOKUP(D3711,Group[],5,FALSE)</f>
        <v>Teh</v>
      </c>
      <c r="M3711" t="str">
        <f>VLOOKUP(D3711,Group[],4,FALSE)</f>
        <v>Teh</v>
      </c>
      <c r="N3711" t="str">
        <f>VLOOKUP(F3711,Kategori[],3,FALSE)</f>
        <v>CTC</v>
      </c>
    </row>
    <row r="3712" spans="1:14">
      <c r="A3712" s="139" t="s">
        <v>6856</v>
      </c>
      <c r="B3712" s="27" t="s">
        <v>6872</v>
      </c>
      <c r="C3712" s="27" t="s">
        <v>22</v>
      </c>
      <c r="D3712" s="27" t="s">
        <v>1067</v>
      </c>
      <c r="E3712" s="27" t="s">
        <v>36</v>
      </c>
      <c r="F3712" s="27" t="s">
        <v>340</v>
      </c>
      <c r="G3712" s="27" t="s">
        <v>341</v>
      </c>
      <c r="H3712" s="139" t="s">
        <v>5</v>
      </c>
      <c r="I3712" s="1">
        <v>90772500</v>
      </c>
      <c r="J3712" s="58">
        <v>9555</v>
      </c>
      <c r="K3712" t="str">
        <f>VLOOKUP(D3712,Group[],3,FALSE)</f>
        <v>Komoditi</v>
      </c>
      <c r="L3712" t="str">
        <f>VLOOKUP(D3712,Group[],5,FALSE)</f>
        <v>Teh</v>
      </c>
      <c r="M3712" t="str">
        <f>VLOOKUP(D3712,Group[],4,FALSE)</f>
        <v>Teh</v>
      </c>
      <c r="N3712" t="str">
        <f>VLOOKUP(F3712,Kategori[],3,FALSE)</f>
        <v>CTC</v>
      </c>
    </row>
    <row r="3713" spans="1:14">
      <c r="A3713" s="139" t="s">
        <v>6856</v>
      </c>
      <c r="B3713" s="27" t="s">
        <v>6872</v>
      </c>
      <c r="C3713" s="27" t="s">
        <v>22</v>
      </c>
      <c r="D3713" s="27" t="s">
        <v>1069</v>
      </c>
      <c r="E3713" s="27" t="s">
        <v>40</v>
      </c>
      <c r="F3713" s="27" t="s">
        <v>1041</v>
      </c>
      <c r="G3713" s="27" t="s">
        <v>1042</v>
      </c>
      <c r="H3713" s="139" t="s">
        <v>5</v>
      </c>
      <c r="I3713" s="1">
        <v>40223500</v>
      </c>
      <c r="J3713" s="58">
        <v>2459</v>
      </c>
      <c r="K3713" t="str">
        <f>VLOOKUP(D3713,Group[],3,FALSE)</f>
        <v>Non Komoditi</v>
      </c>
      <c r="L3713">
        <f>VLOOKUP(D3713,Group[],5,FALSE)</f>
        <v>0</v>
      </c>
      <c r="M3713" t="str">
        <f>VLOOKUP(D3713,Group[],4,FALSE)</f>
        <v>Hilir Lainnya</v>
      </c>
      <c r="N3713" t="str">
        <f>VLOOKUP(F3713,Kategori[],3,FALSE)</f>
        <v>Hilir Lainya</v>
      </c>
    </row>
    <row r="3714" spans="1:14">
      <c r="A3714" s="139" t="s">
        <v>6856</v>
      </c>
      <c r="B3714" s="27" t="s">
        <v>6872</v>
      </c>
      <c r="C3714" s="27" t="s">
        <v>22</v>
      </c>
      <c r="D3714" s="27" t="s">
        <v>1060</v>
      </c>
      <c r="E3714" s="27" t="s">
        <v>31</v>
      </c>
      <c r="F3714" s="27" t="s">
        <v>48</v>
      </c>
      <c r="G3714" s="27" t="s">
        <v>49</v>
      </c>
      <c r="H3714" s="139" t="s">
        <v>5</v>
      </c>
      <c r="I3714" s="1">
        <v>23117900623</v>
      </c>
      <c r="J3714" s="58">
        <v>1</v>
      </c>
      <c r="K3714" t="str">
        <f>VLOOKUP(D3714,Group[],3,FALSE)</f>
        <v>Non Komoditi</v>
      </c>
      <c r="L3714">
        <f>VLOOKUP(D3714,Group[],5,FALSE)</f>
        <v>0</v>
      </c>
      <c r="M3714" t="str">
        <f>VLOOKUP(D3714,Group[],4,FALSE)</f>
        <v>KSO</v>
      </c>
      <c r="N3714" t="str">
        <f>VLOOKUP(F3714,Kategori[],3,FALSE)</f>
        <v>KSO Sawit</v>
      </c>
    </row>
    <row r="3715" spans="1:14">
      <c r="A3715" s="139" t="s">
        <v>6856</v>
      </c>
      <c r="B3715" s="27" t="s">
        <v>6872</v>
      </c>
      <c r="C3715" s="27" t="s">
        <v>22</v>
      </c>
      <c r="D3715" s="27" t="s">
        <v>1060</v>
      </c>
      <c r="E3715" s="27" t="s">
        <v>31</v>
      </c>
      <c r="F3715" s="27" t="s">
        <v>6</v>
      </c>
      <c r="G3715" s="27" t="s">
        <v>6</v>
      </c>
      <c r="H3715" s="139" t="s">
        <v>5</v>
      </c>
      <c r="I3715" s="1">
        <v>10363357245</v>
      </c>
      <c r="J3715" s="58">
        <v>0</v>
      </c>
      <c r="K3715" t="str">
        <f>VLOOKUP(D3715,Group[],3,FALSE)</f>
        <v>Non Komoditi</v>
      </c>
      <c r="L3715">
        <f>VLOOKUP(D3715,Group[],5,FALSE)</f>
        <v>0</v>
      </c>
      <c r="M3715" t="str">
        <f>VLOOKUP(D3715,Group[],4,FALSE)</f>
        <v>KSO</v>
      </c>
      <c r="N3715" t="str">
        <f>VLOOKUP(F3715,Kategori[],3,FALSE)</f>
        <v>Lainnya</v>
      </c>
    </row>
    <row r="3716" spans="1:14">
      <c r="A3716" s="139" t="s">
        <v>6856</v>
      </c>
      <c r="B3716" s="27" t="s">
        <v>6872</v>
      </c>
      <c r="C3716" s="27" t="s">
        <v>23</v>
      </c>
      <c r="D3716" s="27" t="s">
        <v>1061</v>
      </c>
      <c r="E3716" s="27" t="s">
        <v>35</v>
      </c>
      <c r="F3716" s="27" t="s">
        <v>359</v>
      </c>
      <c r="G3716" s="27" t="s">
        <v>360</v>
      </c>
      <c r="H3716" s="139" t="s">
        <v>5</v>
      </c>
      <c r="I3716" s="1">
        <v>1263418500</v>
      </c>
      <c r="J3716" s="58">
        <v>0</v>
      </c>
      <c r="K3716" t="str">
        <f>VLOOKUP(D3716,Group[],3,FALSE)</f>
        <v>Komoditi</v>
      </c>
      <c r="L3716" t="str">
        <f>VLOOKUP(D3716,Group[],5,FALSE)</f>
        <v>Kelapa Sawit</v>
      </c>
      <c r="M3716" t="str">
        <f>VLOOKUP(D3716,Group[],4,FALSE)</f>
        <v>Kelapa Sawit</v>
      </c>
      <c r="N3716" t="str">
        <f>VLOOKUP(F3716,Kategori[],3,FALSE)</f>
        <v>TBS</v>
      </c>
    </row>
    <row r="3717" spans="1:14">
      <c r="A3717" s="139" t="s">
        <v>6856</v>
      </c>
      <c r="B3717" s="27" t="s">
        <v>6872</v>
      </c>
      <c r="C3717" s="27" t="s">
        <v>23</v>
      </c>
      <c r="D3717" s="27" t="s">
        <v>1064</v>
      </c>
      <c r="E3717" s="27" t="s">
        <v>33</v>
      </c>
      <c r="F3717" s="27" t="s">
        <v>642</v>
      </c>
      <c r="G3717" s="27" t="s">
        <v>643</v>
      </c>
      <c r="H3717" s="139" t="s">
        <v>5</v>
      </c>
      <c r="I3717" s="1">
        <v>56362500000</v>
      </c>
      <c r="J3717" s="58">
        <v>3750</v>
      </c>
      <c r="K3717" t="str">
        <f>VLOOKUP(D3717,Group[],3,FALSE)</f>
        <v>Komoditi</v>
      </c>
      <c r="L3717" t="str">
        <f>VLOOKUP(D3717,Group[],5,FALSE)</f>
        <v>Tebu</v>
      </c>
      <c r="M3717" t="str">
        <f>VLOOKUP(D3717,Group[],4,FALSE)</f>
        <v>Tebu</v>
      </c>
      <c r="N3717" t="str">
        <f>VLOOKUP(F3717,Kategori[],3,FALSE)</f>
        <v>Gula</v>
      </c>
    </row>
    <row r="3718" spans="1:14">
      <c r="A3718" s="139" t="s">
        <v>6856</v>
      </c>
      <c r="B3718" s="27" t="s">
        <v>6872</v>
      </c>
      <c r="C3718" s="27" t="s">
        <v>23</v>
      </c>
      <c r="D3718" s="27" t="s">
        <v>1064</v>
      </c>
      <c r="E3718" s="27" t="s">
        <v>33</v>
      </c>
      <c r="F3718" s="27" t="s">
        <v>367</v>
      </c>
      <c r="G3718" s="27" t="s">
        <v>368</v>
      </c>
      <c r="H3718" s="139" t="s">
        <v>5</v>
      </c>
      <c r="I3718" s="1">
        <v>6600000000</v>
      </c>
      <c r="J3718" s="58">
        <v>3000000</v>
      </c>
      <c r="K3718" t="str">
        <f>VLOOKUP(D3718,Group[],3,FALSE)</f>
        <v>Komoditi</v>
      </c>
      <c r="L3718" t="str">
        <f>VLOOKUP(D3718,Group[],5,FALSE)</f>
        <v>Tebu</v>
      </c>
      <c r="M3718" t="str">
        <f>VLOOKUP(D3718,Group[],4,FALSE)</f>
        <v>Tebu</v>
      </c>
      <c r="N3718" t="str">
        <f>VLOOKUP(F3718,Kategori[],3,FALSE)</f>
        <v>Gula</v>
      </c>
    </row>
    <row r="3719" spans="1:14">
      <c r="A3719" s="139" t="s">
        <v>6856</v>
      </c>
      <c r="B3719" s="27" t="s">
        <v>6872</v>
      </c>
      <c r="C3719" s="27" t="s">
        <v>23</v>
      </c>
      <c r="D3719" s="27" t="s">
        <v>1072</v>
      </c>
      <c r="E3719" s="27" t="s">
        <v>27</v>
      </c>
      <c r="F3719" s="27" t="s">
        <v>1057</v>
      </c>
      <c r="G3719" s="27" t="s">
        <v>1058</v>
      </c>
      <c r="H3719" s="139" t="s">
        <v>5</v>
      </c>
      <c r="I3719" s="1">
        <v>1486485</v>
      </c>
      <c r="J3719" s="58">
        <v>2500</v>
      </c>
      <c r="K3719" t="str">
        <f>VLOOKUP(D3719,Group[],3,FALSE)</f>
        <v>Non Komoditi</v>
      </c>
      <c r="L3719">
        <f>VLOOKUP(D3719,Group[],5,FALSE)</f>
        <v>0</v>
      </c>
      <c r="M3719" t="str">
        <f>VLOOKUP(D3719,Group[],4,FALSE)</f>
        <v>Hortikultura</v>
      </c>
      <c r="N3719" t="str">
        <f>VLOOKUP(F3719,Kategori[],3,FALSE)</f>
        <v>Hortikultura</v>
      </c>
    </row>
    <row r="3720" spans="1:14">
      <c r="A3720" s="139" t="s">
        <v>6856</v>
      </c>
      <c r="B3720" s="27" t="s">
        <v>6872</v>
      </c>
      <c r="C3720" s="27" t="s">
        <v>23</v>
      </c>
      <c r="D3720" s="27" t="s">
        <v>1080</v>
      </c>
      <c r="E3720" s="27" t="s">
        <v>6871</v>
      </c>
      <c r="F3720" s="27" t="s">
        <v>1045</v>
      </c>
      <c r="G3720" s="27" t="s">
        <v>1046</v>
      </c>
      <c r="H3720" s="139" t="s">
        <v>5</v>
      </c>
      <c r="I3720" s="1">
        <v>185000000</v>
      </c>
      <c r="J3720" s="58">
        <v>35</v>
      </c>
      <c r="K3720" t="str">
        <f>VLOOKUP(D3720,Group[],3,FALSE)</f>
        <v>Non Komoditi</v>
      </c>
      <c r="L3720">
        <f>VLOOKUP(D3720,Group[],5,FALSE)</f>
        <v>0</v>
      </c>
      <c r="M3720" t="str">
        <f>VLOOKUP(D3720,Group[],4,FALSE)</f>
        <v>Lainnya</v>
      </c>
      <c r="N3720" t="str">
        <f>VLOOKUP(F3720,Kategori[],3,FALSE)</f>
        <v>Lainnya</v>
      </c>
    </row>
    <row r="3721" spans="1:14">
      <c r="A3721" s="139" t="s">
        <v>6856</v>
      </c>
      <c r="B3721" s="27" t="s">
        <v>6872</v>
      </c>
      <c r="C3721" s="27" t="s">
        <v>23</v>
      </c>
      <c r="D3721" s="27" t="s">
        <v>1080</v>
      </c>
      <c r="E3721" s="27" t="s">
        <v>6871</v>
      </c>
      <c r="F3721" s="27" t="s">
        <v>1047</v>
      </c>
      <c r="G3721" s="27" t="s">
        <v>1048</v>
      </c>
      <c r="H3721" s="139" t="s">
        <v>5</v>
      </c>
      <c r="I3721" s="1">
        <v>187000000</v>
      </c>
      <c r="J3721" s="58">
        <v>22</v>
      </c>
      <c r="K3721" t="str">
        <f>VLOOKUP(D3721,Group[],3,FALSE)</f>
        <v>Non Komoditi</v>
      </c>
      <c r="L3721">
        <f>VLOOKUP(D3721,Group[],5,FALSE)</f>
        <v>0</v>
      </c>
      <c r="M3721" t="str">
        <f>VLOOKUP(D3721,Group[],4,FALSE)</f>
        <v>Lainnya</v>
      </c>
      <c r="N3721" t="str">
        <f>VLOOKUP(F3721,Kategori[],3,FALSE)</f>
        <v>Lainnya</v>
      </c>
    </row>
    <row r="3722" spans="1:14">
      <c r="A3722" s="139" t="s">
        <v>6856</v>
      </c>
      <c r="B3722" s="27" t="s">
        <v>6872</v>
      </c>
      <c r="C3722" s="27" t="s">
        <v>23</v>
      </c>
      <c r="D3722" s="27" t="s">
        <v>1080</v>
      </c>
      <c r="E3722" s="27" t="s">
        <v>6871</v>
      </c>
      <c r="F3722" s="27" t="s">
        <v>1049</v>
      </c>
      <c r="G3722" s="27" t="s">
        <v>1050</v>
      </c>
      <c r="H3722" s="139" t="s">
        <v>5</v>
      </c>
      <c r="I3722" s="1">
        <v>208000000</v>
      </c>
      <c r="J3722" s="58">
        <v>26</v>
      </c>
      <c r="K3722" t="str">
        <f>VLOOKUP(D3722,Group[],3,FALSE)</f>
        <v>Non Komoditi</v>
      </c>
      <c r="L3722">
        <f>VLOOKUP(D3722,Group[],5,FALSE)</f>
        <v>0</v>
      </c>
      <c r="M3722" t="str">
        <f>VLOOKUP(D3722,Group[],4,FALSE)</f>
        <v>Lainnya</v>
      </c>
      <c r="N3722" t="str">
        <f>VLOOKUP(F3722,Kategori[],3,FALSE)</f>
        <v>Lainnya</v>
      </c>
    </row>
    <row r="3723" spans="1:14">
      <c r="A3723" s="139" t="s">
        <v>6856</v>
      </c>
      <c r="B3723" s="27" t="s">
        <v>6872</v>
      </c>
      <c r="C3723" s="27" t="s">
        <v>23</v>
      </c>
      <c r="D3723" s="27" t="s">
        <v>1080</v>
      </c>
      <c r="E3723" s="27" t="s">
        <v>6871</v>
      </c>
      <c r="F3723" s="27" t="s">
        <v>1051</v>
      </c>
      <c r="G3723" s="27" t="s">
        <v>1052</v>
      </c>
      <c r="H3723" s="139" t="s">
        <v>5</v>
      </c>
      <c r="I3723" s="1">
        <v>34000000</v>
      </c>
      <c r="J3723" s="58">
        <v>2</v>
      </c>
      <c r="K3723" t="str">
        <f>VLOOKUP(D3723,Group[],3,FALSE)</f>
        <v>Non Komoditi</v>
      </c>
      <c r="L3723">
        <f>VLOOKUP(D3723,Group[],5,FALSE)</f>
        <v>0</v>
      </c>
      <c r="M3723" t="str">
        <f>VLOOKUP(D3723,Group[],4,FALSE)</f>
        <v>Lainnya</v>
      </c>
      <c r="N3723" t="str">
        <f>VLOOKUP(F3723,Kategori[],3,FALSE)</f>
        <v>Lainnya</v>
      </c>
    </row>
    <row r="3724" spans="1:14">
      <c r="A3724" s="139" t="s">
        <v>6856</v>
      </c>
      <c r="B3724" s="27" t="s">
        <v>6872</v>
      </c>
      <c r="C3724" s="27" t="s">
        <v>23</v>
      </c>
      <c r="D3724" s="27" t="s">
        <v>1080</v>
      </c>
      <c r="E3724" s="27" t="s">
        <v>6871</v>
      </c>
      <c r="F3724" s="27" t="s">
        <v>1053</v>
      </c>
      <c r="G3724" s="27" t="s">
        <v>1054</v>
      </c>
      <c r="H3724" s="139" t="s">
        <v>5</v>
      </c>
      <c r="I3724" s="1">
        <v>156000000</v>
      </c>
      <c r="J3724" s="58">
        <v>13</v>
      </c>
      <c r="K3724" t="str">
        <f>VLOOKUP(D3724,Group[],3,FALSE)</f>
        <v>Non Komoditi</v>
      </c>
      <c r="L3724">
        <f>VLOOKUP(D3724,Group[],5,FALSE)</f>
        <v>0</v>
      </c>
      <c r="M3724" t="str">
        <f>VLOOKUP(D3724,Group[],4,FALSE)</f>
        <v>Lainnya</v>
      </c>
      <c r="N3724" t="str">
        <f>VLOOKUP(F3724,Kategori[],3,FALSE)</f>
        <v>Lainnya</v>
      </c>
    </row>
    <row r="3725" spans="1:14">
      <c r="A3725" s="139" t="s">
        <v>6856</v>
      </c>
      <c r="B3725" s="27" t="s">
        <v>6872</v>
      </c>
      <c r="C3725" s="27" t="s">
        <v>23</v>
      </c>
      <c r="D3725" s="27" t="s">
        <v>1065</v>
      </c>
      <c r="E3725" s="27" t="s">
        <v>34</v>
      </c>
      <c r="F3725" s="27" t="s">
        <v>320</v>
      </c>
      <c r="G3725" s="27" t="s">
        <v>321</v>
      </c>
      <c r="H3725" s="139" t="s">
        <v>5</v>
      </c>
      <c r="I3725" s="1">
        <v>3392358303</v>
      </c>
      <c r="J3725" s="58">
        <v>2</v>
      </c>
      <c r="K3725" t="str">
        <f>VLOOKUP(D3725,Group[],3,FALSE)</f>
        <v>Non Komoditi</v>
      </c>
      <c r="L3725">
        <f>VLOOKUP(D3725,Group[],5,FALSE)</f>
        <v>0</v>
      </c>
      <c r="M3725" t="str">
        <f>VLOOKUP(D3725,Group[],4,FALSE)</f>
        <v>Optimalisasi Aset</v>
      </c>
      <c r="N3725" t="str">
        <f>VLOOKUP(F3725,Kategori[],3,FALSE)</f>
        <v>Optimalisasi Aset</v>
      </c>
    </row>
    <row r="3726" spans="1:14">
      <c r="A3726" s="139" t="s">
        <v>6856</v>
      </c>
      <c r="B3726" s="27" t="s">
        <v>6872</v>
      </c>
      <c r="C3726" s="27" t="s">
        <v>23</v>
      </c>
      <c r="D3726" s="27" t="s">
        <v>1060</v>
      </c>
      <c r="E3726" s="27" t="s">
        <v>31</v>
      </c>
      <c r="F3726" s="27" t="s">
        <v>48</v>
      </c>
      <c r="G3726" s="27" t="s">
        <v>49</v>
      </c>
      <c r="H3726" s="139" t="s">
        <v>5</v>
      </c>
      <c r="I3726" s="1">
        <v>10637148102</v>
      </c>
      <c r="J3726" s="58">
        <v>1</v>
      </c>
      <c r="K3726" t="str">
        <f>VLOOKUP(D3726,Group[],3,FALSE)</f>
        <v>Non Komoditi</v>
      </c>
      <c r="L3726">
        <f>VLOOKUP(D3726,Group[],5,FALSE)</f>
        <v>0</v>
      </c>
      <c r="M3726" t="str">
        <f>VLOOKUP(D3726,Group[],4,FALSE)</f>
        <v>KSO</v>
      </c>
      <c r="N3726" t="str">
        <f>VLOOKUP(F3726,Kategori[],3,FALSE)</f>
        <v>KSO Sawit</v>
      </c>
    </row>
    <row r="3727" spans="1:14">
      <c r="A3727" s="139" t="s">
        <v>6856</v>
      </c>
      <c r="B3727" s="27" t="s">
        <v>6873</v>
      </c>
      <c r="C3727" s="27" t="s">
        <v>18</v>
      </c>
      <c r="D3727" s="27" t="s">
        <v>1067</v>
      </c>
      <c r="E3727" s="27" t="s">
        <v>36</v>
      </c>
      <c r="F3727" s="27" t="s">
        <v>380</v>
      </c>
      <c r="G3727" s="27" t="s">
        <v>381</v>
      </c>
      <c r="H3727" s="139" t="s">
        <v>5</v>
      </c>
      <c r="I3727" s="1">
        <v>91840000</v>
      </c>
      <c r="J3727" s="58">
        <v>11200</v>
      </c>
      <c r="K3727" t="str">
        <f>VLOOKUP(D3727,Group[],3,FALSE)</f>
        <v>Komoditi</v>
      </c>
      <c r="L3727" t="str">
        <f>VLOOKUP(D3727,Group[],5,FALSE)</f>
        <v>Teh</v>
      </c>
      <c r="M3727" t="str">
        <f>VLOOKUP(D3727,Group[],4,FALSE)</f>
        <v>Teh</v>
      </c>
      <c r="N3727" t="str">
        <f>VLOOKUP(F3727,Kategori[],3,FALSE)</f>
        <v>Ortodhoks</v>
      </c>
    </row>
    <row r="3728" spans="1:14">
      <c r="A3728" s="139" t="s">
        <v>6856</v>
      </c>
      <c r="B3728" s="27" t="s">
        <v>6873</v>
      </c>
      <c r="C3728" s="27" t="s">
        <v>18</v>
      </c>
      <c r="D3728" s="27" t="s">
        <v>1067</v>
      </c>
      <c r="E3728" s="27" t="s">
        <v>36</v>
      </c>
      <c r="F3728" s="27" t="s">
        <v>382</v>
      </c>
      <c r="G3728" s="27" t="s">
        <v>383</v>
      </c>
      <c r="H3728" s="139" t="s">
        <v>5</v>
      </c>
      <c r="I3728" s="1">
        <v>817600000</v>
      </c>
      <c r="J3728" s="58">
        <v>54000</v>
      </c>
      <c r="K3728" t="str">
        <f>VLOOKUP(D3728,Group[],3,FALSE)</f>
        <v>Komoditi</v>
      </c>
      <c r="L3728" t="str">
        <f>VLOOKUP(D3728,Group[],5,FALSE)</f>
        <v>Teh</v>
      </c>
      <c r="M3728" t="str">
        <f>VLOOKUP(D3728,Group[],4,FALSE)</f>
        <v>Teh</v>
      </c>
      <c r="N3728" t="str">
        <f>VLOOKUP(F3728,Kategori[],3,FALSE)</f>
        <v>Ortodhoks</v>
      </c>
    </row>
    <row r="3729" spans="1:14">
      <c r="A3729" s="139" t="s">
        <v>6856</v>
      </c>
      <c r="B3729" s="27" t="s">
        <v>6873</v>
      </c>
      <c r="C3729" s="27" t="s">
        <v>18</v>
      </c>
      <c r="D3729" s="27" t="s">
        <v>1067</v>
      </c>
      <c r="E3729" s="27" t="s">
        <v>36</v>
      </c>
      <c r="F3729" s="27" t="s">
        <v>64</v>
      </c>
      <c r="G3729" s="27" t="s">
        <v>65</v>
      </c>
      <c r="H3729" s="139" t="s">
        <v>5</v>
      </c>
      <c r="I3729" s="1">
        <v>246628329</v>
      </c>
      <c r="J3729" s="58">
        <v>10200</v>
      </c>
      <c r="K3729" t="str">
        <f>VLOOKUP(D3729,Group[],3,FALSE)</f>
        <v>Komoditi</v>
      </c>
      <c r="L3729" t="str">
        <f>VLOOKUP(D3729,Group[],5,FALSE)</f>
        <v>Teh</v>
      </c>
      <c r="M3729" t="str">
        <f>VLOOKUP(D3729,Group[],4,FALSE)</f>
        <v>Teh</v>
      </c>
      <c r="N3729" t="str">
        <f>VLOOKUP(F3729,Kategori[],3,FALSE)</f>
        <v>Ortodhoks</v>
      </c>
    </row>
    <row r="3730" spans="1:14">
      <c r="A3730" s="139" t="s">
        <v>6856</v>
      </c>
      <c r="B3730" s="27" t="s">
        <v>6873</v>
      </c>
      <c r="C3730" s="27" t="s">
        <v>18</v>
      </c>
      <c r="D3730" s="27" t="s">
        <v>1067</v>
      </c>
      <c r="E3730" s="27" t="s">
        <v>36</v>
      </c>
      <c r="F3730" s="27" t="s">
        <v>66</v>
      </c>
      <c r="G3730" s="27" t="s">
        <v>67</v>
      </c>
      <c r="H3730" s="139" t="s">
        <v>4</v>
      </c>
      <c r="I3730" s="1">
        <v>1476362998</v>
      </c>
      <c r="J3730" s="58">
        <v>68200</v>
      </c>
      <c r="K3730" t="str">
        <f>VLOOKUP(D3730,Group[],3,FALSE)</f>
        <v>Komoditi</v>
      </c>
      <c r="L3730" t="str">
        <f>VLOOKUP(D3730,Group[],5,FALSE)</f>
        <v>Teh</v>
      </c>
      <c r="M3730" t="str">
        <f>VLOOKUP(D3730,Group[],4,FALSE)</f>
        <v>Teh</v>
      </c>
      <c r="N3730" t="str">
        <f>VLOOKUP(F3730,Kategori[],3,FALSE)</f>
        <v>Ortodhoks</v>
      </c>
    </row>
    <row r="3731" spans="1:14">
      <c r="A3731" s="139" t="s">
        <v>6856</v>
      </c>
      <c r="B3731" s="27" t="s">
        <v>6873</v>
      </c>
      <c r="C3731" s="27" t="s">
        <v>18</v>
      </c>
      <c r="D3731" s="27" t="s">
        <v>1067</v>
      </c>
      <c r="E3731" s="27" t="s">
        <v>36</v>
      </c>
      <c r="F3731" s="27" t="s">
        <v>66</v>
      </c>
      <c r="G3731" s="27" t="s">
        <v>67</v>
      </c>
      <c r="H3731" s="139" t="s">
        <v>5</v>
      </c>
      <c r="I3731" s="1">
        <v>1252545058</v>
      </c>
      <c r="J3731" s="58">
        <v>57690</v>
      </c>
      <c r="K3731" t="str">
        <f>VLOOKUP(D3731,Group[],3,FALSE)</f>
        <v>Komoditi</v>
      </c>
      <c r="L3731" t="str">
        <f>VLOOKUP(D3731,Group[],5,FALSE)</f>
        <v>Teh</v>
      </c>
      <c r="M3731" t="str">
        <f>VLOOKUP(D3731,Group[],4,FALSE)</f>
        <v>Teh</v>
      </c>
      <c r="N3731" t="str">
        <f>VLOOKUP(F3731,Kategori[],3,FALSE)</f>
        <v>Ortodhoks</v>
      </c>
    </row>
    <row r="3732" spans="1:14">
      <c r="A3732" s="139" t="s">
        <v>6856</v>
      </c>
      <c r="B3732" s="27" t="s">
        <v>6873</v>
      </c>
      <c r="C3732" s="27" t="s">
        <v>18</v>
      </c>
      <c r="D3732" s="27" t="s">
        <v>1067</v>
      </c>
      <c r="E3732" s="27" t="s">
        <v>36</v>
      </c>
      <c r="F3732" s="27" t="s">
        <v>68</v>
      </c>
      <c r="G3732" s="27" t="s">
        <v>69</v>
      </c>
      <c r="H3732" s="139" t="s">
        <v>4</v>
      </c>
      <c r="I3732" s="1">
        <v>2355517988</v>
      </c>
      <c r="J3732" s="58">
        <v>111600</v>
      </c>
      <c r="K3732" t="str">
        <f>VLOOKUP(D3732,Group[],3,FALSE)</f>
        <v>Komoditi</v>
      </c>
      <c r="L3732" t="str">
        <f>VLOOKUP(D3732,Group[],5,FALSE)</f>
        <v>Teh</v>
      </c>
      <c r="M3732" t="str">
        <f>VLOOKUP(D3732,Group[],4,FALSE)</f>
        <v>Teh</v>
      </c>
      <c r="N3732" t="str">
        <f>VLOOKUP(F3732,Kategori[],3,FALSE)</f>
        <v>Ortodhoks</v>
      </c>
    </row>
    <row r="3733" spans="1:14">
      <c r="A3733" s="139" t="s">
        <v>6856</v>
      </c>
      <c r="B3733" s="27" t="s">
        <v>6873</v>
      </c>
      <c r="C3733" s="27" t="s">
        <v>18</v>
      </c>
      <c r="D3733" s="27" t="s">
        <v>1067</v>
      </c>
      <c r="E3733" s="27" t="s">
        <v>36</v>
      </c>
      <c r="F3733" s="27" t="s">
        <v>68</v>
      </c>
      <c r="G3733" s="27" t="s">
        <v>69</v>
      </c>
      <c r="H3733" s="139" t="s">
        <v>5</v>
      </c>
      <c r="I3733" s="1">
        <v>585272423</v>
      </c>
      <c r="J3733" s="58">
        <v>24950</v>
      </c>
      <c r="K3733" t="str">
        <f>VLOOKUP(D3733,Group[],3,FALSE)</f>
        <v>Komoditi</v>
      </c>
      <c r="L3733" t="str">
        <f>VLOOKUP(D3733,Group[],5,FALSE)</f>
        <v>Teh</v>
      </c>
      <c r="M3733" t="str">
        <f>VLOOKUP(D3733,Group[],4,FALSE)</f>
        <v>Teh</v>
      </c>
      <c r="N3733" t="str">
        <f>VLOOKUP(F3733,Kategori[],3,FALSE)</f>
        <v>Ortodhoks</v>
      </c>
    </row>
    <row r="3734" spans="1:14">
      <c r="A3734" s="139" t="s">
        <v>6856</v>
      </c>
      <c r="B3734" s="27" t="s">
        <v>6873</v>
      </c>
      <c r="C3734" s="27" t="s">
        <v>18</v>
      </c>
      <c r="D3734" s="27" t="s">
        <v>1067</v>
      </c>
      <c r="E3734" s="27" t="s">
        <v>36</v>
      </c>
      <c r="F3734" s="27" t="s">
        <v>70</v>
      </c>
      <c r="G3734" s="27" t="s">
        <v>71</v>
      </c>
      <c r="H3734" s="139" t="s">
        <v>4</v>
      </c>
      <c r="I3734" s="1">
        <v>301180032</v>
      </c>
      <c r="J3734" s="58">
        <v>14400</v>
      </c>
      <c r="K3734" t="str">
        <f>VLOOKUP(D3734,Group[],3,FALSE)</f>
        <v>Komoditi</v>
      </c>
      <c r="L3734" t="str">
        <f>VLOOKUP(D3734,Group[],5,FALSE)</f>
        <v>Teh</v>
      </c>
      <c r="M3734" t="str">
        <f>VLOOKUP(D3734,Group[],4,FALSE)</f>
        <v>Teh</v>
      </c>
      <c r="N3734" t="str">
        <f>VLOOKUP(F3734,Kategori[],3,FALSE)</f>
        <v>Ortodhoks</v>
      </c>
    </row>
    <row r="3735" spans="1:14">
      <c r="A3735" s="139" t="s">
        <v>6856</v>
      </c>
      <c r="B3735" s="27" t="s">
        <v>6873</v>
      </c>
      <c r="C3735" s="27" t="s">
        <v>18</v>
      </c>
      <c r="D3735" s="27" t="s">
        <v>1067</v>
      </c>
      <c r="E3735" s="27" t="s">
        <v>36</v>
      </c>
      <c r="F3735" s="27" t="s">
        <v>70</v>
      </c>
      <c r="G3735" s="27" t="s">
        <v>71</v>
      </c>
      <c r="H3735" s="139" t="s">
        <v>5</v>
      </c>
      <c r="I3735" s="1">
        <v>127187968</v>
      </c>
      <c r="J3735" s="58">
        <v>6400</v>
      </c>
      <c r="K3735" t="str">
        <f>VLOOKUP(D3735,Group[],3,FALSE)</f>
        <v>Komoditi</v>
      </c>
      <c r="L3735" t="str">
        <f>VLOOKUP(D3735,Group[],5,FALSE)</f>
        <v>Teh</v>
      </c>
      <c r="M3735" t="str">
        <f>VLOOKUP(D3735,Group[],4,FALSE)</f>
        <v>Teh</v>
      </c>
      <c r="N3735" t="str">
        <f>VLOOKUP(F3735,Kategori[],3,FALSE)</f>
        <v>Ortodhoks</v>
      </c>
    </row>
    <row r="3736" spans="1:14">
      <c r="A3736" s="139" t="s">
        <v>6856</v>
      </c>
      <c r="B3736" s="27" t="s">
        <v>6873</v>
      </c>
      <c r="C3736" s="27" t="s">
        <v>18</v>
      </c>
      <c r="D3736" s="27" t="s">
        <v>1067</v>
      </c>
      <c r="E3736" s="27" t="s">
        <v>36</v>
      </c>
      <c r="F3736" s="27" t="s">
        <v>72</v>
      </c>
      <c r="G3736" s="27" t="s">
        <v>73</v>
      </c>
      <c r="H3736" s="139" t="s">
        <v>5</v>
      </c>
      <c r="I3736" s="1">
        <v>61122916</v>
      </c>
      <c r="J3736" s="58">
        <v>1260</v>
      </c>
      <c r="K3736" t="str">
        <f>VLOOKUP(D3736,Group[],3,FALSE)</f>
        <v>Komoditi</v>
      </c>
      <c r="L3736" t="str">
        <f>VLOOKUP(D3736,Group[],5,FALSE)</f>
        <v>Teh</v>
      </c>
      <c r="M3736" t="str">
        <f>VLOOKUP(D3736,Group[],4,FALSE)</f>
        <v>Teh</v>
      </c>
      <c r="N3736" t="str">
        <f>VLOOKUP(F3736,Kategori[],3,FALSE)</f>
        <v>Ortodhoks</v>
      </c>
    </row>
    <row r="3737" spans="1:14">
      <c r="A3737" s="139" t="s">
        <v>6856</v>
      </c>
      <c r="B3737" s="27" t="s">
        <v>6873</v>
      </c>
      <c r="C3737" s="27" t="s">
        <v>18</v>
      </c>
      <c r="D3737" s="27" t="s">
        <v>1067</v>
      </c>
      <c r="E3737" s="27" t="s">
        <v>36</v>
      </c>
      <c r="F3737" s="27" t="s">
        <v>74</v>
      </c>
      <c r="G3737" s="27" t="s">
        <v>75</v>
      </c>
      <c r="H3737" s="139" t="s">
        <v>4</v>
      </c>
      <c r="I3737" s="1">
        <v>103363920</v>
      </c>
      <c r="J3737" s="58">
        <v>4960</v>
      </c>
      <c r="K3737" t="str">
        <f>VLOOKUP(D3737,Group[],3,FALSE)</f>
        <v>Komoditi</v>
      </c>
      <c r="L3737" t="str">
        <f>VLOOKUP(D3737,Group[],5,FALSE)</f>
        <v>Teh</v>
      </c>
      <c r="M3737" t="str">
        <f>VLOOKUP(D3737,Group[],4,FALSE)</f>
        <v>Teh</v>
      </c>
      <c r="N3737" t="str">
        <f>VLOOKUP(F3737,Kategori[],3,FALSE)</f>
        <v>Ortodhoks</v>
      </c>
    </row>
    <row r="3738" spans="1:14">
      <c r="A3738" s="139" t="s">
        <v>6856</v>
      </c>
      <c r="B3738" s="27" t="s">
        <v>6873</v>
      </c>
      <c r="C3738" s="27" t="s">
        <v>18</v>
      </c>
      <c r="D3738" s="27" t="s">
        <v>1067</v>
      </c>
      <c r="E3738" s="27" t="s">
        <v>36</v>
      </c>
      <c r="F3738" s="27" t="s">
        <v>74</v>
      </c>
      <c r="G3738" s="27" t="s">
        <v>75</v>
      </c>
      <c r="H3738" s="139" t="s">
        <v>5</v>
      </c>
      <c r="I3738" s="1">
        <v>235211704</v>
      </c>
      <c r="J3738" s="58">
        <v>9920</v>
      </c>
      <c r="K3738" t="str">
        <f>VLOOKUP(D3738,Group[],3,FALSE)</f>
        <v>Komoditi</v>
      </c>
      <c r="L3738" t="str">
        <f>VLOOKUP(D3738,Group[],5,FALSE)</f>
        <v>Teh</v>
      </c>
      <c r="M3738" t="str">
        <f>VLOOKUP(D3738,Group[],4,FALSE)</f>
        <v>Teh</v>
      </c>
      <c r="N3738" t="str">
        <f>VLOOKUP(F3738,Kategori[],3,FALSE)</f>
        <v>Ortodhoks</v>
      </c>
    </row>
    <row r="3739" spans="1:14">
      <c r="A3739" s="139" t="s">
        <v>6856</v>
      </c>
      <c r="B3739" s="27" t="s">
        <v>6873</v>
      </c>
      <c r="C3739" s="27" t="s">
        <v>18</v>
      </c>
      <c r="D3739" s="27" t="s">
        <v>1067</v>
      </c>
      <c r="E3739" s="27" t="s">
        <v>36</v>
      </c>
      <c r="F3739" s="27" t="s">
        <v>76</v>
      </c>
      <c r="G3739" s="27" t="s">
        <v>77</v>
      </c>
      <c r="H3739" s="139" t="s">
        <v>5</v>
      </c>
      <c r="I3739" s="1">
        <v>778786969</v>
      </c>
      <c r="J3739" s="58">
        <v>45300</v>
      </c>
      <c r="K3739" t="str">
        <f>VLOOKUP(D3739,Group[],3,FALSE)</f>
        <v>Komoditi</v>
      </c>
      <c r="L3739" t="str">
        <f>VLOOKUP(D3739,Group[],5,FALSE)</f>
        <v>Teh</v>
      </c>
      <c r="M3739" t="str">
        <f>VLOOKUP(D3739,Group[],4,FALSE)</f>
        <v>Teh</v>
      </c>
      <c r="N3739" t="str">
        <f>VLOOKUP(F3739,Kategori[],3,FALSE)</f>
        <v>Ortodhoks</v>
      </c>
    </row>
    <row r="3740" spans="1:14">
      <c r="A3740" s="139" t="s">
        <v>6856</v>
      </c>
      <c r="B3740" s="27" t="s">
        <v>6873</v>
      </c>
      <c r="C3740" s="27" t="s">
        <v>18</v>
      </c>
      <c r="D3740" s="27" t="s">
        <v>1067</v>
      </c>
      <c r="E3740" s="27" t="s">
        <v>36</v>
      </c>
      <c r="F3740" s="27" t="s">
        <v>78</v>
      </c>
      <c r="G3740" s="27" t="s">
        <v>79</v>
      </c>
      <c r="H3740" s="139" t="s">
        <v>4</v>
      </c>
      <c r="I3740" s="1">
        <v>105607008</v>
      </c>
      <c r="J3740" s="58">
        <v>5200</v>
      </c>
      <c r="K3740" t="str">
        <f>VLOOKUP(D3740,Group[],3,FALSE)</f>
        <v>Komoditi</v>
      </c>
      <c r="L3740" t="str">
        <f>VLOOKUP(D3740,Group[],5,FALSE)</f>
        <v>Teh</v>
      </c>
      <c r="M3740" t="str">
        <f>VLOOKUP(D3740,Group[],4,FALSE)</f>
        <v>Teh</v>
      </c>
      <c r="N3740" t="str">
        <f>VLOOKUP(F3740,Kategori[],3,FALSE)</f>
        <v>Ortodhoks</v>
      </c>
    </row>
    <row r="3741" spans="1:14">
      <c r="A3741" s="139" t="s">
        <v>6856</v>
      </c>
      <c r="B3741" s="27" t="s">
        <v>6873</v>
      </c>
      <c r="C3741" s="27" t="s">
        <v>18</v>
      </c>
      <c r="D3741" s="27" t="s">
        <v>1067</v>
      </c>
      <c r="E3741" s="27" t="s">
        <v>36</v>
      </c>
      <c r="F3741" s="27" t="s">
        <v>78</v>
      </c>
      <c r="G3741" s="27" t="s">
        <v>79</v>
      </c>
      <c r="H3741" s="139" t="s">
        <v>5</v>
      </c>
      <c r="I3741" s="1">
        <v>58114160</v>
      </c>
      <c r="J3741" s="58">
        <v>2600</v>
      </c>
      <c r="K3741" t="str">
        <f>VLOOKUP(D3741,Group[],3,FALSE)</f>
        <v>Komoditi</v>
      </c>
      <c r="L3741" t="str">
        <f>VLOOKUP(D3741,Group[],5,FALSE)</f>
        <v>Teh</v>
      </c>
      <c r="M3741" t="str">
        <f>VLOOKUP(D3741,Group[],4,FALSE)</f>
        <v>Teh</v>
      </c>
      <c r="N3741" t="str">
        <f>VLOOKUP(F3741,Kategori[],3,FALSE)</f>
        <v>Ortodhoks</v>
      </c>
    </row>
    <row r="3742" spans="1:14">
      <c r="A3742" s="139" t="s">
        <v>6856</v>
      </c>
      <c r="B3742" s="27" t="s">
        <v>6873</v>
      </c>
      <c r="C3742" s="27" t="s">
        <v>18</v>
      </c>
      <c r="D3742" s="27" t="s">
        <v>1067</v>
      </c>
      <c r="E3742" s="27" t="s">
        <v>36</v>
      </c>
      <c r="F3742" s="27" t="s">
        <v>394</v>
      </c>
      <c r="G3742" s="27" t="s">
        <v>395</v>
      </c>
      <c r="H3742" s="139" t="s">
        <v>4</v>
      </c>
      <c r="I3742" s="1">
        <v>255075480</v>
      </c>
      <c r="J3742" s="58">
        <v>9900</v>
      </c>
      <c r="K3742" t="str">
        <f>VLOOKUP(D3742,Group[],3,FALSE)</f>
        <v>Komoditi</v>
      </c>
      <c r="L3742" t="str">
        <f>VLOOKUP(D3742,Group[],5,FALSE)</f>
        <v>Teh</v>
      </c>
      <c r="M3742" t="str">
        <f>VLOOKUP(D3742,Group[],4,FALSE)</f>
        <v>Teh</v>
      </c>
      <c r="N3742" t="str">
        <f>VLOOKUP(F3742,Kategori[],3,FALSE)</f>
        <v>CTC</v>
      </c>
    </row>
    <row r="3743" spans="1:14">
      <c r="A3743" s="139" t="s">
        <v>6856</v>
      </c>
      <c r="B3743" s="27" t="s">
        <v>6873</v>
      </c>
      <c r="C3743" s="27" t="s">
        <v>18</v>
      </c>
      <c r="D3743" s="27" t="s">
        <v>1067</v>
      </c>
      <c r="E3743" s="27" t="s">
        <v>36</v>
      </c>
      <c r="F3743" s="27" t="s">
        <v>84</v>
      </c>
      <c r="G3743" s="27" t="s">
        <v>85</v>
      </c>
      <c r="H3743" s="139" t="s">
        <v>5</v>
      </c>
      <c r="I3743" s="1">
        <v>262939996</v>
      </c>
      <c r="J3743" s="58">
        <v>12720</v>
      </c>
      <c r="K3743" t="str">
        <f>VLOOKUP(D3743,Group[],3,FALSE)</f>
        <v>Komoditi</v>
      </c>
      <c r="L3743" t="str">
        <f>VLOOKUP(D3743,Group[],5,FALSE)</f>
        <v>Teh</v>
      </c>
      <c r="M3743" t="str">
        <f>VLOOKUP(D3743,Group[],4,FALSE)</f>
        <v>Teh</v>
      </c>
      <c r="N3743" t="str">
        <f>VLOOKUP(F3743,Kategori[],3,FALSE)</f>
        <v>CTC</v>
      </c>
    </row>
    <row r="3744" spans="1:14">
      <c r="A3744" s="139" t="s">
        <v>6856</v>
      </c>
      <c r="B3744" s="27" t="s">
        <v>6873</v>
      </c>
      <c r="C3744" s="27" t="s">
        <v>18</v>
      </c>
      <c r="D3744" s="27" t="s">
        <v>1067</v>
      </c>
      <c r="E3744" s="27" t="s">
        <v>36</v>
      </c>
      <c r="F3744" s="27" t="s">
        <v>88</v>
      </c>
      <c r="G3744" s="27" t="s">
        <v>89</v>
      </c>
      <c r="H3744" s="139" t="s">
        <v>5</v>
      </c>
      <c r="I3744" s="1">
        <v>88011000</v>
      </c>
      <c r="J3744" s="58">
        <v>5500</v>
      </c>
      <c r="K3744" t="str">
        <f>VLOOKUP(D3744,Group[],3,FALSE)</f>
        <v>Komoditi</v>
      </c>
      <c r="L3744" t="str">
        <f>VLOOKUP(D3744,Group[],5,FALSE)</f>
        <v>Teh</v>
      </c>
      <c r="M3744" t="str">
        <f>VLOOKUP(D3744,Group[],4,FALSE)</f>
        <v>Teh</v>
      </c>
      <c r="N3744" t="str">
        <f>VLOOKUP(F3744,Kategori[],3,FALSE)</f>
        <v>CTC</v>
      </c>
    </row>
    <row r="3745" spans="1:14">
      <c r="A3745" s="139" t="s">
        <v>6856</v>
      </c>
      <c r="B3745" s="27" t="s">
        <v>6873</v>
      </c>
      <c r="C3745" s="27" t="s">
        <v>18</v>
      </c>
      <c r="D3745" s="27" t="s">
        <v>1067</v>
      </c>
      <c r="E3745" s="27" t="s">
        <v>36</v>
      </c>
      <c r="F3745" s="27" t="s">
        <v>92</v>
      </c>
      <c r="G3745" s="27" t="s">
        <v>93</v>
      </c>
      <c r="H3745" s="139" t="s">
        <v>4</v>
      </c>
      <c r="I3745" s="1">
        <v>34676928</v>
      </c>
      <c r="J3745" s="58">
        <v>2600</v>
      </c>
      <c r="K3745" t="str">
        <f>VLOOKUP(D3745,Group[],3,FALSE)</f>
        <v>Komoditi</v>
      </c>
      <c r="L3745" t="str">
        <f>VLOOKUP(D3745,Group[],5,FALSE)</f>
        <v>Teh</v>
      </c>
      <c r="M3745" t="str">
        <f>VLOOKUP(D3745,Group[],4,FALSE)</f>
        <v>Teh</v>
      </c>
      <c r="N3745" t="str">
        <f>VLOOKUP(F3745,Kategori[],3,FALSE)</f>
        <v>Ortodhoks</v>
      </c>
    </row>
    <row r="3746" spans="1:14">
      <c r="A3746" s="139" t="s">
        <v>6856</v>
      </c>
      <c r="B3746" s="27" t="s">
        <v>6873</v>
      </c>
      <c r="C3746" s="27" t="s">
        <v>18</v>
      </c>
      <c r="D3746" s="27" t="s">
        <v>1067</v>
      </c>
      <c r="E3746" s="27" t="s">
        <v>36</v>
      </c>
      <c r="F3746" s="27" t="s">
        <v>104</v>
      </c>
      <c r="G3746" s="27" t="s">
        <v>105</v>
      </c>
      <c r="H3746" s="139" t="s">
        <v>4</v>
      </c>
      <c r="I3746" s="1">
        <v>465437729</v>
      </c>
      <c r="J3746" s="58">
        <v>21780</v>
      </c>
      <c r="K3746" t="str">
        <f>VLOOKUP(D3746,Group[],3,FALSE)</f>
        <v>Komoditi</v>
      </c>
      <c r="L3746" t="str">
        <f>VLOOKUP(D3746,Group[],5,FALSE)</f>
        <v>Teh</v>
      </c>
      <c r="M3746" t="str">
        <f>VLOOKUP(D3746,Group[],4,FALSE)</f>
        <v>Teh</v>
      </c>
      <c r="N3746" t="str">
        <f>VLOOKUP(F3746,Kategori[],3,FALSE)</f>
        <v>Ortodhoks</v>
      </c>
    </row>
    <row r="3747" spans="1:14">
      <c r="A3747" s="139" t="s">
        <v>6856</v>
      </c>
      <c r="B3747" s="27" t="s">
        <v>6873</v>
      </c>
      <c r="C3747" s="27" t="s">
        <v>18</v>
      </c>
      <c r="D3747" s="27" t="s">
        <v>1073</v>
      </c>
      <c r="E3747" s="27" t="s">
        <v>26</v>
      </c>
      <c r="F3747" s="27" t="s">
        <v>116</v>
      </c>
      <c r="G3747" s="27" t="s">
        <v>117</v>
      </c>
      <c r="H3747" s="139" t="s">
        <v>5</v>
      </c>
      <c r="I3747" s="1">
        <v>375958642</v>
      </c>
      <c r="J3747" s="58">
        <v>459</v>
      </c>
      <c r="K3747" t="str">
        <f>VLOOKUP(D3747,Group[],3,FALSE)</f>
        <v>Non Komoditi</v>
      </c>
      <c r="L3747">
        <f>VLOOKUP(D3747,Group[],5,FALSE)</f>
        <v>0</v>
      </c>
      <c r="M3747" t="str">
        <f>VLOOKUP(D3747,Group[],4,FALSE)</f>
        <v>Agrowisata</v>
      </c>
      <c r="N3747" t="str">
        <f>VLOOKUP(F3747,Kategori[],3,FALSE)</f>
        <v>Agrowisata</v>
      </c>
    </row>
    <row r="3748" spans="1:14">
      <c r="A3748" s="139" t="s">
        <v>6856</v>
      </c>
      <c r="B3748" s="27" t="s">
        <v>6873</v>
      </c>
      <c r="C3748" s="27" t="s">
        <v>18</v>
      </c>
      <c r="D3748" s="27" t="s">
        <v>1073</v>
      </c>
      <c r="E3748" s="27" t="s">
        <v>26</v>
      </c>
      <c r="F3748" s="27" t="s">
        <v>118</v>
      </c>
      <c r="G3748" s="27" t="s">
        <v>119</v>
      </c>
      <c r="H3748" s="139" t="s">
        <v>5</v>
      </c>
      <c r="I3748" s="1">
        <v>435158000</v>
      </c>
      <c r="J3748" s="58">
        <v>28300</v>
      </c>
      <c r="K3748" t="str">
        <f>VLOOKUP(D3748,Group[],3,FALSE)</f>
        <v>Non Komoditi</v>
      </c>
      <c r="L3748">
        <f>VLOOKUP(D3748,Group[],5,FALSE)</f>
        <v>0</v>
      </c>
      <c r="M3748" t="str">
        <f>VLOOKUP(D3748,Group[],4,FALSE)</f>
        <v>Agrowisata</v>
      </c>
      <c r="N3748" t="str">
        <f>VLOOKUP(F3748,Kategori[],3,FALSE)</f>
        <v>Agrowisata</v>
      </c>
    </row>
    <row r="3749" spans="1:14">
      <c r="A3749" s="139" t="s">
        <v>6856</v>
      </c>
      <c r="B3749" s="27" t="s">
        <v>6873</v>
      </c>
      <c r="C3749" s="27" t="s">
        <v>18</v>
      </c>
      <c r="D3749" s="27" t="s">
        <v>1073</v>
      </c>
      <c r="E3749" s="27" t="s">
        <v>26</v>
      </c>
      <c r="F3749" s="27" t="s">
        <v>120</v>
      </c>
      <c r="G3749" s="27" t="s">
        <v>121</v>
      </c>
      <c r="H3749" s="139" t="s">
        <v>5</v>
      </c>
      <c r="I3749" s="1">
        <v>96442449</v>
      </c>
      <c r="J3749" s="58">
        <v>897</v>
      </c>
      <c r="K3749" t="str">
        <f>VLOOKUP(D3749,Group[],3,FALSE)</f>
        <v>Non Komoditi</v>
      </c>
      <c r="L3749">
        <f>VLOOKUP(D3749,Group[],5,FALSE)</f>
        <v>0</v>
      </c>
      <c r="M3749" t="str">
        <f>VLOOKUP(D3749,Group[],4,FALSE)</f>
        <v>Agrowisata</v>
      </c>
      <c r="N3749" t="str">
        <f>VLOOKUP(F3749,Kategori[],3,FALSE)</f>
        <v>Agrowisata</v>
      </c>
    </row>
    <row r="3750" spans="1:14">
      <c r="A3750" s="139" t="s">
        <v>6856</v>
      </c>
      <c r="B3750" s="27" t="s">
        <v>6873</v>
      </c>
      <c r="C3750" s="27" t="s">
        <v>18</v>
      </c>
      <c r="D3750" s="27" t="s">
        <v>1073</v>
      </c>
      <c r="E3750" s="27" t="s">
        <v>26</v>
      </c>
      <c r="F3750" s="27" t="s">
        <v>122</v>
      </c>
      <c r="G3750" s="27" t="s">
        <v>123</v>
      </c>
      <c r="H3750" s="139" t="s">
        <v>5</v>
      </c>
      <c r="I3750" s="1">
        <v>1289186975</v>
      </c>
      <c r="J3750" s="58">
        <v>15068</v>
      </c>
      <c r="K3750" t="str">
        <f>VLOOKUP(D3750,Group[],3,FALSE)</f>
        <v>Non Komoditi</v>
      </c>
      <c r="L3750">
        <f>VLOOKUP(D3750,Group[],5,FALSE)</f>
        <v>0</v>
      </c>
      <c r="M3750" t="str">
        <f>VLOOKUP(D3750,Group[],4,FALSE)</f>
        <v>Agrowisata</v>
      </c>
      <c r="N3750" t="str">
        <f>VLOOKUP(F3750,Kategori[],3,FALSE)</f>
        <v>Agrowisata</v>
      </c>
    </row>
    <row r="3751" spans="1:14">
      <c r="A3751" s="139" t="s">
        <v>6856</v>
      </c>
      <c r="B3751" s="27" t="s">
        <v>6873</v>
      </c>
      <c r="C3751" s="27" t="s">
        <v>19</v>
      </c>
      <c r="D3751" s="27" t="s">
        <v>1073</v>
      </c>
      <c r="E3751" s="27" t="s">
        <v>26</v>
      </c>
      <c r="F3751" s="27" t="s">
        <v>116</v>
      </c>
      <c r="G3751" s="27" t="s">
        <v>117</v>
      </c>
      <c r="H3751" s="139" t="s">
        <v>5</v>
      </c>
      <c r="I3751" s="1">
        <v>4000000</v>
      </c>
      <c r="J3751" s="58">
        <v>4</v>
      </c>
      <c r="K3751" t="str">
        <f>VLOOKUP(D3751,Group[],3,FALSE)</f>
        <v>Non Komoditi</v>
      </c>
      <c r="L3751">
        <f>VLOOKUP(D3751,Group[],5,FALSE)</f>
        <v>0</v>
      </c>
      <c r="M3751" t="str">
        <f>VLOOKUP(D3751,Group[],4,FALSE)</f>
        <v>Agrowisata</v>
      </c>
      <c r="N3751" t="str">
        <f>VLOOKUP(F3751,Kategori[],3,FALSE)</f>
        <v>Agrowisata</v>
      </c>
    </row>
    <row r="3752" spans="1:14">
      <c r="A3752" s="139" t="s">
        <v>6856</v>
      </c>
      <c r="B3752" s="27" t="s">
        <v>6873</v>
      </c>
      <c r="C3752" s="27" t="s">
        <v>19</v>
      </c>
      <c r="D3752" s="27" t="s">
        <v>1073</v>
      </c>
      <c r="E3752" s="27" t="s">
        <v>26</v>
      </c>
      <c r="F3752" s="27" t="s">
        <v>118</v>
      </c>
      <c r="G3752" s="27" t="s">
        <v>119</v>
      </c>
      <c r="H3752" s="139" t="s">
        <v>5</v>
      </c>
      <c r="I3752" s="1">
        <v>12613000</v>
      </c>
      <c r="J3752" s="58">
        <v>7</v>
      </c>
      <c r="K3752" t="str">
        <f>VLOOKUP(D3752,Group[],3,FALSE)</f>
        <v>Non Komoditi</v>
      </c>
      <c r="L3752">
        <f>VLOOKUP(D3752,Group[],5,FALSE)</f>
        <v>0</v>
      </c>
      <c r="M3752" t="str">
        <f>VLOOKUP(D3752,Group[],4,FALSE)</f>
        <v>Agrowisata</v>
      </c>
      <c r="N3752" t="str">
        <f>VLOOKUP(F3752,Kategori[],3,FALSE)</f>
        <v>Agrowisata</v>
      </c>
    </row>
    <row r="3753" spans="1:14">
      <c r="A3753" s="139" t="s">
        <v>6856</v>
      </c>
      <c r="B3753" s="27" t="s">
        <v>6873</v>
      </c>
      <c r="C3753" s="27" t="s">
        <v>19</v>
      </c>
      <c r="D3753" s="27" t="s">
        <v>1073</v>
      </c>
      <c r="E3753" s="27" t="s">
        <v>26</v>
      </c>
      <c r="F3753" s="27" t="s">
        <v>120</v>
      </c>
      <c r="G3753" s="27" t="s">
        <v>121</v>
      </c>
      <c r="H3753" s="139" t="s">
        <v>5</v>
      </c>
      <c r="I3753" s="1">
        <v>20581000</v>
      </c>
      <c r="J3753" s="58">
        <v>7</v>
      </c>
      <c r="K3753" t="str">
        <f>VLOOKUP(D3753,Group[],3,FALSE)</f>
        <v>Non Komoditi</v>
      </c>
      <c r="L3753">
        <f>VLOOKUP(D3753,Group[],5,FALSE)</f>
        <v>0</v>
      </c>
      <c r="M3753" t="str">
        <f>VLOOKUP(D3753,Group[],4,FALSE)</f>
        <v>Agrowisata</v>
      </c>
      <c r="N3753" t="str">
        <f>VLOOKUP(F3753,Kategori[],3,FALSE)</f>
        <v>Agrowisata</v>
      </c>
    </row>
    <row r="3754" spans="1:14">
      <c r="A3754" s="139" t="s">
        <v>6856</v>
      </c>
      <c r="B3754" s="27" t="s">
        <v>6873</v>
      </c>
      <c r="C3754" s="27" t="s">
        <v>19</v>
      </c>
      <c r="D3754" s="27" t="s">
        <v>1073</v>
      </c>
      <c r="E3754" s="27" t="s">
        <v>26</v>
      </c>
      <c r="F3754" s="27" t="s">
        <v>122</v>
      </c>
      <c r="G3754" s="27" t="s">
        <v>123</v>
      </c>
      <c r="H3754" s="139" t="s">
        <v>5</v>
      </c>
      <c r="I3754" s="1">
        <v>11470000</v>
      </c>
      <c r="J3754" s="58">
        <v>5</v>
      </c>
      <c r="K3754" t="str">
        <f>VLOOKUP(D3754,Group[],3,FALSE)</f>
        <v>Non Komoditi</v>
      </c>
      <c r="L3754">
        <f>VLOOKUP(D3754,Group[],5,FALSE)</f>
        <v>0</v>
      </c>
      <c r="M3754" t="str">
        <f>VLOOKUP(D3754,Group[],4,FALSE)</f>
        <v>Agrowisata</v>
      </c>
      <c r="N3754" t="str">
        <f>VLOOKUP(F3754,Kategori[],3,FALSE)</f>
        <v>Agrowisata</v>
      </c>
    </row>
    <row r="3755" spans="1:14">
      <c r="A3755" s="139" t="s">
        <v>6856</v>
      </c>
      <c r="B3755" s="27" t="s">
        <v>6873</v>
      </c>
      <c r="C3755" s="27" t="s">
        <v>20</v>
      </c>
      <c r="D3755" s="27" t="s">
        <v>1072</v>
      </c>
      <c r="E3755" s="27" t="s">
        <v>27</v>
      </c>
      <c r="F3755" s="27" t="s">
        <v>915</v>
      </c>
      <c r="G3755" s="27" t="s">
        <v>916</v>
      </c>
      <c r="H3755" s="139" t="s">
        <v>5</v>
      </c>
      <c r="I3755" s="1">
        <v>103958420</v>
      </c>
      <c r="J3755" s="58">
        <v>5998</v>
      </c>
      <c r="K3755" t="str">
        <f>VLOOKUP(D3755,Group[],3,FALSE)</f>
        <v>Non Komoditi</v>
      </c>
      <c r="L3755">
        <f>VLOOKUP(D3755,Group[],5,FALSE)</f>
        <v>0</v>
      </c>
      <c r="M3755" t="str">
        <f>VLOOKUP(D3755,Group[],4,FALSE)</f>
        <v>Hortikultura</v>
      </c>
      <c r="N3755" t="str">
        <f>VLOOKUP(F3755,Kategori[],3,FALSE)</f>
        <v>Hortikultura</v>
      </c>
    </row>
    <row r="3756" spans="1:14">
      <c r="A3756" s="139" t="s">
        <v>6856</v>
      </c>
      <c r="B3756" s="27" t="s">
        <v>6873</v>
      </c>
      <c r="C3756" s="27" t="s">
        <v>20</v>
      </c>
      <c r="D3756" s="27" t="s">
        <v>1072</v>
      </c>
      <c r="E3756" s="27" t="s">
        <v>27</v>
      </c>
      <c r="F3756" s="27" t="s">
        <v>917</v>
      </c>
      <c r="G3756" s="27" t="s">
        <v>918</v>
      </c>
      <c r="H3756" s="139" t="s">
        <v>5</v>
      </c>
      <c r="I3756" s="1">
        <v>127224418</v>
      </c>
      <c r="J3756" s="58">
        <v>8076</v>
      </c>
      <c r="K3756" t="str">
        <f>VLOOKUP(D3756,Group[],3,FALSE)</f>
        <v>Non Komoditi</v>
      </c>
      <c r="L3756">
        <f>VLOOKUP(D3756,Group[],5,FALSE)</f>
        <v>0</v>
      </c>
      <c r="M3756" t="str">
        <f>VLOOKUP(D3756,Group[],4,FALSE)</f>
        <v>Hortikultura</v>
      </c>
      <c r="N3756" t="str">
        <f>VLOOKUP(F3756,Kategori[],3,FALSE)</f>
        <v>Hortikultura</v>
      </c>
    </row>
    <row r="3757" spans="1:14">
      <c r="A3757" s="139" t="s">
        <v>6856</v>
      </c>
      <c r="B3757" s="27" t="s">
        <v>6873</v>
      </c>
      <c r="C3757" s="27" t="s">
        <v>20</v>
      </c>
      <c r="D3757" s="27" t="s">
        <v>1072</v>
      </c>
      <c r="E3757" s="27" t="s">
        <v>27</v>
      </c>
      <c r="F3757" s="27" t="s">
        <v>919</v>
      </c>
      <c r="G3757" s="27" t="s">
        <v>920</v>
      </c>
      <c r="H3757" s="139" t="s">
        <v>5</v>
      </c>
      <c r="I3757" s="1">
        <v>5150000</v>
      </c>
      <c r="J3757" s="58">
        <v>644</v>
      </c>
      <c r="K3757" t="str">
        <f>VLOOKUP(D3757,Group[],3,FALSE)</f>
        <v>Non Komoditi</v>
      </c>
      <c r="L3757">
        <f>VLOOKUP(D3757,Group[],5,FALSE)</f>
        <v>0</v>
      </c>
      <c r="M3757" t="str">
        <f>VLOOKUP(D3757,Group[],4,FALSE)</f>
        <v>Hortikultura</v>
      </c>
      <c r="N3757" t="str">
        <f>VLOOKUP(F3757,Kategori[],3,FALSE)</f>
        <v>Hortikultura</v>
      </c>
    </row>
    <row r="3758" spans="1:14">
      <c r="A3758" s="139" t="s">
        <v>6856</v>
      </c>
      <c r="B3758" s="27" t="s">
        <v>6873</v>
      </c>
      <c r="C3758" s="27" t="s">
        <v>20</v>
      </c>
      <c r="D3758" s="27" t="s">
        <v>1072</v>
      </c>
      <c r="E3758" s="27" t="s">
        <v>27</v>
      </c>
      <c r="F3758" s="27" t="s">
        <v>925</v>
      </c>
      <c r="G3758" s="27" t="s">
        <v>926</v>
      </c>
      <c r="H3758" s="139" t="s">
        <v>5</v>
      </c>
      <c r="I3758" s="1">
        <v>4027027</v>
      </c>
      <c r="J3758" s="58">
        <v>86</v>
      </c>
      <c r="K3758" t="str">
        <f>VLOOKUP(D3758,Group[],3,FALSE)</f>
        <v>Non Komoditi</v>
      </c>
      <c r="L3758">
        <f>VLOOKUP(D3758,Group[],5,FALSE)</f>
        <v>0</v>
      </c>
      <c r="M3758" t="str">
        <f>VLOOKUP(D3758,Group[],4,FALSE)</f>
        <v>Hortikultura</v>
      </c>
      <c r="N3758" t="str">
        <f>VLOOKUP(F3758,Kategori[],3,FALSE)</f>
        <v>Hortikultura</v>
      </c>
    </row>
    <row r="3759" spans="1:14">
      <c r="A3759" s="139" t="s">
        <v>6856</v>
      </c>
      <c r="B3759" s="27" t="s">
        <v>6873</v>
      </c>
      <c r="C3759" s="27" t="s">
        <v>20</v>
      </c>
      <c r="D3759" s="27" t="s">
        <v>1072</v>
      </c>
      <c r="E3759" s="27" t="s">
        <v>27</v>
      </c>
      <c r="F3759" s="27" t="s">
        <v>927</v>
      </c>
      <c r="G3759" s="27" t="s">
        <v>928</v>
      </c>
      <c r="H3759" s="139" t="s">
        <v>5</v>
      </c>
      <c r="I3759" s="1">
        <v>3535134</v>
      </c>
      <c r="J3759" s="58">
        <v>1308</v>
      </c>
      <c r="K3759" t="str">
        <f>VLOOKUP(D3759,Group[],3,FALSE)</f>
        <v>Non Komoditi</v>
      </c>
      <c r="L3759">
        <f>VLOOKUP(D3759,Group[],5,FALSE)</f>
        <v>0</v>
      </c>
      <c r="M3759" t="str">
        <f>VLOOKUP(D3759,Group[],4,FALSE)</f>
        <v>Hortikultura</v>
      </c>
      <c r="N3759" t="str">
        <f>VLOOKUP(F3759,Kategori[],3,FALSE)</f>
        <v>Hortikultura</v>
      </c>
    </row>
    <row r="3760" spans="1:14">
      <c r="A3760" s="139" t="s">
        <v>6856</v>
      </c>
      <c r="B3760" s="27" t="s">
        <v>6873</v>
      </c>
      <c r="C3760" s="27" t="s">
        <v>20</v>
      </c>
      <c r="D3760" s="27" t="s">
        <v>1072</v>
      </c>
      <c r="E3760" s="27" t="s">
        <v>27</v>
      </c>
      <c r="F3760" s="27" t="s">
        <v>959</v>
      </c>
      <c r="G3760" s="27" t="s">
        <v>960</v>
      </c>
      <c r="H3760" s="139" t="s">
        <v>5</v>
      </c>
      <c r="I3760" s="1">
        <v>8881920</v>
      </c>
      <c r="J3760" s="58">
        <v>13924</v>
      </c>
      <c r="K3760" t="str">
        <f>VLOOKUP(D3760,Group[],3,FALSE)</f>
        <v>Non Komoditi</v>
      </c>
      <c r="L3760">
        <f>VLOOKUP(D3760,Group[],5,FALSE)</f>
        <v>0</v>
      </c>
      <c r="M3760" t="str">
        <f>VLOOKUP(D3760,Group[],4,FALSE)</f>
        <v>Hortikultura</v>
      </c>
      <c r="N3760" t="str">
        <f>VLOOKUP(F3760,Kategori[],3,FALSE)</f>
        <v>Hortikultura</v>
      </c>
    </row>
    <row r="3761" spans="1:14">
      <c r="A3761" s="139" t="s">
        <v>6856</v>
      </c>
      <c r="B3761" s="27" t="s">
        <v>6873</v>
      </c>
      <c r="C3761" s="27" t="s">
        <v>20</v>
      </c>
      <c r="D3761" s="27" t="s">
        <v>1072</v>
      </c>
      <c r="E3761" s="27" t="s">
        <v>27</v>
      </c>
      <c r="F3761" s="27" t="s">
        <v>1001</v>
      </c>
      <c r="G3761" s="27" t="s">
        <v>1002</v>
      </c>
      <c r="H3761" s="139" t="s">
        <v>5</v>
      </c>
      <c r="I3761" s="1">
        <v>22468050</v>
      </c>
      <c r="J3761" s="58">
        <v>147</v>
      </c>
      <c r="K3761" t="str">
        <f>VLOOKUP(D3761,Group[],3,FALSE)</f>
        <v>Non Komoditi</v>
      </c>
      <c r="L3761">
        <f>VLOOKUP(D3761,Group[],5,FALSE)</f>
        <v>0</v>
      </c>
      <c r="M3761" t="str">
        <f>VLOOKUP(D3761,Group[],4,FALSE)</f>
        <v>Hortikultura</v>
      </c>
      <c r="N3761" t="str">
        <f>VLOOKUP(F3761,Kategori[],3,FALSE)</f>
        <v>Hortikultura</v>
      </c>
    </row>
    <row r="3762" spans="1:14">
      <c r="A3762" s="139" t="s">
        <v>6856</v>
      </c>
      <c r="B3762" s="27" t="s">
        <v>6873</v>
      </c>
      <c r="C3762" s="27" t="s">
        <v>20</v>
      </c>
      <c r="D3762" s="27" t="s">
        <v>1072</v>
      </c>
      <c r="E3762" s="27" t="s">
        <v>27</v>
      </c>
      <c r="F3762" s="27" t="s">
        <v>1029</v>
      </c>
      <c r="G3762" s="27" t="s">
        <v>1030</v>
      </c>
      <c r="H3762" s="139" t="s">
        <v>5</v>
      </c>
      <c r="I3762" s="1">
        <v>9525000</v>
      </c>
      <c r="J3762" s="58">
        <v>3810</v>
      </c>
      <c r="K3762" t="str">
        <f>VLOOKUP(D3762,Group[],3,FALSE)</f>
        <v>Non Komoditi</v>
      </c>
      <c r="L3762">
        <f>VLOOKUP(D3762,Group[],5,FALSE)</f>
        <v>0</v>
      </c>
      <c r="M3762" t="str">
        <f>VLOOKUP(D3762,Group[],4,FALSE)</f>
        <v>Hortikultura</v>
      </c>
      <c r="N3762" t="str">
        <f>VLOOKUP(F3762,Kategori[],3,FALSE)</f>
        <v>Hortikultura</v>
      </c>
    </row>
    <row r="3763" spans="1:14">
      <c r="A3763" s="139" t="s">
        <v>6856</v>
      </c>
      <c r="B3763" s="27" t="s">
        <v>6873</v>
      </c>
      <c r="C3763" s="27" t="s">
        <v>20</v>
      </c>
      <c r="D3763" s="27" t="s">
        <v>1072</v>
      </c>
      <c r="E3763" s="27" t="s">
        <v>27</v>
      </c>
      <c r="F3763" s="27" t="s">
        <v>1031</v>
      </c>
      <c r="G3763" s="27" t="s">
        <v>1032</v>
      </c>
      <c r="H3763" s="139" t="s">
        <v>5</v>
      </c>
      <c r="I3763" s="1">
        <v>8969009</v>
      </c>
      <c r="J3763" s="58">
        <v>228</v>
      </c>
      <c r="K3763" t="str">
        <f>VLOOKUP(D3763,Group[],3,FALSE)</f>
        <v>Non Komoditi</v>
      </c>
      <c r="L3763">
        <f>VLOOKUP(D3763,Group[],5,FALSE)</f>
        <v>0</v>
      </c>
      <c r="M3763" t="str">
        <f>VLOOKUP(D3763,Group[],4,FALSE)</f>
        <v>Hortikultura</v>
      </c>
      <c r="N3763" t="str">
        <f>VLOOKUP(F3763,Kategori[],3,FALSE)</f>
        <v>Hortikultura</v>
      </c>
    </row>
    <row r="3764" spans="1:14">
      <c r="A3764" s="139" t="s">
        <v>6856</v>
      </c>
      <c r="B3764" s="27" t="s">
        <v>6873</v>
      </c>
      <c r="C3764" s="27" t="s">
        <v>20</v>
      </c>
      <c r="D3764" s="27" t="s">
        <v>1079</v>
      </c>
      <c r="E3764" s="27" t="s">
        <v>39</v>
      </c>
      <c r="F3764" s="27" t="s">
        <v>807</v>
      </c>
      <c r="G3764" s="27" t="s">
        <v>808</v>
      </c>
      <c r="H3764" s="139" t="s">
        <v>5</v>
      </c>
      <c r="I3764" s="1">
        <v>43871000</v>
      </c>
      <c r="J3764" s="58">
        <v>134</v>
      </c>
      <c r="K3764" t="str">
        <f>VLOOKUP(D3764,Group[],3,FALSE)</f>
        <v>Non Komoditi</v>
      </c>
      <c r="L3764">
        <f>VLOOKUP(D3764,Group[],5,FALSE)</f>
        <v>0</v>
      </c>
      <c r="M3764" t="str">
        <f>VLOOKUP(D3764,Group[],4,FALSE)</f>
        <v>Kayu</v>
      </c>
      <c r="N3764" t="str">
        <f>VLOOKUP(F3764,Kategori[],3,FALSE)</f>
        <v>Kayu</v>
      </c>
    </row>
    <row r="3765" spans="1:14">
      <c r="A3765" s="139" t="s">
        <v>6856</v>
      </c>
      <c r="B3765" s="27" t="s">
        <v>6873</v>
      </c>
      <c r="C3765" s="27" t="s">
        <v>20</v>
      </c>
      <c r="D3765" s="27" t="s">
        <v>1079</v>
      </c>
      <c r="E3765" s="27" t="s">
        <v>39</v>
      </c>
      <c r="F3765" s="27" t="s">
        <v>809</v>
      </c>
      <c r="G3765" s="27" t="s">
        <v>810</v>
      </c>
      <c r="H3765" s="139" t="s">
        <v>5</v>
      </c>
      <c r="I3765" s="1">
        <v>174862800</v>
      </c>
      <c r="J3765" s="58">
        <v>304</v>
      </c>
      <c r="K3765" t="str">
        <f>VLOOKUP(D3765,Group[],3,FALSE)</f>
        <v>Non Komoditi</v>
      </c>
      <c r="L3765">
        <f>VLOOKUP(D3765,Group[],5,FALSE)</f>
        <v>0</v>
      </c>
      <c r="M3765" t="str">
        <f>VLOOKUP(D3765,Group[],4,FALSE)</f>
        <v>Kayu</v>
      </c>
      <c r="N3765" t="str">
        <f>VLOOKUP(F3765,Kategori[],3,FALSE)</f>
        <v>Kayu</v>
      </c>
    </row>
    <row r="3766" spans="1:14">
      <c r="A3766" s="139" t="s">
        <v>6856</v>
      </c>
      <c r="B3766" s="27" t="s">
        <v>6873</v>
      </c>
      <c r="C3766" s="27" t="s">
        <v>20</v>
      </c>
      <c r="D3766" s="27" t="s">
        <v>1079</v>
      </c>
      <c r="E3766" s="27" t="s">
        <v>39</v>
      </c>
      <c r="F3766" s="27" t="s">
        <v>811</v>
      </c>
      <c r="G3766" s="27" t="s">
        <v>812</v>
      </c>
      <c r="H3766" s="139" t="s">
        <v>5</v>
      </c>
      <c r="I3766" s="1">
        <v>267604400</v>
      </c>
      <c r="J3766" s="58">
        <v>331</v>
      </c>
      <c r="K3766" t="str">
        <f>VLOOKUP(D3766,Group[],3,FALSE)</f>
        <v>Non Komoditi</v>
      </c>
      <c r="L3766">
        <f>VLOOKUP(D3766,Group[],5,FALSE)</f>
        <v>0</v>
      </c>
      <c r="M3766" t="str">
        <f>VLOOKUP(D3766,Group[],4,FALSE)</f>
        <v>Kayu</v>
      </c>
      <c r="N3766" t="str">
        <f>VLOOKUP(F3766,Kategori[],3,FALSE)</f>
        <v>Kayu</v>
      </c>
    </row>
    <row r="3767" spans="1:14">
      <c r="A3767" s="139" t="s">
        <v>6856</v>
      </c>
      <c r="B3767" s="27" t="s">
        <v>6873</v>
      </c>
      <c r="C3767" s="27" t="s">
        <v>20</v>
      </c>
      <c r="D3767" s="27" t="s">
        <v>1079</v>
      </c>
      <c r="E3767" s="27" t="s">
        <v>39</v>
      </c>
      <c r="F3767" s="27" t="s">
        <v>813</v>
      </c>
      <c r="G3767" s="27" t="s">
        <v>814</v>
      </c>
      <c r="H3767" s="139" t="s">
        <v>5</v>
      </c>
      <c r="I3767" s="1">
        <v>147006550</v>
      </c>
      <c r="J3767" s="58">
        <v>172</v>
      </c>
      <c r="K3767" t="str">
        <f>VLOOKUP(D3767,Group[],3,FALSE)</f>
        <v>Non Komoditi</v>
      </c>
      <c r="L3767">
        <f>VLOOKUP(D3767,Group[],5,FALSE)</f>
        <v>0</v>
      </c>
      <c r="M3767" t="str">
        <f>VLOOKUP(D3767,Group[],4,FALSE)</f>
        <v>Kayu</v>
      </c>
      <c r="N3767" t="str">
        <f>VLOOKUP(F3767,Kategori[],3,FALSE)</f>
        <v>Kayu</v>
      </c>
    </row>
    <row r="3768" spans="1:14">
      <c r="A3768" s="139" t="s">
        <v>6856</v>
      </c>
      <c r="B3768" s="27" t="s">
        <v>6873</v>
      </c>
      <c r="C3768" s="27" t="s">
        <v>20</v>
      </c>
      <c r="D3768" s="27" t="s">
        <v>1079</v>
      </c>
      <c r="E3768" s="27" t="s">
        <v>39</v>
      </c>
      <c r="F3768" s="27" t="s">
        <v>815</v>
      </c>
      <c r="G3768" s="27" t="s">
        <v>816</v>
      </c>
      <c r="H3768" s="139" t="s">
        <v>5</v>
      </c>
      <c r="I3768" s="1">
        <v>82757250</v>
      </c>
      <c r="J3768" s="58">
        <v>101</v>
      </c>
      <c r="K3768" t="str">
        <f>VLOOKUP(D3768,Group[],3,FALSE)</f>
        <v>Non Komoditi</v>
      </c>
      <c r="L3768">
        <f>VLOOKUP(D3768,Group[],5,FALSE)</f>
        <v>0</v>
      </c>
      <c r="M3768" t="str">
        <f>VLOOKUP(D3768,Group[],4,FALSE)</f>
        <v>Kayu</v>
      </c>
      <c r="N3768" t="str">
        <f>VLOOKUP(F3768,Kategori[],3,FALSE)</f>
        <v>Kayu</v>
      </c>
    </row>
    <row r="3769" spans="1:14">
      <c r="A3769" s="139" t="s">
        <v>6856</v>
      </c>
      <c r="B3769" s="27" t="s">
        <v>6873</v>
      </c>
      <c r="C3769" s="27" t="s">
        <v>20</v>
      </c>
      <c r="D3769" s="27" t="s">
        <v>1079</v>
      </c>
      <c r="E3769" s="27" t="s">
        <v>39</v>
      </c>
      <c r="F3769" s="27" t="s">
        <v>817</v>
      </c>
      <c r="G3769" s="27" t="s">
        <v>818</v>
      </c>
      <c r="H3769" s="139" t="s">
        <v>5</v>
      </c>
      <c r="I3769" s="1">
        <v>13487900</v>
      </c>
      <c r="J3769" s="58">
        <v>20</v>
      </c>
      <c r="K3769" t="str">
        <f>VLOOKUP(D3769,Group[],3,FALSE)</f>
        <v>Non Komoditi</v>
      </c>
      <c r="L3769">
        <f>VLOOKUP(D3769,Group[],5,FALSE)</f>
        <v>0</v>
      </c>
      <c r="M3769" t="str">
        <f>VLOOKUP(D3769,Group[],4,FALSE)</f>
        <v>Kayu</v>
      </c>
      <c r="N3769" t="str">
        <f>VLOOKUP(F3769,Kategori[],3,FALSE)</f>
        <v>Kayu</v>
      </c>
    </row>
    <row r="3770" spans="1:14">
      <c r="A3770" s="139" t="s">
        <v>6856</v>
      </c>
      <c r="B3770" s="27" t="s">
        <v>6873</v>
      </c>
      <c r="C3770" s="27" t="s">
        <v>20</v>
      </c>
      <c r="D3770" s="27" t="s">
        <v>1079</v>
      </c>
      <c r="E3770" s="27" t="s">
        <v>39</v>
      </c>
      <c r="F3770" s="27" t="s">
        <v>819</v>
      </c>
      <c r="G3770" s="27" t="s">
        <v>820</v>
      </c>
      <c r="H3770" s="139" t="s">
        <v>5</v>
      </c>
      <c r="I3770" s="1">
        <v>1208400</v>
      </c>
      <c r="J3770" s="58">
        <v>3</v>
      </c>
      <c r="K3770" t="str">
        <f>VLOOKUP(D3770,Group[],3,FALSE)</f>
        <v>Non Komoditi</v>
      </c>
      <c r="L3770">
        <f>VLOOKUP(D3770,Group[],5,FALSE)</f>
        <v>0</v>
      </c>
      <c r="M3770" t="str">
        <f>VLOOKUP(D3770,Group[],4,FALSE)</f>
        <v>Kayu</v>
      </c>
      <c r="N3770" t="str">
        <f>VLOOKUP(F3770,Kategori[],3,FALSE)</f>
        <v>Kayu</v>
      </c>
    </row>
    <row r="3771" spans="1:14">
      <c r="A3771" s="139" t="s">
        <v>6856</v>
      </c>
      <c r="B3771" s="27" t="s">
        <v>6873</v>
      </c>
      <c r="C3771" s="27" t="s">
        <v>20</v>
      </c>
      <c r="D3771" s="27" t="s">
        <v>1079</v>
      </c>
      <c r="E3771" s="27" t="s">
        <v>39</v>
      </c>
      <c r="F3771" s="27" t="s">
        <v>821</v>
      </c>
      <c r="G3771" s="27" t="s">
        <v>822</v>
      </c>
      <c r="H3771" s="139" t="s">
        <v>5</v>
      </c>
      <c r="I3771" s="1">
        <v>147370539</v>
      </c>
      <c r="J3771" s="58">
        <v>443</v>
      </c>
      <c r="K3771" t="str">
        <f>VLOOKUP(D3771,Group[],3,FALSE)</f>
        <v>Non Komoditi</v>
      </c>
      <c r="L3771">
        <f>VLOOKUP(D3771,Group[],5,FALSE)</f>
        <v>0</v>
      </c>
      <c r="M3771" t="str">
        <f>VLOOKUP(D3771,Group[],4,FALSE)</f>
        <v>Kayu</v>
      </c>
      <c r="N3771" t="str">
        <f>VLOOKUP(F3771,Kategori[],3,FALSE)</f>
        <v>Kayu</v>
      </c>
    </row>
    <row r="3772" spans="1:14">
      <c r="A3772" s="139" t="s">
        <v>6856</v>
      </c>
      <c r="B3772" s="27" t="s">
        <v>6873</v>
      </c>
      <c r="C3772" s="27" t="s">
        <v>20</v>
      </c>
      <c r="D3772" s="27" t="s">
        <v>1079</v>
      </c>
      <c r="E3772" s="27" t="s">
        <v>39</v>
      </c>
      <c r="F3772" s="27" t="s">
        <v>823</v>
      </c>
      <c r="G3772" s="27" t="s">
        <v>824</v>
      </c>
      <c r="H3772" s="139" t="s">
        <v>5</v>
      </c>
      <c r="I3772" s="1">
        <v>12587300</v>
      </c>
      <c r="J3772" s="58">
        <v>33</v>
      </c>
      <c r="K3772" t="str">
        <f>VLOOKUP(D3772,Group[],3,FALSE)</f>
        <v>Non Komoditi</v>
      </c>
      <c r="L3772">
        <f>VLOOKUP(D3772,Group[],5,FALSE)</f>
        <v>0</v>
      </c>
      <c r="M3772" t="str">
        <f>VLOOKUP(D3772,Group[],4,FALSE)</f>
        <v>Kayu</v>
      </c>
      <c r="N3772" t="str">
        <f>VLOOKUP(F3772,Kategori[],3,FALSE)</f>
        <v>Kayu</v>
      </c>
    </row>
    <row r="3773" spans="1:14">
      <c r="A3773" s="139" t="s">
        <v>6856</v>
      </c>
      <c r="B3773" s="27" t="s">
        <v>6873</v>
      </c>
      <c r="C3773" s="27" t="s">
        <v>20</v>
      </c>
      <c r="D3773" s="27" t="s">
        <v>1079</v>
      </c>
      <c r="E3773" s="27" t="s">
        <v>39</v>
      </c>
      <c r="F3773" s="27" t="s">
        <v>825</v>
      </c>
      <c r="G3773" s="27" t="s">
        <v>826</v>
      </c>
      <c r="H3773" s="139" t="s">
        <v>5</v>
      </c>
      <c r="I3773" s="1">
        <v>90383050</v>
      </c>
      <c r="J3773" s="58">
        <v>121</v>
      </c>
      <c r="K3773" t="str">
        <f>VLOOKUP(D3773,Group[],3,FALSE)</f>
        <v>Non Komoditi</v>
      </c>
      <c r="L3773">
        <f>VLOOKUP(D3773,Group[],5,FALSE)</f>
        <v>0</v>
      </c>
      <c r="M3773" t="str">
        <f>VLOOKUP(D3773,Group[],4,FALSE)</f>
        <v>Kayu</v>
      </c>
      <c r="N3773" t="str">
        <f>VLOOKUP(F3773,Kategori[],3,FALSE)</f>
        <v>Kayu</v>
      </c>
    </row>
    <row r="3774" spans="1:14">
      <c r="A3774" s="139" t="s">
        <v>6856</v>
      </c>
      <c r="B3774" s="27" t="s">
        <v>6873</v>
      </c>
      <c r="C3774" s="27" t="s">
        <v>20</v>
      </c>
      <c r="D3774" s="27" t="s">
        <v>1079</v>
      </c>
      <c r="E3774" s="27" t="s">
        <v>39</v>
      </c>
      <c r="F3774" s="27" t="s">
        <v>827</v>
      </c>
      <c r="G3774" s="27" t="s">
        <v>828</v>
      </c>
      <c r="H3774" s="139" t="s">
        <v>5</v>
      </c>
      <c r="I3774" s="1">
        <v>138291300</v>
      </c>
      <c r="J3774" s="58">
        <v>152</v>
      </c>
      <c r="K3774" t="str">
        <f>VLOOKUP(D3774,Group[],3,FALSE)</f>
        <v>Non Komoditi</v>
      </c>
      <c r="L3774">
        <f>VLOOKUP(D3774,Group[],5,FALSE)</f>
        <v>0</v>
      </c>
      <c r="M3774" t="str">
        <f>VLOOKUP(D3774,Group[],4,FALSE)</f>
        <v>Kayu</v>
      </c>
      <c r="N3774" t="str">
        <f>VLOOKUP(F3774,Kategori[],3,FALSE)</f>
        <v>Kayu</v>
      </c>
    </row>
    <row r="3775" spans="1:14">
      <c r="A3775" s="139" t="s">
        <v>6856</v>
      </c>
      <c r="B3775" s="27" t="s">
        <v>6873</v>
      </c>
      <c r="C3775" s="27" t="s">
        <v>20</v>
      </c>
      <c r="D3775" s="27" t="s">
        <v>1079</v>
      </c>
      <c r="E3775" s="27" t="s">
        <v>39</v>
      </c>
      <c r="F3775" s="27" t="s">
        <v>829</v>
      </c>
      <c r="G3775" s="27" t="s">
        <v>830</v>
      </c>
      <c r="H3775" s="139" t="s">
        <v>5</v>
      </c>
      <c r="I3775" s="1">
        <v>125012450</v>
      </c>
      <c r="J3775" s="58">
        <v>122</v>
      </c>
      <c r="K3775" t="str">
        <f>VLOOKUP(D3775,Group[],3,FALSE)</f>
        <v>Non Komoditi</v>
      </c>
      <c r="L3775">
        <f>VLOOKUP(D3775,Group[],5,FALSE)</f>
        <v>0</v>
      </c>
      <c r="M3775" t="str">
        <f>VLOOKUP(D3775,Group[],4,FALSE)</f>
        <v>Kayu</v>
      </c>
      <c r="N3775" t="str">
        <f>VLOOKUP(F3775,Kategori[],3,FALSE)</f>
        <v>Kayu</v>
      </c>
    </row>
    <row r="3776" spans="1:14">
      <c r="A3776" s="139" t="s">
        <v>6856</v>
      </c>
      <c r="B3776" s="27" t="s">
        <v>6873</v>
      </c>
      <c r="C3776" s="27" t="s">
        <v>20</v>
      </c>
      <c r="D3776" s="27" t="s">
        <v>1079</v>
      </c>
      <c r="E3776" s="27" t="s">
        <v>39</v>
      </c>
      <c r="F3776" s="27" t="s">
        <v>831</v>
      </c>
      <c r="G3776" s="27" t="s">
        <v>832</v>
      </c>
      <c r="H3776" s="139" t="s">
        <v>5</v>
      </c>
      <c r="I3776" s="1">
        <v>77481950</v>
      </c>
      <c r="J3776" s="58">
        <v>75</v>
      </c>
      <c r="K3776" t="str">
        <f>VLOOKUP(D3776,Group[],3,FALSE)</f>
        <v>Non Komoditi</v>
      </c>
      <c r="L3776">
        <f>VLOOKUP(D3776,Group[],5,FALSE)</f>
        <v>0</v>
      </c>
      <c r="M3776" t="str">
        <f>VLOOKUP(D3776,Group[],4,FALSE)</f>
        <v>Kayu</v>
      </c>
      <c r="N3776" t="str">
        <f>VLOOKUP(F3776,Kategori[],3,FALSE)</f>
        <v>Kayu</v>
      </c>
    </row>
    <row r="3777" spans="1:14">
      <c r="A3777" s="139" t="s">
        <v>6856</v>
      </c>
      <c r="B3777" s="27" t="s">
        <v>6873</v>
      </c>
      <c r="C3777" s="27" t="s">
        <v>20</v>
      </c>
      <c r="D3777" s="27" t="s">
        <v>1079</v>
      </c>
      <c r="E3777" s="27" t="s">
        <v>39</v>
      </c>
      <c r="F3777" s="27" t="s">
        <v>833</v>
      </c>
      <c r="G3777" s="27" t="s">
        <v>834</v>
      </c>
      <c r="H3777" s="139" t="s">
        <v>5</v>
      </c>
      <c r="I3777" s="1">
        <v>8307200</v>
      </c>
      <c r="J3777" s="58">
        <v>8</v>
      </c>
      <c r="K3777" t="str">
        <f>VLOOKUP(D3777,Group[],3,FALSE)</f>
        <v>Non Komoditi</v>
      </c>
      <c r="L3777">
        <f>VLOOKUP(D3777,Group[],5,FALSE)</f>
        <v>0</v>
      </c>
      <c r="M3777" t="str">
        <f>VLOOKUP(D3777,Group[],4,FALSE)</f>
        <v>Kayu</v>
      </c>
      <c r="N3777" t="str">
        <f>VLOOKUP(F3777,Kategori[],3,FALSE)</f>
        <v>Kayu</v>
      </c>
    </row>
    <row r="3778" spans="1:14">
      <c r="A3778" s="139" t="s">
        <v>6856</v>
      </c>
      <c r="B3778" s="27" t="s">
        <v>6873</v>
      </c>
      <c r="C3778" s="27" t="s">
        <v>20</v>
      </c>
      <c r="D3778" s="27" t="s">
        <v>1079</v>
      </c>
      <c r="E3778" s="27" t="s">
        <v>39</v>
      </c>
      <c r="F3778" s="27" t="s">
        <v>837</v>
      </c>
      <c r="G3778" s="27" t="s">
        <v>838</v>
      </c>
      <c r="H3778" s="139" t="s">
        <v>5</v>
      </c>
      <c r="I3778" s="1">
        <v>10571802</v>
      </c>
      <c r="J3778" s="58">
        <v>35</v>
      </c>
      <c r="K3778" t="str">
        <f>VLOOKUP(D3778,Group[],3,FALSE)</f>
        <v>Non Komoditi</v>
      </c>
      <c r="L3778">
        <f>VLOOKUP(D3778,Group[],5,FALSE)</f>
        <v>0</v>
      </c>
      <c r="M3778" t="str">
        <f>VLOOKUP(D3778,Group[],4,FALSE)</f>
        <v>Kayu</v>
      </c>
      <c r="N3778" t="str">
        <f>VLOOKUP(F3778,Kategori[],3,FALSE)</f>
        <v>Kayu</v>
      </c>
    </row>
    <row r="3779" spans="1:14">
      <c r="A3779" s="139" t="s">
        <v>6856</v>
      </c>
      <c r="B3779" s="27" t="s">
        <v>6873</v>
      </c>
      <c r="C3779" s="27" t="s">
        <v>20</v>
      </c>
      <c r="D3779" s="27" t="s">
        <v>1079</v>
      </c>
      <c r="E3779" s="27" t="s">
        <v>39</v>
      </c>
      <c r="F3779" s="27" t="s">
        <v>853</v>
      </c>
      <c r="G3779" s="27" t="s">
        <v>854</v>
      </c>
      <c r="H3779" s="139" t="s">
        <v>5</v>
      </c>
      <c r="I3779" s="1">
        <v>72240500</v>
      </c>
      <c r="J3779" s="58">
        <v>156</v>
      </c>
      <c r="K3779" t="str">
        <f>VLOOKUP(D3779,Group[],3,FALSE)</f>
        <v>Non Komoditi</v>
      </c>
      <c r="L3779">
        <f>VLOOKUP(D3779,Group[],5,FALSE)</f>
        <v>0</v>
      </c>
      <c r="M3779" t="str">
        <f>VLOOKUP(D3779,Group[],4,FALSE)</f>
        <v>Kayu</v>
      </c>
      <c r="N3779" t="str">
        <f>VLOOKUP(F3779,Kategori[],3,FALSE)</f>
        <v>Kayu</v>
      </c>
    </row>
    <row r="3780" spans="1:14">
      <c r="A3780" s="139" t="s">
        <v>6856</v>
      </c>
      <c r="B3780" s="27" t="s">
        <v>6873</v>
      </c>
      <c r="C3780" s="27" t="s">
        <v>20</v>
      </c>
      <c r="D3780" s="27" t="s">
        <v>1079</v>
      </c>
      <c r="E3780" s="27" t="s">
        <v>39</v>
      </c>
      <c r="F3780" s="27" t="s">
        <v>855</v>
      </c>
      <c r="G3780" s="27" t="s">
        <v>856</v>
      </c>
      <c r="H3780" s="139" t="s">
        <v>5</v>
      </c>
      <c r="I3780" s="1">
        <v>211122000</v>
      </c>
      <c r="J3780" s="58">
        <v>302</v>
      </c>
      <c r="K3780" t="str">
        <f>VLOOKUP(D3780,Group[],3,FALSE)</f>
        <v>Non Komoditi</v>
      </c>
      <c r="L3780">
        <f>VLOOKUP(D3780,Group[],5,FALSE)</f>
        <v>0</v>
      </c>
      <c r="M3780" t="str">
        <f>VLOOKUP(D3780,Group[],4,FALSE)</f>
        <v>Kayu</v>
      </c>
      <c r="N3780" t="str">
        <f>VLOOKUP(F3780,Kategori[],3,FALSE)</f>
        <v>Kayu</v>
      </c>
    </row>
    <row r="3781" spans="1:14">
      <c r="A3781" s="139" t="s">
        <v>6856</v>
      </c>
      <c r="B3781" s="27" t="s">
        <v>6873</v>
      </c>
      <c r="C3781" s="27" t="s">
        <v>20</v>
      </c>
      <c r="D3781" s="27" t="s">
        <v>1079</v>
      </c>
      <c r="E3781" s="27" t="s">
        <v>39</v>
      </c>
      <c r="F3781" s="27" t="s">
        <v>857</v>
      </c>
      <c r="G3781" s="27" t="s">
        <v>858</v>
      </c>
      <c r="H3781" s="139" t="s">
        <v>5</v>
      </c>
      <c r="I3781" s="1">
        <v>320967000</v>
      </c>
      <c r="J3781" s="58">
        <v>378</v>
      </c>
      <c r="K3781" t="str">
        <f>VLOOKUP(D3781,Group[],3,FALSE)</f>
        <v>Non Komoditi</v>
      </c>
      <c r="L3781">
        <f>VLOOKUP(D3781,Group[],5,FALSE)</f>
        <v>0</v>
      </c>
      <c r="M3781" t="str">
        <f>VLOOKUP(D3781,Group[],4,FALSE)</f>
        <v>Kayu</v>
      </c>
      <c r="N3781" t="str">
        <f>VLOOKUP(F3781,Kategori[],3,FALSE)</f>
        <v>Kayu</v>
      </c>
    </row>
    <row r="3782" spans="1:14">
      <c r="A3782" s="139" t="s">
        <v>6856</v>
      </c>
      <c r="B3782" s="27" t="s">
        <v>6873</v>
      </c>
      <c r="C3782" s="27" t="s">
        <v>20</v>
      </c>
      <c r="D3782" s="27" t="s">
        <v>1079</v>
      </c>
      <c r="E3782" s="27" t="s">
        <v>39</v>
      </c>
      <c r="F3782" s="27" t="s">
        <v>859</v>
      </c>
      <c r="G3782" s="27" t="s">
        <v>860</v>
      </c>
      <c r="H3782" s="139" t="s">
        <v>5</v>
      </c>
      <c r="I3782" s="1">
        <v>227877500</v>
      </c>
      <c r="J3782" s="58">
        <v>259</v>
      </c>
      <c r="K3782" t="str">
        <f>VLOOKUP(D3782,Group[],3,FALSE)</f>
        <v>Non Komoditi</v>
      </c>
      <c r="L3782">
        <f>VLOOKUP(D3782,Group[],5,FALSE)</f>
        <v>0</v>
      </c>
      <c r="M3782" t="str">
        <f>VLOOKUP(D3782,Group[],4,FALSE)</f>
        <v>Kayu</v>
      </c>
      <c r="N3782" t="str">
        <f>VLOOKUP(F3782,Kategori[],3,FALSE)</f>
        <v>Kayu</v>
      </c>
    </row>
    <row r="3783" spans="1:14">
      <c r="A3783" s="139" t="s">
        <v>6856</v>
      </c>
      <c r="B3783" s="27" t="s">
        <v>6873</v>
      </c>
      <c r="C3783" s="27" t="s">
        <v>20</v>
      </c>
      <c r="D3783" s="27" t="s">
        <v>1079</v>
      </c>
      <c r="E3783" s="27" t="s">
        <v>39</v>
      </c>
      <c r="F3783" s="27" t="s">
        <v>861</v>
      </c>
      <c r="G3783" s="27" t="s">
        <v>862</v>
      </c>
      <c r="H3783" s="139" t="s">
        <v>5</v>
      </c>
      <c r="I3783" s="1">
        <v>135692250</v>
      </c>
      <c r="J3783" s="58">
        <v>140</v>
      </c>
      <c r="K3783" t="str">
        <f>VLOOKUP(D3783,Group[],3,FALSE)</f>
        <v>Non Komoditi</v>
      </c>
      <c r="L3783">
        <f>VLOOKUP(D3783,Group[],5,FALSE)</f>
        <v>0</v>
      </c>
      <c r="M3783" t="str">
        <f>VLOOKUP(D3783,Group[],4,FALSE)</f>
        <v>Kayu</v>
      </c>
      <c r="N3783" t="str">
        <f>VLOOKUP(F3783,Kategori[],3,FALSE)</f>
        <v>Kayu</v>
      </c>
    </row>
    <row r="3784" spans="1:14">
      <c r="A3784" s="139" t="s">
        <v>6856</v>
      </c>
      <c r="B3784" s="27" t="s">
        <v>6873</v>
      </c>
      <c r="C3784" s="27" t="s">
        <v>20</v>
      </c>
      <c r="D3784" s="27" t="s">
        <v>1079</v>
      </c>
      <c r="E3784" s="27" t="s">
        <v>39</v>
      </c>
      <c r="F3784" s="27" t="s">
        <v>863</v>
      </c>
      <c r="G3784" s="27" t="s">
        <v>864</v>
      </c>
      <c r="H3784" s="139" t="s">
        <v>5</v>
      </c>
      <c r="I3784" s="1">
        <v>2724000</v>
      </c>
      <c r="J3784" s="58">
        <v>5</v>
      </c>
      <c r="K3784" t="str">
        <f>VLOOKUP(D3784,Group[],3,FALSE)</f>
        <v>Non Komoditi</v>
      </c>
      <c r="L3784">
        <f>VLOOKUP(D3784,Group[],5,FALSE)</f>
        <v>0</v>
      </c>
      <c r="M3784" t="str">
        <f>VLOOKUP(D3784,Group[],4,FALSE)</f>
        <v>Kayu</v>
      </c>
      <c r="N3784" t="str">
        <f>VLOOKUP(F3784,Kategori[],3,FALSE)</f>
        <v>Kayu</v>
      </c>
    </row>
    <row r="3785" spans="1:14">
      <c r="A3785" s="139" t="s">
        <v>6856</v>
      </c>
      <c r="B3785" s="27" t="s">
        <v>6873</v>
      </c>
      <c r="C3785" s="27" t="s">
        <v>20</v>
      </c>
      <c r="D3785" s="27" t="s">
        <v>1079</v>
      </c>
      <c r="E3785" s="27" t="s">
        <v>39</v>
      </c>
      <c r="F3785" s="27" t="s">
        <v>889</v>
      </c>
      <c r="G3785" s="27" t="s">
        <v>890</v>
      </c>
      <c r="H3785" s="139" t="s">
        <v>5</v>
      </c>
      <c r="I3785" s="1">
        <v>290991</v>
      </c>
      <c r="J3785" s="58">
        <v>1</v>
      </c>
      <c r="K3785" t="str">
        <f>VLOOKUP(D3785,Group[],3,FALSE)</f>
        <v>Non Komoditi</v>
      </c>
      <c r="L3785">
        <f>VLOOKUP(D3785,Group[],5,FALSE)</f>
        <v>0</v>
      </c>
      <c r="M3785" t="str">
        <f>VLOOKUP(D3785,Group[],4,FALSE)</f>
        <v>Kayu</v>
      </c>
      <c r="N3785" t="str">
        <f>VLOOKUP(F3785,Kategori[],3,FALSE)</f>
        <v>Kayu</v>
      </c>
    </row>
    <row r="3786" spans="1:14">
      <c r="A3786" s="139" t="s">
        <v>6856</v>
      </c>
      <c r="B3786" s="27" t="s">
        <v>6873</v>
      </c>
      <c r="C3786" s="27" t="s">
        <v>20</v>
      </c>
      <c r="D3786" s="27" t="s">
        <v>1079</v>
      </c>
      <c r="E3786" s="27" t="s">
        <v>39</v>
      </c>
      <c r="F3786" s="27" t="s">
        <v>943</v>
      </c>
      <c r="G3786" s="27" t="s">
        <v>944</v>
      </c>
      <c r="H3786" s="139" t="s">
        <v>5</v>
      </c>
      <c r="I3786" s="1">
        <v>15450449</v>
      </c>
      <c r="J3786" s="58">
        <v>80</v>
      </c>
      <c r="K3786" t="str">
        <f>VLOOKUP(D3786,Group[],3,FALSE)</f>
        <v>Non Komoditi</v>
      </c>
      <c r="L3786">
        <f>VLOOKUP(D3786,Group[],5,FALSE)</f>
        <v>0</v>
      </c>
      <c r="M3786" t="str">
        <f>VLOOKUP(D3786,Group[],4,FALSE)</f>
        <v>Kayu</v>
      </c>
      <c r="N3786" t="str">
        <f>VLOOKUP(F3786,Kategori[],3,FALSE)</f>
        <v>Kayu</v>
      </c>
    </row>
    <row r="3787" spans="1:14">
      <c r="A3787" s="139" t="s">
        <v>6856</v>
      </c>
      <c r="B3787" s="27" t="s">
        <v>6873</v>
      </c>
      <c r="C3787" s="27" t="s">
        <v>20</v>
      </c>
      <c r="D3787" s="27" t="s">
        <v>1073</v>
      </c>
      <c r="E3787" s="27" t="s">
        <v>26</v>
      </c>
      <c r="F3787" s="27" t="s">
        <v>116</v>
      </c>
      <c r="G3787" s="27" t="s">
        <v>117</v>
      </c>
      <c r="H3787" s="139" t="s">
        <v>5</v>
      </c>
      <c r="I3787" s="1">
        <v>43647774</v>
      </c>
      <c r="J3787" s="58">
        <v>66</v>
      </c>
      <c r="K3787" t="str">
        <f>VLOOKUP(D3787,Group[],3,FALSE)</f>
        <v>Non Komoditi</v>
      </c>
      <c r="L3787">
        <f>VLOOKUP(D3787,Group[],5,FALSE)</f>
        <v>0</v>
      </c>
      <c r="M3787" t="str">
        <f>VLOOKUP(D3787,Group[],4,FALSE)</f>
        <v>Agrowisata</v>
      </c>
      <c r="N3787" t="str">
        <f>VLOOKUP(F3787,Kategori[],3,FALSE)</f>
        <v>Agrowisata</v>
      </c>
    </row>
    <row r="3788" spans="1:14">
      <c r="A3788" s="139" t="s">
        <v>6856</v>
      </c>
      <c r="B3788" s="27" t="s">
        <v>6873</v>
      </c>
      <c r="C3788" s="27" t="s">
        <v>20</v>
      </c>
      <c r="D3788" s="27" t="s">
        <v>1073</v>
      </c>
      <c r="E3788" s="27" t="s">
        <v>26</v>
      </c>
      <c r="F3788" s="27" t="s">
        <v>118</v>
      </c>
      <c r="G3788" s="27" t="s">
        <v>119</v>
      </c>
      <c r="H3788" s="139" t="s">
        <v>5</v>
      </c>
      <c r="I3788" s="1">
        <v>71694000</v>
      </c>
      <c r="J3788" s="58">
        <v>20</v>
      </c>
      <c r="K3788" t="str">
        <f>VLOOKUP(D3788,Group[],3,FALSE)</f>
        <v>Non Komoditi</v>
      </c>
      <c r="L3788">
        <f>VLOOKUP(D3788,Group[],5,FALSE)</f>
        <v>0</v>
      </c>
      <c r="M3788" t="str">
        <f>VLOOKUP(D3788,Group[],4,FALSE)</f>
        <v>Agrowisata</v>
      </c>
      <c r="N3788" t="str">
        <f>VLOOKUP(F3788,Kategori[],3,FALSE)</f>
        <v>Agrowisata</v>
      </c>
    </row>
    <row r="3789" spans="1:14">
      <c r="A3789" s="139" t="s">
        <v>6856</v>
      </c>
      <c r="B3789" s="27" t="s">
        <v>6873</v>
      </c>
      <c r="C3789" s="27" t="s">
        <v>20</v>
      </c>
      <c r="D3789" s="27" t="s">
        <v>1073</v>
      </c>
      <c r="E3789" s="27" t="s">
        <v>26</v>
      </c>
      <c r="F3789" s="27" t="s">
        <v>120</v>
      </c>
      <c r="G3789" s="27" t="s">
        <v>121</v>
      </c>
      <c r="H3789" s="139" t="s">
        <v>5</v>
      </c>
      <c r="I3789" s="1">
        <v>96225735</v>
      </c>
      <c r="J3789" s="58">
        <v>261</v>
      </c>
      <c r="K3789" t="str">
        <f>VLOOKUP(D3789,Group[],3,FALSE)</f>
        <v>Non Komoditi</v>
      </c>
      <c r="L3789">
        <f>VLOOKUP(D3789,Group[],5,FALSE)</f>
        <v>0</v>
      </c>
      <c r="M3789" t="str">
        <f>VLOOKUP(D3789,Group[],4,FALSE)</f>
        <v>Agrowisata</v>
      </c>
      <c r="N3789" t="str">
        <f>VLOOKUP(F3789,Kategori[],3,FALSE)</f>
        <v>Agrowisata</v>
      </c>
    </row>
    <row r="3790" spans="1:14">
      <c r="A3790" s="139" t="s">
        <v>6856</v>
      </c>
      <c r="B3790" s="139" t="s">
        <v>6873</v>
      </c>
      <c r="C3790" s="139" t="s">
        <v>20</v>
      </c>
      <c r="D3790" s="139" t="s">
        <v>1073</v>
      </c>
      <c r="E3790" s="139" t="s">
        <v>26</v>
      </c>
      <c r="F3790" s="139" t="s">
        <v>122</v>
      </c>
      <c r="G3790" s="139" t="s">
        <v>123</v>
      </c>
      <c r="H3790" s="139" t="s">
        <v>5</v>
      </c>
      <c r="I3790" s="2">
        <v>56590484</v>
      </c>
      <c r="J3790" s="59">
        <v>9</v>
      </c>
      <c r="K3790" t="str">
        <f>VLOOKUP(D3790,Group[],3,FALSE)</f>
        <v>Non Komoditi</v>
      </c>
      <c r="L3790">
        <f>VLOOKUP(D3790,Group[],5,FALSE)</f>
        <v>0</v>
      </c>
      <c r="M3790" t="str">
        <f>VLOOKUP(D3790,Group[],4,FALSE)</f>
        <v>Agrowisata</v>
      </c>
      <c r="N3790" t="str">
        <f>VLOOKUP(F3790,Kategori[],3,FALSE)</f>
        <v>Agrowisata</v>
      </c>
    </row>
    <row r="3791" spans="1:14">
      <c r="K3791" t="e">
        <f>VLOOKUP(D3791,Group[],3,FALSE)</f>
        <v>#N/A</v>
      </c>
      <c r="L3791" t="e">
        <f>VLOOKUP(D3791,Group[],5,FALSE)</f>
        <v>#N/A</v>
      </c>
      <c r="M3791" t="e">
        <f>VLOOKUP(D3791,Group[],4,FALSE)</f>
        <v>#N/A</v>
      </c>
      <c r="N3791" t="e">
        <f>VLOOKUP(F3791,Kategori[],3,FALSE)</f>
        <v>#N/A</v>
      </c>
    </row>
    <row r="3792" spans="1:14">
      <c r="K3792" t="e">
        <f>VLOOKUP(D3792,Group[],3,FALSE)</f>
        <v>#N/A</v>
      </c>
      <c r="L3792" t="e">
        <f>VLOOKUP(D3792,Group[],5,FALSE)</f>
        <v>#N/A</v>
      </c>
      <c r="M3792" t="e">
        <f>VLOOKUP(D3792,Group[],4,FALSE)</f>
        <v>#N/A</v>
      </c>
      <c r="N3792" t="e">
        <f>VLOOKUP(F3792,Kategori[],3,FALSE)</f>
        <v>#N/A</v>
      </c>
    </row>
    <row r="3793" spans="11:14">
      <c r="K3793" t="e">
        <f>VLOOKUP(D3793,Group[],3,FALSE)</f>
        <v>#N/A</v>
      </c>
      <c r="L3793" t="e">
        <f>VLOOKUP(D3793,Group[],5,FALSE)</f>
        <v>#N/A</v>
      </c>
      <c r="M3793" t="e">
        <f>VLOOKUP(D3793,Group[],4,FALSE)</f>
        <v>#N/A</v>
      </c>
      <c r="N3793" t="e">
        <f>VLOOKUP(F3793,Kategori[],3,FALSE)</f>
        <v>#N/A</v>
      </c>
    </row>
    <row r="3794" spans="11:14">
      <c r="K3794" t="e">
        <f>VLOOKUP(D3794,Group[],3,FALSE)</f>
        <v>#N/A</v>
      </c>
      <c r="L3794" t="e">
        <f>VLOOKUP(D3794,Group[],5,FALSE)</f>
        <v>#N/A</v>
      </c>
      <c r="M3794" t="e">
        <f>VLOOKUP(D3794,Group[],4,FALSE)</f>
        <v>#N/A</v>
      </c>
      <c r="N3794" t="e">
        <f>VLOOKUP(F3794,Kategori[],3,FALSE)</f>
        <v>#N/A</v>
      </c>
    </row>
    <row r="3795" spans="11:14">
      <c r="K3795" t="e">
        <f>VLOOKUP(D3795,Group[],3,FALSE)</f>
        <v>#N/A</v>
      </c>
      <c r="L3795" t="e">
        <f>VLOOKUP(D3795,Group[],5,FALSE)</f>
        <v>#N/A</v>
      </c>
      <c r="M3795" t="e">
        <f>VLOOKUP(D3795,Group[],4,FALSE)</f>
        <v>#N/A</v>
      </c>
      <c r="N3795" t="e">
        <f>VLOOKUP(F3795,Kategori[],3,FALSE)</f>
        <v>#N/A</v>
      </c>
    </row>
    <row r="3796" spans="11:14">
      <c r="K3796" t="e">
        <f>VLOOKUP(D3796,Group[],3,FALSE)</f>
        <v>#N/A</v>
      </c>
      <c r="L3796" t="e">
        <f>VLOOKUP(D3796,Group[],5,FALSE)</f>
        <v>#N/A</v>
      </c>
      <c r="M3796" t="e">
        <f>VLOOKUP(D3796,Group[],4,FALSE)</f>
        <v>#N/A</v>
      </c>
      <c r="N3796" t="e">
        <f>VLOOKUP(F3796,Kategori[],3,FALSE)</f>
        <v>#N/A</v>
      </c>
    </row>
    <row r="3797" spans="11:14">
      <c r="K3797" t="e">
        <f>VLOOKUP(D3797,Group[],3,FALSE)</f>
        <v>#N/A</v>
      </c>
      <c r="L3797" t="e">
        <f>VLOOKUP(D3797,Group[],5,FALSE)</f>
        <v>#N/A</v>
      </c>
      <c r="M3797" t="e">
        <f>VLOOKUP(D3797,Group[],4,FALSE)</f>
        <v>#N/A</v>
      </c>
      <c r="N3797" t="e">
        <f>VLOOKUP(F3797,Kategori[],3,FALSE)</f>
        <v>#N/A</v>
      </c>
    </row>
    <row r="3798" spans="11:14">
      <c r="K3798" t="e">
        <f>VLOOKUP(D3798,Group[],3,FALSE)</f>
        <v>#N/A</v>
      </c>
      <c r="L3798" t="e">
        <f>VLOOKUP(D3798,Group[],5,FALSE)</f>
        <v>#N/A</v>
      </c>
      <c r="M3798" t="e">
        <f>VLOOKUP(D3798,Group[],4,FALSE)</f>
        <v>#N/A</v>
      </c>
      <c r="N3798" t="e">
        <f>VLOOKUP(F3798,Kategori[],3,FALSE)</f>
        <v>#N/A</v>
      </c>
    </row>
    <row r="3799" spans="11:14">
      <c r="K3799" t="e">
        <f>VLOOKUP(D3799,Group[],3,FALSE)</f>
        <v>#N/A</v>
      </c>
      <c r="L3799" t="e">
        <f>VLOOKUP(D3799,Group[],5,FALSE)</f>
        <v>#N/A</v>
      </c>
      <c r="M3799" t="e">
        <f>VLOOKUP(D3799,Group[],4,FALSE)</f>
        <v>#N/A</v>
      </c>
      <c r="N3799" t="e">
        <f>VLOOKUP(F3799,Kategori[],3,FALSE)</f>
        <v>#N/A</v>
      </c>
    </row>
    <row r="3800" spans="11:14">
      <c r="K3800" t="e">
        <f>VLOOKUP(D3800,Group[],3,FALSE)</f>
        <v>#N/A</v>
      </c>
      <c r="L3800" t="e">
        <f>VLOOKUP(D3800,Group[],5,FALSE)</f>
        <v>#N/A</v>
      </c>
      <c r="M3800" t="e">
        <f>VLOOKUP(D3800,Group[],4,FALSE)</f>
        <v>#N/A</v>
      </c>
      <c r="N3800" t="e">
        <f>VLOOKUP(F3800,Kategori[],3,FALSE)</f>
        <v>#N/A</v>
      </c>
    </row>
    <row r="3801" spans="11:14">
      <c r="K3801" t="e">
        <f>VLOOKUP(D3801,Group[],3,FALSE)</f>
        <v>#N/A</v>
      </c>
      <c r="L3801" t="e">
        <f>VLOOKUP(D3801,Group[],5,FALSE)</f>
        <v>#N/A</v>
      </c>
      <c r="M3801" t="e">
        <f>VLOOKUP(D3801,Group[],4,FALSE)</f>
        <v>#N/A</v>
      </c>
      <c r="N3801" t="e">
        <f>VLOOKUP(F3801,Kategori[],3,FALSE)</f>
        <v>#N/A</v>
      </c>
    </row>
    <row r="3802" spans="11:14">
      <c r="K3802" t="e">
        <f>VLOOKUP(D3802,Group[],3,FALSE)</f>
        <v>#N/A</v>
      </c>
      <c r="L3802" t="e">
        <f>VLOOKUP(D3802,Group[],5,FALSE)</f>
        <v>#N/A</v>
      </c>
      <c r="M3802" t="e">
        <f>VLOOKUP(D3802,Group[],4,FALSE)</f>
        <v>#N/A</v>
      </c>
      <c r="N3802" t="e">
        <f>VLOOKUP(F3802,Kategori[],3,FALSE)</f>
        <v>#N/A</v>
      </c>
    </row>
    <row r="3803" spans="11:14">
      <c r="K3803" t="e">
        <f>VLOOKUP(D3803,Group[],3,FALSE)</f>
        <v>#N/A</v>
      </c>
      <c r="L3803" t="e">
        <f>VLOOKUP(D3803,Group[],5,FALSE)</f>
        <v>#N/A</v>
      </c>
      <c r="M3803" t="e">
        <f>VLOOKUP(D3803,Group[],4,FALSE)</f>
        <v>#N/A</v>
      </c>
      <c r="N3803" t="e">
        <f>VLOOKUP(F3803,Kategori[],3,FALSE)</f>
        <v>#N/A</v>
      </c>
    </row>
    <row r="3804" spans="11:14">
      <c r="K3804" t="e">
        <f>VLOOKUP(D3804,Group[],3,FALSE)</f>
        <v>#N/A</v>
      </c>
      <c r="L3804" t="e">
        <f>VLOOKUP(D3804,Group[],5,FALSE)</f>
        <v>#N/A</v>
      </c>
      <c r="M3804" t="e">
        <f>VLOOKUP(D3804,Group[],4,FALSE)</f>
        <v>#N/A</v>
      </c>
      <c r="N3804" t="e">
        <f>VLOOKUP(F3804,Kategori[],3,FALSE)</f>
        <v>#N/A</v>
      </c>
    </row>
    <row r="3805" spans="11:14">
      <c r="K3805" t="e">
        <f>VLOOKUP(D3805,Group[],3,FALSE)</f>
        <v>#N/A</v>
      </c>
      <c r="L3805" t="e">
        <f>VLOOKUP(D3805,Group[],5,FALSE)</f>
        <v>#N/A</v>
      </c>
      <c r="M3805" t="e">
        <f>VLOOKUP(D3805,Group[],4,FALSE)</f>
        <v>#N/A</v>
      </c>
      <c r="N3805" t="e">
        <f>VLOOKUP(F3805,Kategori[],3,FALSE)</f>
        <v>#N/A</v>
      </c>
    </row>
    <row r="3806" spans="11:14">
      <c r="K3806" t="e">
        <f>VLOOKUP(D3806,Group[],3,FALSE)</f>
        <v>#N/A</v>
      </c>
      <c r="L3806" t="e">
        <f>VLOOKUP(D3806,Group[],5,FALSE)</f>
        <v>#N/A</v>
      </c>
      <c r="M3806" t="e">
        <f>VLOOKUP(D3806,Group[],4,FALSE)</f>
        <v>#N/A</v>
      </c>
      <c r="N3806" t="e">
        <f>VLOOKUP(F3806,Kategori[],3,FALSE)</f>
        <v>#N/A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7952-35C9-40A8-BD7C-29E5F0EE82ED}">
  <dimension ref="A1:S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RowHeight="14.25"/>
  <cols>
    <col min="1" max="1" width="20.6640625" bestFit="1" customWidth="1"/>
    <col min="2" max="3" width="17.19921875" bestFit="1" customWidth="1"/>
    <col min="4" max="4" width="15.59765625" bestFit="1" customWidth="1"/>
    <col min="5" max="8" width="17.19921875" bestFit="1" customWidth="1"/>
    <col min="9" max="9" width="15.59765625" bestFit="1" customWidth="1"/>
    <col min="10" max="10" width="15.33203125" bestFit="1" customWidth="1"/>
    <col min="11" max="16" width="11" bestFit="1" customWidth="1"/>
    <col min="17" max="17" width="10" bestFit="1" customWidth="1"/>
    <col min="18" max="18" width="18.19921875" bestFit="1" customWidth="1"/>
    <col min="19" max="19" width="19.6640625" bestFit="1" customWidth="1"/>
    <col min="20" max="20" width="17.19921875" bestFit="1" customWidth="1"/>
    <col min="21" max="21" width="19.6640625" bestFit="1" customWidth="1"/>
    <col min="22" max="22" width="17.19921875" bestFit="1" customWidth="1"/>
    <col min="23" max="23" width="19.6640625" bestFit="1" customWidth="1"/>
  </cols>
  <sheetData>
    <row r="1" spans="1:19">
      <c r="B1" s="47" t="s">
        <v>6846</v>
      </c>
    </row>
    <row r="2" spans="1:19">
      <c r="B2" t="s">
        <v>6844</v>
      </c>
      <c r="J2" t="s">
        <v>6845</v>
      </c>
      <c r="R2" t="s">
        <v>6847</v>
      </c>
      <c r="S2" t="s">
        <v>6848</v>
      </c>
    </row>
    <row r="3" spans="1:19">
      <c r="A3" s="47" t="s">
        <v>6849</v>
      </c>
      <c r="B3" t="s">
        <v>17</v>
      </c>
      <c r="C3" t="s">
        <v>18</v>
      </c>
      <c r="D3" t="s">
        <v>19</v>
      </c>
      <c r="E3" t="s">
        <v>24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  <c r="K3" t="s">
        <v>18</v>
      </c>
      <c r="L3" t="s">
        <v>19</v>
      </c>
      <c r="M3" t="s">
        <v>24</v>
      </c>
      <c r="N3" t="s">
        <v>20</v>
      </c>
      <c r="O3" t="s">
        <v>21</v>
      </c>
      <c r="P3" t="s">
        <v>22</v>
      </c>
      <c r="Q3" t="s">
        <v>23</v>
      </c>
    </row>
    <row r="4" spans="1:19">
      <c r="A4" s="3" t="s">
        <v>6856</v>
      </c>
      <c r="B4" s="25">
        <v>678129449660</v>
      </c>
      <c r="C4" s="25">
        <v>588134096781</v>
      </c>
      <c r="D4" s="25">
        <v>447569012614</v>
      </c>
      <c r="E4" s="25">
        <v>785463449407</v>
      </c>
      <c r="F4" s="25">
        <v>826738099611</v>
      </c>
      <c r="G4" s="25">
        <v>392902892020</v>
      </c>
      <c r="H4" s="25">
        <v>1519179579650</v>
      </c>
      <c r="I4" s="25">
        <v>77518122300</v>
      </c>
      <c r="J4" s="25">
        <v>54271520</v>
      </c>
      <c r="K4" s="25">
        <v>29183321</v>
      </c>
      <c r="L4" s="25">
        <v>16205196</v>
      </c>
      <c r="M4" s="25">
        <v>58766673</v>
      </c>
      <c r="N4" s="25">
        <v>45364579</v>
      </c>
      <c r="O4" s="25">
        <v>28288327</v>
      </c>
      <c r="P4" s="25">
        <v>77864605</v>
      </c>
      <c r="Q4" s="25">
        <v>5843390</v>
      </c>
      <c r="R4" s="25">
        <v>5315634702043</v>
      </c>
      <c r="S4" s="25">
        <v>315787611</v>
      </c>
    </row>
    <row r="5" spans="1:19">
      <c r="A5" s="48" t="s">
        <v>4</v>
      </c>
      <c r="B5" s="25"/>
      <c r="C5" s="25">
        <v>165701029673</v>
      </c>
      <c r="D5" s="25">
        <v>220240567361</v>
      </c>
      <c r="E5" s="25">
        <v>96032416095</v>
      </c>
      <c r="F5" s="25">
        <v>300348681875</v>
      </c>
      <c r="G5" s="25"/>
      <c r="H5" s="25">
        <v>157813744524</v>
      </c>
      <c r="I5" s="25"/>
      <c r="J5" s="25"/>
      <c r="K5" s="25">
        <v>6852496</v>
      </c>
      <c r="L5" s="25">
        <v>6738258</v>
      </c>
      <c r="M5" s="25">
        <v>404881</v>
      </c>
      <c r="N5" s="25">
        <v>7981294</v>
      </c>
      <c r="O5" s="25"/>
      <c r="P5" s="25">
        <v>4643462</v>
      </c>
      <c r="Q5" s="25"/>
      <c r="R5" s="25">
        <v>940136439528</v>
      </c>
      <c r="S5" s="25">
        <v>26620391</v>
      </c>
    </row>
    <row r="6" spans="1:19">
      <c r="A6" s="49" t="s">
        <v>1106</v>
      </c>
      <c r="B6" s="25"/>
      <c r="C6" s="25">
        <v>56113076905</v>
      </c>
      <c r="D6" s="25">
        <v>212901659527</v>
      </c>
      <c r="E6" s="25"/>
      <c r="F6" s="25">
        <v>243232137782</v>
      </c>
      <c r="G6" s="25"/>
      <c r="H6" s="25">
        <v>151127303515</v>
      </c>
      <c r="I6" s="25"/>
      <c r="J6" s="25"/>
      <c r="K6" s="25">
        <v>1668528</v>
      </c>
      <c r="L6" s="25">
        <v>6360318</v>
      </c>
      <c r="M6" s="25"/>
      <c r="N6" s="25">
        <v>7181214</v>
      </c>
      <c r="O6" s="25"/>
      <c r="P6" s="25">
        <v>4478862</v>
      </c>
      <c r="Q6" s="25"/>
      <c r="R6" s="25">
        <v>663374177729</v>
      </c>
      <c r="S6" s="25">
        <v>19688922</v>
      </c>
    </row>
    <row r="7" spans="1:19">
      <c r="A7" s="41" t="s">
        <v>1189</v>
      </c>
      <c r="B7" s="25"/>
      <c r="C7" s="25">
        <v>53952806953</v>
      </c>
      <c r="D7" s="25">
        <v>212901659527</v>
      </c>
      <c r="E7" s="25"/>
      <c r="F7" s="25">
        <v>243232137782</v>
      </c>
      <c r="G7" s="25"/>
      <c r="H7" s="25">
        <v>119033851328</v>
      </c>
      <c r="I7" s="25"/>
      <c r="J7" s="25"/>
      <c r="K7" s="25">
        <v>1610928</v>
      </c>
      <c r="L7" s="25">
        <v>6360318</v>
      </c>
      <c r="M7" s="25"/>
      <c r="N7" s="25">
        <v>7181214</v>
      </c>
      <c r="O7" s="25"/>
      <c r="P7" s="25">
        <v>3555282</v>
      </c>
      <c r="Q7" s="25"/>
      <c r="R7" s="25">
        <v>629120455590</v>
      </c>
      <c r="S7" s="25">
        <v>18707742</v>
      </c>
    </row>
    <row r="8" spans="1:19">
      <c r="A8" s="41" t="s">
        <v>356</v>
      </c>
      <c r="B8" s="25"/>
      <c r="C8" s="25"/>
      <c r="D8" s="25"/>
      <c r="E8" s="25"/>
      <c r="F8" s="25"/>
      <c r="G8" s="25"/>
      <c r="H8" s="25">
        <v>991562342</v>
      </c>
      <c r="I8" s="25"/>
      <c r="J8" s="25"/>
      <c r="K8" s="25"/>
      <c r="L8" s="25"/>
      <c r="M8" s="25"/>
      <c r="N8" s="25"/>
      <c r="O8" s="25"/>
      <c r="P8" s="25">
        <v>40320</v>
      </c>
      <c r="Q8" s="25"/>
      <c r="R8" s="25">
        <v>991562342</v>
      </c>
      <c r="S8" s="25">
        <v>40320</v>
      </c>
    </row>
    <row r="9" spans="1:19">
      <c r="A9" s="41" t="s">
        <v>6868</v>
      </c>
      <c r="B9" s="25"/>
      <c r="C9" s="25">
        <v>2160269952</v>
      </c>
      <c r="D9" s="25"/>
      <c r="E9" s="25"/>
      <c r="F9" s="25"/>
      <c r="G9" s="25"/>
      <c r="H9" s="25">
        <v>31101889845</v>
      </c>
      <c r="I9" s="25"/>
      <c r="J9" s="25"/>
      <c r="K9" s="25">
        <v>57600</v>
      </c>
      <c r="L9" s="25"/>
      <c r="M9" s="25"/>
      <c r="N9" s="25"/>
      <c r="O9" s="25"/>
      <c r="P9" s="25">
        <v>883260</v>
      </c>
      <c r="Q9" s="25"/>
      <c r="R9" s="25">
        <v>33262159797</v>
      </c>
      <c r="S9" s="25">
        <v>940860</v>
      </c>
    </row>
    <row r="10" spans="1:19">
      <c r="A10" s="49" t="s">
        <v>1429</v>
      </c>
      <c r="B10" s="25"/>
      <c r="C10" s="25">
        <v>109587952768</v>
      </c>
      <c r="D10" s="25">
        <v>7338907834</v>
      </c>
      <c r="E10" s="25"/>
      <c r="F10" s="25">
        <v>7189208022</v>
      </c>
      <c r="G10" s="25"/>
      <c r="H10" s="25">
        <v>6686441009</v>
      </c>
      <c r="I10" s="25"/>
      <c r="J10" s="25"/>
      <c r="K10" s="25">
        <v>5183968</v>
      </c>
      <c r="L10" s="25">
        <v>377940</v>
      </c>
      <c r="M10" s="25"/>
      <c r="N10" s="25">
        <v>280780</v>
      </c>
      <c r="O10" s="25"/>
      <c r="P10" s="25">
        <v>164600</v>
      </c>
      <c r="Q10" s="25"/>
      <c r="R10" s="25">
        <v>130802509633</v>
      </c>
      <c r="S10" s="25">
        <v>6007288</v>
      </c>
    </row>
    <row r="11" spans="1:19">
      <c r="A11" s="41" t="s">
        <v>10</v>
      </c>
      <c r="B11" s="25"/>
      <c r="C11" s="25">
        <v>5352516567</v>
      </c>
      <c r="D11" s="25"/>
      <c r="E11" s="25"/>
      <c r="F11" s="25">
        <v>7189208022</v>
      </c>
      <c r="G11" s="25"/>
      <c r="H11" s="25">
        <v>6518023217</v>
      </c>
      <c r="I11" s="25"/>
      <c r="J11" s="25"/>
      <c r="K11" s="25">
        <v>242520</v>
      </c>
      <c r="L11" s="25"/>
      <c r="M11" s="25"/>
      <c r="N11" s="25">
        <v>280780</v>
      </c>
      <c r="O11" s="25"/>
      <c r="P11" s="25">
        <v>155920</v>
      </c>
      <c r="Q11" s="25"/>
      <c r="R11" s="25">
        <v>19059747806</v>
      </c>
      <c r="S11" s="25">
        <v>679220</v>
      </c>
    </row>
    <row r="12" spans="1:19">
      <c r="A12" s="41" t="s">
        <v>1430</v>
      </c>
      <c r="B12" s="25"/>
      <c r="C12" s="25">
        <v>103956214521</v>
      </c>
      <c r="D12" s="25">
        <v>7338907834</v>
      </c>
      <c r="E12" s="25"/>
      <c r="F12" s="25"/>
      <c r="G12" s="25"/>
      <c r="H12" s="25">
        <v>168417792</v>
      </c>
      <c r="I12" s="25"/>
      <c r="J12" s="25"/>
      <c r="K12" s="25">
        <v>4937448</v>
      </c>
      <c r="L12" s="25">
        <v>377940</v>
      </c>
      <c r="M12" s="25"/>
      <c r="N12" s="25"/>
      <c r="O12" s="25"/>
      <c r="P12" s="25">
        <v>8680</v>
      </c>
      <c r="Q12" s="25"/>
      <c r="R12" s="25">
        <v>111463540147</v>
      </c>
      <c r="S12" s="25">
        <v>5324068</v>
      </c>
    </row>
    <row r="13" spans="1:19">
      <c r="A13" s="41" t="s">
        <v>6869</v>
      </c>
      <c r="B13" s="25"/>
      <c r="C13" s="25">
        <v>279221680</v>
      </c>
      <c r="D13" s="25"/>
      <c r="E13" s="25"/>
      <c r="F13" s="25"/>
      <c r="G13" s="25"/>
      <c r="H13" s="25"/>
      <c r="I13" s="25"/>
      <c r="J13" s="25"/>
      <c r="K13" s="25">
        <v>4000</v>
      </c>
      <c r="L13" s="25"/>
      <c r="M13" s="25"/>
      <c r="N13" s="25"/>
      <c r="O13" s="25"/>
      <c r="P13" s="25"/>
      <c r="Q13" s="25"/>
      <c r="R13" s="25">
        <v>279221680</v>
      </c>
      <c r="S13" s="25">
        <v>4000</v>
      </c>
    </row>
    <row r="14" spans="1:19">
      <c r="A14" s="49" t="s">
        <v>2733</v>
      </c>
      <c r="B14" s="25"/>
      <c r="C14" s="25"/>
      <c r="D14" s="25"/>
      <c r="E14" s="25">
        <v>96032416095</v>
      </c>
      <c r="F14" s="25"/>
      <c r="G14" s="25"/>
      <c r="H14" s="25"/>
      <c r="I14" s="25"/>
      <c r="J14" s="25"/>
      <c r="K14" s="25"/>
      <c r="L14" s="25"/>
      <c r="M14" s="25">
        <v>404881</v>
      </c>
      <c r="N14" s="25"/>
      <c r="O14" s="25"/>
      <c r="P14" s="25"/>
      <c r="Q14" s="25"/>
      <c r="R14" s="25">
        <v>96032416095</v>
      </c>
      <c r="S14" s="25">
        <v>404881</v>
      </c>
    </row>
    <row r="15" spans="1:19">
      <c r="A15" s="41" t="s">
        <v>2733</v>
      </c>
      <c r="B15" s="25"/>
      <c r="C15" s="25"/>
      <c r="D15" s="25"/>
      <c r="E15" s="25">
        <v>96032416095</v>
      </c>
      <c r="F15" s="25"/>
      <c r="G15" s="25"/>
      <c r="H15" s="25"/>
      <c r="I15" s="25"/>
      <c r="J15" s="25"/>
      <c r="K15" s="25"/>
      <c r="L15" s="25"/>
      <c r="M15" s="25">
        <v>404881</v>
      </c>
      <c r="N15" s="25"/>
      <c r="O15" s="25"/>
      <c r="P15" s="25"/>
      <c r="Q15" s="25"/>
      <c r="R15" s="25">
        <v>96032416095</v>
      </c>
      <c r="S15" s="25">
        <v>404881</v>
      </c>
    </row>
    <row r="16" spans="1:19">
      <c r="A16" s="49" t="s">
        <v>1103</v>
      </c>
      <c r="B16" s="25"/>
      <c r="C16" s="25"/>
      <c r="D16" s="25"/>
      <c r="E16" s="25"/>
      <c r="F16" s="25">
        <v>49927336071</v>
      </c>
      <c r="G16" s="25"/>
      <c r="H16" s="25"/>
      <c r="I16" s="25"/>
      <c r="J16" s="25"/>
      <c r="K16" s="25"/>
      <c r="L16" s="25"/>
      <c r="M16" s="25"/>
      <c r="N16" s="25">
        <v>519300</v>
      </c>
      <c r="O16" s="25"/>
      <c r="P16" s="25"/>
      <c r="Q16" s="25"/>
      <c r="R16" s="25">
        <v>49927336071</v>
      </c>
      <c r="S16" s="25">
        <v>519300</v>
      </c>
    </row>
    <row r="17" spans="1:19">
      <c r="A17" s="41" t="s">
        <v>1300</v>
      </c>
      <c r="B17" s="25"/>
      <c r="C17" s="25"/>
      <c r="D17" s="25"/>
      <c r="E17" s="25"/>
      <c r="F17" s="25">
        <v>47425851242</v>
      </c>
      <c r="G17" s="25"/>
      <c r="H17" s="25"/>
      <c r="I17" s="25"/>
      <c r="J17" s="25"/>
      <c r="K17" s="25"/>
      <c r="L17" s="25"/>
      <c r="M17" s="25"/>
      <c r="N17" s="25">
        <v>465316</v>
      </c>
      <c r="O17" s="25"/>
      <c r="P17" s="25"/>
      <c r="Q17" s="25"/>
      <c r="R17" s="25">
        <v>47425851242</v>
      </c>
      <c r="S17" s="25">
        <v>465316</v>
      </c>
    </row>
    <row r="18" spans="1:19">
      <c r="A18" s="41" t="s">
        <v>1308</v>
      </c>
      <c r="B18" s="25"/>
      <c r="C18" s="25"/>
      <c r="D18" s="25"/>
      <c r="E18" s="25"/>
      <c r="F18" s="25">
        <v>2501484829</v>
      </c>
      <c r="G18" s="25"/>
      <c r="H18" s="25"/>
      <c r="I18" s="25"/>
      <c r="J18" s="25"/>
      <c r="K18" s="25"/>
      <c r="L18" s="25"/>
      <c r="M18" s="25"/>
      <c r="N18" s="25">
        <v>53984</v>
      </c>
      <c r="O18" s="25"/>
      <c r="P18" s="25"/>
      <c r="Q18" s="25"/>
      <c r="R18" s="25">
        <v>2501484829</v>
      </c>
      <c r="S18" s="25">
        <v>53984</v>
      </c>
    </row>
    <row r="19" spans="1:19">
      <c r="A19" s="48" t="s">
        <v>5</v>
      </c>
      <c r="B19" s="25">
        <v>678129449660</v>
      </c>
      <c r="C19" s="25">
        <v>422433067108</v>
      </c>
      <c r="D19" s="25">
        <v>227328445253</v>
      </c>
      <c r="E19" s="25">
        <v>689431033312</v>
      </c>
      <c r="F19" s="25">
        <v>526389417736</v>
      </c>
      <c r="G19" s="25">
        <v>392902892020</v>
      </c>
      <c r="H19" s="25">
        <v>1361365835126</v>
      </c>
      <c r="I19" s="25">
        <v>77518122300</v>
      </c>
      <c r="J19" s="25">
        <v>54271520</v>
      </c>
      <c r="K19" s="25">
        <v>22330825</v>
      </c>
      <c r="L19" s="25">
        <v>9466938</v>
      </c>
      <c r="M19" s="25">
        <v>58361792</v>
      </c>
      <c r="N19" s="25">
        <v>37383285</v>
      </c>
      <c r="O19" s="25">
        <v>28288327</v>
      </c>
      <c r="P19" s="25">
        <v>73221143</v>
      </c>
      <c r="Q19" s="25">
        <v>5843390</v>
      </c>
      <c r="R19" s="25">
        <v>4375498262515</v>
      </c>
      <c r="S19" s="25">
        <v>289167220</v>
      </c>
    </row>
    <row r="20" spans="1:19">
      <c r="A20" s="49" t="s">
        <v>1085</v>
      </c>
      <c r="B20" s="25">
        <v>165012804000</v>
      </c>
      <c r="C20" s="25"/>
      <c r="D20" s="25">
        <v>8401250000</v>
      </c>
      <c r="E20" s="25">
        <v>668221915730</v>
      </c>
      <c r="F20" s="25">
        <v>413582920199</v>
      </c>
      <c r="G20" s="25"/>
      <c r="H20" s="25"/>
      <c r="I20" s="25">
        <v>67662601000</v>
      </c>
      <c r="J20" s="25">
        <v>18248070</v>
      </c>
      <c r="K20" s="25"/>
      <c r="L20" s="25">
        <v>2050000</v>
      </c>
      <c r="M20" s="25">
        <v>58066843</v>
      </c>
      <c r="N20" s="25">
        <v>33314483</v>
      </c>
      <c r="O20" s="25"/>
      <c r="P20" s="25"/>
      <c r="Q20" s="25">
        <v>3309450</v>
      </c>
      <c r="R20" s="25">
        <v>1322881490929</v>
      </c>
      <c r="S20" s="25">
        <v>114988846</v>
      </c>
    </row>
    <row r="21" spans="1:19">
      <c r="A21" s="41" t="s">
        <v>6758</v>
      </c>
      <c r="B21" s="25"/>
      <c r="C21" s="25"/>
      <c r="D21" s="25"/>
      <c r="E21" s="25"/>
      <c r="F21" s="25">
        <v>13540618241</v>
      </c>
      <c r="G21" s="25"/>
      <c r="H21" s="25"/>
      <c r="I21" s="25"/>
      <c r="J21" s="25"/>
      <c r="K21" s="25"/>
      <c r="L21" s="25"/>
      <c r="M21" s="25"/>
      <c r="N21" s="25">
        <v>954</v>
      </c>
      <c r="O21" s="25"/>
      <c r="P21" s="25"/>
      <c r="Q21" s="25"/>
      <c r="R21" s="25">
        <v>13540618241</v>
      </c>
      <c r="S21" s="25">
        <v>954</v>
      </c>
    </row>
    <row r="22" spans="1:19">
      <c r="A22" s="41" t="s">
        <v>1086</v>
      </c>
      <c r="B22" s="25">
        <v>150936963900</v>
      </c>
      <c r="C22" s="25"/>
      <c r="D22" s="25">
        <v>8401250000</v>
      </c>
      <c r="E22" s="25">
        <v>650930115730</v>
      </c>
      <c r="F22" s="25">
        <v>383158200941</v>
      </c>
      <c r="G22" s="25"/>
      <c r="H22" s="25"/>
      <c r="I22" s="25">
        <v>67662601000</v>
      </c>
      <c r="J22" s="25">
        <v>12541421</v>
      </c>
      <c r="K22" s="25"/>
      <c r="L22" s="25">
        <v>2050000</v>
      </c>
      <c r="M22" s="25">
        <v>51966843</v>
      </c>
      <c r="N22" s="25">
        <v>25942588</v>
      </c>
      <c r="O22" s="25"/>
      <c r="P22" s="25"/>
      <c r="Q22" s="25">
        <v>3309450</v>
      </c>
      <c r="R22" s="25">
        <v>1261089131571</v>
      </c>
      <c r="S22" s="25">
        <v>95810302</v>
      </c>
    </row>
    <row r="23" spans="1:19">
      <c r="A23" s="41" t="s">
        <v>2073</v>
      </c>
      <c r="B23" s="25">
        <v>14075840100</v>
      </c>
      <c r="C23" s="25"/>
      <c r="D23" s="25"/>
      <c r="E23" s="25">
        <v>17291800000</v>
      </c>
      <c r="F23" s="25">
        <v>16884101017</v>
      </c>
      <c r="G23" s="25"/>
      <c r="H23" s="25"/>
      <c r="I23" s="25"/>
      <c r="J23" s="25">
        <v>5706649</v>
      </c>
      <c r="K23" s="25"/>
      <c r="L23" s="25"/>
      <c r="M23" s="25">
        <v>6100000</v>
      </c>
      <c r="N23" s="25">
        <v>7370941</v>
      </c>
      <c r="O23" s="25"/>
      <c r="P23" s="25"/>
      <c r="Q23" s="25"/>
      <c r="R23" s="25">
        <v>48251741117</v>
      </c>
      <c r="S23" s="25">
        <v>19177590</v>
      </c>
    </row>
    <row r="24" spans="1:19">
      <c r="A24" s="49" t="s">
        <v>1087</v>
      </c>
      <c r="B24" s="25">
        <v>512797141160</v>
      </c>
      <c r="C24" s="25">
        <v>28260179743</v>
      </c>
      <c r="D24" s="25"/>
      <c r="E24" s="25"/>
      <c r="F24" s="25"/>
      <c r="G24" s="25">
        <v>386866173020</v>
      </c>
      <c r="H24" s="25">
        <v>532487808984</v>
      </c>
      <c r="I24" s="25">
        <v>5913587980</v>
      </c>
      <c r="J24" s="25">
        <v>36021560</v>
      </c>
      <c r="K24" s="25">
        <v>4153405</v>
      </c>
      <c r="L24" s="25"/>
      <c r="M24" s="25"/>
      <c r="N24" s="25"/>
      <c r="O24" s="25">
        <v>28138685</v>
      </c>
      <c r="P24" s="25">
        <v>41349055</v>
      </c>
      <c r="Q24" s="25">
        <v>2173940</v>
      </c>
      <c r="R24" s="25">
        <v>1466324890887</v>
      </c>
      <c r="S24" s="25">
        <v>111836645</v>
      </c>
    </row>
    <row r="25" spans="1:19">
      <c r="A25" s="41" t="s">
        <v>6806</v>
      </c>
      <c r="B25" s="25">
        <v>470800710280</v>
      </c>
      <c r="C25" s="25">
        <v>13616897203</v>
      </c>
      <c r="D25" s="25"/>
      <c r="E25" s="25"/>
      <c r="F25" s="25"/>
      <c r="G25" s="25">
        <v>348085090050</v>
      </c>
      <c r="H25" s="25">
        <v>498502653729</v>
      </c>
      <c r="I25" s="25"/>
      <c r="J25" s="25">
        <v>29787680</v>
      </c>
      <c r="K25" s="25">
        <v>1087290</v>
      </c>
      <c r="L25" s="25"/>
      <c r="M25" s="25"/>
      <c r="N25" s="25"/>
      <c r="O25" s="25">
        <v>22596110</v>
      </c>
      <c r="P25" s="25">
        <v>34169110</v>
      </c>
      <c r="Q25" s="25"/>
      <c r="R25" s="25">
        <v>1331005351262</v>
      </c>
      <c r="S25" s="25">
        <v>87640190</v>
      </c>
    </row>
    <row r="26" spans="1:19">
      <c r="A26" s="41" t="s">
        <v>1088</v>
      </c>
      <c r="B26" s="25">
        <v>41996430880</v>
      </c>
      <c r="C26" s="25">
        <v>14643282540</v>
      </c>
      <c r="D26" s="25"/>
      <c r="E26" s="25"/>
      <c r="F26" s="25"/>
      <c r="G26" s="25">
        <v>38781082970</v>
      </c>
      <c r="H26" s="25">
        <v>1007125000</v>
      </c>
      <c r="I26" s="25"/>
      <c r="J26" s="25">
        <v>6233880</v>
      </c>
      <c r="K26" s="25">
        <v>3066115</v>
      </c>
      <c r="L26" s="25"/>
      <c r="M26" s="25"/>
      <c r="N26" s="25"/>
      <c r="O26" s="25">
        <v>5542575</v>
      </c>
      <c r="P26" s="25">
        <v>436150</v>
      </c>
      <c r="Q26" s="25"/>
      <c r="R26" s="25">
        <v>96427921390</v>
      </c>
      <c r="S26" s="25">
        <v>15278720</v>
      </c>
    </row>
    <row r="27" spans="1:19">
      <c r="A27" s="41" t="s">
        <v>1036</v>
      </c>
      <c r="B27" s="25"/>
      <c r="C27" s="25"/>
      <c r="D27" s="25"/>
      <c r="E27" s="25"/>
      <c r="F27" s="25"/>
      <c r="G27" s="25"/>
      <c r="H27" s="25">
        <v>5379199065</v>
      </c>
      <c r="I27" s="25"/>
      <c r="J27" s="25"/>
      <c r="K27" s="25"/>
      <c r="L27" s="25"/>
      <c r="M27" s="25"/>
      <c r="N27" s="25"/>
      <c r="O27" s="25"/>
      <c r="P27" s="25">
        <v>3042735</v>
      </c>
      <c r="Q27" s="25"/>
      <c r="R27" s="25">
        <v>5379199065</v>
      </c>
      <c r="S27" s="25">
        <v>3042735</v>
      </c>
    </row>
    <row r="28" spans="1:19">
      <c r="A28" s="41" t="s">
        <v>6481</v>
      </c>
      <c r="B28" s="25"/>
      <c r="C28" s="25"/>
      <c r="D28" s="25"/>
      <c r="E28" s="25"/>
      <c r="F28" s="25"/>
      <c r="G28" s="25"/>
      <c r="H28" s="25">
        <v>4037004500</v>
      </c>
      <c r="I28" s="25">
        <v>5913587980</v>
      </c>
      <c r="J28" s="25"/>
      <c r="K28" s="25"/>
      <c r="L28" s="25"/>
      <c r="M28" s="25"/>
      <c r="N28" s="25"/>
      <c r="O28" s="25"/>
      <c r="P28" s="25">
        <v>1875420</v>
      </c>
      <c r="Q28" s="25">
        <v>2173940</v>
      </c>
      <c r="R28" s="25">
        <v>9950592480</v>
      </c>
      <c r="S28" s="25">
        <v>4049360</v>
      </c>
    </row>
    <row r="29" spans="1:19">
      <c r="A29" s="41" t="s">
        <v>1034</v>
      </c>
      <c r="B29" s="25"/>
      <c r="C29" s="25"/>
      <c r="D29" s="25"/>
      <c r="E29" s="25"/>
      <c r="F29" s="25"/>
      <c r="G29" s="25"/>
      <c r="H29" s="25">
        <v>23561826690</v>
      </c>
      <c r="I29" s="25"/>
      <c r="J29" s="25"/>
      <c r="K29" s="25"/>
      <c r="L29" s="25"/>
      <c r="M29" s="25"/>
      <c r="N29" s="25"/>
      <c r="O29" s="25"/>
      <c r="P29" s="25">
        <v>1825640</v>
      </c>
      <c r="Q29" s="25"/>
      <c r="R29" s="25">
        <v>23561826690</v>
      </c>
      <c r="S29" s="25">
        <v>1825640</v>
      </c>
    </row>
    <row r="30" spans="1:19">
      <c r="A30" s="49" t="s">
        <v>1106</v>
      </c>
      <c r="B30" s="25"/>
      <c r="C30" s="25">
        <v>204637705863</v>
      </c>
      <c r="D30" s="25">
        <v>185614484337</v>
      </c>
      <c r="E30" s="25"/>
      <c r="F30" s="25">
        <v>69975187116</v>
      </c>
      <c r="G30" s="25">
        <v>6036719000</v>
      </c>
      <c r="H30" s="25">
        <v>803645508372</v>
      </c>
      <c r="I30" s="25">
        <v>3941933320</v>
      </c>
      <c r="J30" s="25"/>
      <c r="K30" s="25">
        <v>7321607</v>
      </c>
      <c r="L30" s="25">
        <v>6095609</v>
      </c>
      <c r="M30" s="25"/>
      <c r="N30" s="25">
        <v>2798765</v>
      </c>
      <c r="O30" s="25">
        <v>149642</v>
      </c>
      <c r="P30" s="25">
        <v>30593779</v>
      </c>
      <c r="Q30" s="25">
        <v>360000</v>
      </c>
      <c r="R30" s="25">
        <v>1273851538008</v>
      </c>
      <c r="S30" s="25">
        <v>47319402</v>
      </c>
    </row>
    <row r="31" spans="1:19">
      <c r="A31" s="41" t="s">
        <v>379</v>
      </c>
      <c r="B31" s="25"/>
      <c r="C31" s="25">
        <v>73595148480</v>
      </c>
      <c r="D31" s="25"/>
      <c r="E31" s="25"/>
      <c r="F31" s="25"/>
      <c r="G31" s="25"/>
      <c r="H31" s="25"/>
      <c r="I31" s="25"/>
      <c r="J31" s="25"/>
      <c r="K31" s="25">
        <v>2862720</v>
      </c>
      <c r="L31" s="25"/>
      <c r="M31" s="25"/>
      <c r="N31" s="25"/>
      <c r="O31" s="25"/>
      <c r="P31" s="25"/>
      <c r="Q31" s="25"/>
      <c r="R31" s="25">
        <v>73595148480</v>
      </c>
      <c r="S31" s="25">
        <v>2862720</v>
      </c>
    </row>
    <row r="32" spans="1:19">
      <c r="A32" s="41" t="s">
        <v>1189</v>
      </c>
      <c r="B32" s="25"/>
      <c r="C32" s="25">
        <v>93419553456</v>
      </c>
      <c r="D32" s="25">
        <v>128780857704</v>
      </c>
      <c r="E32" s="25"/>
      <c r="F32" s="25">
        <v>16487042616</v>
      </c>
      <c r="G32" s="25"/>
      <c r="H32" s="25">
        <v>74072784882</v>
      </c>
      <c r="I32" s="25"/>
      <c r="J32" s="25"/>
      <c r="K32" s="25">
        <v>3057102</v>
      </c>
      <c r="L32" s="25">
        <v>3884488</v>
      </c>
      <c r="M32" s="25"/>
      <c r="N32" s="25">
        <v>510534</v>
      </c>
      <c r="O32" s="25"/>
      <c r="P32" s="25">
        <v>2365050</v>
      </c>
      <c r="Q32" s="25"/>
      <c r="R32" s="25">
        <v>312760238658</v>
      </c>
      <c r="S32" s="25">
        <v>9817174</v>
      </c>
    </row>
    <row r="33" spans="1:19">
      <c r="A33" s="41" t="s">
        <v>1810</v>
      </c>
      <c r="B33" s="25"/>
      <c r="C33" s="25"/>
      <c r="D33" s="25">
        <v>2946442230</v>
      </c>
      <c r="E33" s="25"/>
      <c r="F33" s="25">
        <v>979371000</v>
      </c>
      <c r="G33" s="25"/>
      <c r="H33" s="25"/>
      <c r="I33" s="25"/>
      <c r="J33" s="25"/>
      <c r="K33" s="25"/>
      <c r="L33" s="25">
        <v>91530</v>
      </c>
      <c r="M33" s="25"/>
      <c r="N33" s="25">
        <v>36612</v>
      </c>
      <c r="O33" s="25"/>
      <c r="P33" s="25"/>
      <c r="Q33" s="25"/>
      <c r="R33" s="25">
        <v>3925813230</v>
      </c>
      <c r="S33" s="25">
        <v>128142</v>
      </c>
    </row>
    <row r="34" spans="1:19">
      <c r="A34" s="41" t="s">
        <v>6806</v>
      </c>
      <c r="B34" s="25"/>
      <c r="C34" s="25"/>
      <c r="D34" s="25"/>
      <c r="E34" s="25"/>
      <c r="F34" s="25"/>
      <c r="G34" s="25">
        <v>0</v>
      </c>
      <c r="H34" s="25"/>
      <c r="I34" s="25"/>
      <c r="J34" s="25"/>
      <c r="K34" s="25"/>
      <c r="L34" s="25"/>
      <c r="M34" s="25"/>
      <c r="N34" s="25"/>
      <c r="O34" s="25">
        <v>0</v>
      </c>
      <c r="P34" s="25"/>
      <c r="Q34" s="25"/>
      <c r="R34" s="25">
        <v>0</v>
      </c>
      <c r="S34" s="25">
        <v>0</v>
      </c>
    </row>
    <row r="35" spans="1:19">
      <c r="A35" s="41" t="s">
        <v>356</v>
      </c>
      <c r="B35" s="25"/>
      <c r="C35" s="25">
        <v>70815465</v>
      </c>
      <c r="D35" s="25"/>
      <c r="E35" s="25"/>
      <c r="F35" s="25"/>
      <c r="G35" s="25"/>
      <c r="H35" s="25">
        <v>695584025640</v>
      </c>
      <c r="I35" s="25"/>
      <c r="J35" s="25"/>
      <c r="K35" s="25">
        <v>2835</v>
      </c>
      <c r="L35" s="25"/>
      <c r="M35" s="25"/>
      <c r="N35" s="25"/>
      <c r="O35" s="25"/>
      <c r="P35" s="25">
        <v>27102600</v>
      </c>
      <c r="Q35" s="25"/>
      <c r="R35" s="25">
        <v>695654841105</v>
      </c>
      <c r="S35" s="25">
        <v>27105435</v>
      </c>
    </row>
    <row r="36" spans="1:19">
      <c r="A36" s="41" t="s">
        <v>6868</v>
      </c>
      <c r="B36" s="25"/>
      <c r="C36" s="25">
        <v>37552188462</v>
      </c>
      <c r="D36" s="25">
        <v>53887184403</v>
      </c>
      <c r="E36" s="25"/>
      <c r="F36" s="25">
        <v>52508773500</v>
      </c>
      <c r="G36" s="25">
        <v>6036719000</v>
      </c>
      <c r="H36" s="25">
        <v>33988697850</v>
      </c>
      <c r="I36" s="25">
        <v>3941933320</v>
      </c>
      <c r="J36" s="25"/>
      <c r="K36" s="25">
        <v>1398950</v>
      </c>
      <c r="L36" s="25">
        <v>2119591</v>
      </c>
      <c r="M36" s="25"/>
      <c r="N36" s="25">
        <v>2251619</v>
      </c>
      <c r="O36" s="25">
        <v>149642</v>
      </c>
      <c r="P36" s="25">
        <v>1126129</v>
      </c>
      <c r="Q36" s="25">
        <v>360000</v>
      </c>
      <c r="R36" s="25">
        <v>187915496535</v>
      </c>
      <c r="S36" s="25">
        <v>7405931</v>
      </c>
    </row>
    <row r="37" spans="1:19">
      <c r="A37" s="49" t="s">
        <v>1429</v>
      </c>
      <c r="B37" s="25"/>
      <c r="C37" s="25">
        <v>189535181502</v>
      </c>
      <c r="D37" s="25">
        <v>20278019416</v>
      </c>
      <c r="E37" s="25"/>
      <c r="F37" s="25">
        <v>16432428171</v>
      </c>
      <c r="G37" s="25"/>
      <c r="H37" s="25">
        <v>25232517770</v>
      </c>
      <c r="I37" s="25"/>
      <c r="J37" s="25"/>
      <c r="K37" s="25">
        <v>10855813</v>
      </c>
      <c r="L37" s="25">
        <v>1080154</v>
      </c>
      <c r="M37" s="25"/>
      <c r="N37" s="25">
        <v>845333</v>
      </c>
      <c r="O37" s="25"/>
      <c r="P37" s="25">
        <v>1278309</v>
      </c>
      <c r="Q37" s="25"/>
      <c r="R37" s="25">
        <v>251478146859</v>
      </c>
      <c r="S37" s="25">
        <v>14059609</v>
      </c>
    </row>
    <row r="38" spans="1:19">
      <c r="A38" s="41" t="s">
        <v>10</v>
      </c>
      <c r="B38" s="25"/>
      <c r="C38" s="25">
        <v>7575446783</v>
      </c>
      <c r="D38" s="25"/>
      <c r="E38" s="25"/>
      <c r="F38" s="25">
        <v>16428928171</v>
      </c>
      <c r="G38" s="25"/>
      <c r="H38" s="25">
        <v>4483346070</v>
      </c>
      <c r="I38" s="25"/>
      <c r="J38" s="25"/>
      <c r="K38" s="25">
        <v>433029</v>
      </c>
      <c r="L38" s="25"/>
      <c r="M38" s="25"/>
      <c r="N38" s="25">
        <v>845331</v>
      </c>
      <c r="O38" s="25"/>
      <c r="P38" s="25">
        <v>235095</v>
      </c>
      <c r="Q38" s="25"/>
      <c r="R38" s="25">
        <v>28487721024</v>
      </c>
      <c r="S38" s="25">
        <v>1513455</v>
      </c>
    </row>
    <row r="39" spans="1:19">
      <c r="A39" s="41" t="s">
        <v>1430</v>
      </c>
      <c r="B39" s="25"/>
      <c r="C39" s="25">
        <v>179535662132</v>
      </c>
      <c r="D39" s="25">
        <v>20242884282</v>
      </c>
      <c r="E39" s="25"/>
      <c r="F39" s="25"/>
      <c r="G39" s="25"/>
      <c r="H39" s="25">
        <v>181476700</v>
      </c>
      <c r="I39" s="25"/>
      <c r="J39" s="25"/>
      <c r="K39" s="25">
        <v>9589807</v>
      </c>
      <c r="L39" s="25">
        <v>1078594</v>
      </c>
      <c r="M39" s="25"/>
      <c r="N39" s="25"/>
      <c r="O39" s="25"/>
      <c r="P39" s="25">
        <v>9059</v>
      </c>
      <c r="Q39" s="25"/>
      <c r="R39" s="25">
        <v>199960023114</v>
      </c>
      <c r="S39" s="25">
        <v>10677460</v>
      </c>
    </row>
    <row r="40" spans="1:19">
      <c r="A40" s="41" t="s">
        <v>6869</v>
      </c>
      <c r="B40" s="25"/>
      <c r="C40" s="25">
        <v>2424072587</v>
      </c>
      <c r="D40" s="25">
        <v>35135134</v>
      </c>
      <c r="E40" s="25"/>
      <c r="F40" s="25">
        <v>3500000</v>
      </c>
      <c r="G40" s="25"/>
      <c r="H40" s="25">
        <v>20567695000</v>
      </c>
      <c r="I40" s="25"/>
      <c r="J40" s="25"/>
      <c r="K40" s="25">
        <v>832977</v>
      </c>
      <c r="L40" s="25">
        <v>1560</v>
      </c>
      <c r="M40" s="25"/>
      <c r="N40" s="25">
        <v>2</v>
      </c>
      <c r="O40" s="25"/>
      <c r="P40" s="25">
        <v>1034155</v>
      </c>
      <c r="Q40" s="25"/>
      <c r="R40" s="25">
        <v>23030402721</v>
      </c>
      <c r="S40" s="25">
        <v>1868694</v>
      </c>
    </row>
    <row r="41" spans="1:19">
      <c r="A41" s="49" t="s">
        <v>2733</v>
      </c>
      <c r="B41" s="25">
        <v>319504500</v>
      </c>
      <c r="C41" s="25"/>
      <c r="D41" s="25"/>
      <c r="E41" s="25">
        <v>21209117582</v>
      </c>
      <c r="F41" s="25"/>
      <c r="G41" s="25"/>
      <c r="H41" s="25"/>
      <c r="I41" s="25"/>
      <c r="J41" s="25">
        <v>1890</v>
      </c>
      <c r="K41" s="25"/>
      <c r="L41" s="25"/>
      <c r="M41" s="25">
        <v>294949</v>
      </c>
      <c r="N41" s="25"/>
      <c r="O41" s="25"/>
      <c r="P41" s="25"/>
      <c r="Q41" s="25"/>
      <c r="R41" s="25">
        <v>21528622082</v>
      </c>
      <c r="S41" s="25">
        <v>296839</v>
      </c>
    </row>
    <row r="42" spans="1:19">
      <c r="A42" s="41" t="s">
        <v>2733</v>
      </c>
      <c r="B42" s="25">
        <v>319504500</v>
      </c>
      <c r="C42" s="25"/>
      <c r="D42" s="25"/>
      <c r="E42" s="25">
        <v>21209117582</v>
      </c>
      <c r="F42" s="25"/>
      <c r="G42" s="25"/>
      <c r="H42" s="25"/>
      <c r="I42" s="25"/>
      <c r="J42" s="25">
        <v>1890</v>
      </c>
      <c r="K42" s="25"/>
      <c r="L42" s="25"/>
      <c r="M42" s="25">
        <v>294949</v>
      </c>
      <c r="N42" s="25"/>
      <c r="O42" s="25"/>
      <c r="P42" s="25"/>
      <c r="Q42" s="25"/>
      <c r="R42" s="25">
        <v>21528622082</v>
      </c>
      <c r="S42" s="25">
        <v>296839</v>
      </c>
    </row>
    <row r="43" spans="1:19">
      <c r="A43" s="49" t="s">
        <v>1103</v>
      </c>
      <c r="B43" s="25"/>
      <c r="C43" s="25"/>
      <c r="D43" s="25">
        <v>13034691500</v>
      </c>
      <c r="E43" s="25"/>
      <c r="F43" s="25">
        <v>25628019500</v>
      </c>
      <c r="G43" s="25"/>
      <c r="H43" s="25"/>
      <c r="I43" s="25"/>
      <c r="J43" s="25"/>
      <c r="K43" s="25"/>
      <c r="L43" s="25">
        <v>241175</v>
      </c>
      <c r="M43" s="25"/>
      <c r="N43" s="25">
        <v>417671</v>
      </c>
      <c r="O43" s="25"/>
      <c r="P43" s="25"/>
      <c r="Q43" s="25"/>
      <c r="R43" s="25">
        <v>38662711000</v>
      </c>
      <c r="S43" s="25">
        <v>658846</v>
      </c>
    </row>
    <row r="44" spans="1:19">
      <c r="A44" s="41" t="s">
        <v>1300</v>
      </c>
      <c r="B44" s="25"/>
      <c r="C44" s="25"/>
      <c r="D44" s="25">
        <v>98740000</v>
      </c>
      <c r="E44" s="25"/>
      <c r="F44" s="25">
        <v>17959636000</v>
      </c>
      <c r="G44" s="25"/>
      <c r="H44" s="25"/>
      <c r="I44" s="25"/>
      <c r="J44" s="25"/>
      <c r="K44" s="25"/>
      <c r="L44" s="25">
        <v>1038</v>
      </c>
      <c r="M44" s="25"/>
      <c r="N44" s="25">
        <v>269750</v>
      </c>
      <c r="O44" s="25"/>
      <c r="P44" s="25"/>
      <c r="Q44" s="25"/>
      <c r="R44" s="25">
        <v>18058376000</v>
      </c>
      <c r="S44" s="25">
        <v>270788</v>
      </c>
    </row>
    <row r="45" spans="1:19">
      <c r="A45" s="41" t="s">
        <v>1308</v>
      </c>
      <c r="B45" s="25"/>
      <c r="C45" s="25"/>
      <c r="D45" s="25">
        <v>12935951500</v>
      </c>
      <c r="E45" s="25"/>
      <c r="F45" s="25">
        <v>7668383500</v>
      </c>
      <c r="G45" s="25"/>
      <c r="H45" s="25"/>
      <c r="I45" s="25"/>
      <c r="J45" s="25"/>
      <c r="K45" s="25"/>
      <c r="L45" s="25">
        <v>240137</v>
      </c>
      <c r="M45" s="25"/>
      <c r="N45" s="25">
        <v>147921</v>
      </c>
      <c r="O45" s="25"/>
      <c r="P45" s="25"/>
      <c r="Q45" s="25"/>
      <c r="R45" s="25">
        <v>20604335000</v>
      </c>
      <c r="S45" s="25">
        <v>388058</v>
      </c>
    </row>
    <row r="46" spans="1:19">
      <c r="A46" s="49" t="s">
        <v>1829</v>
      </c>
      <c r="B46" s="25"/>
      <c r="C46" s="25"/>
      <c r="D46" s="25"/>
      <c r="E46" s="25"/>
      <c r="F46" s="25">
        <v>770862750</v>
      </c>
      <c r="G46" s="25"/>
      <c r="H46" s="25"/>
      <c r="I46" s="25"/>
      <c r="J46" s="25"/>
      <c r="K46" s="25"/>
      <c r="L46" s="25"/>
      <c r="M46" s="25"/>
      <c r="N46" s="25">
        <v>7033</v>
      </c>
      <c r="O46" s="25"/>
      <c r="P46" s="25"/>
      <c r="Q46" s="25"/>
      <c r="R46" s="25">
        <v>770862750</v>
      </c>
      <c r="S46" s="25">
        <v>7033</v>
      </c>
    </row>
    <row r="47" spans="1:19">
      <c r="A47" s="41" t="s">
        <v>1830</v>
      </c>
      <c r="B47" s="25"/>
      <c r="C47" s="25"/>
      <c r="D47" s="25"/>
      <c r="E47" s="25"/>
      <c r="F47" s="25">
        <v>378134750</v>
      </c>
      <c r="G47" s="25"/>
      <c r="H47" s="25"/>
      <c r="I47" s="25"/>
      <c r="J47" s="25"/>
      <c r="K47" s="25"/>
      <c r="L47" s="25"/>
      <c r="M47" s="25"/>
      <c r="N47" s="25">
        <v>3786</v>
      </c>
      <c r="O47" s="25"/>
      <c r="P47" s="25"/>
      <c r="Q47" s="25"/>
      <c r="R47" s="25">
        <v>378134750</v>
      </c>
      <c r="S47" s="25">
        <v>3786</v>
      </c>
    </row>
    <row r="48" spans="1:19">
      <c r="A48" s="41" t="s">
        <v>1837</v>
      </c>
      <c r="B48" s="25"/>
      <c r="C48" s="25"/>
      <c r="D48" s="25"/>
      <c r="E48" s="25"/>
      <c r="F48" s="25">
        <v>392728000</v>
      </c>
      <c r="G48" s="25"/>
      <c r="H48" s="25"/>
      <c r="I48" s="25"/>
      <c r="J48" s="25"/>
      <c r="K48" s="25"/>
      <c r="L48" s="25"/>
      <c r="M48" s="25"/>
      <c r="N48" s="25">
        <v>3247</v>
      </c>
      <c r="O48" s="25"/>
      <c r="P48" s="25"/>
      <c r="Q48" s="25"/>
      <c r="R48" s="25">
        <v>392728000</v>
      </c>
      <c r="S48" s="25">
        <v>3247</v>
      </c>
    </row>
    <row r="49" spans="1:19">
      <c r="A49" s="3" t="s">
        <v>6875</v>
      </c>
      <c r="B49" s="25">
        <v>2735528516339</v>
      </c>
      <c r="C49" s="25">
        <v>602470946671</v>
      </c>
      <c r="D49" s="25">
        <v>448959983153</v>
      </c>
      <c r="E49" s="25">
        <v>832419644326</v>
      </c>
      <c r="F49" s="25">
        <v>1009974615732</v>
      </c>
      <c r="G49" s="25">
        <v>1350481221382</v>
      </c>
      <c r="H49" s="25">
        <v>2810872905119</v>
      </c>
      <c r="I49" s="25">
        <v>281271584655</v>
      </c>
      <c r="J49" s="25">
        <v>12212530</v>
      </c>
      <c r="K49" s="25">
        <v>1750975</v>
      </c>
      <c r="L49" s="25">
        <v>1280552</v>
      </c>
      <c r="M49" s="25">
        <v>2962939</v>
      </c>
      <c r="N49" s="25">
        <v>23116996</v>
      </c>
      <c r="O49" s="25">
        <v>8674296</v>
      </c>
      <c r="P49" s="25">
        <v>21742199</v>
      </c>
      <c r="Q49" s="25">
        <v>893220</v>
      </c>
      <c r="R49" s="25">
        <v>10071979417377</v>
      </c>
      <c r="S49" s="25">
        <v>72633707</v>
      </c>
    </row>
    <row r="50" spans="1:19">
      <c r="A50" s="48" t="s">
        <v>4</v>
      </c>
      <c r="B50" s="25"/>
      <c r="C50" s="25">
        <v>10164386983</v>
      </c>
      <c r="D50" s="25">
        <v>8192126907</v>
      </c>
      <c r="E50" s="25">
        <v>42852766522</v>
      </c>
      <c r="F50" s="25">
        <v>17450321398</v>
      </c>
      <c r="G50" s="25"/>
      <c r="H50" s="25">
        <v>8337957412</v>
      </c>
      <c r="I50" s="25"/>
      <c r="J50" s="25"/>
      <c r="K50" s="25">
        <v>461794</v>
      </c>
      <c r="L50" s="25">
        <v>329202</v>
      </c>
      <c r="M50" s="25">
        <v>51666</v>
      </c>
      <c r="N50" s="25">
        <v>621906</v>
      </c>
      <c r="O50" s="25"/>
      <c r="P50" s="25">
        <v>331266</v>
      </c>
      <c r="Q50" s="25"/>
      <c r="R50" s="25">
        <v>86997559222</v>
      </c>
      <c r="S50" s="25">
        <v>1795834</v>
      </c>
    </row>
    <row r="51" spans="1:19">
      <c r="A51" s="49" t="s">
        <v>1106</v>
      </c>
      <c r="B51" s="25"/>
      <c r="C51" s="25">
        <v>1433832095</v>
      </c>
      <c r="D51" s="25">
        <v>7233391467</v>
      </c>
      <c r="E51" s="25"/>
      <c r="F51" s="25">
        <v>14268079294</v>
      </c>
      <c r="G51" s="25"/>
      <c r="H51" s="25">
        <v>8337957412</v>
      </c>
      <c r="I51" s="25"/>
      <c r="J51" s="25"/>
      <c r="K51" s="25">
        <v>54918</v>
      </c>
      <c r="L51" s="25">
        <v>311202</v>
      </c>
      <c r="M51" s="25"/>
      <c r="N51" s="25">
        <v>565986</v>
      </c>
      <c r="O51" s="25"/>
      <c r="P51" s="25">
        <v>331266</v>
      </c>
      <c r="Q51" s="25"/>
      <c r="R51" s="25">
        <v>31273260268</v>
      </c>
      <c r="S51" s="25">
        <v>1263372</v>
      </c>
    </row>
    <row r="52" spans="1:19">
      <c r="A52" s="41" t="s">
        <v>1189</v>
      </c>
      <c r="B52" s="25"/>
      <c r="C52" s="25">
        <v>1433832095</v>
      </c>
      <c r="D52" s="25">
        <v>7233391467</v>
      </c>
      <c r="E52" s="25"/>
      <c r="F52" s="25">
        <v>14268079294</v>
      </c>
      <c r="G52" s="25"/>
      <c r="H52" s="25">
        <v>5204630539</v>
      </c>
      <c r="I52" s="25"/>
      <c r="J52" s="25"/>
      <c r="K52" s="25">
        <v>54918</v>
      </c>
      <c r="L52" s="25">
        <v>311202</v>
      </c>
      <c r="M52" s="25"/>
      <c r="N52" s="25">
        <v>565986</v>
      </c>
      <c r="O52" s="25"/>
      <c r="P52" s="25">
        <v>210306</v>
      </c>
      <c r="Q52" s="25"/>
      <c r="R52" s="25">
        <v>28139933395</v>
      </c>
      <c r="S52" s="25">
        <v>1142412</v>
      </c>
    </row>
    <row r="53" spans="1:19">
      <c r="A53" s="41" t="s">
        <v>6868</v>
      </c>
      <c r="B53" s="25"/>
      <c r="C53" s="25"/>
      <c r="D53" s="25"/>
      <c r="E53" s="25"/>
      <c r="F53" s="25"/>
      <c r="G53" s="25"/>
      <c r="H53" s="25">
        <v>3133326873</v>
      </c>
      <c r="I53" s="25"/>
      <c r="J53" s="25"/>
      <c r="K53" s="25"/>
      <c r="L53" s="25"/>
      <c r="M53" s="25"/>
      <c r="N53" s="25"/>
      <c r="O53" s="25"/>
      <c r="P53" s="25">
        <v>120960</v>
      </c>
      <c r="Q53" s="25"/>
      <c r="R53" s="25">
        <v>3133326873</v>
      </c>
      <c r="S53" s="25">
        <v>120960</v>
      </c>
    </row>
    <row r="54" spans="1:19">
      <c r="A54" s="49" t="s">
        <v>1429</v>
      </c>
      <c r="B54" s="25"/>
      <c r="C54" s="25">
        <v>8730554888</v>
      </c>
      <c r="D54" s="25"/>
      <c r="E54" s="25"/>
      <c r="F54" s="25">
        <v>1164200904</v>
      </c>
      <c r="G54" s="25"/>
      <c r="H54" s="25"/>
      <c r="I54" s="25"/>
      <c r="J54" s="25"/>
      <c r="K54" s="25">
        <v>406876</v>
      </c>
      <c r="L54" s="25"/>
      <c r="M54" s="25"/>
      <c r="N54" s="25">
        <v>37920</v>
      </c>
      <c r="O54" s="25"/>
      <c r="P54" s="25"/>
      <c r="Q54" s="25"/>
      <c r="R54" s="25">
        <v>9894755792</v>
      </c>
      <c r="S54" s="25">
        <v>444796</v>
      </c>
    </row>
    <row r="55" spans="1:19">
      <c r="A55" s="41" t="s">
        <v>10</v>
      </c>
      <c r="B55" s="25"/>
      <c r="C55" s="25">
        <v>937037654</v>
      </c>
      <c r="D55" s="25"/>
      <c r="E55" s="25"/>
      <c r="F55" s="25">
        <v>1164200904</v>
      </c>
      <c r="G55" s="25"/>
      <c r="H55" s="25"/>
      <c r="I55" s="25"/>
      <c r="J55" s="25"/>
      <c r="K55" s="25">
        <v>48700</v>
      </c>
      <c r="L55" s="25"/>
      <c r="M55" s="25"/>
      <c r="N55" s="25">
        <v>37920</v>
      </c>
      <c r="O55" s="25"/>
      <c r="P55" s="25"/>
      <c r="Q55" s="25"/>
      <c r="R55" s="25">
        <v>2101238558</v>
      </c>
      <c r="S55" s="25">
        <v>86620</v>
      </c>
    </row>
    <row r="56" spans="1:19">
      <c r="A56" s="41" t="s">
        <v>1430</v>
      </c>
      <c r="B56" s="25"/>
      <c r="C56" s="25">
        <v>7793517234</v>
      </c>
      <c r="D56" s="25"/>
      <c r="E56" s="25"/>
      <c r="F56" s="25"/>
      <c r="G56" s="25"/>
      <c r="H56" s="25"/>
      <c r="I56" s="25"/>
      <c r="J56" s="25"/>
      <c r="K56" s="25">
        <v>358176</v>
      </c>
      <c r="L56" s="25"/>
      <c r="M56" s="25"/>
      <c r="N56" s="25"/>
      <c r="O56" s="25"/>
      <c r="P56" s="25"/>
      <c r="Q56" s="25"/>
      <c r="R56" s="25">
        <v>7793517234</v>
      </c>
      <c r="S56" s="25">
        <v>358176</v>
      </c>
    </row>
    <row r="57" spans="1:19">
      <c r="A57" s="49" t="s">
        <v>2733</v>
      </c>
      <c r="B57" s="25"/>
      <c r="C57" s="25"/>
      <c r="D57" s="25"/>
      <c r="E57" s="25">
        <v>42852766522</v>
      </c>
      <c r="F57" s="25"/>
      <c r="G57" s="25"/>
      <c r="H57" s="25"/>
      <c r="I57" s="25"/>
      <c r="J57" s="25"/>
      <c r="K57" s="25"/>
      <c r="L57" s="25"/>
      <c r="M57" s="25">
        <v>51666</v>
      </c>
      <c r="N57" s="25"/>
      <c r="O57" s="25"/>
      <c r="P57" s="25"/>
      <c r="Q57" s="25"/>
      <c r="R57" s="25">
        <v>42852766522</v>
      </c>
      <c r="S57" s="25">
        <v>51666</v>
      </c>
    </row>
    <row r="58" spans="1:19">
      <c r="A58" s="41" t="s">
        <v>2733</v>
      </c>
      <c r="B58" s="25"/>
      <c r="C58" s="25"/>
      <c r="D58" s="25"/>
      <c r="E58" s="25">
        <v>42852766522</v>
      </c>
      <c r="F58" s="25"/>
      <c r="G58" s="25"/>
      <c r="H58" s="25"/>
      <c r="I58" s="25"/>
      <c r="J58" s="25"/>
      <c r="K58" s="25"/>
      <c r="L58" s="25"/>
      <c r="M58" s="25">
        <v>51666</v>
      </c>
      <c r="N58" s="25"/>
      <c r="O58" s="25"/>
      <c r="P58" s="25"/>
      <c r="Q58" s="25"/>
      <c r="R58" s="25">
        <v>42852766522</v>
      </c>
      <c r="S58" s="25">
        <v>51666</v>
      </c>
    </row>
    <row r="59" spans="1:19">
      <c r="A59" s="49" t="s">
        <v>1103</v>
      </c>
      <c r="B59" s="25"/>
      <c r="C59" s="25"/>
      <c r="D59" s="25">
        <v>958735440</v>
      </c>
      <c r="E59" s="25"/>
      <c r="F59" s="25">
        <v>2018041200</v>
      </c>
      <c r="G59" s="25"/>
      <c r="H59" s="25"/>
      <c r="I59" s="25"/>
      <c r="J59" s="25"/>
      <c r="K59" s="25"/>
      <c r="L59" s="25">
        <v>18000</v>
      </c>
      <c r="M59" s="25"/>
      <c r="N59" s="25">
        <v>18000</v>
      </c>
      <c r="O59" s="25"/>
      <c r="P59" s="25"/>
      <c r="Q59" s="25"/>
      <c r="R59" s="25">
        <v>2976776640</v>
      </c>
      <c r="S59" s="25">
        <v>36000</v>
      </c>
    </row>
    <row r="60" spans="1:19">
      <c r="A60" s="41" t="s">
        <v>1300</v>
      </c>
      <c r="B60" s="25"/>
      <c r="C60" s="25"/>
      <c r="D60" s="25"/>
      <c r="E60" s="25"/>
      <c r="F60" s="25">
        <v>2018041200</v>
      </c>
      <c r="G60" s="25"/>
      <c r="H60" s="25"/>
      <c r="I60" s="25"/>
      <c r="J60" s="25"/>
      <c r="K60" s="25"/>
      <c r="L60" s="25"/>
      <c r="M60" s="25"/>
      <c r="N60" s="25">
        <v>18000</v>
      </c>
      <c r="O60" s="25"/>
      <c r="P60" s="25"/>
      <c r="Q60" s="25"/>
      <c r="R60" s="25">
        <v>2018041200</v>
      </c>
      <c r="S60" s="25">
        <v>18000</v>
      </c>
    </row>
    <row r="61" spans="1:19">
      <c r="A61" s="41" t="s">
        <v>1308</v>
      </c>
      <c r="B61" s="25"/>
      <c r="C61" s="25"/>
      <c r="D61" s="25">
        <v>958735440</v>
      </c>
      <c r="E61" s="25"/>
      <c r="F61" s="25"/>
      <c r="G61" s="25"/>
      <c r="H61" s="25"/>
      <c r="I61" s="25"/>
      <c r="J61" s="25"/>
      <c r="K61" s="25"/>
      <c r="L61" s="25">
        <v>18000</v>
      </c>
      <c r="M61" s="25"/>
      <c r="N61" s="25"/>
      <c r="O61" s="25"/>
      <c r="P61" s="25"/>
      <c r="Q61" s="25"/>
      <c r="R61" s="25">
        <v>958735440</v>
      </c>
      <c r="S61" s="25">
        <v>18000</v>
      </c>
    </row>
    <row r="62" spans="1:19">
      <c r="A62" s="48" t="s">
        <v>5</v>
      </c>
      <c r="B62" s="25">
        <v>2735528516339</v>
      </c>
      <c r="C62" s="25">
        <v>592306559688</v>
      </c>
      <c r="D62" s="25">
        <v>440767856246</v>
      </c>
      <c r="E62" s="25">
        <v>789566877804</v>
      </c>
      <c r="F62" s="25">
        <v>992524294334</v>
      </c>
      <c r="G62" s="25">
        <v>1350481221382</v>
      </c>
      <c r="H62" s="25">
        <v>2802534947707</v>
      </c>
      <c r="I62" s="25">
        <v>281271584655</v>
      </c>
      <c r="J62" s="25">
        <v>12212530</v>
      </c>
      <c r="K62" s="25">
        <v>1289181</v>
      </c>
      <c r="L62" s="25">
        <v>951350</v>
      </c>
      <c r="M62" s="25">
        <v>2911273</v>
      </c>
      <c r="N62" s="25">
        <v>22495090</v>
      </c>
      <c r="O62" s="25">
        <v>8674296</v>
      </c>
      <c r="P62" s="25">
        <v>21410933</v>
      </c>
      <c r="Q62" s="25">
        <v>893220</v>
      </c>
      <c r="R62" s="25">
        <v>9984981858155</v>
      </c>
      <c r="S62" s="25">
        <v>70837873</v>
      </c>
    </row>
    <row r="63" spans="1:19">
      <c r="A63" s="49" t="s">
        <v>1085</v>
      </c>
      <c r="B63" s="25">
        <v>1122965787249</v>
      </c>
      <c r="C63" s="25">
        <v>0</v>
      </c>
      <c r="D63" s="25">
        <v>715578018</v>
      </c>
      <c r="E63" s="25">
        <v>787916058264</v>
      </c>
      <c r="F63" s="25">
        <v>516912235533</v>
      </c>
      <c r="G63" s="25"/>
      <c r="H63" s="25"/>
      <c r="I63" s="25">
        <v>159932377000</v>
      </c>
      <c r="J63" s="25">
        <v>667870</v>
      </c>
      <c r="K63" s="25">
        <v>0</v>
      </c>
      <c r="L63" s="25">
        <v>0</v>
      </c>
      <c r="M63" s="25">
        <v>2887109</v>
      </c>
      <c r="N63" s="25">
        <v>22094859</v>
      </c>
      <c r="O63" s="25"/>
      <c r="P63" s="25"/>
      <c r="Q63" s="25">
        <v>0</v>
      </c>
      <c r="R63" s="25">
        <v>2588442036064</v>
      </c>
      <c r="S63" s="25">
        <v>25649838</v>
      </c>
    </row>
    <row r="64" spans="1:19">
      <c r="A64" s="41" t="s">
        <v>6758</v>
      </c>
      <c r="B64" s="25"/>
      <c r="C64" s="25"/>
      <c r="D64" s="25"/>
      <c r="E64" s="25"/>
      <c r="F64" s="25">
        <v>31107916610</v>
      </c>
      <c r="G64" s="25"/>
      <c r="H64" s="25"/>
      <c r="I64" s="25"/>
      <c r="J64" s="25"/>
      <c r="K64" s="25"/>
      <c r="L64" s="25"/>
      <c r="M64" s="25"/>
      <c r="N64" s="25">
        <v>368</v>
      </c>
      <c r="O64" s="25"/>
      <c r="P64" s="25"/>
      <c r="Q64" s="25"/>
      <c r="R64" s="25">
        <v>31107916610</v>
      </c>
      <c r="S64" s="25">
        <v>368</v>
      </c>
    </row>
    <row r="65" spans="1:19">
      <c r="A65" s="41" t="s">
        <v>1086</v>
      </c>
      <c r="B65" s="25">
        <v>1122776737249</v>
      </c>
      <c r="C65" s="25"/>
      <c r="D65" s="25">
        <v>0</v>
      </c>
      <c r="E65" s="25">
        <v>787916058264</v>
      </c>
      <c r="F65" s="25">
        <v>442778904944</v>
      </c>
      <c r="G65" s="25"/>
      <c r="H65" s="25"/>
      <c r="I65" s="25">
        <v>129232373050</v>
      </c>
      <c r="J65" s="25">
        <v>667870</v>
      </c>
      <c r="K65" s="25"/>
      <c r="L65" s="25">
        <v>0</v>
      </c>
      <c r="M65" s="25">
        <v>2887109</v>
      </c>
      <c r="N65" s="25">
        <v>21902531</v>
      </c>
      <c r="O65" s="25"/>
      <c r="P65" s="25"/>
      <c r="Q65" s="25">
        <v>0</v>
      </c>
      <c r="R65" s="25">
        <v>2482704073507</v>
      </c>
      <c r="S65" s="25">
        <v>25457510</v>
      </c>
    </row>
    <row r="66" spans="1:19">
      <c r="A66" s="41" t="s">
        <v>2073</v>
      </c>
      <c r="B66" s="25">
        <v>189050000</v>
      </c>
      <c r="C66" s="25"/>
      <c r="D66" s="25"/>
      <c r="E66" s="25"/>
      <c r="F66" s="25">
        <v>43025413979</v>
      </c>
      <c r="G66" s="25"/>
      <c r="H66" s="25"/>
      <c r="I66" s="25"/>
      <c r="J66" s="25">
        <v>0</v>
      </c>
      <c r="K66" s="25"/>
      <c r="L66" s="25"/>
      <c r="M66" s="25"/>
      <c r="N66" s="25">
        <v>191960</v>
      </c>
      <c r="O66" s="25"/>
      <c r="P66" s="25"/>
      <c r="Q66" s="25"/>
      <c r="R66" s="25">
        <v>43214463979</v>
      </c>
      <c r="S66" s="25">
        <v>191960</v>
      </c>
    </row>
    <row r="67" spans="1:19">
      <c r="A67" s="41" t="s">
        <v>1545</v>
      </c>
      <c r="B67" s="25"/>
      <c r="C67" s="25">
        <v>0</v>
      </c>
      <c r="D67" s="25">
        <v>715578018</v>
      </c>
      <c r="E67" s="25"/>
      <c r="F67" s="25"/>
      <c r="G67" s="25"/>
      <c r="H67" s="25"/>
      <c r="I67" s="25">
        <v>30700003950</v>
      </c>
      <c r="J67" s="25"/>
      <c r="K67" s="25">
        <v>0</v>
      </c>
      <c r="L67" s="25">
        <v>0</v>
      </c>
      <c r="M67" s="25"/>
      <c r="N67" s="25"/>
      <c r="O67" s="25"/>
      <c r="P67" s="25"/>
      <c r="Q67" s="25">
        <v>0</v>
      </c>
      <c r="R67" s="25">
        <v>31415581968</v>
      </c>
      <c r="S67" s="25">
        <v>0</v>
      </c>
    </row>
    <row r="68" spans="1:19">
      <c r="A68" s="41" t="s">
        <v>6869</v>
      </c>
      <c r="B68" s="25"/>
      <c r="C68" s="25">
        <v>0</v>
      </c>
      <c r="D68" s="25">
        <v>0</v>
      </c>
      <c r="E68" s="25"/>
      <c r="F68" s="25"/>
      <c r="G68" s="25"/>
      <c r="H68" s="25"/>
      <c r="I68" s="25"/>
      <c r="J68" s="25"/>
      <c r="K68" s="25">
        <v>0</v>
      </c>
      <c r="L68" s="25">
        <v>0</v>
      </c>
      <c r="M68" s="25"/>
      <c r="N68" s="25"/>
      <c r="O68" s="25"/>
      <c r="P68" s="25"/>
      <c r="Q68" s="25"/>
      <c r="R68" s="25">
        <v>0</v>
      </c>
      <c r="S68" s="25">
        <v>0</v>
      </c>
    </row>
    <row r="69" spans="1:19">
      <c r="A69" s="49" t="s">
        <v>1087</v>
      </c>
      <c r="B69" s="25">
        <v>1611908231710</v>
      </c>
      <c r="C69" s="25">
        <v>0</v>
      </c>
      <c r="D69" s="25">
        <v>0</v>
      </c>
      <c r="E69" s="25"/>
      <c r="F69" s="25"/>
      <c r="G69" s="25">
        <v>1337984876120</v>
      </c>
      <c r="H69" s="25">
        <v>1640013553658</v>
      </c>
      <c r="I69" s="25">
        <v>103625716695</v>
      </c>
      <c r="J69" s="25">
        <v>11544660</v>
      </c>
      <c r="K69" s="25">
        <v>0</v>
      </c>
      <c r="L69" s="25">
        <v>0</v>
      </c>
      <c r="M69" s="25"/>
      <c r="N69" s="25"/>
      <c r="O69" s="25">
        <v>8574200</v>
      </c>
      <c r="P69" s="25">
        <v>18169575</v>
      </c>
      <c r="Q69" s="25">
        <v>893220</v>
      </c>
      <c r="R69" s="25">
        <v>4693532378183</v>
      </c>
      <c r="S69" s="25">
        <v>39181655</v>
      </c>
    </row>
    <row r="70" spans="1:19">
      <c r="A70" s="41" t="s">
        <v>1086</v>
      </c>
      <c r="B70" s="25"/>
      <c r="C70" s="25"/>
      <c r="D70" s="25"/>
      <c r="E70" s="25"/>
      <c r="F70" s="25"/>
      <c r="G70" s="25"/>
      <c r="H70" s="25"/>
      <c r="I70" s="25">
        <v>78977572410</v>
      </c>
      <c r="J70" s="25"/>
      <c r="K70" s="25"/>
      <c r="L70" s="25"/>
      <c r="M70" s="25"/>
      <c r="N70" s="25"/>
      <c r="O70" s="25"/>
      <c r="P70" s="25"/>
      <c r="Q70" s="25">
        <v>0</v>
      </c>
      <c r="R70" s="25">
        <v>78977572410</v>
      </c>
      <c r="S70" s="25">
        <v>0</v>
      </c>
    </row>
    <row r="71" spans="1:19">
      <c r="A71" s="41" t="s">
        <v>6806</v>
      </c>
      <c r="B71" s="25">
        <v>1482255971650</v>
      </c>
      <c r="C71" s="25"/>
      <c r="D71" s="25"/>
      <c r="E71" s="25"/>
      <c r="F71" s="25"/>
      <c r="G71" s="25">
        <v>1214474986790</v>
      </c>
      <c r="H71" s="25">
        <v>1419341914514</v>
      </c>
      <c r="I71" s="25"/>
      <c r="J71" s="25">
        <v>9599040</v>
      </c>
      <c r="K71" s="25"/>
      <c r="L71" s="25"/>
      <c r="M71" s="25"/>
      <c r="N71" s="25"/>
      <c r="O71" s="25">
        <v>7153430</v>
      </c>
      <c r="P71" s="25">
        <v>13898742</v>
      </c>
      <c r="Q71" s="25"/>
      <c r="R71" s="25">
        <v>4116072872954</v>
      </c>
      <c r="S71" s="25">
        <v>30651212</v>
      </c>
    </row>
    <row r="72" spans="1:19">
      <c r="A72" s="41" t="s">
        <v>1088</v>
      </c>
      <c r="B72" s="25">
        <v>129361577540</v>
      </c>
      <c r="C72" s="25"/>
      <c r="D72" s="25"/>
      <c r="E72" s="25"/>
      <c r="F72" s="25"/>
      <c r="G72" s="25">
        <v>123509889330</v>
      </c>
      <c r="H72" s="25">
        <v>11758449000</v>
      </c>
      <c r="I72" s="25">
        <v>8756457000</v>
      </c>
      <c r="J72" s="25">
        <v>1945620</v>
      </c>
      <c r="K72" s="25"/>
      <c r="L72" s="25"/>
      <c r="M72" s="25"/>
      <c r="N72" s="25"/>
      <c r="O72" s="25">
        <v>1420770</v>
      </c>
      <c r="P72" s="25">
        <v>60180</v>
      </c>
      <c r="Q72" s="25">
        <v>0</v>
      </c>
      <c r="R72" s="25">
        <v>273386372870</v>
      </c>
      <c r="S72" s="25">
        <v>3426570</v>
      </c>
    </row>
    <row r="73" spans="1:19">
      <c r="A73" s="41" t="s">
        <v>1036</v>
      </c>
      <c r="B73" s="25">
        <v>290682520</v>
      </c>
      <c r="C73" s="25"/>
      <c r="D73" s="25"/>
      <c r="E73" s="25"/>
      <c r="F73" s="25"/>
      <c r="G73" s="25"/>
      <c r="H73" s="25">
        <v>25953290184</v>
      </c>
      <c r="I73" s="25"/>
      <c r="J73" s="25">
        <v>0</v>
      </c>
      <c r="K73" s="25"/>
      <c r="L73" s="25"/>
      <c r="M73" s="25"/>
      <c r="N73" s="25"/>
      <c r="O73" s="25"/>
      <c r="P73" s="25">
        <v>1202943</v>
      </c>
      <c r="Q73" s="25"/>
      <c r="R73" s="25">
        <v>26243972704</v>
      </c>
      <c r="S73" s="25">
        <v>1202943</v>
      </c>
    </row>
    <row r="74" spans="1:19">
      <c r="A74" s="41" t="s">
        <v>6481</v>
      </c>
      <c r="B74" s="25"/>
      <c r="C74" s="25"/>
      <c r="D74" s="25"/>
      <c r="E74" s="25"/>
      <c r="F74" s="25"/>
      <c r="G74" s="25"/>
      <c r="H74" s="25">
        <v>36001934220</v>
      </c>
      <c r="I74" s="25">
        <v>15891687285</v>
      </c>
      <c r="J74" s="25"/>
      <c r="K74" s="25"/>
      <c r="L74" s="25"/>
      <c r="M74" s="25"/>
      <c r="N74" s="25"/>
      <c r="O74" s="25"/>
      <c r="P74" s="25">
        <v>616620</v>
      </c>
      <c r="Q74" s="25">
        <v>893220</v>
      </c>
      <c r="R74" s="25">
        <v>51893621505</v>
      </c>
      <c r="S74" s="25">
        <v>1509840</v>
      </c>
    </row>
    <row r="75" spans="1:19">
      <c r="A75" s="41" t="s">
        <v>1034</v>
      </c>
      <c r="B75" s="25"/>
      <c r="C75" s="25"/>
      <c r="D75" s="25"/>
      <c r="E75" s="25"/>
      <c r="F75" s="25"/>
      <c r="G75" s="25"/>
      <c r="H75" s="25">
        <v>146957965740</v>
      </c>
      <c r="I75" s="25"/>
      <c r="J75" s="25"/>
      <c r="K75" s="25"/>
      <c r="L75" s="25"/>
      <c r="M75" s="25"/>
      <c r="N75" s="25"/>
      <c r="O75" s="25"/>
      <c r="P75" s="25">
        <v>2391090</v>
      </c>
      <c r="Q75" s="25"/>
      <c r="R75" s="25">
        <v>146957965740</v>
      </c>
      <c r="S75" s="25">
        <v>2391090</v>
      </c>
    </row>
    <row r="76" spans="1:19">
      <c r="A76" s="41" t="s">
        <v>6868</v>
      </c>
      <c r="B76" s="25"/>
      <c r="C76" s="25"/>
      <c r="D76" s="25">
        <v>0</v>
      </c>
      <c r="E76" s="25"/>
      <c r="F76" s="25"/>
      <c r="G76" s="25">
        <v>0</v>
      </c>
      <c r="H76" s="25"/>
      <c r="I76" s="25"/>
      <c r="J76" s="25"/>
      <c r="K76" s="25"/>
      <c r="L76" s="25">
        <v>0</v>
      </c>
      <c r="M76" s="25"/>
      <c r="N76" s="25"/>
      <c r="O76" s="25">
        <v>0</v>
      </c>
      <c r="P76" s="25"/>
      <c r="Q76" s="25"/>
      <c r="R76" s="25">
        <v>0</v>
      </c>
      <c r="S76" s="25">
        <v>0</v>
      </c>
    </row>
    <row r="77" spans="1:19">
      <c r="A77" s="41" t="s">
        <v>6869</v>
      </c>
      <c r="B77" s="25"/>
      <c r="C77" s="25">
        <v>0</v>
      </c>
      <c r="D77" s="25"/>
      <c r="E77" s="25"/>
      <c r="F77" s="25"/>
      <c r="G77" s="25"/>
      <c r="H77" s="25"/>
      <c r="I77" s="25"/>
      <c r="J77" s="25"/>
      <c r="K77" s="25">
        <v>0</v>
      </c>
      <c r="L77" s="25"/>
      <c r="M77" s="25"/>
      <c r="N77" s="25"/>
      <c r="O77" s="25"/>
      <c r="P77" s="25"/>
      <c r="Q77" s="25"/>
      <c r="R77" s="25">
        <v>0</v>
      </c>
      <c r="S77" s="25">
        <v>0</v>
      </c>
    </row>
    <row r="78" spans="1:19">
      <c r="A78" s="49" t="s">
        <v>1106</v>
      </c>
      <c r="B78" s="25"/>
      <c r="C78" s="25">
        <v>208859735599</v>
      </c>
      <c r="D78" s="25">
        <v>388096975739</v>
      </c>
      <c r="E78" s="25"/>
      <c r="F78" s="25">
        <v>293359994638</v>
      </c>
      <c r="G78" s="25">
        <v>12496345262</v>
      </c>
      <c r="H78" s="25">
        <v>1121260277963</v>
      </c>
      <c r="I78" s="25">
        <v>17713490960</v>
      </c>
      <c r="J78" s="25"/>
      <c r="K78" s="25">
        <v>304048</v>
      </c>
      <c r="L78" s="25">
        <v>691385</v>
      </c>
      <c r="M78" s="25"/>
      <c r="N78" s="25">
        <v>211182</v>
      </c>
      <c r="O78" s="25">
        <v>100096</v>
      </c>
      <c r="P78" s="25">
        <v>3226698</v>
      </c>
      <c r="Q78" s="25">
        <v>0</v>
      </c>
      <c r="R78" s="25">
        <v>2041786820161</v>
      </c>
      <c r="S78" s="25">
        <v>4533409</v>
      </c>
    </row>
    <row r="79" spans="1:19">
      <c r="A79" s="41" t="s">
        <v>379</v>
      </c>
      <c r="B79" s="25"/>
      <c r="C79" s="25">
        <v>54556814165</v>
      </c>
      <c r="D79" s="25"/>
      <c r="E79" s="25"/>
      <c r="F79" s="25"/>
      <c r="G79" s="25"/>
      <c r="H79" s="25"/>
      <c r="I79" s="25"/>
      <c r="J79" s="25"/>
      <c r="K79" s="25">
        <v>100800</v>
      </c>
      <c r="L79" s="25"/>
      <c r="M79" s="25"/>
      <c r="N79" s="25"/>
      <c r="O79" s="25"/>
      <c r="P79" s="25"/>
      <c r="Q79" s="25"/>
      <c r="R79" s="25">
        <v>54556814165</v>
      </c>
      <c r="S79" s="25">
        <v>100800</v>
      </c>
    </row>
    <row r="80" spans="1:19">
      <c r="A80" s="41" t="s">
        <v>1189</v>
      </c>
      <c r="B80" s="25"/>
      <c r="C80" s="25">
        <v>128879813514</v>
      </c>
      <c r="D80" s="25">
        <v>299157846395</v>
      </c>
      <c r="E80" s="25"/>
      <c r="F80" s="25">
        <v>236612878538</v>
      </c>
      <c r="G80" s="25"/>
      <c r="H80" s="25">
        <v>212711398856</v>
      </c>
      <c r="I80" s="25"/>
      <c r="J80" s="25"/>
      <c r="K80" s="25">
        <v>164754</v>
      </c>
      <c r="L80" s="25">
        <v>532004</v>
      </c>
      <c r="M80" s="25"/>
      <c r="N80" s="25">
        <v>18306</v>
      </c>
      <c r="O80" s="25"/>
      <c r="P80" s="25">
        <v>237978</v>
      </c>
      <c r="Q80" s="25"/>
      <c r="R80" s="25">
        <v>877361937303</v>
      </c>
      <c r="S80" s="25">
        <v>953042</v>
      </c>
    </row>
    <row r="81" spans="1:19">
      <c r="A81" s="41" t="s">
        <v>1810</v>
      </c>
      <c r="B81" s="25"/>
      <c r="C81" s="25">
        <v>536207600</v>
      </c>
      <c r="D81" s="25">
        <v>15857788545</v>
      </c>
      <c r="E81" s="25"/>
      <c r="F81" s="25">
        <v>3125037600</v>
      </c>
      <c r="G81" s="25"/>
      <c r="H81" s="25">
        <v>388087200</v>
      </c>
      <c r="I81" s="25"/>
      <c r="J81" s="25"/>
      <c r="K81" s="25">
        <v>0</v>
      </c>
      <c r="L81" s="25">
        <v>7232</v>
      </c>
      <c r="M81" s="25"/>
      <c r="N81" s="25">
        <v>19097</v>
      </c>
      <c r="O81" s="25"/>
      <c r="P81" s="25">
        <v>0</v>
      </c>
      <c r="Q81" s="25"/>
      <c r="R81" s="25">
        <v>19907120945</v>
      </c>
      <c r="S81" s="25">
        <v>26329</v>
      </c>
    </row>
    <row r="82" spans="1:19">
      <c r="A82" s="41" t="s">
        <v>356</v>
      </c>
      <c r="B82" s="25"/>
      <c r="C82" s="25">
        <v>778127000</v>
      </c>
      <c r="D82" s="25"/>
      <c r="E82" s="25"/>
      <c r="F82" s="25"/>
      <c r="G82" s="25"/>
      <c r="H82" s="25">
        <v>835549822195</v>
      </c>
      <c r="I82" s="25"/>
      <c r="J82" s="25"/>
      <c r="K82" s="25">
        <v>0</v>
      </c>
      <c r="L82" s="25"/>
      <c r="M82" s="25"/>
      <c r="N82" s="25"/>
      <c r="O82" s="25"/>
      <c r="P82" s="25">
        <v>2847600</v>
      </c>
      <c r="Q82" s="25"/>
      <c r="R82" s="25">
        <v>836327949195</v>
      </c>
      <c r="S82" s="25">
        <v>2847600</v>
      </c>
    </row>
    <row r="83" spans="1:19">
      <c r="A83" s="41" t="s">
        <v>6868</v>
      </c>
      <c r="B83" s="25"/>
      <c r="C83" s="25">
        <v>24108773320</v>
      </c>
      <c r="D83" s="25">
        <v>73081340799</v>
      </c>
      <c r="E83" s="25"/>
      <c r="F83" s="25">
        <v>53622078500</v>
      </c>
      <c r="G83" s="25">
        <v>12496345262</v>
      </c>
      <c r="H83" s="25">
        <v>72610969712</v>
      </c>
      <c r="I83" s="25">
        <v>17713490960</v>
      </c>
      <c r="J83" s="25"/>
      <c r="K83" s="25">
        <v>38494</v>
      </c>
      <c r="L83" s="25">
        <v>152149</v>
      </c>
      <c r="M83" s="25"/>
      <c r="N83" s="25">
        <v>173779</v>
      </c>
      <c r="O83" s="25">
        <v>100096</v>
      </c>
      <c r="P83" s="25">
        <v>141120</v>
      </c>
      <c r="Q83" s="25">
        <v>0</v>
      </c>
      <c r="R83" s="25">
        <v>253632998553</v>
      </c>
      <c r="S83" s="25">
        <v>605638</v>
      </c>
    </row>
    <row r="84" spans="1:19">
      <c r="A84" s="49" t="s">
        <v>1429</v>
      </c>
      <c r="B84" s="25"/>
      <c r="C84" s="25">
        <v>383446824089</v>
      </c>
      <c r="D84" s="25">
        <v>36525853989</v>
      </c>
      <c r="E84" s="25"/>
      <c r="F84" s="25">
        <v>32867253632</v>
      </c>
      <c r="G84" s="25"/>
      <c r="H84" s="25">
        <v>41261116086</v>
      </c>
      <c r="I84" s="25"/>
      <c r="J84" s="25"/>
      <c r="K84" s="25">
        <v>985133</v>
      </c>
      <c r="L84" s="25">
        <v>170285</v>
      </c>
      <c r="M84" s="25"/>
      <c r="N84" s="25">
        <v>70048</v>
      </c>
      <c r="O84" s="25"/>
      <c r="P84" s="25">
        <v>14660</v>
      </c>
      <c r="Q84" s="25"/>
      <c r="R84" s="25">
        <v>494101047796</v>
      </c>
      <c r="S84" s="25">
        <v>1240126</v>
      </c>
    </row>
    <row r="85" spans="1:19">
      <c r="A85" s="41" t="s">
        <v>10</v>
      </c>
      <c r="B85" s="25"/>
      <c r="C85" s="25">
        <v>31474342507</v>
      </c>
      <c r="D85" s="25"/>
      <c r="E85" s="25"/>
      <c r="F85" s="25">
        <v>32465856630</v>
      </c>
      <c r="G85" s="25"/>
      <c r="H85" s="25">
        <v>2917700768</v>
      </c>
      <c r="I85" s="25"/>
      <c r="J85" s="25"/>
      <c r="K85" s="25">
        <v>52632</v>
      </c>
      <c r="L85" s="25"/>
      <c r="M85" s="25"/>
      <c r="N85" s="25">
        <v>70048</v>
      </c>
      <c r="O85" s="25"/>
      <c r="P85" s="25">
        <v>6540</v>
      </c>
      <c r="Q85" s="25"/>
      <c r="R85" s="25">
        <v>66857899905</v>
      </c>
      <c r="S85" s="25">
        <v>129220</v>
      </c>
    </row>
    <row r="86" spans="1:19">
      <c r="A86" s="41" t="s">
        <v>379</v>
      </c>
      <c r="B86" s="25"/>
      <c r="C86" s="25">
        <v>0</v>
      </c>
      <c r="D86" s="25"/>
      <c r="E86" s="25"/>
      <c r="F86" s="25"/>
      <c r="G86" s="25"/>
      <c r="H86" s="25"/>
      <c r="I86" s="25"/>
      <c r="J86" s="25"/>
      <c r="K86" s="25">
        <v>0</v>
      </c>
      <c r="L86" s="25"/>
      <c r="M86" s="25"/>
      <c r="N86" s="25"/>
      <c r="O86" s="25"/>
      <c r="P86" s="25"/>
      <c r="Q86" s="25"/>
      <c r="R86" s="25">
        <v>0</v>
      </c>
      <c r="S86" s="25">
        <v>0</v>
      </c>
    </row>
    <row r="87" spans="1:19">
      <c r="A87" s="41" t="s">
        <v>1430</v>
      </c>
      <c r="B87" s="25"/>
      <c r="C87" s="25">
        <v>346915913368</v>
      </c>
      <c r="D87" s="25">
        <v>34375449757</v>
      </c>
      <c r="E87" s="25"/>
      <c r="F87" s="25">
        <v>394597002</v>
      </c>
      <c r="G87" s="25"/>
      <c r="H87" s="25">
        <v>30323215318</v>
      </c>
      <c r="I87" s="25"/>
      <c r="J87" s="25"/>
      <c r="K87" s="25">
        <v>765480</v>
      </c>
      <c r="L87" s="25">
        <v>152460</v>
      </c>
      <c r="M87" s="25"/>
      <c r="N87" s="25">
        <v>0</v>
      </c>
      <c r="O87" s="25"/>
      <c r="P87" s="25">
        <v>8120</v>
      </c>
      <c r="Q87" s="25"/>
      <c r="R87" s="25">
        <v>412009175445</v>
      </c>
      <c r="S87" s="25">
        <v>926060</v>
      </c>
    </row>
    <row r="88" spans="1:19">
      <c r="A88" s="41" t="s">
        <v>1545</v>
      </c>
      <c r="B88" s="25"/>
      <c r="C88" s="25">
        <v>0</v>
      </c>
      <c r="D88" s="25"/>
      <c r="E88" s="25"/>
      <c r="F88" s="25"/>
      <c r="G88" s="25"/>
      <c r="H88" s="25"/>
      <c r="I88" s="25"/>
      <c r="J88" s="25"/>
      <c r="K88" s="25">
        <v>0</v>
      </c>
      <c r="L88" s="25"/>
      <c r="M88" s="25"/>
      <c r="N88" s="25"/>
      <c r="O88" s="25"/>
      <c r="P88" s="25"/>
      <c r="Q88" s="25"/>
      <c r="R88" s="25">
        <v>0</v>
      </c>
      <c r="S88" s="25">
        <v>0</v>
      </c>
    </row>
    <row r="89" spans="1:19">
      <c r="A89" s="41" t="s">
        <v>6868</v>
      </c>
      <c r="B89" s="25"/>
      <c r="C89" s="25">
        <v>0</v>
      </c>
      <c r="D89" s="25">
        <v>196272235</v>
      </c>
      <c r="E89" s="25"/>
      <c r="F89" s="25"/>
      <c r="G89" s="25"/>
      <c r="H89" s="25"/>
      <c r="I89" s="25"/>
      <c r="J89" s="25"/>
      <c r="K89" s="25">
        <v>0</v>
      </c>
      <c r="L89" s="25">
        <v>17100</v>
      </c>
      <c r="M89" s="25"/>
      <c r="N89" s="25"/>
      <c r="O89" s="25"/>
      <c r="P89" s="25"/>
      <c r="Q89" s="25"/>
      <c r="R89" s="25">
        <v>196272235</v>
      </c>
      <c r="S89" s="25">
        <v>17100</v>
      </c>
    </row>
    <row r="90" spans="1:19">
      <c r="A90" s="41" t="s">
        <v>6869</v>
      </c>
      <c r="B90" s="25"/>
      <c r="C90" s="25">
        <v>5056568214</v>
      </c>
      <c r="D90" s="25">
        <v>1954131997</v>
      </c>
      <c r="E90" s="25"/>
      <c r="F90" s="25">
        <v>6800000</v>
      </c>
      <c r="G90" s="25"/>
      <c r="H90" s="25">
        <v>8020200000</v>
      </c>
      <c r="I90" s="25"/>
      <c r="J90" s="25"/>
      <c r="K90" s="25">
        <v>167021</v>
      </c>
      <c r="L90" s="25">
        <v>725</v>
      </c>
      <c r="M90" s="25"/>
      <c r="N90" s="25">
        <v>0</v>
      </c>
      <c r="O90" s="25"/>
      <c r="P90" s="25">
        <v>0</v>
      </c>
      <c r="Q90" s="25"/>
      <c r="R90" s="25">
        <v>15037700211</v>
      </c>
      <c r="S90" s="25">
        <v>167746</v>
      </c>
    </row>
    <row r="91" spans="1:19">
      <c r="A91" s="49" t="s">
        <v>2733</v>
      </c>
      <c r="B91" s="25">
        <v>654497380</v>
      </c>
      <c r="C91" s="25"/>
      <c r="D91" s="25"/>
      <c r="E91" s="25">
        <v>1650819540</v>
      </c>
      <c r="F91" s="25"/>
      <c r="G91" s="25"/>
      <c r="H91" s="25"/>
      <c r="I91" s="25"/>
      <c r="J91" s="25">
        <v>0</v>
      </c>
      <c r="K91" s="25"/>
      <c r="L91" s="25"/>
      <c r="M91" s="25">
        <v>24164</v>
      </c>
      <c r="N91" s="25"/>
      <c r="O91" s="25"/>
      <c r="P91" s="25"/>
      <c r="Q91" s="25"/>
      <c r="R91" s="25">
        <v>2305316920</v>
      </c>
      <c r="S91" s="25">
        <v>24164</v>
      </c>
    </row>
    <row r="92" spans="1:19">
      <c r="A92" s="41" t="s">
        <v>2733</v>
      </c>
      <c r="B92" s="25">
        <v>654497380</v>
      </c>
      <c r="C92" s="25"/>
      <c r="D92" s="25"/>
      <c r="E92" s="25">
        <v>1650819540</v>
      </c>
      <c r="F92" s="25"/>
      <c r="G92" s="25"/>
      <c r="H92" s="25"/>
      <c r="I92" s="25"/>
      <c r="J92" s="25">
        <v>0</v>
      </c>
      <c r="K92" s="25"/>
      <c r="L92" s="25"/>
      <c r="M92" s="25">
        <v>24164</v>
      </c>
      <c r="N92" s="25"/>
      <c r="O92" s="25"/>
      <c r="P92" s="25"/>
      <c r="Q92" s="25"/>
      <c r="R92" s="25">
        <v>2305316920</v>
      </c>
      <c r="S92" s="25">
        <v>24164</v>
      </c>
    </row>
    <row r="93" spans="1:19">
      <c r="A93" s="49" t="s">
        <v>1103</v>
      </c>
      <c r="B93" s="25"/>
      <c r="C93" s="25"/>
      <c r="D93" s="25">
        <v>15429448500</v>
      </c>
      <c r="E93" s="25"/>
      <c r="F93" s="25">
        <v>147538239031</v>
      </c>
      <c r="G93" s="25"/>
      <c r="H93" s="25"/>
      <c r="I93" s="25"/>
      <c r="J93" s="25"/>
      <c r="K93" s="25"/>
      <c r="L93" s="25">
        <v>89680</v>
      </c>
      <c r="M93" s="25"/>
      <c r="N93" s="25">
        <v>117000</v>
      </c>
      <c r="O93" s="25"/>
      <c r="P93" s="25"/>
      <c r="Q93" s="25"/>
      <c r="R93" s="25">
        <v>162967687531</v>
      </c>
      <c r="S93" s="25">
        <v>206680</v>
      </c>
    </row>
    <row r="94" spans="1:19">
      <c r="A94" s="41" t="s">
        <v>1300</v>
      </c>
      <c r="B94" s="25"/>
      <c r="C94" s="25"/>
      <c r="D94" s="25"/>
      <c r="E94" s="25"/>
      <c r="F94" s="25">
        <v>134913735999</v>
      </c>
      <c r="G94" s="25"/>
      <c r="H94" s="25"/>
      <c r="I94" s="25"/>
      <c r="J94" s="25"/>
      <c r="K94" s="25"/>
      <c r="L94" s="25"/>
      <c r="M94" s="25"/>
      <c r="N94" s="25">
        <v>75000</v>
      </c>
      <c r="O94" s="25"/>
      <c r="P94" s="25"/>
      <c r="Q94" s="25"/>
      <c r="R94" s="25">
        <v>134913735999</v>
      </c>
      <c r="S94" s="25">
        <v>75000</v>
      </c>
    </row>
    <row r="95" spans="1:19">
      <c r="A95" s="41" t="s">
        <v>1308</v>
      </c>
      <c r="B95" s="25"/>
      <c r="C95" s="25"/>
      <c r="D95" s="25">
        <v>15429448500</v>
      </c>
      <c r="E95" s="25"/>
      <c r="F95" s="25">
        <v>12624503032</v>
      </c>
      <c r="G95" s="25"/>
      <c r="H95" s="25"/>
      <c r="I95" s="25"/>
      <c r="J95" s="25"/>
      <c r="K95" s="25"/>
      <c r="L95" s="25">
        <v>89680</v>
      </c>
      <c r="M95" s="25"/>
      <c r="N95" s="25">
        <v>42000</v>
      </c>
      <c r="O95" s="25"/>
      <c r="P95" s="25"/>
      <c r="Q95" s="25"/>
      <c r="R95" s="25">
        <v>28053951532</v>
      </c>
      <c r="S95" s="25">
        <v>131680</v>
      </c>
    </row>
    <row r="96" spans="1:19">
      <c r="A96" s="49" t="s">
        <v>1829</v>
      </c>
      <c r="B96" s="25"/>
      <c r="C96" s="25"/>
      <c r="D96" s="25"/>
      <c r="E96" s="25"/>
      <c r="F96" s="25">
        <v>1846571500</v>
      </c>
      <c r="G96" s="25"/>
      <c r="H96" s="25"/>
      <c r="I96" s="25"/>
      <c r="J96" s="25"/>
      <c r="K96" s="25"/>
      <c r="L96" s="25"/>
      <c r="M96" s="25"/>
      <c r="N96" s="25">
        <v>2001</v>
      </c>
      <c r="O96" s="25"/>
      <c r="P96" s="25"/>
      <c r="Q96" s="25"/>
      <c r="R96" s="25">
        <v>1846571500</v>
      </c>
      <c r="S96" s="25">
        <v>2001</v>
      </c>
    </row>
    <row r="97" spans="1:19">
      <c r="A97" s="41" t="s">
        <v>1830</v>
      </c>
      <c r="B97" s="25"/>
      <c r="C97" s="25"/>
      <c r="D97" s="25"/>
      <c r="E97" s="25"/>
      <c r="F97" s="25">
        <v>975636250</v>
      </c>
      <c r="G97" s="25"/>
      <c r="H97" s="25"/>
      <c r="I97" s="25"/>
      <c r="J97" s="25"/>
      <c r="K97" s="25"/>
      <c r="L97" s="25"/>
      <c r="M97" s="25"/>
      <c r="N97" s="25">
        <v>0</v>
      </c>
      <c r="O97" s="25"/>
      <c r="P97" s="25"/>
      <c r="Q97" s="25"/>
      <c r="R97" s="25">
        <v>975636250</v>
      </c>
      <c r="S97" s="25">
        <v>0</v>
      </c>
    </row>
    <row r="98" spans="1:19">
      <c r="A98" s="41" t="s">
        <v>1837</v>
      </c>
      <c r="B98" s="25"/>
      <c r="C98" s="25"/>
      <c r="D98" s="25"/>
      <c r="E98" s="25"/>
      <c r="F98" s="25">
        <v>870935250</v>
      </c>
      <c r="G98" s="25"/>
      <c r="H98" s="25"/>
      <c r="I98" s="25"/>
      <c r="J98" s="25"/>
      <c r="K98" s="25"/>
      <c r="L98" s="25"/>
      <c r="M98" s="25"/>
      <c r="N98" s="25">
        <v>2001</v>
      </c>
      <c r="O98" s="25"/>
      <c r="P98" s="25"/>
      <c r="Q98" s="25"/>
      <c r="R98" s="25">
        <v>870935250</v>
      </c>
      <c r="S98" s="25">
        <v>2001</v>
      </c>
    </row>
    <row r="99" spans="1:19">
      <c r="A99" s="3" t="s">
        <v>6850</v>
      </c>
      <c r="B99" s="25">
        <v>3413657965999</v>
      </c>
      <c r="C99" s="25">
        <v>1190605043452</v>
      </c>
      <c r="D99" s="25">
        <v>896528995767</v>
      </c>
      <c r="E99" s="25">
        <v>1617883093733</v>
      </c>
      <c r="F99" s="25">
        <v>1836712715343</v>
      </c>
      <c r="G99" s="25">
        <v>1743384113402</v>
      </c>
      <c r="H99" s="25">
        <v>4330052484769</v>
      </c>
      <c r="I99" s="25">
        <v>358789706955</v>
      </c>
      <c r="J99" s="25">
        <v>66484050</v>
      </c>
      <c r="K99" s="25">
        <v>30934296</v>
      </c>
      <c r="L99" s="25">
        <v>17485748</v>
      </c>
      <c r="M99" s="25">
        <v>61729612</v>
      </c>
      <c r="N99" s="25">
        <v>68481575</v>
      </c>
      <c r="O99" s="25">
        <v>36962623</v>
      </c>
      <c r="P99" s="25">
        <v>99606804</v>
      </c>
      <c r="Q99" s="25">
        <v>6736610</v>
      </c>
      <c r="R99" s="25">
        <v>15387614119420</v>
      </c>
      <c r="S99" s="25">
        <v>388421318</v>
      </c>
    </row>
  </sheetData>
  <pageMargins left="0.7" right="0.7" top="0.75" bottom="0.75" header="0.3" footer="0.3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3BA3-16D8-45AA-934E-127193FED8CE}">
  <dimension ref="A1:D133"/>
  <sheetViews>
    <sheetView workbookViewId="0">
      <pane xSplit="1" ySplit="3" topLeftCell="B55" activePane="bottomRight" state="frozen"/>
      <selection pane="topRight" activeCell="B1" sqref="B1"/>
      <selection pane="bottomLeft" activeCell="A4" sqref="A4"/>
      <selection pane="bottomRight" activeCell="B65" sqref="B65"/>
    </sheetView>
  </sheetViews>
  <sheetFormatPr defaultRowHeight="14.25"/>
  <cols>
    <col min="1" max="1" width="20.6640625" bestFit="1" customWidth="1"/>
    <col min="2" max="2" width="18.19921875" bestFit="1" customWidth="1"/>
    <col min="3" max="3" width="15.33203125" bestFit="1" customWidth="1"/>
    <col min="4" max="9" width="17.19921875" bestFit="1" customWidth="1"/>
    <col min="10" max="10" width="15.59765625" bestFit="1" customWidth="1"/>
    <col min="11" max="11" width="15.33203125" bestFit="1" customWidth="1"/>
    <col min="12" max="18" width="11" bestFit="1" customWidth="1"/>
    <col min="19" max="19" width="10" bestFit="1" customWidth="1"/>
    <col min="20" max="20" width="18.19921875" bestFit="1" customWidth="1"/>
    <col min="21" max="21" width="19.6640625" bestFit="1" customWidth="1"/>
    <col min="22" max="22" width="18.19921875" bestFit="1" customWidth="1"/>
    <col min="23" max="23" width="19.6640625" bestFit="1" customWidth="1"/>
  </cols>
  <sheetData>
    <row r="1" spans="1:4">
      <c r="A1" s="47" t="s">
        <v>6849</v>
      </c>
      <c r="B1" t="s">
        <v>6844</v>
      </c>
      <c r="C1" t="s">
        <v>6845</v>
      </c>
    </row>
    <row r="2" spans="1:4">
      <c r="A2" s="3" t="s">
        <v>6856</v>
      </c>
      <c r="B2" s="25">
        <v>6755444021823</v>
      </c>
      <c r="C2" s="25">
        <v>323916182</v>
      </c>
      <c r="D2" s="113"/>
    </row>
    <row r="3" spans="1:4">
      <c r="A3" s="48" t="s">
        <v>6827</v>
      </c>
      <c r="B3" s="25">
        <v>5332276709228</v>
      </c>
      <c r="C3" s="25">
        <v>315787611</v>
      </c>
      <c r="D3" s="113"/>
    </row>
    <row r="4" spans="1:4">
      <c r="A4" s="49" t="s">
        <v>1829</v>
      </c>
      <c r="B4" s="25">
        <v>770862750</v>
      </c>
      <c r="C4" s="25">
        <v>7033</v>
      </c>
      <c r="D4" s="113"/>
    </row>
    <row r="5" spans="1:4">
      <c r="A5" s="41" t="s">
        <v>1830</v>
      </c>
      <c r="B5" s="25">
        <v>378134750</v>
      </c>
      <c r="C5" s="25">
        <v>3786</v>
      </c>
      <c r="D5" s="113"/>
    </row>
    <row r="6" spans="1:4">
      <c r="A6" s="41" t="s">
        <v>1837</v>
      </c>
      <c r="B6" s="25">
        <v>392728000</v>
      </c>
      <c r="C6" s="25">
        <v>3247</v>
      </c>
      <c r="D6" s="113"/>
    </row>
    <row r="7" spans="1:4">
      <c r="A7" s="49" t="s">
        <v>1106</v>
      </c>
      <c r="B7" s="25">
        <v>1937152028512</v>
      </c>
      <c r="C7" s="25">
        <v>67008324</v>
      </c>
      <c r="D7" s="113"/>
    </row>
    <row r="8" spans="1:4">
      <c r="A8" s="41" t="s">
        <v>1091</v>
      </c>
      <c r="B8" s="25">
        <v>-73687225</v>
      </c>
      <c r="C8" s="25">
        <v>0</v>
      </c>
      <c r="D8" s="113"/>
    </row>
    <row r="9" spans="1:4">
      <c r="A9" s="41" t="s">
        <v>379</v>
      </c>
      <c r="B9" s="25">
        <v>73595148480</v>
      </c>
      <c r="C9" s="25">
        <v>2862720</v>
      </c>
      <c r="D9" s="113"/>
    </row>
    <row r="10" spans="1:4">
      <c r="A10" s="41" t="s">
        <v>1189</v>
      </c>
      <c r="B10" s="25">
        <v>941880694248</v>
      </c>
      <c r="C10" s="25">
        <v>28524916</v>
      </c>
      <c r="D10" s="113"/>
    </row>
    <row r="11" spans="1:4">
      <c r="A11" s="41" t="s">
        <v>1810</v>
      </c>
      <c r="B11" s="25">
        <v>3925813230</v>
      </c>
      <c r="C11" s="25">
        <v>128142</v>
      </c>
      <c r="D11" s="113"/>
    </row>
    <row r="12" spans="1:4">
      <c r="A12" s="41" t="s">
        <v>6806</v>
      </c>
      <c r="B12" s="25">
        <v>0</v>
      </c>
      <c r="C12" s="25">
        <v>0</v>
      </c>
      <c r="D12" s="113"/>
    </row>
    <row r="13" spans="1:4">
      <c r="A13" s="41" t="s">
        <v>356</v>
      </c>
      <c r="B13" s="25">
        <v>696646403447</v>
      </c>
      <c r="C13" s="25">
        <v>27145755</v>
      </c>
      <c r="D13" s="113"/>
    </row>
    <row r="14" spans="1:4">
      <c r="A14" s="41" t="s">
        <v>6868</v>
      </c>
      <c r="B14" s="25">
        <v>221177656332</v>
      </c>
      <c r="C14" s="25">
        <v>8346791</v>
      </c>
      <c r="D14" s="113"/>
    </row>
    <row r="15" spans="1:4">
      <c r="A15" s="49" t="s">
        <v>1103</v>
      </c>
      <c r="B15" s="25">
        <v>88590047071</v>
      </c>
      <c r="C15" s="25">
        <v>1178146</v>
      </c>
      <c r="D15" s="113"/>
    </row>
    <row r="16" spans="1:4">
      <c r="A16" s="41" t="s">
        <v>1300</v>
      </c>
      <c r="B16" s="25">
        <v>65484227242</v>
      </c>
      <c r="C16" s="25">
        <v>736104</v>
      </c>
      <c r="D16" s="113"/>
    </row>
    <row r="17" spans="1:4">
      <c r="A17" s="41" t="s">
        <v>1308</v>
      </c>
      <c r="B17" s="25">
        <v>23105819829</v>
      </c>
      <c r="C17" s="25">
        <v>442042</v>
      </c>
      <c r="D17" s="113"/>
    </row>
    <row r="18" spans="1:4">
      <c r="A18" s="49" t="s">
        <v>1429</v>
      </c>
      <c r="B18" s="25">
        <v>382280656492</v>
      </c>
      <c r="C18" s="25">
        <v>20066897</v>
      </c>
      <c r="D18" s="113"/>
    </row>
    <row r="19" spans="1:4">
      <c r="A19" s="41" t="s">
        <v>10</v>
      </c>
      <c r="B19" s="25">
        <v>47547468830</v>
      </c>
      <c r="C19" s="25">
        <v>2192675</v>
      </c>
      <c r="D19" s="113"/>
    </row>
    <row r="20" spans="1:4">
      <c r="A20" s="41" t="s">
        <v>1430</v>
      </c>
      <c r="B20" s="25">
        <v>311423563261</v>
      </c>
      <c r="C20" s="25">
        <v>16001528</v>
      </c>
      <c r="D20" s="113"/>
    </row>
    <row r="21" spans="1:4">
      <c r="A21" s="41" t="s">
        <v>6869</v>
      </c>
      <c r="B21" s="25">
        <v>23309624401</v>
      </c>
      <c r="C21" s="25">
        <v>1872694</v>
      </c>
      <c r="D21" s="113"/>
    </row>
    <row r="22" spans="1:4">
      <c r="A22" s="49" t="s">
        <v>2733</v>
      </c>
      <c r="B22" s="25">
        <v>117561038177</v>
      </c>
      <c r="C22" s="25">
        <v>701720</v>
      </c>
      <c r="D22" s="113"/>
    </row>
    <row r="23" spans="1:4">
      <c r="A23" s="41" t="s">
        <v>2733</v>
      </c>
      <c r="B23" s="25">
        <v>117561038177</v>
      </c>
      <c r="C23" s="25">
        <v>701720</v>
      </c>
      <c r="D23" s="113"/>
    </row>
    <row r="24" spans="1:4">
      <c r="A24" s="49" t="s">
        <v>1087</v>
      </c>
      <c r="B24" s="25">
        <v>1483040585297</v>
      </c>
      <c r="C24" s="25">
        <v>111836645</v>
      </c>
      <c r="D24" s="113"/>
    </row>
    <row r="25" spans="1:4">
      <c r="A25" s="41" t="s">
        <v>1091</v>
      </c>
      <c r="B25" s="25">
        <v>16715694410</v>
      </c>
      <c r="C25" s="25">
        <v>0</v>
      </c>
      <c r="D25" s="113"/>
    </row>
    <row r="26" spans="1:4">
      <c r="A26" s="41" t="s">
        <v>6806</v>
      </c>
      <c r="B26" s="25">
        <v>1331005351262</v>
      </c>
      <c r="C26" s="25">
        <v>87640190</v>
      </c>
      <c r="D26" s="113"/>
    </row>
    <row r="27" spans="1:4">
      <c r="A27" s="41" t="s">
        <v>1088</v>
      </c>
      <c r="B27" s="25">
        <v>96427921390</v>
      </c>
      <c r="C27" s="25">
        <v>15278720</v>
      </c>
      <c r="D27" s="113"/>
    </row>
    <row r="28" spans="1:4">
      <c r="A28" s="41" t="s">
        <v>1036</v>
      </c>
      <c r="B28" s="25">
        <v>5379199065</v>
      </c>
      <c r="C28" s="25">
        <v>3042735</v>
      </c>
      <c r="D28" s="113"/>
    </row>
    <row r="29" spans="1:4">
      <c r="A29" s="41" t="s">
        <v>6481</v>
      </c>
      <c r="B29" s="25">
        <v>9950592480</v>
      </c>
      <c r="C29" s="25">
        <v>4049360</v>
      </c>
      <c r="D29" s="113"/>
    </row>
    <row r="30" spans="1:4">
      <c r="A30" s="41" t="s">
        <v>1034</v>
      </c>
      <c r="B30" s="25">
        <v>23561826690</v>
      </c>
      <c r="C30" s="25">
        <v>1825640</v>
      </c>
      <c r="D30" s="113"/>
    </row>
    <row r="31" spans="1:4">
      <c r="A31" s="49" t="s">
        <v>1085</v>
      </c>
      <c r="B31" s="25">
        <v>1322881490929</v>
      </c>
      <c r="C31" s="25">
        <v>114988846</v>
      </c>
      <c r="D31" s="113"/>
    </row>
    <row r="32" spans="1:4">
      <c r="A32" s="41" t="s">
        <v>1091</v>
      </c>
      <c r="B32" s="25">
        <v>0</v>
      </c>
      <c r="C32" s="25">
        <v>0</v>
      </c>
      <c r="D32" s="113"/>
    </row>
    <row r="33" spans="1:4">
      <c r="A33" s="41" t="s">
        <v>6758</v>
      </c>
      <c r="B33" s="25">
        <v>13540618241</v>
      </c>
      <c r="C33" s="25">
        <v>954</v>
      </c>
      <c r="D33" s="113"/>
    </row>
    <row r="34" spans="1:4">
      <c r="A34" s="41" t="s">
        <v>1086</v>
      </c>
      <c r="B34" s="25">
        <v>1261089131571</v>
      </c>
      <c r="C34" s="25">
        <v>95810302</v>
      </c>
      <c r="D34" s="113"/>
    </row>
    <row r="35" spans="1:4">
      <c r="A35" s="41" t="s">
        <v>2073</v>
      </c>
      <c r="B35" s="25">
        <v>48251741117</v>
      </c>
      <c r="C35" s="25">
        <v>19177590</v>
      </c>
      <c r="D35" s="113"/>
    </row>
    <row r="36" spans="1:4">
      <c r="A36" s="48" t="s">
        <v>6828</v>
      </c>
      <c r="B36" s="25">
        <v>1423167312595</v>
      </c>
      <c r="C36" s="25">
        <v>8128571</v>
      </c>
      <c r="D36" s="113"/>
    </row>
    <row r="37" spans="1:4">
      <c r="A37" s="49" t="s">
        <v>6768</v>
      </c>
      <c r="B37" s="25">
        <v>118274764583</v>
      </c>
      <c r="C37" s="25">
        <v>518752</v>
      </c>
      <c r="D37" s="113"/>
    </row>
    <row r="38" spans="1:4">
      <c r="A38" s="41" t="s">
        <v>1091</v>
      </c>
      <c r="B38" s="25">
        <v>-2894475959</v>
      </c>
      <c r="C38" s="25">
        <v>0</v>
      </c>
      <c r="D38" s="113"/>
    </row>
    <row r="39" spans="1:4">
      <c r="A39" s="41" t="s">
        <v>6768</v>
      </c>
      <c r="B39" s="25">
        <v>121169240542</v>
      </c>
      <c r="C39" s="25">
        <v>518752</v>
      </c>
      <c r="D39" s="113"/>
    </row>
    <row r="40" spans="1:4">
      <c r="A40" s="49" t="s">
        <v>6824</v>
      </c>
      <c r="B40" s="25">
        <v>38261421962</v>
      </c>
      <c r="C40" s="25">
        <v>6072533</v>
      </c>
      <c r="D40" s="113"/>
    </row>
    <row r="41" spans="1:4">
      <c r="A41" s="41" t="s">
        <v>1430</v>
      </c>
      <c r="B41" s="25">
        <v>308360052</v>
      </c>
      <c r="C41" s="25">
        <v>26000</v>
      </c>
      <c r="D41" s="113"/>
    </row>
    <row r="42" spans="1:4">
      <c r="A42" s="41" t="s">
        <v>1545</v>
      </c>
      <c r="B42" s="25">
        <v>37953061910</v>
      </c>
      <c r="C42" s="25">
        <v>6046533</v>
      </c>
      <c r="D42" s="113"/>
    </row>
    <row r="43" spans="1:4">
      <c r="A43" s="49" t="s">
        <v>2003</v>
      </c>
      <c r="B43" s="25">
        <v>15347355179</v>
      </c>
      <c r="C43" s="25">
        <v>1356422</v>
      </c>
      <c r="D43" s="113"/>
    </row>
    <row r="44" spans="1:4">
      <c r="A44" s="41" t="s">
        <v>1091</v>
      </c>
      <c r="B44" s="25">
        <v>369774150</v>
      </c>
      <c r="C44" s="25">
        <v>0</v>
      </c>
      <c r="D44" s="113"/>
    </row>
    <row r="45" spans="1:4">
      <c r="A45" s="41" t="s">
        <v>2003</v>
      </c>
      <c r="B45" s="25">
        <v>9352477211</v>
      </c>
      <c r="C45" s="25">
        <v>1328785</v>
      </c>
      <c r="D45" s="113"/>
    </row>
    <row r="46" spans="1:4">
      <c r="A46" s="41" t="s">
        <v>6758</v>
      </c>
      <c r="B46" s="25">
        <v>4142959209</v>
      </c>
      <c r="C46" s="25">
        <v>971</v>
      </c>
      <c r="D46" s="113"/>
    </row>
    <row r="47" spans="1:4">
      <c r="A47" s="41" t="s">
        <v>1545</v>
      </c>
      <c r="B47" s="25">
        <v>0</v>
      </c>
      <c r="C47" s="25">
        <v>0</v>
      </c>
      <c r="D47" s="113"/>
    </row>
    <row r="48" spans="1:4">
      <c r="A48" s="41" t="s">
        <v>1300</v>
      </c>
      <c r="B48" s="25">
        <v>255972000</v>
      </c>
      <c r="C48" s="25">
        <v>3202</v>
      </c>
      <c r="D48" s="113"/>
    </row>
    <row r="49" spans="1:4">
      <c r="A49" s="41" t="s">
        <v>1878</v>
      </c>
      <c r="B49" s="25">
        <v>50424500</v>
      </c>
      <c r="C49" s="25">
        <v>1862</v>
      </c>
      <c r="D49" s="113"/>
    </row>
    <row r="50" spans="1:4">
      <c r="A50" s="41" t="s">
        <v>1308</v>
      </c>
      <c r="B50" s="25">
        <v>1175748109</v>
      </c>
      <c r="C50" s="25">
        <v>21602</v>
      </c>
      <c r="D50" s="113"/>
    </row>
    <row r="51" spans="1:4">
      <c r="A51" s="49" t="s">
        <v>1878</v>
      </c>
      <c r="B51" s="25">
        <v>69839725944</v>
      </c>
      <c r="C51" s="25">
        <v>98072</v>
      </c>
      <c r="D51" s="113"/>
    </row>
    <row r="52" spans="1:4">
      <c r="A52" s="41" t="s">
        <v>1878</v>
      </c>
      <c r="B52" s="25">
        <v>69839725944</v>
      </c>
      <c r="C52" s="25">
        <v>98072</v>
      </c>
      <c r="D52" s="113"/>
    </row>
    <row r="53" spans="1:4">
      <c r="A53" s="49" t="s">
        <v>6825</v>
      </c>
      <c r="B53" s="25">
        <v>35425006473</v>
      </c>
      <c r="C53" s="25">
        <v>0</v>
      </c>
      <c r="D53" s="113"/>
    </row>
    <row r="54" spans="1:4">
      <c r="A54" s="41" t="s">
        <v>1091</v>
      </c>
      <c r="B54" s="25">
        <v>35425006473</v>
      </c>
      <c r="C54" s="25">
        <v>0</v>
      </c>
      <c r="D54" s="113"/>
    </row>
    <row r="55" spans="1:4">
      <c r="A55" s="49" t="s">
        <v>1091</v>
      </c>
      <c r="B55" s="25">
        <v>1730000000</v>
      </c>
      <c r="C55" s="25">
        <v>195</v>
      </c>
      <c r="D55" s="113"/>
    </row>
    <row r="56" spans="1:4">
      <c r="A56" s="41" t="s">
        <v>1091</v>
      </c>
      <c r="B56" s="25">
        <v>1730000000</v>
      </c>
      <c r="C56" s="25">
        <v>195</v>
      </c>
      <c r="D56" s="113"/>
    </row>
    <row r="57" spans="1:4">
      <c r="A57" s="49" t="s">
        <v>6758</v>
      </c>
      <c r="B57" s="25">
        <v>218210492600</v>
      </c>
      <c r="C57" s="25">
        <v>82548</v>
      </c>
      <c r="D57" s="113"/>
    </row>
    <row r="58" spans="1:4">
      <c r="A58" s="41" t="s">
        <v>1091</v>
      </c>
      <c r="B58" s="25">
        <v>976980843</v>
      </c>
      <c r="C58" s="25">
        <v>0</v>
      </c>
      <c r="D58" s="113"/>
    </row>
    <row r="59" spans="1:4">
      <c r="A59" s="41" t="s">
        <v>6758</v>
      </c>
      <c r="B59" s="25">
        <v>217233511757</v>
      </c>
      <c r="C59" s="25">
        <v>82548</v>
      </c>
      <c r="D59" s="113"/>
    </row>
    <row r="60" spans="1:4">
      <c r="A60" s="49" t="s">
        <v>6972</v>
      </c>
      <c r="B60" s="25">
        <v>926078545854</v>
      </c>
      <c r="C60" s="25">
        <v>49</v>
      </c>
      <c r="D60" s="113"/>
    </row>
    <row r="61" spans="1:4">
      <c r="A61" s="41" t="s">
        <v>6763</v>
      </c>
      <c r="B61" s="25">
        <v>790917773047</v>
      </c>
      <c r="C61" s="25">
        <v>49</v>
      </c>
      <c r="D61" s="113"/>
    </row>
    <row r="62" spans="1:4">
      <c r="A62" s="41" t="s">
        <v>1091</v>
      </c>
      <c r="B62" s="25">
        <v>135160772807</v>
      </c>
      <c r="C62" s="25">
        <v>0</v>
      </c>
      <c r="D62" s="113"/>
    </row>
    <row r="63" spans="1:4">
      <c r="A63" s="3" t="s">
        <v>6875</v>
      </c>
      <c r="B63" s="25">
        <v>11416560096572</v>
      </c>
      <c r="C63" s="25">
        <v>73848104</v>
      </c>
      <c r="D63" s="113"/>
    </row>
    <row r="64" spans="1:4">
      <c r="A64" s="48" t="s">
        <v>6827</v>
      </c>
      <c r="B64" s="25">
        <v>10764915505639</v>
      </c>
      <c r="C64" s="25">
        <v>72633707</v>
      </c>
      <c r="D64" s="113"/>
    </row>
    <row r="65" spans="1:4">
      <c r="A65" s="49" t="s">
        <v>1829</v>
      </c>
      <c r="B65" s="25">
        <v>1846571500</v>
      </c>
      <c r="C65" s="25">
        <v>2001</v>
      </c>
      <c r="D65" s="113"/>
    </row>
    <row r="66" spans="1:4">
      <c r="A66" s="41" t="s">
        <v>1830</v>
      </c>
      <c r="B66" s="25">
        <v>975636250</v>
      </c>
      <c r="C66" s="25">
        <v>0</v>
      </c>
      <c r="D66" s="113"/>
    </row>
    <row r="67" spans="1:4">
      <c r="A67" s="41" t="s">
        <v>1837</v>
      </c>
      <c r="B67" s="25">
        <v>870935250</v>
      </c>
      <c r="C67" s="25">
        <v>2001</v>
      </c>
      <c r="D67" s="113"/>
    </row>
    <row r="68" spans="1:4">
      <c r="A68" s="49" t="s">
        <v>1106</v>
      </c>
      <c r="B68" s="25">
        <v>2073060080429</v>
      </c>
      <c r="C68" s="25">
        <v>5796781</v>
      </c>
      <c r="D68" s="113"/>
    </row>
    <row r="69" spans="1:4">
      <c r="A69" s="41" t="s">
        <v>379</v>
      </c>
      <c r="B69" s="25">
        <v>54556814165</v>
      </c>
      <c r="C69" s="25">
        <v>100800</v>
      </c>
      <c r="D69" s="113"/>
    </row>
    <row r="70" spans="1:4">
      <c r="A70" s="41" t="s">
        <v>1189</v>
      </c>
      <c r="B70" s="25">
        <v>905501870698</v>
      </c>
      <c r="C70" s="25">
        <v>2095454</v>
      </c>
      <c r="D70" s="113"/>
    </row>
    <row r="71" spans="1:4">
      <c r="A71" s="41" t="s">
        <v>1810</v>
      </c>
      <c r="B71" s="25">
        <v>19907120945</v>
      </c>
      <c r="C71" s="25">
        <v>26329</v>
      </c>
      <c r="D71" s="113"/>
    </row>
    <row r="72" spans="1:4">
      <c r="A72" s="41" t="s">
        <v>356</v>
      </c>
      <c r="B72" s="25">
        <v>836327949195</v>
      </c>
      <c r="C72" s="25">
        <v>2847600</v>
      </c>
      <c r="D72" s="113"/>
    </row>
    <row r="73" spans="1:4">
      <c r="A73" s="41" t="s">
        <v>6868</v>
      </c>
      <c r="B73" s="25">
        <v>256766325426</v>
      </c>
      <c r="C73" s="25">
        <v>726598</v>
      </c>
      <c r="D73" s="113"/>
    </row>
    <row r="74" spans="1:4">
      <c r="A74" s="49" t="s">
        <v>1103</v>
      </c>
      <c r="B74" s="25">
        <v>165944464171</v>
      </c>
      <c r="C74" s="25">
        <v>242680</v>
      </c>
      <c r="D74" s="113"/>
    </row>
    <row r="75" spans="1:4">
      <c r="A75" s="41" t="s">
        <v>1300</v>
      </c>
      <c r="B75" s="25">
        <v>136931777199</v>
      </c>
      <c r="C75" s="25">
        <v>93000</v>
      </c>
      <c r="D75" s="113"/>
    </row>
    <row r="76" spans="1:4">
      <c r="A76" s="41" t="s">
        <v>1308</v>
      </c>
      <c r="B76" s="25">
        <v>29012686972</v>
      </c>
      <c r="C76" s="25">
        <v>149680</v>
      </c>
      <c r="D76" s="113"/>
    </row>
    <row r="77" spans="1:4">
      <c r="A77" s="49" t="s">
        <v>1429</v>
      </c>
      <c r="B77" s="25">
        <v>503997689908</v>
      </c>
      <c r="C77" s="25">
        <v>1684922</v>
      </c>
      <c r="D77" s="113"/>
    </row>
    <row r="78" spans="1:4">
      <c r="A78" s="41" t="s">
        <v>10</v>
      </c>
      <c r="B78" s="25">
        <v>68959138463</v>
      </c>
      <c r="C78" s="25">
        <v>215840</v>
      </c>
      <c r="D78" s="113"/>
    </row>
    <row r="79" spans="1:4">
      <c r="A79" s="41" t="s">
        <v>379</v>
      </c>
      <c r="B79" s="25">
        <v>0</v>
      </c>
      <c r="C79" s="25">
        <v>0</v>
      </c>
      <c r="D79" s="113"/>
    </row>
    <row r="80" spans="1:4">
      <c r="A80" s="41" t="s">
        <v>1430</v>
      </c>
      <c r="B80" s="25">
        <v>419802692679</v>
      </c>
      <c r="C80" s="25">
        <v>1284236</v>
      </c>
      <c r="D80" s="113"/>
    </row>
    <row r="81" spans="1:4">
      <c r="A81" s="41" t="s">
        <v>1545</v>
      </c>
      <c r="B81" s="25">
        <v>0</v>
      </c>
      <c r="C81" s="25">
        <v>0</v>
      </c>
      <c r="D81" s="113"/>
    </row>
    <row r="82" spans="1:4">
      <c r="A82" s="41" t="s">
        <v>6868</v>
      </c>
      <c r="B82" s="25">
        <v>196272235</v>
      </c>
      <c r="C82" s="25">
        <v>17100</v>
      </c>
      <c r="D82" s="113"/>
    </row>
    <row r="83" spans="1:4">
      <c r="A83" s="41" t="s">
        <v>6869</v>
      </c>
      <c r="B83" s="25">
        <v>15037700211</v>
      </c>
      <c r="C83" s="25">
        <v>167746</v>
      </c>
      <c r="D83" s="113"/>
    </row>
    <row r="84" spans="1:4">
      <c r="A84" s="41">
        <v>0</v>
      </c>
      <c r="B84" s="25">
        <v>1886320</v>
      </c>
      <c r="C84" s="25">
        <v>0</v>
      </c>
      <c r="D84" s="113"/>
    </row>
    <row r="85" spans="1:4">
      <c r="A85" s="49" t="s">
        <v>2733</v>
      </c>
      <c r="B85" s="25">
        <v>315283096697</v>
      </c>
      <c r="C85" s="25">
        <v>75830</v>
      </c>
      <c r="D85" s="113"/>
    </row>
    <row r="86" spans="1:4">
      <c r="A86" s="41" t="s">
        <v>1091</v>
      </c>
      <c r="B86" s="25">
        <v>270125013255</v>
      </c>
      <c r="C86" s="25">
        <v>0</v>
      </c>
      <c r="D86" s="113"/>
    </row>
    <row r="87" spans="1:4">
      <c r="A87" s="41" t="s">
        <v>2733</v>
      </c>
      <c r="B87" s="25">
        <v>45158083442</v>
      </c>
      <c r="C87" s="25">
        <v>75830</v>
      </c>
      <c r="D87" s="113"/>
    </row>
    <row r="88" spans="1:4">
      <c r="A88" s="49" t="s">
        <v>1087</v>
      </c>
      <c r="B88" s="25">
        <v>4693532378183</v>
      </c>
      <c r="C88" s="25">
        <v>39181655</v>
      </c>
      <c r="D88" s="113"/>
    </row>
    <row r="89" spans="1:4">
      <c r="A89" s="41" t="s">
        <v>1091</v>
      </c>
      <c r="B89" s="25">
        <v>0</v>
      </c>
      <c r="C89" s="25">
        <v>0</v>
      </c>
      <c r="D89" s="113"/>
    </row>
    <row r="90" spans="1:4">
      <c r="A90" s="41" t="s">
        <v>1086</v>
      </c>
      <c r="B90" s="25">
        <v>78977572410</v>
      </c>
      <c r="C90" s="25">
        <v>0</v>
      </c>
      <c r="D90" s="113"/>
    </row>
    <row r="91" spans="1:4">
      <c r="A91" s="41" t="s">
        <v>6806</v>
      </c>
      <c r="B91" s="25">
        <v>4116072872954</v>
      </c>
      <c r="C91" s="25">
        <v>30651212</v>
      </c>
      <c r="D91" s="113"/>
    </row>
    <row r="92" spans="1:4">
      <c r="A92" s="41" t="s">
        <v>1088</v>
      </c>
      <c r="B92" s="25">
        <v>273386372870</v>
      </c>
      <c r="C92" s="25">
        <v>3426570</v>
      </c>
      <c r="D92" s="113"/>
    </row>
    <row r="93" spans="1:4">
      <c r="A93" s="41" t="s">
        <v>1036</v>
      </c>
      <c r="B93" s="25">
        <v>26243972704</v>
      </c>
      <c r="C93" s="25">
        <v>1202943</v>
      </c>
      <c r="D93" s="113"/>
    </row>
    <row r="94" spans="1:4">
      <c r="A94" s="41" t="s">
        <v>6481</v>
      </c>
      <c r="B94" s="25">
        <v>51893621505</v>
      </c>
      <c r="C94" s="25">
        <v>1509840</v>
      </c>
      <c r="D94" s="113"/>
    </row>
    <row r="95" spans="1:4">
      <c r="A95" s="41" t="s">
        <v>1034</v>
      </c>
      <c r="B95" s="25">
        <v>146957965740</v>
      </c>
      <c r="C95" s="25">
        <v>2391090</v>
      </c>
      <c r="D95" s="113"/>
    </row>
    <row r="96" spans="1:4">
      <c r="A96" s="41" t="s">
        <v>6868</v>
      </c>
      <c r="B96" s="25">
        <v>0</v>
      </c>
      <c r="C96" s="25">
        <v>0</v>
      </c>
      <c r="D96" s="113"/>
    </row>
    <row r="97" spans="1:4">
      <c r="A97" s="41" t="s">
        <v>6869</v>
      </c>
      <c r="B97" s="25">
        <v>0</v>
      </c>
      <c r="C97" s="25">
        <v>0</v>
      </c>
      <c r="D97" s="113"/>
    </row>
    <row r="98" spans="1:4">
      <c r="A98" s="49" t="s">
        <v>1085</v>
      </c>
      <c r="B98" s="25">
        <v>3011251224751</v>
      </c>
      <c r="C98" s="25">
        <v>25649838</v>
      </c>
      <c r="D98" s="113"/>
    </row>
    <row r="99" spans="1:4">
      <c r="A99" s="41" t="s">
        <v>1091</v>
      </c>
      <c r="B99" s="25">
        <v>422809188687</v>
      </c>
      <c r="C99" s="25">
        <v>0</v>
      </c>
      <c r="D99" s="113"/>
    </row>
    <row r="100" spans="1:4">
      <c r="A100" s="41" t="s">
        <v>6758</v>
      </c>
      <c r="B100" s="25">
        <v>31107916610</v>
      </c>
      <c r="C100" s="25">
        <v>368</v>
      </c>
      <c r="D100" s="113"/>
    </row>
    <row r="101" spans="1:4">
      <c r="A101" s="41" t="s">
        <v>1086</v>
      </c>
      <c r="B101" s="25">
        <v>2482704073507</v>
      </c>
      <c r="C101" s="25">
        <v>25457510</v>
      </c>
      <c r="D101" s="113"/>
    </row>
    <row r="102" spans="1:4">
      <c r="A102" s="41" t="s">
        <v>2073</v>
      </c>
      <c r="B102" s="25">
        <v>43214463979</v>
      </c>
      <c r="C102" s="25">
        <v>191960</v>
      </c>
      <c r="D102" s="113"/>
    </row>
    <row r="103" spans="1:4">
      <c r="A103" s="41" t="s">
        <v>1545</v>
      </c>
      <c r="B103" s="25">
        <v>31415581968</v>
      </c>
      <c r="C103" s="25">
        <v>0</v>
      </c>
      <c r="D103" s="113"/>
    </row>
    <row r="104" spans="1:4">
      <c r="A104" s="41" t="s">
        <v>6869</v>
      </c>
      <c r="B104" s="25">
        <v>0</v>
      </c>
      <c r="C104" s="25">
        <v>0</v>
      </c>
      <c r="D104" s="113"/>
    </row>
    <row r="105" spans="1:4">
      <c r="A105" s="48" t="s">
        <v>6828</v>
      </c>
      <c r="B105" s="25">
        <v>651644590933</v>
      </c>
      <c r="C105" s="25">
        <v>1214397</v>
      </c>
      <c r="D105" s="113"/>
    </row>
    <row r="106" spans="1:4">
      <c r="A106" s="49" t="s">
        <v>6768</v>
      </c>
      <c r="B106" s="25">
        <v>118114513107</v>
      </c>
      <c r="C106" s="25">
        <v>0</v>
      </c>
      <c r="D106" s="113"/>
    </row>
    <row r="107" spans="1:4">
      <c r="A107" s="41" t="s">
        <v>1091</v>
      </c>
      <c r="B107" s="25">
        <v>118114513107</v>
      </c>
      <c r="C107" s="25">
        <v>0</v>
      </c>
      <c r="D107" s="113"/>
    </row>
    <row r="108" spans="1:4">
      <c r="A108" s="49" t="s">
        <v>6824</v>
      </c>
      <c r="B108" s="25">
        <v>134256919739</v>
      </c>
      <c r="C108" s="25">
        <v>1040336</v>
      </c>
      <c r="D108" s="113"/>
    </row>
    <row r="109" spans="1:4">
      <c r="A109" s="41" t="s">
        <v>1086</v>
      </c>
      <c r="B109" s="25">
        <v>17396309619</v>
      </c>
      <c r="C109" s="25">
        <v>300</v>
      </c>
      <c r="D109" s="113"/>
    </row>
    <row r="110" spans="1:4">
      <c r="A110" s="41" t="s">
        <v>1545</v>
      </c>
      <c r="B110" s="25">
        <v>116475776470</v>
      </c>
      <c r="C110" s="25">
        <v>1040036</v>
      </c>
      <c r="D110" s="113"/>
    </row>
    <row r="111" spans="1:4">
      <c r="A111" s="41" t="s">
        <v>1308</v>
      </c>
      <c r="B111" s="25">
        <v>30185000</v>
      </c>
      <c r="C111" s="25">
        <v>0</v>
      </c>
      <c r="D111" s="113"/>
    </row>
    <row r="112" spans="1:4">
      <c r="A112" s="41">
        <v>0</v>
      </c>
      <c r="B112" s="25">
        <v>354648650</v>
      </c>
      <c r="C112" s="25">
        <v>0</v>
      </c>
      <c r="D112" s="113"/>
    </row>
    <row r="113" spans="1:4">
      <c r="A113" s="49" t="s">
        <v>2003</v>
      </c>
      <c r="B113" s="25">
        <v>34284968331</v>
      </c>
      <c r="C113" s="25">
        <v>162943</v>
      </c>
      <c r="D113" s="113"/>
    </row>
    <row r="114" spans="1:4">
      <c r="A114" s="41" t="s">
        <v>1091</v>
      </c>
      <c r="B114" s="25">
        <v>7548943521</v>
      </c>
      <c r="C114" s="25">
        <v>0</v>
      </c>
      <c r="D114" s="113"/>
    </row>
    <row r="115" spans="1:4">
      <c r="A115" s="41" t="s">
        <v>2003</v>
      </c>
      <c r="B115" s="25">
        <v>13220955463</v>
      </c>
      <c r="C115" s="25">
        <v>160296</v>
      </c>
      <c r="D115" s="113"/>
    </row>
    <row r="116" spans="1:4">
      <c r="A116" s="41" t="s">
        <v>6758</v>
      </c>
      <c r="B116" s="25">
        <v>10735667870</v>
      </c>
      <c r="C116" s="25">
        <v>260</v>
      </c>
      <c r="D116" s="113"/>
    </row>
    <row r="117" spans="1:4">
      <c r="A117" s="41" t="s">
        <v>1300</v>
      </c>
      <c r="B117" s="25">
        <v>123635798</v>
      </c>
      <c r="C117" s="25">
        <v>0</v>
      </c>
      <c r="D117" s="113"/>
    </row>
    <row r="118" spans="1:4">
      <c r="A118" s="41" t="s">
        <v>1878</v>
      </c>
      <c r="B118" s="25">
        <v>632401243</v>
      </c>
      <c r="C118" s="25">
        <v>624</v>
      </c>
      <c r="D118" s="113"/>
    </row>
    <row r="119" spans="1:4">
      <c r="A119" s="41" t="s">
        <v>1308</v>
      </c>
      <c r="B119" s="25">
        <v>1722427413</v>
      </c>
      <c r="C119" s="25">
        <v>1763</v>
      </c>
      <c r="D119" s="113"/>
    </row>
    <row r="120" spans="1:4">
      <c r="A120" s="41" t="s">
        <v>6481</v>
      </c>
      <c r="B120" s="25">
        <v>155485250</v>
      </c>
      <c r="C120" s="25">
        <v>0</v>
      </c>
      <c r="D120" s="113"/>
    </row>
    <row r="121" spans="1:4">
      <c r="A121" s="41" t="s">
        <v>6868</v>
      </c>
      <c r="B121" s="25">
        <v>145451773</v>
      </c>
      <c r="C121" s="25">
        <v>0</v>
      </c>
      <c r="D121" s="113"/>
    </row>
    <row r="122" spans="1:4">
      <c r="A122" s="49" t="s">
        <v>1878</v>
      </c>
      <c r="B122" s="25">
        <v>125053348577</v>
      </c>
      <c r="C122" s="25">
        <v>11118</v>
      </c>
      <c r="D122" s="113"/>
    </row>
    <row r="123" spans="1:4">
      <c r="A123" s="41" t="s">
        <v>1091</v>
      </c>
      <c r="B123" s="25">
        <v>26869609248</v>
      </c>
      <c r="C123" s="25">
        <v>0</v>
      </c>
      <c r="D123" s="113"/>
    </row>
    <row r="124" spans="1:4">
      <c r="A124" s="41" t="s">
        <v>1878</v>
      </c>
      <c r="B124" s="25">
        <v>98183739329</v>
      </c>
      <c r="C124" s="25">
        <v>11118</v>
      </c>
      <c r="D124" s="113"/>
    </row>
    <row r="125" spans="1:4">
      <c r="A125" s="49" t="s">
        <v>6825</v>
      </c>
      <c r="B125" s="25">
        <v>42525621034</v>
      </c>
      <c r="C125" s="25">
        <v>0</v>
      </c>
      <c r="D125" s="113"/>
    </row>
    <row r="126" spans="1:4">
      <c r="A126" s="41" t="s">
        <v>1091</v>
      </c>
      <c r="B126" s="25">
        <v>2700752000</v>
      </c>
      <c r="C126" s="25">
        <v>0</v>
      </c>
      <c r="D126" s="113"/>
    </row>
    <row r="127" spans="1:4">
      <c r="A127" s="41" t="s">
        <v>1086</v>
      </c>
      <c r="B127" s="25">
        <v>39824869034</v>
      </c>
      <c r="C127" s="25">
        <v>0</v>
      </c>
      <c r="D127" s="113"/>
    </row>
    <row r="128" spans="1:4">
      <c r="A128" s="49" t="s">
        <v>1091</v>
      </c>
      <c r="B128" s="25">
        <v>3328040000</v>
      </c>
      <c r="C128" s="25">
        <v>0</v>
      </c>
    </row>
    <row r="129" spans="1:3">
      <c r="A129" s="41" t="s">
        <v>1091</v>
      </c>
      <c r="B129" s="25">
        <v>3040540000</v>
      </c>
      <c r="C129" s="25">
        <v>0</v>
      </c>
    </row>
    <row r="130" spans="1:3">
      <c r="A130" s="41" t="s">
        <v>1086</v>
      </c>
      <c r="B130" s="25">
        <v>287500000</v>
      </c>
      <c r="C130" s="25">
        <v>0</v>
      </c>
    </row>
    <row r="131" spans="1:3">
      <c r="A131" s="49" t="s">
        <v>6758</v>
      </c>
      <c r="B131" s="25">
        <v>194081180145</v>
      </c>
      <c r="C131" s="25">
        <v>0</v>
      </c>
    </row>
    <row r="132" spans="1:3">
      <c r="A132" s="41" t="s">
        <v>1091</v>
      </c>
      <c r="B132" s="25">
        <v>194081180145</v>
      </c>
      <c r="C132" s="25">
        <v>0</v>
      </c>
    </row>
    <row r="133" spans="1:3">
      <c r="A133" s="3" t="s">
        <v>6850</v>
      </c>
      <c r="B133" s="25">
        <v>18172004118395</v>
      </c>
      <c r="C133" s="25">
        <v>397764286</v>
      </c>
    </row>
  </sheetData>
  <pageMargins left="0.7" right="0.7" top="0.75" bottom="0.75" header="0.3" footer="0.3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1D82-CDD2-4C50-B213-182765FA8614}">
  <sheetPr>
    <tabColor rgb="FF92D050"/>
  </sheetPr>
  <dimension ref="B1:AU296"/>
  <sheetViews>
    <sheetView showGridLines="0" tabSelected="1" zoomScale="82" zoomScaleNormal="82" zoomScaleSheetLayoutView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1" sqref="F1"/>
    </sheetView>
  </sheetViews>
  <sheetFormatPr defaultColWidth="9.1328125" defaultRowHeight="14.25"/>
  <cols>
    <col min="1" max="1" width="2.53125" style="10" customWidth="1"/>
    <col min="2" max="2" width="2" style="10" customWidth="1"/>
    <col min="3" max="3" width="1.6640625" style="10" customWidth="1"/>
    <col min="4" max="4" width="1.53125" style="10" customWidth="1"/>
    <col min="5" max="5" width="37.6640625" style="10" customWidth="1"/>
    <col min="6" max="14" width="15.1328125" style="10" customWidth="1"/>
    <col min="15" max="15" width="15.1328125" style="11" customWidth="1"/>
    <col min="16" max="16" width="13" bestFit="1" customWidth="1"/>
    <col min="17" max="17" width="2.53125" style="10" customWidth="1"/>
    <col min="18" max="18" width="2" style="10" customWidth="1"/>
    <col min="19" max="19" width="1.6640625" style="10" customWidth="1"/>
    <col min="20" max="20" width="1.53125" style="10" customWidth="1"/>
    <col min="21" max="21" width="37.6640625" style="10" customWidth="1"/>
    <col min="22" max="31" width="15.1328125" style="10" customWidth="1"/>
    <col min="32" max="32" width="6.33203125" style="10" customWidth="1"/>
    <col min="33" max="33" width="2.53125" style="10" customWidth="1"/>
    <col min="34" max="34" width="2" style="10" customWidth="1"/>
    <col min="35" max="35" width="1.6640625" style="10" customWidth="1"/>
    <col min="36" max="36" width="1.53125" style="10" customWidth="1"/>
    <col min="37" max="37" width="37.6640625" style="10" customWidth="1"/>
    <col min="38" max="47" width="15.1328125" style="10" customWidth="1"/>
    <col min="48" max="16384" width="9.1328125" style="10"/>
  </cols>
  <sheetData>
    <row r="1" spans="2:47" ht="15.4">
      <c r="B1" s="16" t="s">
        <v>6830</v>
      </c>
      <c r="C1" s="16"/>
      <c r="D1" s="16"/>
      <c r="E1" s="16"/>
      <c r="R1" s="16" t="str">
        <f>+B1</f>
        <v>PT PERKEBUNAN NUSANTARA [I] Konsolidasi</v>
      </c>
      <c r="S1" s="16"/>
      <c r="T1" s="16"/>
      <c r="U1" s="16"/>
      <c r="AH1" s="16" t="str">
        <f>+R1</f>
        <v>PT PERKEBUNAN NUSANTARA [I] Konsolidasi</v>
      </c>
      <c r="AI1" s="16"/>
      <c r="AJ1" s="16"/>
      <c r="AK1" s="16"/>
    </row>
    <row r="2" spans="2:47">
      <c r="B2" s="22" t="s">
        <v>6851</v>
      </c>
      <c r="C2" s="23"/>
      <c r="D2" s="23"/>
      <c r="E2" s="23"/>
      <c r="R2" s="22" t="s">
        <v>6853</v>
      </c>
      <c r="S2" s="23"/>
      <c r="T2" s="23"/>
      <c r="U2" s="23"/>
      <c r="AH2" s="22" t="s">
        <v>6910</v>
      </c>
      <c r="AI2" s="23"/>
      <c r="AJ2" s="23"/>
      <c r="AK2" s="23"/>
    </row>
    <row r="3" spans="2:47">
      <c r="B3" s="22" t="str">
        <f>"s.d. "&amp;Param!$C$6&amp;" "&amp;Param!$C$2</f>
        <v>s.d. Desember 2024</v>
      </c>
      <c r="C3" s="23"/>
      <c r="D3" s="23"/>
      <c r="E3" s="23"/>
      <c r="H3" s="43"/>
      <c r="R3" s="22" t="str">
        <f>B3</f>
        <v>s.d. Desember 2024</v>
      </c>
      <c r="S3" s="23"/>
      <c r="T3" s="23"/>
      <c r="U3" s="23"/>
      <c r="AH3" s="22" t="str">
        <f>B3</f>
        <v>s.d. Desember 2024</v>
      </c>
      <c r="AI3" s="23"/>
      <c r="AJ3" s="23"/>
      <c r="AK3" s="23"/>
    </row>
    <row r="4" spans="2:47" ht="15" customHeight="1">
      <c r="B4" s="119" t="s">
        <v>6831</v>
      </c>
      <c r="C4" s="119"/>
      <c r="D4" s="119"/>
      <c r="E4" s="119"/>
      <c r="F4" s="21" t="s">
        <v>6852</v>
      </c>
      <c r="G4" s="21" t="s">
        <v>6837</v>
      </c>
      <c r="H4" s="21" t="s">
        <v>6838</v>
      </c>
      <c r="I4" s="21" t="s">
        <v>6839</v>
      </c>
      <c r="J4" s="21" t="s">
        <v>6840</v>
      </c>
      <c r="K4" s="21" t="s">
        <v>6841</v>
      </c>
      <c r="L4" s="21" t="s">
        <v>6832</v>
      </c>
      <c r="M4" s="21" t="s">
        <v>6842</v>
      </c>
      <c r="N4" s="21" t="s">
        <v>6843</v>
      </c>
      <c r="O4" s="21" t="s">
        <v>6833</v>
      </c>
      <c r="R4" s="119" t="s">
        <v>6831</v>
      </c>
      <c r="S4" s="119"/>
      <c r="T4" s="119"/>
      <c r="U4" s="119"/>
      <c r="V4" s="21" t="s">
        <v>6852</v>
      </c>
      <c r="W4" s="21" t="s">
        <v>6837</v>
      </c>
      <c r="X4" s="21" t="s">
        <v>6838</v>
      </c>
      <c r="Y4" s="21" t="s">
        <v>6839</v>
      </c>
      <c r="Z4" s="21" t="s">
        <v>6840</v>
      </c>
      <c r="AA4" s="21" t="s">
        <v>6841</v>
      </c>
      <c r="AB4" s="21" t="s">
        <v>6832</v>
      </c>
      <c r="AC4" s="21" t="s">
        <v>6842</v>
      </c>
      <c r="AD4" s="21" t="s">
        <v>6843</v>
      </c>
      <c r="AE4" s="21" t="s">
        <v>6833</v>
      </c>
      <c r="AH4" s="119" t="s">
        <v>6831</v>
      </c>
      <c r="AI4" s="119"/>
      <c r="AJ4" s="119"/>
      <c r="AK4" s="119"/>
      <c r="AL4" s="21" t="s">
        <v>6852</v>
      </c>
      <c r="AM4" s="21" t="s">
        <v>6837</v>
      </c>
      <c r="AN4" s="21" t="s">
        <v>6838</v>
      </c>
      <c r="AO4" s="21" t="s">
        <v>6839</v>
      </c>
      <c r="AP4" s="21" t="s">
        <v>6840</v>
      </c>
      <c r="AQ4" s="21" t="s">
        <v>6841</v>
      </c>
      <c r="AR4" s="21" t="s">
        <v>6832</v>
      </c>
      <c r="AS4" s="21" t="s">
        <v>6842</v>
      </c>
      <c r="AT4" s="21" t="s">
        <v>6843</v>
      </c>
      <c r="AU4" s="21" t="s">
        <v>6833</v>
      </c>
    </row>
    <row r="5" spans="2:47" ht="10.5" customHeight="1"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R5" s="13"/>
      <c r="S5" s="13"/>
      <c r="T5" s="13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H5" s="13"/>
      <c r="AI5" s="13"/>
      <c r="AJ5" s="13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2:47">
      <c r="B6" s="24" t="s">
        <v>6834</v>
      </c>
      <c r="C6" s="24"/>
      <c r="D6" s="24"/>
      <c r="E6" s="24"/>
      <c r="F6" s="17"/>
      <c r="G6" s="17"/>
      <c r="H6" s="17"/>
      <c r="I6" s="17"/>
      <c r="J6" s="17"/>
      <c r="K6" s="17"/>
      <c r="L6" s="17"/>
      <c r="M6" s="17"/>
      <c r="N6" s="17"/>
      <c r="O6" s="15"/>
      <c r="R6" s="24" t="s">
        <v>6891</v>
      </c>
      <c r="S6" s="24"/>
      <c r="T6" s="24"/>
      <c r="U6" s="24"/>
      <c r="V6" s="17"/>
      <c r="W6" s="17"/>
      <c r="X6" s="17"/>
      <c r="Y6" s="17"/>
      <c r="Z6" s="17"/>
      <c r="AA6" s="17"/>
      <c r="AB6" s="17"/>
      <c r="AC6" s="17"/>
      <c r="AD6" s="17"/>
      <c r="AE6" s="17"/>
      <c r="AH6" s="24" t="s">
        <v>6835</v>
      </c>
      <c r="AI6" s="24"/>
      <c r="AJ6" s="24"/>
      <c r="AK6" s="24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2:47" s="11" customFormat="1" ht="13.5">
      <c r="C7" s="11" t="s">
        <v>4</v>
      </c>
      <c r="F7" s="42">
        <f>F8+F14+F22+F26+F30+F33+F36</f>
        <v>0</v>
      </c>
      <c r="G7" s="42">
        <f>G8+G14+G22+G26+G30+G33+G36</f>
        <v>0</v>
      </c>
      <c r="H7" s="42">
        <f>H8+H14+H22+H26+H30+H33+H36</f>
        <v>165701029673</v>
      </c>
      <c r="I7" s="42">
        <f t="shared" ref="I7:M7" si="0">I8+I14+I22+I26+I30+I33+I36</f>
        <v>220240567361</v>
      </c>
      <c r="J7" s="42">
        <f t="shared" si="0"/>
        <v>96032416095</v>
      </c>
      <c r="K7" s="42">
        <f t="shared" si="0"/>
        <v>300348681875</v>
      </c>
      <c r="L7" s="42">
        <f t="shared" si="0"/>
        <v>0</v>
      </c>
      <c r="M7" s="42">
        <f t="shared" si="0"/>
        <v>157813744524</v>
      </c>
      <c r="N7" s="42">
        <f>N8+N14+N22+N26+N30+N33+N36</f>
        <v>0</v>
      </c>
      <c r="O7" s="42">
        <f>SUM(F7:N7)</f>
        <v>940136439528</v>
      </c>
      <c r="S7" s="11" t="s">
        <v>4</v>
      </c>
      <c r="V7" s="42">
        <f>V8+V14+V22+V26+V30+V33+V36</f>
        <v>0</v>
      </c>
      <c r="W7" s="42">
        <f>W8+W14+W22+W26+W30+W33+W36</f>
        <v>0</v>
      </c>
      <c r="X7" s="42">
        <f>X8+X14+X22+X26+X30+X33+X36</f>
        <v>6852496</v>
      </c>
      <c r="Y7" s="42">
        <f t="shared" ref="Y7:AC7" si="1">Y8+Y14+Y22+Y26+Y30+Y33+Y36</f>
        <v>6738258</v>
      </c>
      <c r="Z7" s="42">
        <f t="shared" si="1"/>
        <v>404881</v>
      </c>
      <c r="AA7" s="42">
        <f t="shared" si="1"/>
        <v>7981294</v>
      </c>
      <c r="AB7" s="42">
        <f t="shared" si="1"/>
        <v>0</v>
      </c>
      <c r="AC7" s="42">
        <f t="shared" si="1"/>
        <v>4643462</v>
      </c>
      <c r="AD7" s="42">
        <f>AD8+AD14+AD22+AD26+AD30+AD33+AD36</f>
        <v>0</v>
      </c>
      <c r="AE7" s="42">
        <f>SUM(V7:AD7)</f>
        <v>26620391</v>
      </c>
      <c r="AI7" s="11" t="s">
        <v>4</v>
      </c>
      <c r="AL7" s="52">
        <f>IFERROR(F7/V7,0)</f>
        <v>0</v>
      </c>
      <c r="AM7" s="52">
        <f t="shared" ref="AM7:AM70" si="2">IFERROR(G7/W7,0)</f>
        <v>0</v>
      </c>
      <c r="AN7" s="52">
        <f t="shared" ref="AN7:AN70" si="3">IFERROR(H7/X7,0)</f>
        <v>24181.120233123813</v>
      </c>
      <c r="AO7" s="52">
        <f t="shared" ref="AO7:AO70" si="4">IFERROR(I7/Y7,0)</f>
        <v>32685.089731055119</v>
      </c>
      <c r="AP7" s="52">
        <f t="shared" ref="AP7:AP70" si="5">IFERROR(J7/Z7,0)</f>
        <v>237186.76869252941</v>
      </c>
      <c r="AQ7" s="52">
        <f t="shared" ref="AQ7:AQ70" si="6">IFERROR(K7/AA7,0)</f>
        <v>37631.577269926405</v>
      </c>
      <c r="AR7" s="52">
        <f t="shared" ref="AR7:AR70" si="7">IFERROR(L7/AB7,0)</f>
        <v>0</v>
      </c>
      <c r="AS7" s="52">
        <f t="shared" ref="AS7:AS70" si="8">IFERROR(M7/AC7,0)</f>
        <v>33986.225045881714</v>
      </c>
      <c r="AT7" s="52">
        <f t="shared" ref="AT7:AT70" si="9">IFERROR(N7/AD7,0)</f>
        <v>0</v>
      </c>
      <c r="AU7" s="52">
        <f t="shared" ref="AU7:AU70" si="10">IFERROR(O7/AE7,0)</f>
        <v>35316.402359679843</v>
      </c>
    </row>
    <row r="8" spans="2:47" ht="13.5">
      <c r="B8" s="17"/>
      <c r="C8" s="17"/>
      <c r="D8" s="17" t="s">
        <v>1087</v>
      </c>
      <c r="E8" s="17"/>
      <c r="F8" s="37">
        <f>SUM(F9:F13)</f>
        <v>0</v>
      </c>
      <c r="G8" s="37">
        <f>SUM(G9:G13)</f>
        <v>0</v>
      </c>
      <c r="H8" s="37">
        <f>SUM(H9:H13)</f>
        <v>0</v>
      </c>
      <c r="I8" s="37">
        <f t="shared" ref="I8:M8" si="11">SUM(I9:I13)</f>
        <v>0</v>
      </c>
      <c r="J8" s="37">
        <f t="shared" si="11"/>
        <v>0</v>
      </c>
      <c r="K8" s="37">
        <f t="shared" si="11"/>
        <v>0</v>
      </c>
      <c r="L8" s="37">
        <f t="shared" si="11"/>
        <v>0</v>
      </c>
      <c r="M8" s="37">
        <f t="shared" si="11"/>
        <v>0</v>
      </c>
      <c r="N8" s="37">
        <f>SUM(N9:N13)</f>
        <v>0</v>
      </c>
      <c r="O8" s="33">
        <f t="shared" ref="O8:O67" si="12">SUM(F8:N8)</f>
        <v>0</v>
      </c>
      <c r="P8" s="10"/>
      <c r="R8" s="17"/>
      <c r="S8" s="17"/>
      <c r="T8" s="17" t="s">
        <v>1087</v>
      </c>
      <c r="U8" s="17"/>
      <c r="V8" s="37">
        <f>SUM(V9:V13)</f>
        <v>0</v>
      </c>
      <c r="W8" s="37">
        <f>SUM(W9:W13)</f>
        <v>0</v>
      </c>
      <c r="X8" s="37">
        <f>SUM(X9:X13)</f>
        <v>0</v>
      </c>
      <c r="Y8" s="37">
        <f t="shared" ref="Y8:AC8" si="13">SUM(Y9:Y13)</f>
        <v>0</v>
      </c>
      <c r="Z8" s="37">
        <f t="shared" si="13"/>
        <v>0</v>
      </c>
      <c r="AA8" s="37">
        <f t="shared" si="13"/>
        <v>0</v>
      </c>
      <c r="AB8" s="37">
        <f t="shared" si="13"/>
        <v>0</v>
      </c>
      <c r="AC8" s="37">
        <f t="shared" si="13"/>
        <v>0</v>
      </c>
      <c r="AD8" s="37">
        <f>SUM(AD9:AD13)</f>
        <v>0</v>
      </c>
      <c r="AE8" s="33">
        <f t="shared" ref="AE8:AE36" si="14">SUM(V8:AD8)</f>
        <v>0</v>
      </c>
      <c r="AH8" s="17"/>
      <c r="AI8" s="17"/>
      <c r="AJ8" s="17" t="s">
        <v>1087</v>
      </c>
      <c r="AK8" s="17"/>
      <c r="AL8" s="18">
        <f t="shared" ref="AL8:AL71" si="15">IFERROR(F8/V8,0)</f>
        <v>0</v>
      </c>
      <c r="AM8" s="18">
        <f t="shared" si="2"/>
        <v>0</v>
      </c>
      <c r="AN8" s="18">
        <f t="shared" si="3"/>
        <v>0</v>
      </c>
      <c r="AO8" s="18">
        <f t="shared" si="4"/>
        <v>0</v>
      </c>
      <c r="AP8" s="18">
        <f t="shared" si="5"/>
        <v>0</v>
      </c>
      <c r="AQ8" s="18">
        <f t="shared" si="6"/>
        <v>0</v>
      </c>
      <c r="AR8" s="18">
        <f t="shared" si="7"/>
        <v>0</v>
      </c>
      <c r="AS8" s="18">
        <f t="shared" si="8"/>
        <v>0</v>
      </c>
      <c r="AT8" s="18">
        <f t="shared" si="9"/>
        <v>0</v>
      </c>
      <c r="AU8" s="53">
        <f t="shared" si="10"/>
        <v>0</v>
      </c>
    </row>
    <row r="9" spans="2:47" ht="13.5">
      <c r="E9" s="10" t="s">
        <v>6806</v>
      </c>
      <c r="F9" s="34">
        <f>IFERROR(GETPIVOTDATA("Sum of 20.Nilai",'Pivot Eval'!$A$1,"06.Tahun",Param!$C$2,"02.Regional",MID(F$4,11,1),"08.Kanal",$C$7,"Group Eval",$D$8,"Kategori",$E9),0)</f>
        <v>0</v>
      </c>
      <c r="G9" s="34">
        <f>IFERROR(GETPIVOTDATA("Sum of 20.Nilai",'Pivot Eval'!$A$1,"06.Tahun",Param!$C$2,"02.Regional",MID(G$4,11,1),"08.Kanal",$C$7,"Group Eval",$D$8,"Kategori",$E9),0)</f>
        <v>0</v>
      </c>
      <c r="H9" s="34">
        <f>IFERROR(GETPIVOTDATA("Sum of 20.Nilai",'Pivot Eval'!$A$1,"06.Tahun",Param!$C$2,"02.Regional",MID(H$4,11,1),"08.Kanal",$C$7,"Group Eval",$D$8,"Kategori",$E9),0)</f>
        <v>0</v>
      </c>
      <c r="I9" s="34">
        <f>IFERROR(GETPIVOTDATA("Sum of 20.Nilai",'Pivot Eval'!$A$1,"06.Tahun",Param!$C$2,"02.Regional",MID(I$4,11,1),"08.Kanal",$C$7,"Group Eval",$D$8,"Kategori",$E9),0)</f>
        <v>0</v>
      </c>
      <c r="J9" s="34">
        <f>IFERROR(GETPIVOTDATA("Sum of 20.Nilai",'Pivot Eval'!$A$1,"06.Tahun",Param!$C$2,"02.Regional",MID(J$4,11,1),"08.Kanal",$C$7,"Group Eval",$D$8,"Kategori",$E9),0)</f>
        <v>0</v>
      </c>
      <c r="K9" s="34">
        <f>IFERROR(GETPIVOTDATA("Sum of 20.Nilai",'Pivot Eval'!$A$1,"06.Tahun",Param!$C$2,"02.Regional",MID(K$4,11,1),"08.Kanal",$C$7,"Group Eval",$D$8,"Kategori",$E9),0)</f>
        <v>0</v>
      </c>
      <c r="L9" s="34">
        <f>IFERROR(GETPIVOTDATA("Sum of 20.Nilai",'Pivot Eval'!$A$1,"06.Tahun",Param!$C$2,"02.Regional",MID(L$4,11,1),"08.Kanal",$C$7,"Group Eval",$D$8,"Kategori",$E9),0)</f>
        <v>0</v>
      </c>
      <c r="M9" s="34">
        <f>IFERROR(GETPIVOTDATA("Sum of 20.Nilai",'Pivot Eval'!$A$1,"06.Tahun",Param!$C$2,"02.Regional",MID(M$4,11,1),"08.Kanal",$C$7,"Group Eval",$D$8,"Kategori",$E9),0)</f>
        <v>0</v>
      </c>
      <c r="N9" s="34">
        <f>IFERROR(GETPIVOTDATA("Sum of 20.Nilai",'Pivot Eval'!$A$1,"06.Tahun",Param!$C$2,"02.Regional",MID(N$4,11,1),"08.Kanal",$C$7,"Group Eval",$D$8,"Kategori",$E9),0)</f>
        <v>0</v>
      </c>
      <c r="O9" s="39">
        <f t="shared" si="12"/>
        <v>0</v>
      </c>
      <c r="P9" s="10"/>
      <c r="U9" s="10" t="s">
        <v>6806</v>
      </c>
      <c r="V9" s="34">
        <f>IFERROR(GETPIVOTDATA("Sum of 22.Volume",'Pivot Eval'!$A$1,"06.Tahun",Param!$C$2,"02.Regional",MID(V$4,11,1),"08.Kanal",$C$7,"Group Eval",$D$8,"Kategori",$E9),0)</f>
        <v>0</v>
      </c>
      <c r="W9" s="34">
        <f>IFERROR(GETPIVOTDATA("Sum of 22.Volume",'Pivot Eval'!$A$1,"06.Tahun",Param!$C$2,"02.Regional",MID(W$4,11,1),"08.Kanal",$C$7,"Group Eval",$D$8,"Kategori",$E9),0)</f>
        <v>0</v>
      </c>
      <c r="X9" s="34">
        <f>IFERROR(GETPIVOTDATA("Sum of 22.Volume",'Pivot Eval'!$A$1,"06.Tahun",Param!$C$2,"02.Regional",MID(X$4,11,1),"08.Kanal",$C$7,"Group Eval",$D$8,"Kategori",$E9),0)</f>
        <v>0</v>
      </c>
      <c r="Y9" s="34">
        <f>IFERROR(GETPIVOTDATA("Sum of 22.Volume",'Pivot Eval'!$A$1,"06.Tahun",Param!$C$2,"02.Regional",MID(Y$4,11,1),"08.Kanal",$C$7,"Group Eval",$D$8,"Kategori",$E9),0)</f>
        <v>0</v>
      </c>
      <c r="Z9" s="34">
        <f>IFERROR(GETPIVOTDATA("Sum of 22.Volume",'Pivot Eval'!$A$1,"06.Tahun",Param!$C$2,"02.Regional",MID(Z$4,11,1),"08.Kanal",$C$7,"Group Eval",$D$8,"Kategori",$E9),0)</f>
        <v>0</v>
      </c>
      <c r="AA9" s="34">
        <f>IFERROR(GETPIVOTDATA("Sum of 22.Volume",'Pivot Eval'!$A$1,"06.Tahun",Param!$C$2,"02.Regional",MID(AA$4,11,1),"08.Kanal",$C$7,"Group Eval",$D$8,"Kategori",$E9),0)</f>
        <v>0</v>
      </c>
      <c r="AB9" s="34">
        <f>IFERROR(GETPIVOTDATA("Sum of 22.Volume",'Pivot Eval'!$A$1,"06.Tahun",Param!$C$2,"02.Regional",MID(AB$4,11,1),"08.Kanal",$C$7,"Group Eval",$D$8,"Kategori",$E9),0)</f>
        <v>0</v>
      </c>
      <c r="AC9" s="34">
        <f>IFERROR(GETPIVOTDATA("Sum of 22.Volume",'Pivot Eval'!$A$1,"06.Tahun",Param!$C$2,"02.Regional",MID(AC$4,11,1),"08.Kanal",$C$7,"Group Eval",$D$8,"Kategori",$E9),0)</f>
        <v>0</v>
      </c>
      <c r="AD9" s="34">
        <f>IFERROR(GETPIVOTDATA("Sum of 22.Volume",'Pivot Eval'!$A$1,"06.Tahun",Param!$C$2,"02.Regional",MID(AD$4,11,1),"08.Kanal",$C$7,"Group Eval",$D$8,"Kategori",$E9),0)</f>
        <v>0</v>
      </c>
      <c r="AE9" s="39">
        <f t="shared" si="14"/>
        <v>0</v>
      </c>
      <c r="AK9" s="10" t="s">
        <v>6806</v>
      </c>
      <c r="AL9" s="54">
        <f t="shared" si="15"/>
        <v>0</v>
      </c>
      <c r="AM9" s="54">
        <f t="shared" si="2"/>
        <v>0</v>
      </c>
      <c r="AN9" s="54">
        <f t="shared" si="3"/>
        <v>0</v>
      </c>
      <c r="AO9" s="54">
        <f t="shared" si="4"/>
        <v>0</v>
      </c>
      <c r="AP9" s="54">
        <f t="shared" si="5"/>
        <v>0</v>
      </c>
      <c r="AQ9" s="54">
        <f t="shared" si="6"/>
        <v>0</v>
      </c>
      <c r="AR9" s="54">
        <f t="shared" si="7"/>
        <v>0</v>
      </c>
      <c r="AS9" s="54">
        <f t="shared" si="8"/>
        <v>0</v>
      </c>
      <c r="AT9" s="54">
        <f t="shared" si="9"/>
        <v>0</v>
      </c>
      <c r="AU9" s="55">
        <f t="shared" si="10"/>
        <v>0</v>
      </c>
    </row>
    <row r="10" spans="2:47" ht="13.5">
      <c r="B10" s="17"/>
      <c r="C10" s="17"/>
      <c r="D10" s="17"/>
      <c r="E10" s="17" t="s">
        <v>1088</v>
      </c>
      <c r="F10" s="40">
        <f>IFERROR(GETPIVOTDATA("Sum of 20.Nilai",'Pivot Eval'!$A$1,"06.Tahun",Param!$C$2,"02.Regional",MID(F$4,11,1),"08.Kanal",$C$7,"Group Eval",$D$8,"Kategori",$E10),0)</f>
        <v>0</v>
      </c>
      <c r="G10" s="40">
        <f>IFERROR(GETPIVOTDATA("Sum of 20.Nilai",'Pivot Eval'!$A$1,"06.Tahun",Param!$C$2,"02.Regional",MID(G$4,11,1),"08.Kanal",$C$7,"Group Eval",$D$8,"Kategori",$E10),0)</f>
        <v>0</v>
      </c>
      <c r="H10" s="40">
        <f>IFERROR(GETPIVOTDATA("Sum of 20.Nilai",'Pivot Eval'!$A$1,"06.Tahun",Param!$C$2,"02.Regional",MID(H$4,11,1),"08.Kanal",$C$7,"Group Eval",$D$8,"Kategori",$E10),0)</f>
        <v>0</v>
      </c>
      <c r="I10" s="40">
        <f>IFERROR(GETPIVOTDATA("Sum of 20.Nilai",'Pivot Eval'!$A$1,"06.Tahun",Param!$C$2,"02.Regional",MID(I$4,11,1),"08.Kanal",$C$7,"Group Eval",$D$8,"Kategori",$E10),0)</f>
        <v>0</v>
      </c>
      <c r="J10" s="40">
        <f>IFERROR(GETPIVOTDATA("Sum of 20.Nilai",'Pivot Eval'!$A$1,"06.Tahun",Param!$C$2,"02.Regional",MID(J$4,11,1),"08.Kanal",$C$7,"Group Eval",$D$8,"Kategori",$E10),0)</f>
        <v>0</v>
      </c>
      <c r="K10" s="40">
        <f>IFERROR(GETPIVOTDATA("Sum of 20.Nilai",'Pivot Eval'!$A$1,"06.Tahun",Param!$C$2,"02.Regional",MID(K$4,11,1),"08.Kanal",$C$7,"Group Eval",$D$8,"Kategori",$E10),0)</f>
        <v>0</v>
      </c>
      <c r="L10" s="40">
        <f>IFERROR(GETPIVOTDATA("Sum of 20.Nilai",'Pivot Eval'!$A$1,"06.Tahun",Param!$C$2,"02.Regional",MID(L$4,11,1),"08.Kanal",$C$7,"Group Eval",$D$8,"Kategori",$E10),0)</f>
        <v>0</v>
      </c>
      <c r="M10" s="40">
        <f>IFERROR(GETPIVOTDATA("Sum of 20.Nilai",'Pivot Eval'!$A$1,"06.Tahun",Param!$C$2,"02.Regional",MID(M$4,11,1),"08.Kanal",$C$7,"Group Eval",$D$8,"Kategori",$E10),0)</f>
        <v>0</v>
      </c>
      <c r="N10" s="40">
        <f>IFERROR(GETPIVOTDATA("Sum of 20.Nilai",'Pivot Eval'!$A$1,"06.Tahun",Param!$C$2,"02.Regional",MID(N$4,11,1),"08.Kanal",$C$7,"Group Eval",$D$8,"Kategori",$E10),0)</f>
        <v>0</v>
      </c>
      <c r="O10" s="38">
        <f t="shared" si="12"/>
        <v>0</v>
      </c>
      <c r="P10" s="10"/>
      <c r="R10" s="17"/>
      <c r="S10" s="17"/>
      <c r="T10" s="17"/>
      <c r="U10" s="17" t="s">
        <v>1088</v>
      </c>
      <c r="V10" s="40">
        <f>IFERROR(GETPIVOTDATA("Sum of 22.Volume",'Pivot Eval'!$A$1,"06.Tahun",Param!$C$2,"02.Regional",MID(V$4,11,1),"08.Kanal",$C$7,"Group Eval",$D$8,"Kategori",$E10),0)</f>
        <v>0</v>
      </c>
      <c r="W10" s="40">
        <f>IFERROR(GETPIVOTDATA("Sum of 22.Volume",'Pivot Eval'!$A$1,"06.Tahun",Param!$C$2,"02.Regional",MID(W$4,11,1),"08.Kanal",$C$7,"Group Eval",$D$8,"Kategori",$E10),0)</f>
        <v>0</v>
      </c>
      <c r="X10" s="40">
        <f>IFERROR(GETPIVOTDATA("Sum of 22.Volume",'Pivot Eval'!$A$1,"06.Tahun",Param!$C$2,"02.Regional",MID(X$4,11,1),"08.Kanal",$C$7,"Group Eval",$D$8,"Kategori",$E10),0)</f>
        <v>0</v>
      </c>
      <c r="Y10" s="40">
        <f>IFERROR(GETPIVOTDATA("Sum of 22.Volume",'Pivot Eval'!$A$1,"06.Tahun",Param!$C$2,"02.Regional",MID(Y$4,11,1),"08.Kanal",$C$7,"Group Eval",$D$8,"Kategori",$E10),0)</f>
        <v>0</v>
      </c>
      <c r="Z10" s="40">
        <f>IFERROR(GETPIVOTDATA("Sum of 22.Volume",'Pivot Eval'!$A$1,"06.Tahun",Param!$C$2,"02.Regional",MID(Z$4,11,1),"08.Kanal",$C$7,"Group Eval",$D$8,"Kategori",$E10),0)</f>
        <v>0</v>
      </c>
      <c r="AA10" s="40">
        <f>IFERROR(GETPIVOTDATA("Sum of 22.Volume",'Pivot Eval'!$A$1,"06.Tahun",Param!$C$2,"02.Regional",MID(AA$4,11,1),"08.Kanal",$C$7,"Group Eval",$D$8,"Kategori",$E10),0)</f>
        <v>0</v>
      </c>
      <c r="AB10" s="40">
        <f>IFERROR(GETPIVOTDATA("Sum of 22.Volume",'Pivot Eval'!$A$1,"06.Tahun",Param!$C$2,"02.Regional",MID(AB$4,11,1),"08.Kanal",$C$7,"Group Eval",$D$8,"Kategori",$E10),0)</f>
        <v>0</v>
      </c>
      <c r="AC10" s="40">
        <f>IFERROR(GETPIVOTDATA("Sum of 22.Volume",'Pivot Eval'!$A$1,"06.Tahun",Param!$C$2,"02.Regional",MID(AC$4,11,1),"08.Kanal",$C$7,"Group Eval",$D$8,"Kategori",$E10),0)</f>
        <v>0</v>
      </c>
      <c r="AD10" s="40">
        <f>IFERROR(GETPIVOTDATA("Sum of 22.Volume",'Pivot Eval'!$A$1,"06.Tahun",Param!$C$2,"02.Regional",MID(AD$4,11,1),"08.Kanal",$C$7,"Group Eval",$D$8,"Kategori",$E10),0)</f>
        <v>0</v>
      </c>
      <c r="AE10" s="38">
        <f t="shared" si="14"/>
        <v>0</v>
      </c>
      <c r="AH10" s="17"/>
      <c r="AI10" s="17"/>
      <c r="AJ10" s="17"/>
      <c r="AK10" s="17" t="s">
        <v>1088</v>
      </c>
      <c r="AL10" s="56">
        <f t="shared" si="15"/>
        <v>0</v>
      </c>
      <c r="AM10" s="56">
        <f t="shared" si="2"/>
        <v>0</v>
      </c>
      <c r="AN10" s="56">
        <f t="shared" si="3"/>
        <v>0</v>
      </c>
      <c r="AO10" s="56">
        <f t="shared" si="4"/>
        <v>0</v>
      </c>
      <c r="AP10" s="56">
        <f t="shared" si="5"/>
        <v>0</v>
      </c>
      <c r="AQ10" s="56">
        <f t="shared" si="6"/>
        <v>0</v>
      </c>
      <c r="AR10" s="56">
        <f t="shared" si="7"/>
        <v>0</v>
      </c>
      <c r="AS10" s="56">
        <f t="shared" si="8"/>
        <v>0</v>
      </c>
      <c r="AT10" s="56">
        <f t="shared" si="9"/>
        <v>0</v>
      </c>
      <c r="AU10" s="57">
        <f t="shared" si="10"/>
        <v>0</v>
      </c>
    </row>
    <row r="11" spans="2:47" ht="13.5">
      <c r="E11" s="10" t="s">
        <v>1034</v>
      </c>
      <c r="F11" s="34">
        <f>IFERROR(GETPIVOTDATA("Sum of 20.Nilai",'Pivot Eval'!$A$1,"06.Tahun",Param!$C$2,"02.Regional",MID(F$4,11,1),"08.Kanal",$C$7,"Group Eval",$D$8,"Kategori",$E11),0)</f>
        <v>0</v>
      </c>
      <c r="G11" s="34">
        <f>IFERROR(GETPIVOTDATA("Sum of 20.Nilai",'Pivot Eval'!$A$1,"06.Tahun",Param!$C$2,"02.Regional",MID(G$4,11,1),"08.Kanal",$C$7,"Group Eval",$D$8,"Kategori",$E11),0)</f>
        <v>0</v>
      </c>
      <c r="H11" s="34">
        <f>IFERROR(GETPIVOTDATA("Sum of 20.Nilai",'Pivot Eval'!$A$1,"06.Tahun",Param!$C$2,"02.Regional",MID(H$4,11,1),"08.Kanal",$C$7,"Group Eval",$D$8,"Kategori",$E11),0)</f>
        <v>0</v>
      </c>
      <c r="I11" s="34">
        <f>IFERROR(GETPIVOTDATA("Sum of 20.Nilai",'Pivot Eval'!$A$1,"06.Tahun",Param!$C$2,"02.Regional",MID(I$4,11,1),"08.Kanal",$C$7,"Group Eval",$D$8,"Kategori",$E11),0)</f>
        <v>0</v>
      </c>
      <c r="J11" s="34">
        <f>IFERROR(GETPIVOTDATA("Sum of 20.Nilai",'Pivot Eval'!$A$1,"06.Tahun",Param!$C$2,"02.Regional",MID(J$4,11,1),"08.Kanal",$C$7,"Group Eval",$D$8,"Kategori",$E11),0)</f>
        <v>0</v>
      </c>
      <c r="K11" s="34">
        <f>IFERROR(GETPIVOTDATA("Sum of 20.Nilai",'Pivot Eval'!$A$1,"06.Tahun",Param!$C$2,"02.Regional",MID(K$4,11,1),"08.Kanal",$C$7,"Group Eval",$D$8,"Kategori",$E11),0)</f>
        <v>0</v>
      </c>
      <c r="L11" s="34">
        <f>IFERROR(GETPIVOTDATA("Sum of 20.Nilai",'Pivot Eval'!$A$1,"06.Tahun",Param!$C$2,"02.Regional",MID(L$4,11,1),"08.Kanal",$C$7,"Group Eval",$D$8,"Kategori",$E11),0)</f>
        <v>0</v>
      </c>
      <c r="M11" s="34">
        <f>IFERROR(GETPIVOTDATA("Sum of 20.Nilai",'Pivot Eval'!$A$1,"06.Tahun",Param!$C$2,"02.Regional",MID(M$4,11,1),"08.Kanal",$C$7,"Group Eval",$D$8,"Kategori",$E11),0)</f>
        <v>0</v>
      </c>
      <c r="N11" s="34">
        <f>IFERROR(GETPIVOTDATA("Sum of 20.Nilai",'Pivot Eval'!$A$1,"06.Tahun",Param!$C$2,"02.Regional",MID(N$4,11,1),"08.Kanal",$C$7,"Group Eval",$D$8,"Kategori",$E11),0)</f>
        <v>0</v>
      </c>
      <c r="O11" s="39">
        <f t="shared" si="12"/>
        <v>0</v>
      </c>
      <c r="P11" s="10"/>
      <c r="U11" s="10" t="s">
        <v>1034</v>
      </c>
      <c r="V11" s="34">
        <f>IFERROR(GETPIVOTDATA("Sum of 22.Volume",'Pivot Eval'!$A$1,"06.Tahun",Param!$C$2,"02.Regional",MID(V$4,11,1),"08.Kanal",$C$7,"Group Eval",$D$8,"Kategori",$E11),0)</f>
        <v>0</v>
      </c>
      <c r="W11" s="34">
        <f>IFERROR(GETPIVOTDATA("Sum of 22.Volume",'Pivot Eval'!$A$1,"06.Tahun",Param!$C$2,"02.Regional",MID(W$4,11,1),"08.Kanal",$C$7,"Group Eval",$D$8,"Kategori",$E11),0)</f>
        <v>0</v>
      </c>
      <c r="X11" s="34">
        <f>IFERROR(GETPIVOTDATA("Sum of 22.Volume",'Pivot Eval'!$A$1,"06.Tahun",Param!$C$2,"02.Regional",MID(X$4,11,1),"08.Kanal",$C$7,"Group Eval",$D$8,"Kategori",$E11),0)</f>
        <v>0</v>
      </c>
      <c r="Y11" s="34">
        <f>IFERROR(GETPIVOTDATA("Sum of 22.Volume",'Pivot Eval'!$A$1,"06.Tahun",Param!$C$2,"02.Regional",MID(Y$4,11,1),"08.Kanal",$C$7,"Group Eval",$D$8,"Kategori",$E11),0)</f>
        <v>0</v>
      </c>
      <c r="Z11" s="34">
        <f>IFERROR(GETPIVOTDATA("Sum of 22.Volume",'Pivot Eval'!$A$1,"06.Tahun",Param!$C$2,"02.Regional",MID(Z$4,11,1),"08.Kanal",$C$7,"Group Eval",$D$8,"Kategori",$E11),0)</f>
        <v>0</v>
      </c>
      <c r="AA11" s="34">
        <f>IFERROR(GETPIVOTDATA("Sum of 22.Volume",'Pivot Eval'!$A$1,"06.Tahun",Param!$C$2,"02.Regional",MID(AA$4,11,1),"08.Kanal",$C$7,"Group Eval",$D$8,"Kategori",$E11),0)</f>
        <v>0</v>
      </c>
      <c r="AB11" s="34">
        <f>IFERROR(GETPIVOTDATA("Sum of 22.Volume",'Pivot Eval'!$A$1,"06.Tahun",Param!$C$2,"02.Regional",MID(AB$4,11,1),"08.Kanal",$C$7,"Group Eval",$D$8,"Kategori",$E11),0)</f>
        <v>0</v>
      </c>
      <c r="AC11" s="34">
        <f>IFERROR(GETPIVOTDATA("Sum of 22.Volume",'Pivot Eval'!$A$1,"06.Tahun",Param!$C$2,"02.Regional",MID(AC$4,11,1),"08.Kanal",$C$7,"Group Eval",$D$8,"Kategori",$E11),0)</f>
        <v>0</v>
      </c>
      <c r="AD11" s="34">
        <f>IFERROR(GETPIVOTDATA("Sum of 22.Volume",'Pivot Eval'!$A$1,"06.Tahun",Param!$C$2,"02.Regional",MID(AD$4,11,1),"08.Kanal",$C$7,"Group Eval",$D$8,"Kategori",$E11),0)</f>
        <v>0</v>
      </c>
      <c r="AE11" s="39">
        <f t="shared" si="14"/>
        <v>0</v>
      </c>
      <c r="AK11" s="10" t="s">
        <v>1034</v>
      </c>
      <c r="AL11" s="54">
        <f t="shared" si="15"/>
        <v>0</v>
      </c>
      <c r="AM11" s="54">
        <f t="shared" si="2"/>
        <v>0</v>
      </c>
      <c r="AN11" s="54">
        <f t="shared" si="3"/>
        <v>0</v>
      </c>
      <c r="AO11" s="54">
        <f t="shared" si="4"/>
        <v>0</v>
      </c>
      <c r="AP11" s="54">
        <f t="shared" si="5"/>
        <v>0</v>
      </c>
      <c r="AQ11" s="54">
        <f t="shared" si="6"/>
        <v>0</v>
      </c>
      <c r="AR11" s="54">
        <f t="shared" si="7"/>
        <v>0</v>
      </c>
      <c r="AS11" s="54">
        <f t="shared" si="8"/>
        <v>0</v>
      </c>
      <c r="AT11" s="54">
        <f t="shared" si="9"/>
        <v>0</v>
      </c>
      <c r="AU11" s="55">
        <f t="shared" si="10"/>
        <v>0</v>
      </c>
    </row>
    <row r="12" spans="2:47" ht="13.5">
      <c r="B12" s="17"/>
      <c r="C12" s="17"/>
      <c r="D12" s="17"/>
      <c r="E12" s="17" t="s">
        <v>1036</v>
      </c>
      <c r="F12" s="40">
        <f>IFERROR(GETPIVOTDATA("Sum of 20.Nilai",'Pivot Eval'!$A$1,"06.Tahun",Param!$C$2,"02.Regional",MID(F$4,11,1),"08.Kanal",$C$7,"Group Eval",$D$8,"Kategori",$E12),0)</f>
        <v>0</v>
      </c>
      <c r="G12" s="40">
        <f>IFERROR(GETPIVOTDATA("Sum of 20.Nilai",'Pivot Eval'!$A$1,"06.Tahun",Param!$C$2,"02.Regional",MID(G$4,11,1),"08.Kanal",$C$7,"Group Eval",$D$8,"Kategori",$E12),0)</f>
        <v>0</v>
      </c>
      <c r="H12" s="40">
        <f>IFERROR(GETPIVOTDATA("Sum of 20.Nilai",'Pivot Eval'!$A$1,"06.Tahun",Param!$C$2,"02.Regional",MID(H$4,11,1),"08.Kanal",$C$7,"Group Eval",$D$8,"Kategori",$E12),0)</f>
        <v>0</v>
      </c>
      <c r="I12" s="40">
        <f>IFERROR(GETPIVOTDATA("Sum of 20.Nilai",'Pivot Eval'!$A$1,"06.Tahun",Param!$C$2,"02.Regional",MID(I$4,11,1),"08.Kanal",$C$7,"Group Eval",$D$8,"Kategori",$E12),0)</f>
        <v>0</v>
      </c>
      <c r="J12" s="40">
        <f>IFERROR(GETPIVOTDATA("Sum of 20.Nilai",'Pivot Eval'!$A$1,"06.Tahun",Param!$C$2,"02.Regional",MID(J$4,11,1),"08.Kanal",$C$7,"Group Eval",$D$8,"Kategori",$E12),0)</f>
        <v>0</v>
      </c>
      <c r="K12" s="40">
        <f>IFERROR(GETPIVOTDATA("Sum of 20.Nilai",'Pivot Eval'!$A$1,"06.Tahun",Param!$C$2,"02.Regional",MID(K$4,11,1),"08.Kanal",$C$7,"Group Eval",$D$8,"Kategori",$E12),0)</f>
        <v>0</v>
      </c>
      <c r="L12" s="40">
        <f>IFERROR(GETPIVOTDATA("Sum of 20.Nilai",'Pivot Eval'!$A$1,"06.Tahun",Param!$C$2,"02.Regional",MID(L$4,11,1),"08.Kanal",$C$7,"Group Eval",$D$8,"Kategori",$E12),0)</f>
        <v>0</v>
      </c>
      <c r="M12" s="40">
        <f>IFERROR(GETPIVOTDATA("Sum of 20.Nilai",'Pivot Eval'!$A$1,"06.Tahun",Param!$C$2,"02.Regional",MID(M$4,11,1),"08.Kanal",$C$7,"Group Eval",$D$8,"Kategori",$E12),0)</f>
        <v>0</v>
      </c>
      <c r="N12" s="40">
        <f>IFERROR(GETPIVOTDATA("Sum of 20.Nilai",'Pivot Eval'!$A$1,"06.Tahun",Param!$C$2,"02.Regional",MID(N$4,11,1),"08.Kanal",$C$7,"Group Eval",$D$8,"Kategori",$E12),0)</f>
        <v>0</v>
      </c>
      <c r="O12" s="38">
        <f t="shared" si="12"/>
        <v>0</v>
      </c>
      <c r="P12" s="10"/>
      <c r="R12" s="17"/>
      <c r="S12" s="17"/>
      <c r="T12" s="17"/>
      <c r="U12" s="17" t="s">
        <v>1036</v>
      </c>
      <c r="V12" s="40">
        <f>IFERROR(GETPIVOTDATA("Sum of 22.Volume",'Pivot Eval'!$A$1,"06.Tahun",Param!$C$2,"02.Regional",MID(V$4,11,1),"08.Kanal",$C$7,"Group Eval",$D$8,"Kategori",$E12),0)</f>
        <v>0</v>
      </c>
      <c r="W12" s="40">
        <f>IFERROR(GETPIVOTDATA("Sum of 22.Volume",'Pivot Eval'!$A$1,"06.Tahun",Param!$C$2,"02.Regional",MID(W$4,11,1),"08.Kanal",$C$7,"Group Eval",$D$8,"Kategori",$E12),0)</f>
        <v>0</v>
      </c>
      <c r="X12" s="40">
        <f>IFERROR(GETPIVOTDATA("Sum of 22.Volume",'Pivot Eval'!$A$1,"06.Tahun",Param!$C$2,"02.Regional",MID(X$4,11,1),"08.Kanal",$C$7,"Group Eval",$D$8,"Kategori",$E12),0)</f>
        <v>0</v>
      </c>
      <c r="Y12" s="40">
        <f>IFERROR(GETPIVOTDATA("Sum of 22.Volume",'Pivot Eval'!$A$1,"06.Tahun",Param!$C$2,"02.Regional",MID(Y$4,11,1),"08.Kanal",$C$7,"Group Eval",$D$8,"Kategori",$E12),0)</f>
        <v>0</v>
      </c>
      <c r="Z12" s="40">
        <f>IFERROR(GETPIVOTDATA("Sum of 22.Volume",'Pivot Eval'!$A$1,"06.Tahun",Param!$C$2,"02.Regional",MID(Z$4,11,1),"08.Kanal",$C$7,"Group Eval",$D$8,"Kategori",$E12),0)</f>
        <v>0</v>
      </c>
      <c r="AA12" s="40">
        <f>IFERROR(GETPIVOTDATA("Sum of 22.Volume",'Pivot Eval'!$A$1,"06.Tahun",Param!$C$2,"02.Regional",MID(AA$4,11,1),"08.Kanal",$C$7,"Group Eval",$D$8,"Kategori",$E12),0)</f>
        <v>0</v>
      </c>
      <c r="AB12" s="40">
        <f>IFERROR(GETPIVOTDATA("Sum of 22.Volume",'Pivot Eval'!$A$1,"06.Tahun",Param!$C$2,"02.Regional",MID(AB$4,11,1),"08.Kanal",$C$7,"Group Eval",$D$8,"Kategori",$E12),0)</f>
        <v>0</v>
      </c>
      <c r="AC12" s="40">
        <f>IFERROR(GETPIVOTDATA("Sum of 22.Volume",'Pivot Eval'!$A$1,"06.Tahun",Param!$C$2,"02.Regional",MID(AC$4,11,1),"08.Kanal",$C$7,"Group Eval",$D$8,"Kategori",$E12),0)</f>
        <v>0</v>
      </c>
      <c r="AD12" s="40">
        <f>IFERROR(GETPIVOTDATA("Sum of 22.Volume",'Pivot Eval'!$A$1,"06.Tahun",Param!$C$2,"02.Regional",MID(AD$4,11,1),"08.Kanal",$C$7,"Group Eval",$D$8,"Kategori",$E12),0)</f>
        <v>0</v>
      </c>
      <c r="AE12" s="38">
        <f t="shared" si="14"/>
        <v>0</v>
      </c>
      <c r="AH12" s="17"/>
      <c r="AI12" s="17"/>
      <c r="AJ12" s="17"/>
      <c r="AK12" s="17" t="s">
        <v>1036</v>
      </c>
      <c r="AL12" s="56">
        <f t="shared" si="15"/>
        <v>0</v>
      </c>
      <c r="AM12" s="56">
        <f t="shared" si="2"/>
        <v>0</v>
      </c>
      <c r="AN12" s="56">
        <f t="shared" si="3"/>
        <v>0</v>
      </c>
      <c r="AO12" s="56">
        <f t="shared" si="4"/>
        <v>0</v>
      </c>
      <c r="AP12" s="56">
        <f t="shared" si="5"/>
        <v>0</v>
      </c>
      <c r="AQ12" s="56">
        <f t="shared" si="6"/>
        <v>0</v>
      </c>
      <c r="AR12" s="56">
        <f t="shared" si="7"/>
        <v>0</v>
      </c>
      <c r="AS12" s="56">
        <f t="shared" si="8"/>
        <v>0</v>
      </c>
      <c r="AT12" s="56">
        <f t="shared" si="9"/>
        <v>0</v>
      </c>
      <c r="AU12" s="57">
        <f t="shared" si="10"/>
        <v>0</v>
      </c>
    </row>
    <row r="13" spans="2:47" ht="13.5">
      <c r="E13" s="10" t="s">
        <v>6481</v>
      </c>
      <c r="F13" s="34">
        <f>IFERROR(GETPIVOTDATA("Sum of 20.Nilai",'Pivot Eval'!$A$1,"06.Tahun",Param!$C$2,"02.Regional",MID(F$4,11,1),"08.Kanal",$C$7,"Group Eval",$D$8,"Kategori",$E13),0)</f>
        <v>0</v>
      </c>
      <c r="G13" s="34">
        <f>IFERROR(GETPIVOTDATA("Sum of 20.Nilai",'Pivot Eval'!$A$1,"06.Tahun",Param!$C$2,"02.Regional",MID(G$4,11,1),"08.Kanal",$C$7,"Group Eval",$D$8,"Kategori",$E13),0)</f>
        <v>0</v>
      </c>
      <c r="H13" s="34">
        <f>IFERROR(GETPIVOTDATA("Sum of 20.Nilai",'Pivot Eval'!$A$1,"06.Tahun",Param!$C$2,"02.Regional",MID(H$4,11,1),"08.Kanal",$C$7,"Group Eval",$D$8,"Kategori",$E13),0)</f>
        <v>0</v>
      </c>
      <c r="I13" s="34">
        <f>IFERROR(GETPIVOTDATA("Sum of 20.Nilai",'Pivot Eval'!$A$1,"06.Tahun",Param!$C$2,"02.Regional",MID(I$4,11,1),"08.Kanal",$C$7,"Group Eval",$D$8,"Kategori",$E13),0)</f>
        <v>0</v>
      </c>
      <c r="J13" s="34">
        <f>IFERROR(GETPIVOTDATA("Sum of 20.Nilai",'Pivot Eval'!$A$1,"06.Tahun",Param!$C$2,"02.Regional",MID(J$4,11,1),"08.Kanal",$C$7,"Group Eval",$D$8,"Kategori",$E13),0)</f>
        <v>0</v>
      </c>
      <c r="K13" s="34">
        <f>IFERROR(GETPIVOTDATA("Sum of 20.Nilai",'Pivot Eval'!$A$1,"06.Tahun",Param!$C$2,"02.Regional",MID(K$4,11,1),"08.Kanal",$C$7,"Group Eval",$D$8,"Kategori",$E13),0)</f>
        <v>0</v>
      </c>
      <c r="L13" s="34">
        <f>IFERROR(GETPIVOTDATA("Sum of 20.Nilai",'Pivot Eval'!$A$1,"06.Tahun",Param!$C$2,"02.Regional",MID(L$4,11,1),"08.Kanal",$C$7,"Group Eval",$D$8,"Kategori",$E13),0)</f>
        <v>0</v>
      </c>
      <c r="M13" s="34">
        <f>IFERROR(GETPIVOTDATA("Sum of 20.Nilai",'Pivot Eval'!$A$1,"06.Tahun",Param!$C$2,"02.Regional",MID(M$4,11,1),"08.Kanal",$C$7,"Group Eval",$D$8,"Kategori",$E13),0)</f>
        <v>0</v>
      </c>
      <c r="N13" s="34">
        <f>IFERROR(GETPIVOTDATA("Sum of 20.Nilai",'Pivot Eval'!$A$1,"06.Tahun",Param!$C$2,"02.Regional",MID(N$4,11,1),"08.Kanal",$C$7,"Group Eval",$D$8,"Kategori",$E13),0)</f>
        <v>0</v>
      </c>
      <c r="O13" s="39">
        <f t="shared" si="12"/>
        <v>0</v>
      </c>
      <c r="P13" s="10"/>
      <c r="U13" s="10" t="s">
        <v>6481</v>
      </c>
      <c r="V13" s="34">
        <f>IFERROR(GETPIVOTDATA("Sum of 22.Volume",'Pivot Eval'!$A$1,"06.Tahun",Param!$C$2,"02.Regional",MID(V$4,11,1),"08.Kanal",$C$7,"Group Eval",$D$8,"Kategori",$E13),0)</f>
        <v>0</v>
      </c>
      <c r="W13" s="34">
        <f>IFERROR(GETPIVOTDATA("Sum of 22.Volume",'Pivot Eval'!$A$1,"06.Tahun",Param!$C$2,"02.Regional",MID(W$4,11,1),"08.Kanal",$C$7,"Group Eval",$D$8,"Kategori",$E13),0)</f>
        <v>0</v>
      </c>
      <c r="X13" s="34">
        <f>IFERROR(GETPIVOTDATA("Sum of 22.Volume",'Pivot Eval'!$A$1,"06.Tahun",Param!$C$2,"02.Regional",MID(X$4,11,1),"08.Kanal",$C$7,"Group Eval",$D$8,"Kategori",$E13),0)</f>
        <v>0</v>
      </c>
      <c r="Y13" s="34">
        <f>IFERROR(GETPIVOTDATA("Sum of 22.Volume",'Pivot Eval'!$A$1,"06.Tahun",Param!$C$2,"02.Regional",MID(Y$4,11,1),"08.Kanal",$C$7,"Group Eval",$D$8,"Kategori",$E13),0)</f>
        <v>0</v>
      </c>
      <c r="Z13" s="34">
        <f>IFERROR(GETPIVOTDATA("Sum of 22.Volume",'Pivot Eval'!$A$1,"06.Tahun",Param!$C$2,"02.Regional",MID(Z$4,11,1),"08.Kanal",$C$7,"Group Eval",$D$8,"Kategori",$E13),0)</f>
        <v>0</v>
      </c>
      <c r="AA13" s="34">
        <f>IFERROR(GETPIVOTDATA("Sum of 22.Volume",'Pivot Eval'!$A$1,"06.Tahun",Param!$C$2,"02.Regional",MID(AA$4,11,1),"08.Kanal",$C$7,"Group Eval",$D$8,"Kategori",$E13),0)</f>
        <v>0</v>
      </c>
      <c r="AB13" s="34">
        <f>IFERROR(GETPIVOTDATA("Sum of 22.Volume",'Pivot Eval'!$A$1,"06.Tahun",Param!$C$2,"02.Regional",MID(AB$4,11,1),"08.Kanal",$C$7,"Group Eval",$D$8,"Kategori",$E13),0)</f>
        <v>0</v>
      </c>
      <c r="AC13" s="34">
        <f>IFERROR(GETPIVOTDATA("Sum of 22.Volume",'Pivot Eval'!$A$1,"06.Tahun",Param!$C$2,"02.Regional",MID(AC$4,11,1),"08.Kanal",$C$7,"Group Eval",$D$8,"Kategori",$E13),0)</f>
        <v>0</v>
      </c>
      <c r="AD13" s="34">
        <f>IFERROR(GETPIVOTDATA("Sum of 22.Volume",'Pivot Eval'!$A$1,"06.Tahun",Param!$C$2,"02.Regional",MID(AD$4,11,1),"08.Kanal",$C$7,"Group Eval",$D$8,"Kategori",$E13),0)</f>
        <v>0</v>
      </c>
      <c r="AE13" s="39">
        <f t="shared" si="14"/>
        <v>0</v>
      </c>
      <c r="AK13" s="10" t="s">
        <v>6481</v>
      </c>
      <c r="AL13" s="54">
        <f t="shared" si="15"/>
        <v>0</v>
      </c>
      <c r="AM13" s="54">
        <f t="shared" si="2"/>
        <v>0</v>
      </c>
      <c r="AN13" s="54">
        <f t="shared" si="3"/>
        <v>0</v>
      </c>
      <c r="AO13" s="54">
        <f t="shared" si="4"/>
        <v>0</v>
      </c>
      <c r="AP13" s="54">
        <f t="shared" si="5"/>
        <v>0</v>
      </c>
      <c r="AQ13" s="54">
        <f t="shared" si="6"/>
        <v>0</v>
      </c>
      <c r="AR13" s="54">
        <f t="shared" si="7"/>
        <v>0</v>
      </c>
      <c r="AS13" s="54">
        <f t="shared" si="8"/>
        <v>0</v>
      </c>
      <c r="AT13" s="54">
        <f t="shared" si="9"/>
        <v>0</v>
      </c>
      <c r="AU13" s="55">
        <f t="shared" si="10"/>
        <v>0</v>
      </c>
    </row>
    <row r="14" spans="2:47" ht="13.5">
      <c r="B14" s="17"/>
      <c r="C14" s="17"/>
      <c r="D14" s="17" t="s">
        <v>1106</v>
      </c>
      <c r="E14" s="17"/>
      <c r="F14" s="40">
        <f>SUM(F15:F21)</f>
        <v>0</v>
      </c>
      <c r="G14" s="40">
        <f>SUM(G15:G21)</f>
        <v>0</v>
      </c>
      <c r="H14" s="40">
        <f>SUM(H15:H21)</f>
        <v>56113076905</v>
      </c>
      <c r="I14" s="40">
        <f t="shared" ref="I14:M14" si="16">SUM(I15:I21)</f>
        <v>212901659527</v>
      </c>
      <c r="J14" s="40">
        <f t="shared" si="16"/>
        <v>0</v>
      </c>
      <c r="K14" s="40">
        <f t="shared" si="16"/>
        <v>243232137782</v>
      </c>
      <c r="L14" s="40">
        <f t="shared" si="16"/>
        <v>0</v>
      </c>
      <c r="M14" s="40">
        <f t="shared" si="16"/>
        <v>151127303515</v>
      </c>
      <c r="N14" s="40">
        <f>SUM(N15:N21)</f>
        <v>0</v>
      </c>
      <c r="O14" s="38">
        <f t="shared" si="12"/>
        <v>663374177729</v>
      </c>
      <c r="P14" s="10"/>
      <c r="R14" s="17"/>
      <c r="S14" s="17"/>
      <c r="T14" s="17" t="s">
        <v>1106</v>
      </c>
      <c r="U14" s="17"/>
      <c r="V14" s="40">
        <f>SUM(V15:V21)</f>
        <v>0</v>
      </c>
      <c r="W14" s="40">
        <f>SUM(W15:W21)</f>
        <v>0</v>
      </c>
      <c r="X14" s="40">
        <f>SUM(X15:X21)</f>
        <v>1668528</v>
      </c>
      <c r="Y14" s="40">
        <f t="shared" ref="Y14:AC14" si="17">SUM(Y15:Y21)</f>
        <v>6360318</v>
      </c>
      <c r="Z14" s="40">
        <f t="shared" si="17"/>
        <v>0</v>
      </c>
      <c r="AA14" s="40">
        <f t="shared" si="17"/>
        <v>7181214</v>
      </c>
      <c r="AB14" s="40">
        <f t="shared" si="17"/>
        <v>0</v>
      </c>
      <c r="AC14" s="40">
        <f t="shared" si="17"/>
        <v>4478862</v>
      </c>
      <c r="AD14" s="40">
        <f>SUM(AD15:AD21)</f>
        <v>0</v>
      </c>
      <c r="AE14" s="38">
        <f t="shared" si="14"/>
        <v>19688922</v>
      </c>
      <c r="AH14" s="17"/>
      <c r="AI14" s="17"/>
      <c r="AJ14" s="17" t="s">
        <v>1106</v>
      </c>
      <c r="AK14" s="17"/>
      <c r="AL14" s="56">
        <f t="shared" si="15"/>
        <v>0</v>
      </c>
      <c r="AM14" s="56">
        <f t="shared" si="2"/>
        <v>0</v>
      </c>
      <c r="AN14" s="56">
        <f t="shared" si="3"/>
        <v>33630.28783754303</v>
      </c>
      <c r="AO14" s="56">
        <f t="shared" si="4"/>
        <v>33473.430027712449</v>
      </c>
      <c r="AP14" s="56">
        <f t="shared" si="5"/>
        <v>0</v>
      </c>
      <c r="AQ14" s="56">
        <f t="shared" si="6"/>
        <v>33870.615439395064</v>
      </c>
      <c r="AR14" s="56">
        <f t="shared" si="7"/>
        <v>0</v>
      </c>
      <c r="AS14" s="56">
        <f t="shared" si="8"/>
        <v>33742.344264011706</v>
      </c>
      <c r="AT14" s="56">
        <f t="shared" si="9"/>
        <v>0</v>
      </c>
      <c r="AU14" s="57">
        <f t="shared" si="10"/>
        <v>33692.762748971225</v>
      </c>
    </row>
    <row r="15" spans="2:47" ht="13.5">
      <c r="E15" s="10" t="s">
        <v>379</v>
      </c>
      <c r="F15" s="34">
        <f>IFERROR(GETPIVOTDATA("Sum of 20.Nilai",'Pivot Eval'!$A$1,"06.Tahun",Param!$C$2,"02.Regional",MID(F$4,11,1),"08.Kanal",$C$7,"Group Eval",$D$14,"Kategori",$E15),0)</f>
        <v>0</v>
      </c>
      <c r="G15" s="34">
        <f>IFERROR(GETPIVOTDATA("Sum of 20.Nilai",'Pivot Eval'!$A$1,"06.Tahun",Param!$C$2,"02.Regional",MID(G$4,11,1),"08.Kanal",$C$7,"Group Eval",$D$14,"Kategori",$E15),0)</f>
        <v>0</v>
      </c>
      <c r="H15" s="34">
        <f>IFERROR(GETPIVOTDATA("Sum of 20.Nilai",'Pivot Eval'!$A$1,"06.Tahun",Param!$C$2,"02.Regional",MID(H$4,11,1),"08.Kanal",$C$7,"Group Eval",$D$14,"Kategori",$E15),0)</f>
        <v>0</v>
      </c>
      <c r="I15" s="34">
        <f>IFERROR(GETPIVOTDATA("Sum of 20.Nilai",'Pivot Eval'!$A$1,"06.Tahun",Param!$C$2,"02.Regional",MID(I$4,11,1),"08.Kanal",$C$7,"Group Eval",$D$14,"Kategori",$E15),0)</f>
        <v>0</v>
      </c>
      <c r="J15" s="34">
        <f>IFERROR(GETPIVOTDATA("Sum of 20.Nilai",'Pivot Eval'!$A$1,"06.Tahun",Param!$C$2,"02.Regional",MID(J$4,11,1),"08.Kanal",$C$7,"Group Eval",$D$14,"Kategori",$E15),0)</f>
        <v>0</v>
      </c>
      <c r="K15" s="34">
        <f>IFERROR(GETPIVOTDATA("Sum of 20.Nilai",'Pivot Eval'!$A$1,"06.Tahun",Param!$C$2,"02.Regional",MID(K$4,11,1),"08.Kanal",$C$7,"Group Eval",$D$14,"Kategori",$E15),0)</f>
        <v>0</v>
      </c>
      <c r="L15" s="34">
        <f>IFERROR(GETPIVOTDATA("Sum of 20.Nilai",'Pivot Eval'!$A$1,"06.Tahun",Param!$C$2,"02.Regional",MID(L$4,11,1),"08.Kanal",$C$7,"Group Eval",$D$14,"Kategori",$E15),0)</f>
        <v>0</v>
      </c>
      <c r="M15" s="34">
        <f>IFERROR(GETPIVOTDATA("Sum of 20.Nilai",'Pivot Eval'!$A$1,"06.Tahun",Param!$C$2,"02.Regional",MID(M$4,11,1),"08.Kanal",$C$7,"Group Eval",$D$14,"Kategori",$E15),0)</f>
        <v>0</v>
      </c>
      <c r="N15" s="34">
        <f>IFERROR(GETPIVOTDATA("Sum of 20.Nilai",'Pivot Eval'!$A$1,"06.Tahun",Param!$C$2,"02.Regional",MID(N$4,11,1),"08.Kanal",$C$7,"Group Eval",$D$14,"Kategori",$E15),0)</f>
        <v>0</v>
      </c>
      <c r="O15" s="39">
        <f t="shared" si="12"/>
        <v>0</v>
      </c>
      <c r="P15" s="10"/>
      <c r="U15" s="10" t="s">
        <v>379</v>
      </c>
      <c r="V15" s="34">
        <f>IFERROR(GETPIVOTDATA("Sum of 22.Volume",'Pivot Eval'!$A$1,"06.Tahun",Param!$C$2,"02.Regional",MID(V$4,11,1),"08.Kanal",$C$7,"Group Eval",$D$14,"Kategori",$E15),0)</f>
        <v>0</v>
      </c>
      <c r="W15" s="34">
        <f>IFERROR(GETPIVOTDATA("Sum of 22.Volume",'Pivot Eval'!$A$1,"06.Tahun",Param!$C$2,"02.Regional",MID(W$4,11,1),"08.Kanal",$C$7,"Group Eval",$D$14,"Kategori",$E15),0)</f>
        <v>0</v>
      </c>
      <c r="X15" s="34">
        <f>IFERROR(GETPIVOTDATA("Sum of 22.Volume",'Pivot Eval'!$A$1,"06.Tahun",Param!$C$2,"02.Regional",MID(X$4,11,1),"08.Kanal",$C$7,"Group Eval",$D$14,"Kategori",$E15),0)</f>
        <v>0</v>
      </c>
      <c r="Y15" s="34">
        <f>IFERROR(GETPIVOTDATA("Sum of 22.Volume",'Pivot Eval'!$A$1,"06.Tahun",Param!$C$2,"02.Regional",MID(Y$4,11,1),"08.Kanal",$C$7,"Group Eval",$D$14,"Kategori",$E15),0)</f>
        <v>0</v>
      </c>
      <c r="Z15" s="34">
        <f>IFERROR(GETPIVOTDATA("Sum of 22.Volume",'Pivot Eval'!$A$1,"06.Tahun",Param!$C$2,"02.Regional",MID(Z$4,11,1),"08.Kanal",$C$7,"Group Eval",$D$14,"Kategori",$E15),0)</f>
        <v>0</v>
      </c>
      <c r="AA15" s="34">
        <f>IFERROR(GETPIVOTDATA("Sum of 22.Volume",'Pivot Eval'!$A$1,"06.Tahun",Param!$C$2,"02.Regional",MID(AA$4,11,1),"08.Kanal",$C$7,"Group Eval",$D$14,"Kategori",$E15),0)</f>
        <v>0</v>
      </c>
      <c r="AB15" s="34">
        <f>IFERROR(GETPIVOTDATA("Sum of 22.Volume",'Pivot Eval'!$A$1,"06.Tahun",Param!$C$2,"02.Regional",MID(AB$4,11,1),"08.Kanal",$C$7,"Group Eval",$D$14,"Kategori",$E15),0)</f>
        <v>0</v>
      </c>
      <c r="AC15" s="34">
        <f>IFERROR(GETPIVOTDATA("Sum of 22.Volume",'Pivot Eval'!$A$1,"06.Tahun",Param!$C$2,"02.Regional",MID(AC$4,11,1),"08.Kanal",$C$7,"Group Eval",$D$14,"Kategori",$E15),0)</f>
        <v>0</v>
      </c>
      <c r="AD15" s="34">
        <f>IFERROR(GETPIVOTDATA("Sum of 22.Volume",'Pivot Eval'!$A$1,"06.Tahun",Param!$C$2,"02.Regional",MID(AD$4,11,1),"08.Kanal",$C$7,"Group Eval",$D$14,"Kategori",$E15),0)</f>
        <v>0</v>
      </c>
      <c r="AE15" s="39">
        <f t="shared" si="14"/>
        <v>0</v>
      </c>
      <c r="AK15" s="10" t="s">
        <v>379</v>
      </c>
      <c r="AL15" s="54">
        <f t="shared" si="15"/>
        <v>0</v>
      </c>
      <c r="AM15" s="54">
        <f t="shared" si="2"/>
        <v>0</v>
      </c>
      <c r="AN15" s="54">
        <f t="shared" si="3"/>
        <v>0</v>
      </c>
      <c r="AO15" s="54">
        <f t="shared" si="4"/>
        <v>0</v>
      </c>
      <c r="AP15" s="54">
        <f t="shared" si="5"/>
        <v>0</v>
      </c>
      <c r="AQ15" s="54">
        <f t="shared" si="6"/>
        <v>0</v>
      </c>
      <c r="AR15" s="54">
        <f t="shared" si="7"/>
        <v>0</v>
      </c>
      <c r="AS15" s="54">
        <f t="shared" si="8"/>
        <v>0</v>
      </c>
      <c r="AT15" s="54">
        <f t="shared" si="9"/>
        <v>0</v>
      </c>
      <c r="AU15" s="55">
        <f t="shared" si="10"/>
        <v>0</v>
      </c>
    </row>
    <row r="16" spans="2:47" ht="13.5">
      <c r="B16" s="17"/>
      <c r="C16" s="17"/>
      <c r="D16" s="17"/>
      <c r="E16" s="17" t="s">
        <v>356</v>
      </c>
      <c r="F16" s="40">
        <f>IFERROR(GETPIVOTDATA("Sum of 20.Nilai",'Pivot Eval'!$A$1,"06.Tahun",Param!$C$2,"02.Regional",MID(F$4,11,1),"08.Kanal",$C$7,"Group Eval",$D$14,"Kategori",$E16),0)</f>
        <v>0</v>
      </c>
      <c r="G16" s="40">
        <f>IFERROR(GETPIVOTDATA("Sum of 20.Nilai",'Pivot Eval'!$A$1,"06.Tahun",Param!$C$2,"02.Regional",MID(G$4,11,1),"08.Kanal",$C$7,"Group Eval",$D$14,"Kategori",$E16),0)</f>
        <v>0</v>
      </c>
      <c r="H16" s="40">
        <f>IFERROR(GETPIVOTDATA("Sum of 20.Nilai",'Pivot Eval'!$A$1,"06.Tahun",Param!$C$2,"02.Regional",MID(H$4,11,1),"08.Kanal",$C$7,"Group Eval",$D$14,"Kategori",$E16),0)</f>
        <v>0</v>
      </c>
      <c r="I16" s="40">
        <f>IFERROR(GETPIVOTDATA("Sum of 20.Nilai",'Pivot Eval'!$A$1,"06.Tahun",Param!$C$2,"02.Regional",MID(I$4,11,1),"08.Kanal",$C$7,"Group Eval",$D$14,"Kategori",$E16),0)</f>
        <v>0</v>
      </c>
      <c r="J16" s="40">
        <f>IFERROR(GETPIVOTDATA("Sum of 20.Nilai",'Pivot Eval'!$A$1,"06.Tahun",Param!$C$2,"02.Regional",MID(J$4,11,1),"08.Kanal",$C$7,"Group Eval",$D$14,"Kategori",$E16),0)</f>
        <v>0</v>
      </c>
      <c r="K16" s="40">
        <f>IFERROR(GETPIVOTDATA("Sum of 20.Nilai",'Pivot Eval'!$A$1,"06.Tahun",Param!$C$2,"02.Regional",MID(K$4,11,1),"08.Kanal",$C$7,"Group Eval",$D$14,"Kategori",$E16),0)</f>
        <v>0</v>
      </c>
      <c r="L16" s="40">
        <f>IFERROR(GETPIVOTDATA("Sum of 20.Nilai",'Pivot Eval'!$A$1,"06.Tahun",Param!$C$2,"02.Regional",MID(L$4,11,1),"08.Kanal",$C$7,"Group Eval",$D$14,"Kategori",$E16),0)</f>
        <v>0</v>
      </c>
      <c r="M16" s="40">
        <f>IFERROR(GETPIVOTDATA("Sum of 20.Nilai",'Pivot Eval'!$A$1,"06.Tahun",Param!$C$2,"02.Regional",MID(M$4,11,1),"08.Kanal",$C$7,"Group Eval",$D$14,"Kategori",$E16),0)</f>
        <v>991562342</v>
      </c>
      <c r="N16" s="40">
        <f>IFERROR(GETPIVOTDATA("Sum of 20.Nilai",'Pivot Eval'!$A$1,"06.Tahun",Param!$C$2,"02.Regional",MID(N$4,11,1),"08.Kanal",$C$7,"Group Eval",$D$14,"Kategori",$E16),0)</f>
        <v>0</v>
      </c>
      <c r="O16" s="38">
        <f t="shared" si="12"/>
        <v>991562342</v>
      </c>
      <c r="P16" s="10"/>
      <c r="R16" s="17"/>
      <c r="S16" s="17"/>
      <c r="T16" s="17"/>
      <c r="U16" s="17" t="s">
        <v>356</v>
      </c>
      <c r="V16" s="40">
        <f>IFERROR(GETPIVOTDATA("Sum of 22.Volume",'Pivot Eval'!$A$1,"06.Tahun",Param!$C$2,"02.Regional",MID(V$4,11,1),"08.Kanal",$C$7,"Group Eval",$D$14,"Kategori",$E16),0)</f>
        <v>0</v>
      </c>
      <c r="W16" s="40">
        <f>IFERROR(GETPIVOTDATA("Sum of 22.Volume",'Pivot Eval'!$A$1,"06.Tahun",Param!$C$2,"02.Regional",MID(W$4,11,1),"08.Kanal",$C$7,"Group Eval",$D$14,"Kategori",$E16),0)</f>
        <v>0</v>
      </c>
      <c r="X16" s="40">
        <f>IFERROR(GETPIVOTDATA("Sum of 22.Volume",'Pivot Eval'!$A$1,"06.Tahun",Param!$C$2,"02.Regional",MID(X$4,11,1),"08.Kanal",$C$7,"Group Eval",$D$14,"Kategori",$E16),0)</f>
        <v>0</v>
      </c>
      <c r="Y16" s="40">
        <f>IFERROR(GETPIVOTDATA("Sum of 22.Volume",'Pivot Eval'!$A$1,"06.Tahun",Param!$C$2,"02.Regional",MID(Y$4,11,1),"08.Kanal",$C$7,"Group Eval",$D$14,"Kategori",$E16),0)</f>
        <v>0</v>
      </c>
      <c r="Z16" s="40">
        <f>IFERROR(GETPIVOTDATA("Sum of 22.Volume",'Pivot Eval'!$A$1,"06.Tahun",Param!$C$2,"02.Regional",MID(Z$4,11,1),"08.Kanal",$C$7,"Group Eval",$D$14,"Kategori",$E16),0)</f>
        <v>0</v>
      </c>
      <c r="AA16" s="40">
        <f>IFERROR(GETPIVOTDATA("Sum of 22.Volume",'Pivot Eval'!$A$1,"06.Tahun",Param!$C$2,"02.Regional",MID(AA$4,11,1),"08.Kanal",$C$7,"Group Eval",$D$14,"Kategori",$E16),0)</f>
        <v>0</v>
      </c>
      <c r="AB16" s="40">
        <f>IFERROR(GETPIVOTDATA("Sum of 22.Volume",'Pivot Eval'!$A$1,"06.Tahun",Param!$C$2,"02.Regional",MID(AB$4,11,1),"08.Kanal",$C$7,"Group Eval",$D$14,"Kategori",$E16),0)</f>
        <v>0</v>
      </c>
      <c r="AC16" s="40">
        <f>IFERROR(GETPIVOTDATA("Sum of 22.Volume",'Pivot Eval'!$A$1,"06.Tahun",Param!$C$2,"02.Regional",MID(AC$4,11,1),"08.Kanal",$C$7,"Group Eval",$D$14,"Kategori",$E16),0)</f>
        <v>40320</v>
      </c>
      <c r="AD16" s="40">
        <f>IFERROR(GETPIVOTDATA("Sum of 22.Volume",'Pivot Eval'!$A$1,"06.Tahun",Param!$C$2,"02.Regional",MID(AD$4,11,1),"08.Kanal",$C$7,"Group Eval",$D$14,"Kategori",$E16),0)</f>
        <v>0</v>
      </c>
      <c r="AE16" s="38">
        <f t="shared" si="14"/>
        <v>40320</v>
      </c>
      <c r="AH16" s="17"/>
      <c r="AI16" s="17"/>
      <c r="AJ16" s="17"/>
      <c r="AK16" s="17" t="s">
        <v>356</v>
      </c>
      <c r="AL16" s="56">
        <f t="shared" si="15"/>
        <v>0</v>
      </c>
      <c r="AM16" s="56">
        <f t="shared" si="2"/>
        <v>0</v>
      </c>
      <c r="AN16" s="56">
        <f t="shared" si="3"/>
        <v>0</v>
      </c>
      <c r="AO16" s="56">
        <f t="shared" si="4"/>
        <v>0</v>
      </c>
      <c r="AP16" s="56">
        <f t="shared" si="5"/>
        <v>0</v>
      </c>
      <c r="AQ16" s="56">
        <f t="shared" si="6"/>
        <v>0</v>
      </c>
      <c r="AR16" s="56">
        <f t="shared" si="7"/>
        <v>0</v>
      </c>
      <c r="AS16" s="56">
        <f t="shared" si="8"/>
        <v>24592.319990079366</v>
      </c>
      <c r="AT16" s="56">
        <f t="shared" si="9"/>
        <v>0</v>
      </c>
      <c r="AU16" s="57">
        <f t="shared" si="10"/>
        <v>24592.319990079366</v>
      </c>
    </row>
    <row r="17" spans="2:47" ht="13.5">
      <c r="E17" s="10" t="s">
        <v>1189</v>
      </c>
      <c r="F17" s="34">
        <f>IFERROR(GETPIVOTDATA("Sum of 20.Nilai",'Pivot Eval'!$A$1,"06.Tahun",Param!$C$2,"02.Regional",MID(F$4,11,1),"08.Kanal",$C$7,"Group Eval",$D$14,"Kategori",$E17),0)</f>
        <v>0</v>
      </c>
      <c r="G17" s="34">
        <f>IFERROR(GETPIVOTDATA("Sum of 20.Nilai",'Pivot Eval'!$A$1,"06.Tahun",Param!$C$2,"02.Regional",MID(G$4,11,1),"08.Kanal",$C$7,"Group Eval",$D$14,"Kategori",$E17),0)</f>
        <v>0</v>
      </c>
      <c r="H17" s="34">
        <f>IFERROR(GETPIVOTDATA("Sum of 20.Nilai",'Pivot Eval'!$A$1,"06.Tahun",Param!$C$2,"02.Regional",MID(H$4,11,1),"08.Kanal",$C$7,"Group Eval",$D$14,"Kategori",$E17),0)</f>
        <v>53952806953</v>
      </c>
      <c r="I17" s="34">
        <f>IFERROR(GETPIVOTDATA("Sum of 20.Nilai",'Pivot Eval'!$A$1,"06.Tahun",Param!$C$2,"02.Regional",MID(I$4,11,1),"08.Kanal",$C$7,"Group Eval",$D$14,"Kategori",$E17),0)</f>
        <v>212901659527</v>
      </c>
      <c r="J17" s="34">
        <f>IFERROR(GETPIVOTDATA("Sum of 20.Nilai",'Pivot Eval'!$A$1,"06.Tahun",Param!$C$2,"02.Regional",MID(J$4,11,1),"08.Kanal",$C$7,"Group Eval",$D$14,"Kategori",$E17),0)</f>
        <v>0</v>
      </c>
      <c r="K17" s="34">
        <f>IFERROR(GETPIVOTDATA("Sum of 20.Nilai",'Pivot Eval'!$A$1,"06.Tahun",Param!$C$2,"02.Regional",MID(K$4,11,1),"08.Kanal",$C$7,"Group Eval",$D$14,"Kategori",$E17),0)</f>
        <v>243232137782</v>
      </c>
      <c r="L17" s="34">
        <f>IFERROR(GETPIVOTDATA("Sum of 20.Nilai",'Pivot Eval'!$A$1,"06.Tahun",Param!$C$2,"02.Regional",MID(L$4,11,1),"08.Kanal",$C$7,"Group Eval",$D$14,"Kategori",$E17),0)</f>
        <v>0</v>
      </c>
      <c r="M17" s="34">
        <f>IFERROR(GETPIVOTDATA("Sum of 20.Nilai",'Pivot Eval'!$A$1,"06.Tahun",Param!$C$2,"02.Regional",MID(M$4,11,1),"08.Kanal",$C$7,"Group Eval",$D$14,"Kategori",$E17),0)</f>
        <v>119033851328</v>
      </c>
      <c r="N17" s="34">
        <f>IFERROR(GETPIVOTDATA("Sum of 20.Nilai",'Pivot Eval'!$A$1,"06.Tahun",Param!$C$2,"02.Regional",MID(N$4,11,1),"08.Kanal",$C$7,"Group Eval",$D$14,"Kategori",$E17),0)</f>
        <v>0</v>
      </c>
      <c r="O17" s="39">
        <f t="shared" si="12"/>
        <v>629120455590</v>
      </c>
      <c r="P17" s="10"/>
      <c r="U17" s="10" t="s">
        <v>1189</v>
      </c>
      <c r="V17" s="34">
        <f>IFERROR(GETPIVOTDATA("Sum of 22.Volume",'Pivot Eval'!$A$1,"06.Tahun",Param!$C$2,"02.Regional",MID(V$4,11,1),"08.Kanal",$C$7,"Group Eval",$D$14,"Kategori",$E17),0)</f>
        <v>0</v>
      </c>
      <c r="W17" s="34">
        <f>IFERROR(GETPIVOTDATA("Sum of 22.Volume",'Pivot Eval'!$A$1,"06.Tahun",Param!$C$2,"02.Regional",MID(W$4,11,1),"08.Kanal",$C$7,"Group Eval",$D$14,"Kategori",$E17),0)</f>
        <v>0</v>
      </c>
      <c r="X17" s="34">
        <f>IFERROR(GETPIVOTDATA("Sum of 22.Volume",'Pivot Eval'!$A$1,"06.Tahun",Param!$C$2,"02.Regional",MID(X$4,11,1),"08.Kanal",$C$7,"Group Eval",$D$14,"Kategori",$E17),0)</f>
        <v>1610928</v>
      </c>
      <c r="Y17" s="34">
        <f>IFERROR(GETPIVOTDATA("Sum of 22.Volume",'Pivot Eval'!$A$1,"06.Tahun",Param!$C$2,"02.Regional",MID(Y$4,11,1),"08.Kanal",$C$7,"Group Eval",$D$14,"Kategori",$E17),0)</f>
        <v>6360318</v>
      </c>
      <c r="Z17" s="34">
        <f>IFERROR(GETPIVOTDATA("Sum of 22.Volume",'Pivot Eval'!$A$1,"06.Tahun",Param!$C$2,"02.Regional",MID(Z$4,11,1),"08.Kanal",$C$7,"Group Eval",$D$14,"Kategori",$E17),0)</f>
        <v>0</v>
      </c>
      <c r="AA17" s="34">
        <f>IFERROR(GETPIVOTDATA("Sum of 22.Volume",'Pivot Eval'!$A$1,"06.Tahun",Param!$C$2,"02.Regional",MID(AA$4,11,1),"08.Kanal",$C$7,"Group Eval",$D$14,"Kategori",$E17),0)</f>
        <v>7181214</v>
      </c>
      <c r="AB17" s="34">
        <f>IFERROR(GETPIVOTDATA("Sum of 22.Volume",'Pivot Eval'!$A$1,"06.Tahun",Param!$C$2,"02.Regional",MID(AB$4,11,1),"08.Kanal",$C$7,"Group Eval",$D$14,"Kategori",$E17),0)</f>
        <v>0</v>
      </c>
      <c r="AC17" s="34">
        <f>IFERROR(GETPIVOTDATA("Sum of 22.Volume",'Pivot Eval'!$A$1,"06.Tahun",Param!$C$2,"02.Regional",MID(AC$4,11,1),"08.Kanal",$C$7,"Group Eval",$D$14,"Kategori",$E17),0)</f>
        <v>3555282</v>
      </c>
      <c r="AD17" s="34">
        <f>IFERROR(GETPIVOTDATA("Sum of 22.Volume",'Pivot Eval'!$A$1,"06.Tahun",Param!$C$2,"02.Regional",MID(AD$4,11,1),"08.Kanal",$C$7,"Group Eval",$D$14,"Kategori",$E17),0)</f>
        <v>0</v>
      </c>
      <c r="AE17" s="39">
        <f t="shared" si="14"/>
        <v>18707742</v>
      </c>
      <c r="AK17" s="10" t="s">
        <v>1189</v>
      </c>
      <c r="AL17" s="54">
        <f t="shared" si="15"/>
        <v>0</v>
      </c>
      <c r="AM17" s="54">
        <f t="shared" si="2"/>
        <v>0</v>
      </c>
      <c r="AN17" s="54">
        <f t="shared" si="3"/>
        <v>33491.755654504734</v>
      </c>
      <c r="AO17" s="54">
        <f t="shared" si="4"/>
        <v>33473.430027712449</v>
      </c>
      <c r="AP17" s="54">
        <f t="shared" si="5"/>
        <v>0</v>
      </c>
      <c r="AQ17" s="54">
        <f t="shared" si="6"/>
        <v>33870.615439395064</v>
      </c>
      <c r="AR17" s="54">
        <f t="shared" si="7"/>
        <v>0</v>
      </c>
      <c r="AS17" s="54">
        <f t="shared" si="8"/>
        <v>33480.846618636722</v>
      </c>
      <c r="AT17" s="54">
        <f t="shared" si="9"/>
        <v>0</v>
      </c>
      <c r="AU17" s="55">
        <f t="shared" si="10"/>
        <v>33628.882394786073</v>
      </c>
    </row>
    <row r="18" spans="2:47" ht="13.5">
      <c r="B18" s="17"/>
      <c r="C18" s="17"/>
      <c r="D18" s="17"/>
      <c r="E18" s="17" t="s">
        <v>1808</v>
      </c>
      <c r="F18" s="40">
        <f>IFERROR(GETPIVOTDATA("Sum of 20.Nilai",'Pivot Eval'!$A$1,"06.Tahun",Param!$C$2,"02.Regional",MID(F$4,11,1),"08.Kanal",$C$7,"Group Eval",$D$14,"Kategori",$E18),0)</f>
        <v>0</v>
      </c>
      <c r="G18" s="40">
        <f>IFERROR(GETPIVOTDATA("Sum of 20.Nilai",'Pivot Eval'!$A$1,"06.Tahun",Param!$C$2,"02.Regional",MID(G$4,11,1),"08.Kanal",$C$7,"Group Eval",$D$14,"Kategori",$E18),0)</f>
        <v>0</v>
      </c>
      <c r="H18" s="40">
        <f>IFERROR(GETPIVOTDATA("Sum of 20.Nilai",'Pivot Eval'!$A$1,"06.Tahun",Param!$C$2,"02.Regional",MID(H$4,11,1),"08.Kanal",$C$7,"Group Eval",$D$14,"Kategori",$E18),0)</f>
        <v>0</v>
      </c>
      <c r="I18" s="40">
        <f>IFERROR(GETPIVOTDATA("Sum of 20.Nilai",'Pivot Eval'!$A$1,"06.Tahun",Param!$C$2,"02.Regional",MID(I$4,11,1),"08.Kanal",$C$7,"Group Eval",$D$14,"Kategori",$E18),0)</f>
        <v>0</v>
      </c>
      <c r="J18" s="40">
        <f>IFERROR(GETPIVOTDATA("Sum of 20.Nilai",'Pivot Eval'!$A$1,"06.Tahun",Param!$C$2,"02.Regional",MID(J$4,11,1),"08.Kanal",$C$7,"Group Eval",$D$14,"Kategori",$E18),0)</f>
        <v>0</v>
      </c>
      <c r="K18" s="40">
        <f>IFERROR(GETPIVOTDATA("Sum of 20.Nilai",'Pivot Eval'!$A$1,"06.Tahun",Param!$C$2,"02.Regional",MID(K$4,11,1),"08.Kanal",$C$7,"Group Eval",$D$14,"Kategori",$E18),0)</f>
        <v>0</v>
      </c>
      <c r="L18" s="40">
        <f>IFERROR(GETPIVOTDATA("Sum of 20.Nilai",'Pivot Eval'!$A$1,"06.Tahun",Param!$C$2,"02.Regional",MID(L$4,11,1),"08.Kanal",$C$7,"Group Eval",$D$14,"Kategori",$E18),0)</f>
        <v>0</v>
      </c>
      <c r="M18" s="40">
        <f>IFERROR(GETPIVOTDATA("Sum of 20.Nilai",'Pivot Eval'!$A$1,"06.Tahun",Param!$C$2,"02.Regional",MID(M$4,11,1),"08.Kanal",$C$7,"Group Eval",$D$14,"Kategori",$E18),0)</f>
        <v>0</v>
      </c>
      <c r="N18" s="40">
        <f>IFERROR(GETPIVOTDATA("Sum of 20.Nilai",'Pivot Eval'!$A$1,"06.Tahun",Param!$C$2,"02.Regional",MID(N$4,11,1),"08.Kanal",$C$7,"Group Eval",$D$14,"Kategori",$E18),0)</f>
        <v>0</v>
      </c>
      <c r="O18" s="38">
        <f t="shared" si="12"/>
        <v>0</v>
      </c>
      <c r="P18" s="10"/>
      <c r="R18" s="17"/>
      <c r="S18" s="17"/>
      <c r="T18" s="17"/>
      <c r="U18" s="17" t="s">
        <v>1808</v>
      </c>
      <c r="V18" s="40">
        <f>IFERROR(GETPIVOTDATA("Sum of 22.Volume",'Pivot Eval'!$A$1,"06.Tahun",Param!$C$2,"02.Regional",MID(V$4,11,1),"08.Kanal",$C$7,"Group Eval",$D$14,"Kategori",$E18),0)</f>
        <v>0</v>
      </c>
      <c r="W18" s="40">
        <f>IFERROR(GETPIVOTDATA("Sum of 22.Volume",'Pivot Eval'!$A$1,"06.Tahun",Param!$C$2,"02.Regional",MID(W$4,11,1),"08.Kanal",$C$7,"Group Eval",$D$14,"Kategori",$E18),0)</f>
        <v>0</v>
      </c>
      <c r="X18" s="40">
        <f>IFERROR(GETPIVOTDATA("Sum of 22.Volume",'Pivot Eval'!$A$1,"06.Tahun",Param!$C$2,"02.Regional",MID(X$4,11,1),"08.Kanal",$C$7,"Group Eval",$D$14,"Kategori",$E18),0)</f>
        <v>0</v>
      </c>
      <c r="Y18" s="40">
        <f>IFERROR(GETPIVOTDATA("Sum of 22.Volume",'Pivot Eval'!$A$1,"06.Tahun",Param!$C$2,"02.Regional",MID(Y$4,11,1),"08.Kanal",$C$7,"Group Eval",$D$14,"Kategori",$E18),0)</f>
        <v>0</v>
      </c>
      <c r="Z18" s="40">
        <f>IFERROR(GETPIVOTDATA("Sum of 22.Volume",'Pivot Eval'!$A$1,"06.Tahun",Param!$C$2,"02.Regional",MID(Z$4,11,1),"08.Kanal",$C$7,"Group Eval",$D$14,"Kategori",$E18),0)</f>
        <v>0</v>
      </c>
      <c r="AA18" s="40">
        <f>IFERROR(GETPIVOTDATA("Sum of 22.Volume",'Pivot Eval'!$A$1,"06.Tahun",Param!$C$2,"02.Regional",MID(AA$4,11,1),"08.Kanal",$C$7,"Group Eval",$D$14,"Kategori",$E18),0)</f>
        <v>0</v>
      </c>
      <c r="AB18" s="40">
        <f>IFERROR(GETPIVOTDATA("Sum of 22.Volume",'Pivot Eval'!$A$1,"06.Tahun",Param!$C$2,"02.Regional",MID(AB$4,11,1),"08.Kanal",$C$7,"Group Eval",$D$14,"Kategori",$E18),0)</f>
        <v>0</v>
      </c>
      <c r="AC18" s="40">
        <f>IFERROR(GETPIVOTDATA("Sum of 22.Volume",'Pivot Eval'!$A$1,"06.Tahun",Param!$C$2,"02.Regional",MID(AC$4,11,1),"08.Kanal",$C$7,"Group Eval",$D$14,"Kategori",$E18),0)</f>
        <v>0</v>
      </c>
      <c r="AD18" s="40">
        <f>IFERROR(GETPIVOTDATA("Sum of 22.Volume",'Pivot Eval'!$A$1,"06.Tahun",Param!$C$2,"02.Regional",MID(AD$4,11,1),"08.Kanal",$C$7,"Group Eval",$D$14,"Kategori",$E18),0)</f>
        <v>0</v>
      </c>
      <c r="AE18" s="38">
        <f t="shared" si="14"/>
        <v>0</v>
      </c>
      <c r="AH18" s="17"/>
      <c r="AI18" s="17"/>
      <c r="AJ18" s="17"/>
      <c r="AK18" s="17" t="s">
        <v>1808</v>
      </c>
      <c r="AL18" s="56">
        <f t="shared" si="15"/>
        <v>0</v>
      </c>
      <c r="AM18" s="56">
        <f t="shared" si="2"/>
        <v>0</v>
      </c>
      <c r="AN18" s="56">
        <f t="shared" si="3"/>
        <v>0</v>
      </c>
      <c r="AO18" s="56">
        <f t="shared" si="4"/>
        <v>0</v>
      </c>
      <c r="AP18" s="56">
        <f t="shared" si="5"/>
        <v>0</v>
      </c>
      <c r="AQ18" s="56">
        <f t="shared" si="6"/>
        <v>0</v>
      </c>
      <c r="AR18" s="56">
        <f t="shared" si="7"/>
        <v>0</v>
      </c>
      <c r="AS18" s="56">
        <f t="shared" si="8"/>
        <v>0</v>
      </c>
      <c r="AT18" s="56">
        <f t="shared" si="9"/>
        <v>0</v>
      </c>
      <c r="AU18" s="57">
        <f t="shared" si="10"/>
        <v>0</v>
      </c>
    </row>
    <row r="19" spans="2:47" ht="13.5">
      <c r="E19" s="10" t="s">
        <v>1810</v>
      </c>
      <c r="F19" s="34">
        <f>IFERROR(GETPIVOTDATA("Sum of 20.Nilai",'Pivot Eval'!$A$1,"06.Tahun",Param!$C$2,"02.Regional",MID(F$4,11,1),"08.Kanal",$C$7,"Group Eval",$D$14,"Kategori",$E19),0)</f>
        <v>0</v>
      </c>
      <c r="G19" s="34">
        <f>IFERROR(GETPIVOTDATA("Sum of 20.Nilai",'Pivot Eval'!$A$1,"06.Tahun",Param!$C$2,"02.Regional",MID(G$4,11,1),"08.Kanal",$C$7,"Group Eval",$D$14,"Kategori",$E19),0)</f>
        <v>0</v>
      </c>
      <c r="H19" s="34">
        <f>IFERROR(GETPIVOTDATA("Sum of 20.Nilai",'Pivot Eval'!$A$1,"06.Tahun",Param!$C$2,"02.Regional",MID(H$4,11,1),"08.Kanal",$C$7,"Group Eval",$D$14,"Kategori",$E19),0)</f>
        <v>0</v>
      </c>
      <c r="I19" s="34">
        <f>IFERROR(GETPIVOTDATA("Sum of 20.Nilai",'Pivot Eval'!$A$1,"06.Tahun",Param!$C$2,"02.Regional",MID(I$4,11,1),"08.Kanal",$C$7,"Group Eval",$D$14,"Kategori",$E19),0)</f>
        <v>0</v>
      </c>
      <c r="J19" s="34">
        <f>IFERROR(GETPIVOTDATA("Sum of 20.Nilai",'Pivot Eval'!$A$1,"06.Tahun",Param!$C$2,"02.Regional",MID(J$4,11,1),"08.Kanal",$C$7,"Group Eval",$D$14,"Kategori",$E19),0)</f>
        <v>0</v>
      </c>
      <c r="K19" s="34">
        <f>IFERROR(GETPIVOTDATA("Sum of 20.Nilai",'Pivot Eval'!$A$1,"06.Tahun",Param!$C$2,"02.Regional",MID(K$4,11,1),"08.Kanal",$C$7,"Group Eval",$D$14,"Kategori",$E19),0)</f>
        <v>0</v>
      </c>
      <c r="L19" s="34">
        <f>IFERROR(GETPIVOTDATA("Sum of 20.Nilai",'Pivot Eval'!$A$1,"06.Tahun",Param!$C$2,"02.Regional",MID(L$4,11,1),"08.Kanal",$C$7,"Group Eval",$D$14,"Kategori",$E19),0)</f>
        <v>0</v>
      </c>
      <c r="M19" s="34">
        <f>IFERROR(GETPIVOTDATA("Sum of 20.Nilai",'Pivot Eval'!$A$1,"06.Tahun",Param!$C$2,"02.Regional",MID(M$4,11,1),"08.Kanal",$C$7,"Group Eval",$D$14,"Kategori",$E19),0)</f>
        <v>0</v>
      </c>
      <c r="N19" s="34">
        <f>IFERROR(GETPIVOTDATA("Sum of 20.Nilai",'Pivot Eval'!$A$1,"06.Tahun",Param!$C$2,"02.Regional",MID(N$4,11,1),"08.Kanal",$C$7,"Group Eval",$D$14,"Kategori",$E19),0)</f>
        <v>0</v>
      </c>
      <c r="O19" s="39">
        <f t="shared" si="12"/>
        <v>0</v>
      </c>
      <c r="P19" s="10"/>
      <c r="U19" s="10" t="s">
        <v>1810</v>
      </c>
      <c r="V19" s="34">
        <f>IFERROR(GETPIVOTDATA("Sum of 22.Volume",'Pivot Eval'!$A$1,"06.Tahun",Param!$C$2,"02.Regional",MID(V$4,11,1),"08.Kanal",$C$7,"Group Eval",$D$14,"Kategori",$E19),0)</f>
        <v>0</v>
      </c>
      <c r="W19" s="34">
        <f>IFERROR(GETPIVOTDATA("Sum of 22.Volume",'Pivot Eval'!$A$1,"06.Tahun",Param!$C$2,"02.Regional",MID(W$4,11,1),"08.Kanal",$C$7,"Group Eval",$D$14,"Kategori",$E19),0)</f>
        <v>0</v>
      </c>
      <c r="X19" s="34">
        <f>IFERROR(GETPIVOTDATA("Sum of 22.Volume",'Pivot Eval'!$A$1,"06.Tahun",Param!$C$2,"02.Regional",MID(X$4,11,1),"08.Kanal",$C$7,"Group Eval",$D$14,"Kategori",$E19),0)</f>
        <v>0</v>
      </c>
      <c r="Y19" s="34">
        <f>IFERROR(GETPIVOTDATA("Sum of 22.Volume",'Pivot Eval'!$A$1,"06.Tahun",Param!$C$2,"02.Regional",MID(Y$4,11,1),"08.Kanal",$C$7,"Group Eval",$D$14,"Kategori",$E19),0)</f>
        <v>0</v>
      </c>
      <c r="Z19" s="34">
        <f>IFERROR(GETPIVOTDATA("Sum of 22.Volume",'Pivot Eval'!$A$1,"06.Tahun",Param!$C$2,"02.Regional",MID(Z$4,11,1),"08.Kanal",$C$7,"Group Eval",$D$14,"Kategori",$E19),0)</f>
        <v>0</v>
      </c>
      <c r="AA19" s="34">
        <f>IFERROR(GETPIVOTDATA("Sum of 22.Volume",'Pivot Eval'!$A$1,"06.Tahun",Param!$C$2,"02.Regional",MID(AA$4,11,1),"08.Kanal",$C$7,"Group Eval",$D$14,"Kategori",$E19),0)</f>
        <v>0</v>
      </c>
      <c r="AB19" s="34">
        <f>IFERROR(GETPIVOTDATA("Sum of 22.Volume",'Pivot Eval'!$A$1,"06.Tahun",Param!$C$2,"02.Regional",MID(AB$4,11,1),"08.Kanal",$C$7,"Group Eval",$D$14,"Kategori",$E19),0)</f>
        <v>0</v>
      </c>
      <c r="AC19" s="34">
        <f>IFERROR(GETPIVOTDATA("Sum of 22.Volume",'Pivot Eval'!$A$1,"06.Tahun",Param!$C$2,"02.Regional",MID(AC$4,11,1),"08.Kanal",$C$7,"Group Eval",$D$14,"Kategori",$E19),0)</f>
        <v>0</v>
      </c>
      <c r="AD19" s="34">
        <f>IFERROR(GETPIVOTDATA("Sum of 22.Volume",'Pivot Eval'!$A$1,"06.Tahun",Param!$C$2,"02.Regional",MID(AD$4,11,1),"08.Kanal",$C$7,"Group Eval",$D$14,"Kategori",$E19),0)</f>
        <v>0</v>
      </c>
      <c r="AE19" s="39">
        <f t="shared" si="14"/>
        <v>0</v>
      </c>
      <c r="AK19" s="10" t="s">
        <v>1810</v>
      </c>
      <c r="AL19" s="54">
        <f t="shared" si="15"/>
        <v>0</v>
      </c>
      <c r="AM19" s="54">
        <f t="shared" si="2"/>
        <v>0</v>
      </c>
      <c r="AN19" s="54">
        <f t="shared" si="3"/>
        <v>0</v>
      </c>
      <c r="AO19" s="54">
        <f t="shared" si="4"/>
        <v>0</v>
      </c>
      <c r="AP19" s="54">
        <f t="shared" si="5"/>
        <v>0</v>
      </c>
      <c r="AQ19" s="54">
        <f t="shared" si="6"/>
        <v>0</v>
      </c>
      <c r="AR19" s="54">
        <f t="shared" si="7"/>
        <v>0</v>
      </c>
      <c r="AS19" s="54">
        <f t="shared" si="8"/>
        <v>0</v>
      </c>
      <c r="AT19" s="54">
        <f t="shared" si="9"/>
        <v>0</v>
      </c>
      <c r="AU19" s="55">
        <f t="shared" si="10"/>
        <v>0</v>
      </c>
    </row>
    <row r="20" spans="2:47" ht="13.5">
      <c r="B20" s="17"/>
      <c r="C20" s="17"/>
      <c r="D20" s="17"/>
      <c r="E20" s="17" t="s">
        <v>6821</v>
      </c>
      <c r="F20" s="40">
        <f>IFERROR(GETPIVOTDATA("Sum of 20.Nilai",'Pivot Eval'!$A$1,"06.Tahun",Param!$C$2,"02.Regional",MID(F$4,11,1),"08.Kanal",$C$7,"Group Eval",$D$14,"Kategori",$E20),0)</f>
        <v>0</v>
      </c>
      <c r="G20" s="40">
        <f>IFERROR(GETPIVOTDATA("Sum of 20.Nilai",'Pivot Eval'!$A$1,"06.Tahun",Param!$C$2,"02.Regional",MID(G$4,11,1),"08.Kanal",$C$7,"Group Eval",$D$14,"Kategori",$E20),0)</f>
        <v>0</v>
      </c>
      <c r="H20" s="40">
        <f>IFERROR(GETPIVOTDATA("Sum of 20.Nilai",'Pivot Eval'!$A$1,"06.Tahun",Param!$C$2,"02.Regional",MID(H$4,11,1),"08.Kanal",$C$7,"Group Eval",$D$14,"Kategori",$E20),0)</f>
        <v>0</v>
      </c>
      <c r="I20" s="40">
        <f>IFERROR(GETPIVOTDATA("Sum of 20.Nilai",'Pivot Eval'!$A$1,"06.Tahun",Param!$C$2,"02.Regional",MID(I$4,11,1),"08.Kanal",$C$7,"Group Eval",$D$14,"Kategori",$E20),0)</f>
        <v>0</v>
      </c>
      <c r="J20" s="40">
        <f>IFERROR(GETPIVOTDATA("Sum of 20.Nilai",'Pivot Eval'!$A$1,"06.Tahun",Param!$C$2,"02.Regional",MID(J$4,11,1),"08.Kanal",$C$7,"Group Eval",$D$14,"Kategori",$E20),0)</f>
        <v>0</v>
      </c>
      <c r="K20" s="40">
        <f>IFERROR(GETPIVOTDATA("Sum of 20.Nilai",'Pivot Eval'!$A$1,"06.Tahun",Param!$C$2,"02.Regional",MID(K$4,11,1),"08.Kanal",$C$7,"Group Eval",$D$14,"Kategori",$E20),0)</f>
        <v>0</v>
      </c>
      <c r="L20" s="40">
        <f>IFERROR(GETPIVOTDATA("Sum of 20.Nilai",'Pivot Eval'!$A$1,"06.Tahun",Param!$C$2,"02.Regional",MID(L$4,11,1),"08.Kanal",$C$7,"Group Eval",$D$14,"Kategori",$E20),0)</f>
        <v>0</v>
      </c>
      <c r="M20" s="40">
        <f>IFERROR(GETPIVOTDATA("Sum of 20.Nilai",'Pivot Eval'!$A$1,"06.Tahun",Param!$C$2,"02.Regional",MID(M$4,11,1),"08.Kanal",$C$7,"Group Eval",$D$14,"Kategori",$E20),0)</f>
        <v>0</v>
      </c>
      <c r="N20" s="40">
        <f>IFERROR(GETPIVOTDATA("Sum of 20.Nilai",'Pivot Eval'!$A$1,"06.Tahun",Param!$C$2,"02.Regional",MID(N$4,11,1),"08.Kanal",$C$7,"Group Eval",$D$14,"Kategori",$E20),0)</f>
        <v>0</v>
      </c>
      <c r="O20" s="38">
        <f t="shared" si="12"/>
        <v>0</v>
      </c>
      <c r="P20" s="10"/>
      <c r="R20" s="17"/>
      <c r="S20" s="17"/>
      <c r="T20" s="17"/>
      <c r="U20" s="17" t="s">
        <v>6821</v>
      </c>
      <c r="V20" s="40">
        <f>IFERROR(GETPIVOTDATA("Sum of 22.Volume",'Pivot Eval'!$A$1,"06.Tahun",Param!$C$2,"02.Regional",MID(V$4,11,1),"08.Kanal",$C$7,"Group Eval",$D$14,"Kategori",$E20),0)</f>
        <v>0</v>
      </c>
      <c r="W20" s="40">
        <f>IFERROR(GETPIVOTDATA("Sum of 22.Volume",'Pivot Eval'!$A$1,"06.Tahun",Param!$C$2,"02.Regional",MID(W$4,11,1),"08.Kanal",$C$7,"Group Eval",$D$14,"Kategori",$E20),0)</f>
        <v>0</v>
      </c>
      <c r="X20" s="40">
        <f>IFERROR(GETPIVOTDATA("Sum of 22.Volume",'Pivot Eval'!$A$1,"06.Tahun",Param!$C$2,"02.Regional",MID(X$4,11,1),"08.Kanal",$C$7,"Group Eval",$D$14,"Kategori",$E20),0)</f>
        <v>0</v>
      </c>
      <c r="Y20" s="40">
        <f>IFERROR(GETPIVOTDATA("Sum of 22.Volume",'Pivot Eval'!$A$1,"06.Tahun",Param!$C$2,"02.Regional",MID(Y$4,11,1),"08.Kanal",$C$7,"Group Eval",$D$14,"Kategori",$E20),0)</f>
        <v>0</v>
      </c>
      <c r="Z20" s="40">
        <f>IFERROR(GETPIVOTDATA("Sum of 22.Volume",'Pivot Eval'!$A$1,"06.Tahun",Param!$C$2,"02.Regional",MID(Z$4,11,1),"08.Kanal",$C$7,"Group Eval",$D$14,"Kategori",$E20),0)</f>
        <v>0</v>
      </c>
      <c r="AA20" s="40">
        <f>IFERROR(GETPIVOTDATA("Sum of 22.Volume",'Pivot Eval'!$A$1,"06.Tahun",Param!$C$2,"02.Regional",MID(AA$4,11,1),"08.Kanal",$C$7,"Group Eval",$D$14,"Kategori",$E20),0)</f>
        <v>0</v>
      </c>
      <c r="AB20" s="40">
        <f>IFERROR(GETPIVOTDATA("Sum of 22.Volume",'Pivot Eval'!$A$1,"06.Tahun",Param!$C$2,"02.Regional",MID(AB$4,11,1),"08.Kanal",$C$7,"Group Eval",$D$14,"Kategori",$E20),0)</f>
        <v>0</v>
      </c>
      <c r="AC20" s="40">
        <f>IFERROR(GETPIVOTDATA("Sum of 22.Volume",'Pivot Eval'!$A$1,"06.Tahun",Param!$C$2,"02.Regional",MID(AC$4,11,1),"08.Kanal",$C$7,"Group Eval",$D$14,"Kategori",$E20),0)</f>
        <v>0</v>
      </c>
      <c r="AD20" s="40">
        <f>IFERROR(GETPIVOTDATA("Sum of 22.Volume",'Pivot Eval'!$A$1,"06.Tahun",Param!$C$2,"02.Regional",MID(AD$4,11,1),"08.Kanal",$C$7,"Group Eval",$D$14,"Kategori",$E20),0)</f>
        <v>0</v>
      </c>
      <c r="AE20" s="38">
        <f t="shared" si="14"/>
        <v>0</v>
      </c>
      <c r="AH20" s="17"/>
      <c r="AI20" s="17"/>
      <c r="AJ20" s="17"/>
      <c r="AK20" s="17" t="s">
        <v>6821</v>
      </c>
      <c r="AL20" s="56">
        <f t="shared" si="15"/>
        <v>0</v>
      </c>
      <c r="AM20" s="56">
        <f t="shared" si="2"/>
        <v>0</v>
      </c>
      <c r="AN20" s="56">
        <f t="shared" si="3"/>
        <v>0</v>
      </c>
      <c r="AO20" s="56">
        <f t="shared" si="4"/>
        <v>0</v>
      </c>
      <c r="AP20" s="56">
        <f t="shared" si="5"/>
        <v>0</v>
      </c>
      <c r="AQ20" s="56">
        <f t="shared" si="6"/>
        <v>0</v>
      </c>
      <c r="AR20" s="56">
        <f t="shared" si="7"/>
        <v>0</v>
      </c>
      <c r="AS20" s="56">
        <f t="shared" si="8"/>
        <v>0</v>
      </c>
      <c r="AT20" s="56">
        <f t="shared" si="9"/>
        <v>0</v>
      </c>
      <c r="AU20" s="57">
        <f t="shared" si="10"/>
        <v>0</v>
      </c>
    </row>
    <row r="21" spans="2:47" ht="13.5">
      <c r="E21" s="10" t="s">
        <v>6868</v>
      </c>
      <c r="F21" s="34">
        <f>IFERROR(GETPIVOTDATA("Sum of 20.Nilai",'Pivot Eval'!$A$1,"06.Tahun",Param!$C$2,"02.Regional",MID(F$4,11,1),"08.Kanal",$C$7,"Group Eval",$D$14,"Kategori",$E21),0)</f>
        <v>0</v>
      </c>
      <c r="G21" s="34">
        <f>IFERROR(GETPIVOTDATA("Sum of 20.Nilai",'Pivot Eval'!$A$1,"06.Tahun",Param!$C$2,"02.Regional",MID(G$4,11,1),"08.Kanal",$C$7,"Group Eval",$D$14,"Kategori",$E21),0)</f>
        <v>0</v>
      </c>
      <c r="H21" s="34">
        <f>IFERROR(GETPIVOTDATA("Sum of 20.Nilai",'Pivot Eval'!$A$1,"06.Tahun",Param!$C$2,"02.Regional",MID(H$4,11,1),"08.Kanal",$C$7,"Group Eval",$D$14,"Kategori",$E21),0)</f>
        <v>2160269952</v>
      </c>
      <c r="I21" s="34">
        <f>IFERROR(GETPIVOTDATA("Sum of 20.Nilai",'Pivot Eval'!$A$1,"06.Tahun",Param!$C$2,"02.Regional",MID(I$4,11,1),"08.Kanal",$C$7,"Group Eval",$D$14,"Kategori",$E21),0)</f>
        <v>0</v>
      </c>
      <c r="J21" s="34">
        <f>IFERROR(GETPIVOTDATA("Sum of 20.Nilai",'Pivot Eval'!$A$1,"06.Tahun",Param!$C$2,"02.Regional",MID(J$4,11,1),"08.Kanal",$C$7,"Group Eval",$D$14,"Kategori",$E21),0)</f>
        <v>0</v>
      </c>
      <c r="K21" s="34">
        <f>IFERROR(GETPIVOTDATA("Sum of 20.Nilai",'Pivot Eval'!$A$1,"06.Tahun",Param!$C$2,"02.Regional",MID(K$4,11,1),"08.Kanal",$C$7,"Group Eval",$D$14,"Kategori",$E21),0)</f>
        <v>0</v>
      </c>
      <c r="L21" s="34">
        <f>IFERROR(GETPIVOTDATA("Sum of 20.Nilai",'Pivot Eval'!$A$1,"06.Tahun",Param!$C$2,"02.Regional",MID(L$4,11,1),"08.Kanal",$C$7,"Group Eval",$D$14,"Kategori",$E21),0)</f>
        <v>0</v>
      </c>
      <c r="M21" s="34">
        <f>IFERROR(GETPIVOTDATA("Sum of 20.Nilai",'Pivot Eval'!$A$1,"06.Tahun",Param!$C$2,"02.Regional",MID(M$4,11,1),"08.Kanal",$C$7,"Group Eval",$D$14,"Kategori",$E21),0)</f>
        <v>31101889845</v>
      </c>
      <c r="N21" s="34">
        <f>IFERROR(GETPIVOTDATA("Sum of 20.Nilai",'Pivot Eval'!$A$1,"06.Tahun",Param!$C$2,"02.Regional",MID(N$4,11,1),"08.Kanal",$C$7,"Group Eval",$D$14,"Kategori",$E21),0)</f>
        <v>0</v>
      </c>
      <c r="O21" s="39">
        <f t="shared" si="12"/>
        <v>33262159797</v>
      </c>
      <c r="P21" s="10"/>
      <c r="U21" s="10" t="s">
        <v>6868</v>
      </c>
      <c r="V21" s="34">
        <f>IFERROR(GETPIVOTDATA("Sum of 22.Volume",'Pivot Eval'!$A$1,"06.Tahun",Param!$C$2,"02.Regional",MID(V$4,11,1),"08.Kanal",$C$7,"Group Eval",$D$14,"Kategori",$E21),0)</f>
        <v>0</v>
      </c>
      <c r="W21" s="34">
        <f>IFERROR(GETPIVOTDATA("Sum of 22.Volume",'Pivot Eval'!$A$1,"06.Tahun",Param!$C$2,"02.Regional",MID(W$4,11,1),"08.Kanal",$C$7,"Group Eval",$D$14,"Kategori",$E21),0)</f>
        <v>0</v>
      </c>
      <c r="X21" s="34">
        <f>IFERROR(GETPIVOTDATA("Sum of 22.Volume",'Pivot Eval'!$A$1,"06.Tahun",Param!$C$2,"02.Regional",MID(X$4,11,1),"08.Kanal",$C$7,"Group Eval",$D$14,"Kategori",$E21),0)</f>
        <v>57600</v>
      </c>
      <c r="Y21" s="34">
        <f>IFERROR(GETPIVOTDATA("Sum of 22.Volume",'Pivot Eval'!$A$1,"06.Tahun",Param!$C$2,"02.Regional",MID(Y$4,11,1),"08.Kanal",$C$7,"Group Eval",$D$14,"Kategori",$E21),0)</f>
        <v>0</v>
      </c>
      <c r="Z21" s="34">
        <f>IFERROR(GETPIVOTDATA("Sum of 22.Volume",'Pivot Eval'!$A$1,"06.Tahun",Param!$C$2,"02.Regional",MID(Z$4,11,1),"08.Kanal",$C$7,"Group Eval",$D$14,"Kategori",$E21),0)</f>
        <v>0</v>
      </c>
      <c r="AA21" s="34">
        <f>IFERROR(GETPIVOTDATA("Sum of 22.Volume",'Pivot Eval'!$A$1,"06.Tahun",Param!$C$2,"02.Regional",MID(AA$4,11,1),"08.Kanal",$C$7,"Group Eval",$D$14,"Kategori",$E21),0)</f>
        <v>0</v>
      </c>
      <c r="AB21" s="34">
        <f>IFERROR(GETPIVOTDATA("Sum of 22.Volume",'Pivot Eval'!$A$1,"06.Tahun",Param!$C$2,"02.Regional",MID(AB$4,11,1),"08.Kanal",$C$7,"Group Eval",$D$14,"Kategori",$E21),0)</f>
        <v>0</v>
      </c>
      <c r="AC21" s="34">
        <f>IFERROR(GETPIVOTDATA("Sum of 22.Volume",'Pivot Eval'!$A$1,"06.Tahun",Param!$C$2,"02.Regional",MID(AC$4,11,1),"08.Kanal",$C$7,"Group Eval",$D$14,"Kategori",$E21),0)</f>
        <v>883260</v>
      </c>
      <c r="AD21" s="34">
        <f>IFERROR(GETPIVOTDATA("Sum of 22.Volume",'Pivot Eval'!$A$1,"06.Tahun",Param!$C$2,"02.Regional",MID(AD$4,11,1),"08.Kanal",$C$7,"Group Eval",$D$14,"Kategori",$E21),0)</f>
        <v>0</v>
      </c>
      <c r="AE21" s="39">
        <f t="shared" si="14"/>
        <v>940860</v>
      </c>
      <c r="AK21" s="10" t="s">
        <v>6868</v>
      </c>
      <c r="AL21" s="54">
        <f t="shared" si="15"/>
        <v>0</v>
      </c>
      <c r="AM21" s="54">
        <f t="shared" si="2"/>
        <v>0</v>
      </c>
      <c r="AN21" s="54">
        <f t="shared" si="3"/>
        <v>37504.686666666668</v>
      </c>
      <c r="AO21" s="54">
        <f t="shared" si="4"/>
        <v>0</v>
      </c>
      <c r="AP21" s="54">
        <f t="shared" si="5"/>
        <v>0</v>
      </c>
      <c r="AQ21" s="54">
        <f t="shared" si="6"/>
        <v>0</v>
      </c>
      <c r="AR21" s="54">
        <f t="shared" si="7"/>
        <v>0</v>
      </c>
      <c r="AS21" s="54">
        <f t="shared" si="8"/>
        <v>35212.609927994024</v>
      </c>
      <c r="AT21" s="54">
        <f t="shared" si="9"/>
        <v>0</v>
      </c>
      <c r="AU21" s="55">
        <f t="shared" si="10"/>
        <v>35352.932207767364</v>
      </c>
    </row>
    <row r="22" spans="2:47" ht="13.5">
      <c r="B22" s="17"/>
      <c r="C22" s="17"/>
      <c r="D22" s="17" t="s">
        <v>1429</v>
      </c>
      <c r="E22" s="17"/>
      <c r="F22" s="40">
        <f>SUM(F23:F25)</f>
        <v>0</v>
      </c>
      <c r="G22" s="40">
        <f>SUM(G23:G25)</f>
        <v>0</v>
      </c>
      <c r="H22" s="40">
        <f>SUM(H23:H25)</f>
        <v>109587952768</v>
      </c>
      <c r="I22" s="40">
        <f t="shared" ref="I22:M22" si="18">SUM(I23:I25)</f>
        <v>7338907834</v>
      </c>
      <c r="J22" s="40">
        <f t="shared" si="18"/>
        <v>0</v>
      </c>
      <c r="K22" s="40">
        <f t="shared" si="18"/>
        <v>7189208022</v>
      </c>
      <c r="L22" s="40">
        <f t="shared" si="18"/>
        <v>0</v>
      </c>
      <c r="M22" s="40">
        <f t="shared" si="18"/>
        <v>6686441009</v>
      </c>
      <c r="N22" s="40">
        <f>SUM(N23:N25)</f>
        <v>0</v>
      </c>
      <c r="O22" s="38">
        <f t="shared" si="12"/>
        <v>130802509633</v>
      </c>
      <c r="P22" s="10"/>
      <c r="R22" s="17"/>
      <c r="S22" s="17"/>
      <c r="T22" s="17" t="s">
        <v>1429</v>
      </c>
      <c r="U22" s="17"/>
      <c r="V22" s="40">
        <f>SUM(V23:V25)</f>
        <v>0</v>
      </c>
      <c r="W22" s="40">
        <f>SUM(W23:W25)</f>
        <v>0</v>
      </c>
      <c r="X22" s="40">
        <f>SUM(X23:X25)</f>
        <v>5183968</v>
      </c>
      <c r="Y22" s="40">
        <f t="shared" ref="Y22:AC22" si="19">SUM(Y23:Y25)</f>
        <v>377940</v>
      </c>
      <c r="Z22" s="40">
        <f t="shared" si="19"/>
        <v>0</v>
      </c>
      <c r="AA22" s="40">
        <f t="shared" si="19"/>
        <v>280780</v>
      </c>
      <c r="AB22" s="40">
        <f t="shared" si="19"/>
        <v>0</v>
      </c>
      <c r="AC22" s="40">
        <f t="shared" si="19"/>
        <v>164600</v>
      </c>
      <c r="AD22" s="40">
        <f>SUM(AD23:AD25)</f>
        <v>0</v>
      </c>
      <c r="AE22" s="38">
        <f t="shared" si="14"/>
        <v>6007288</v>
      </c>
      <c r="AH22" s="17"/>
      <c r="AI22" s="17"/>
      <c r="AJ22" s="17" t="s">
        <v>1429</v>
      </c>
      <c r="AK22" s="17"/>
      <c r="AL22" s="56">
        <f t="shared" si="15"/>
        <v>0</v>
      </c>
      <c r="AM22" s="56">
        <f t="shared" si="2"/>
        <v>0</v>
      </c>
      <c r="AN22" s="56">
        <f t="shared" si="3"/>
        <v>21139.781875196761</v>
      </c>
      <c r="AO22" s="56">
        <f t="shared" si="4"/>
        <v>19418.182341112344</v>
      </c>
      <c r="AP22" s="56">
        <f t="shared" si="5"/>
        <v>0</v>
      </c>
      <c r="AQ22" s="56">
        <f t="shared" si="6"/>
        <v>25604.416347318183</v>
      </c>
      <c r="AR22" s="56">
        <f t="shared" si="7"/>
        <v>0</v>
      </c>
      <c r="AS22" s="56">
        <f t="shared" si="8"/>
        <v>40622.363359659779</v>
      </c>
      <c r="AT22" s="56">
        <f t="shared" si="9"/>
        <v>0</v>
      </c>
      <c r="AU22" s="57">
        <f t="shared" si="10"/>
        <v>21773.970156416672</v>
      </c>
    </row>
    <row r="23" spans="2:47" ht="13.5">
      <c r="E23" s="10" t="s">
        <v>10</v>
      </c>
      <c r="F23" s="34">
        <f>IFERROR(GETPIVOTDATA("Sum of 20.Nilai",'Pivot Eval'!$A$1,"06.Tahun",Param!$C$2,"02.Regional",MID(F$4,11,1),"08.Kanal",$C$7,"Group Eval",$D$22,"Kategori",$E23),0)</f>
        <v>0</v>
      </c>
      <c r="G23" s="34">
        <f>IFERROR(GETPIVOTDATA("Sum of 20.Nilai",'Pivot Eval'!$A$1,"06.Tahun",Param!$C$2,"02.Regional",MID(G$4,11,1),"08.Kanal",$C$7,"Group Eval",$D$22,"Kategori",$E23),0)</f>
        <v>0</v>
      </c>
      <c r="H23" s="34">
        <f>IFERROR(GETPIVOTDATA("Sum of 20.Nilai",'Pivot Eval'!$A$1,"06.Tahun",Param!$C$2,"02.Regional",MID(H$4,11,1),"08.Kanal",$C$7,"Group Eval",$D$22,"Kategori",$E23),0)</f>
        <v>5352516567</v>
      </c>
      <c r="I23" s="34">
        <f>IFERROR(GETPIVOTDATA("Sum of 20.Nilai",'Pivot Eval'!$A$1,"06.Tahun",Param!$C$2,"02.Regional",MID(I$4,11,1),"08.Kanal",$C$7,"Group Eval",$D$22,"Kategori",$E23),0)</f>
        <v>0</v>
      </c>
      <c r="J23" s="34">
        <f>IFERROR(GETPIVOTDATA("Sum of 20.Nilai",'Pivot Eval'!$A$1,"06.Tahun",Param!$C$2,"02.Regional",MID(J$4,11,1),"08.Kanal",$C$7,"Group Eval",$D$22,"Kategori",$E23),0)</f>
        <v>0</v>
      </c>
      <c r="K23" s="34">
        <f>IFERROR(GETPIVOTDATA("Sum of 20.Nilai",'Pivot Eval'!$A$1,"06.Tahun",Param!$C$2,"02.Regional",MID(K$4,11,1),"08.Kanal",$C$7,"Group Eval",$D$22,"Kategori",$E23),0)</f>
        <v>7189208022</v>
      </c>
      <c r="L23" s="34">
        <f>IFERROR(GETPIVOTDATA("Sum of 20.Nilai",'Pivot Eval'!$A$1,"06.Tahun",Param!$C$2,"02.Regional",MID(L$4,11,1),"08.Kanal",$C$7,"Group Eval",$D$22,"Kategori",$E23),0)</f>
        <v>0</v>
      </c>
      <c r="M23" s="34">
        <f>IFERROR(GETPIVOTDATA("Sum of 20.Nilai",'Pivot Eval'!$A$1,"06.Tahun",Param!$C$2,"02.Regional",MID(M$4,11,1),"08.Kanal",$C$7,"Group Eval",$D$22,"Kategori",$E23),0)</f>
        <v>6518023217</v>
      </c>
      <c r="N23" s="34">
        <f>IFERROR(GETPIVOTDATA("Sum of 20.Nilai",'Pivot Eval'!$A$1,"06.Tahun",Param!$C$2,"02.Regional",MID(N$4,11,1),"08.Kanal",$C$7,"Group Eval",$D$22,"Kategori",$E23),0)</f>
        <v>0</v>
      </c>
      <c r="O23" s="39">
        <f t="shared" si="12"/>
        <v>19059747806</v>
      </c>
      <c r="P23" s="10"/>
      <c r="U23" s="10" t="s">
        <v>10</v>
      </c>
      <c r="V23" s="34">
        <f>IFERROR(GETPIVOTDATA("Sum of 22.Volume",'Pivot Eval'!$A$1,"06.Tahun",Param!$C$2,"02.Regional",MID(V$4,11,1),"08.Kanal",$C$7,"Group Eval",$D$22,"Kategori",$E23),0)</f>
        <v>0</v>
      </c>
      <c r="W23" s="34">
        <f>IFERROR(GETPIVOTDATA("Sum of 22.Volume",'Pivot Eval'!$A$1,"06.Tahun",Param!$C$2,"02.Regional",MID(W$4,11,1),"08.Kanal",$C$7,"Group Eval",$D$22,"Kategori",$E23),0)</f>
        <v>0</v>
      </c>
      <c r="X23" s="34">
        <f>IFERROR(GETPIVOTDATA("Sum of 22.Volume",'Pivot Eval'!$A$1,"06.Tahun",Param!$C$2,"02.Regional",MID(X$4,11,1),"08.Kanal",$C$7,"Group Eval",$D$22,"Kategori",$E23),0)</f>
        <v>242520</v>
      </c>
      <c r="Y23" s="34">
        <f>IFERROR(GETPIVOTDATA("Sum of 22.Volume",'Pivot Eval'!$A$1,"06.Tahun",Param!$C$2,"02.Regional",MID(Y$4,11,1),"08.Kanal",$C$7,"Group Eval",$D$22,"Kategori",$E23),0)</f>
        <v>0</v>
      </c>
      <c r="Z23" s="34">
        <f>IFERROR(GETPIVOTDATA("Sum of 22.Volume",'Pivot Eval'!$A$1,"06.Tahun",Param!$C$2,"02.Regional",MID(Z$4,11,1),"08.Kanal",$C$7,"Group Eval",$D$22,"Kategori",$E23),0)</f>
        <v>0</v>
      </c>
      <c r="AA23" s="34">
        <f>IFERROR(GETPIVOTDATA("Sum of 22.Volume",'Pivot Eval'!$A$1,"06.Tahun",Param!$C$2,"02.Regional",MID(AA$4,11,1),"08.Kanal",$C$7,"Group Eval",$D$22,"Kategori",$E23),0)</f>
        <v>280780</v>
      </c>
      <c r="AB23" s="34">
        <f>IFERROR(GETPIVOTDATA("Sum of 22.Volume",'Pivot Eval'!$A$1,"06.Tahun",Param!$C$2,"02.Regional",MID(AB$4,11,1),"08.Kanal",$C$7,"Group Eval",$D$22,"Kategori",$E23),0)</f>
        <v>0</v>
      </c>
      <c r="AC23" s="34">
        <f>IFERROR(GETPIVOTDATA("Sum of 22.Volume",'Pivot Eval'!$A$1,"06.Tahun",Param!$C$2,"02.Regional",MID(AC$4,11,1),"08.Kanal",$C$7,"Group Eval",$D$22,"Kategori",$E23),0)</f>
        <v>155920</v>
      </c>
      <c r="AD23" s="34">
        <f>IFERROR(GETPIVOTDATA("Sum of 22.Volume",'Pivot Eval'!$A$1,"06.Tahun",Param!$C$2,"02.Regional",MID(AD$4,11,1),"08.Kanal",$C$7,"Group Eval",$D$22,"Kategori",$E23),0)</f>
        <v>0</v>
      </c>
      <c r="AE23" s="39">
        <f t="shared" si="14"/>
        <v>679220</v>
      </c>
      <c r="AK23" s="10" t="s">
        <v>10</v>
      </c>
      <c r="AL23" s="54">
        <f t="shared" si="15"/>
        <v>0</v>
      </c>
      <c r="AM23" s="54">
        <f t="shared" si="2"/>
        <v>0</v>
      </c>
      <c r="AN23" s="54">
        <f t="shared" si="3"/>
        <v>22070.413025729838</v>
      </c>
      <c r="AO23" s="54">
        <f t="shared" si="4"/>
        <v>0</v>
      </c>
      <c r="AP23" s="54">
        <f t="shared" si="5"/>
        <v>0</v>
      </c>
      <c r="AQ23" s="54">
        <f t="shared" si="6"/>
        <v>25604.416347318183</v>
      </c>
      <c r="AR23" s="54">
        <f t="shared" si="7"/>
        <v>0</v>
      </c>
      <c r="AS23" s="54">
        <f t="shared" si="8"/>
        <v>41803.637871985637</v>
      </c>
      <c r="AT23" s="54">
        <f t="shared" si="9"/>
        <v>0</v>
      </c>
      <c r="AU23" s="55">
        <f t="shared" si="10"/>
        <v>28061.228771237595</v>
      </c>
    </row>
    <row r="24" spans="2:47" ht="13.5">
      <c r="B24" s="17"/>
      <c r="C24" s="17"/>
      <c r="D24" s="17"/>
      <c r="E24" s="17" t="s">
        <v>1430</v>
      </c>
      <c r="F24" s="40">
        <f>IFERROR(GETPIVOTDATA("Sum of 20.Nilai",'Pivot Eval'!$A$1,"06.Tahun",Param!$C$2,"02.Regional",MID(F$4,11,1),"08.Kanal",$C$7,"Group Eval",$D$22,"Kategori",$E24),0)</f>
        <v>0</v>
      </c>
      <c r="G24" s="40">
        <f>IFERROR(GETPIVOTDATA("Sum of 20.Nilai",'Pivot Eval'!$A$1,"06.Tahun",Param!$C$2,"02.Regional",MID(G$4,11,1),"08.Kanal",$C$7,"Group Eval",$D$22,"Kategori",$E24),0)</f>
        <v>0</v>
      </c>
      <c r="H24" s="40">
        <f>IFERROR(GETPIVOTDATA("Sum of 20.Nilai",'Pivot Eval'!$A$1,"06.Tahun",Param!$C$2,"02.Regional",MID(H$4,11,1),"08.Kanal",$C$7,"Group Eval",$D$22,"Kategori",$E24),0)</f>
        <v>103956214521</v>
      </c>
      <c r="I24" s="40">
        <f>IFERROR(GETPIVOTDATA("Sum of 20.Nilai",'Pivot Eval'!$A$1,"06.Tahun",Param!$C$2,"02.Regional",MID(I$4,11,1),"08.Kanal",$C$7,"Group Eval",$D$22,"Kategori",$E24),0)</f>
        <v>7338907834</v>
      </c>
      <c r="J24" s="40">
        <f>IFERROR(GETPIVOTDATA("Sum of 20.Nilai",'Pivot Eval'!$A$1,"06.Tahun",Param!$C$2,"02.Regional",MID(J$4,11,1),"08.Kanal",$C$7,"Group Eval",$D$22,"Kategori",$E24),0)</f>
        <v>0</v>
      </c>
      <c r="K24" s="40">
        <f>IFERROR(GETPIVOTDATA("Sum of 20.Nilai",'Pivot Eval'!$A$1,"06.Tahun",Param!$C$2,"02.Regional",MID(K$4,11,1),"08.Kanal",$C$7,"Group Eval",$D$22,"Kategori",$E24),0)</f>
        <v>0</v>
      </c>
      <c r="L24" s="40">
        <f>IFERROR(GETPIVOTDATA("Sum of 20.Nilai",'Pivot Eval'!$A$1,"06.Tahun",Param!$C$2,"02.Regional",MID(L$4,11,1),"08.Kanal",$C$7,"Group Eval",$D$22,"Kategori",$E24),0)</f>
        <v>0</v>
      </c>
      <c r="M24" s="40">
        <f>IFERROR(GETPIVOTDATA("Sum of 20.Nilai",'Pivot Eval'!$A$1,"06.Tahun",Param!$C$2,"02.Regional",MID(M$4,11,1),"08.Kanal",$C$7,"Group Eval",$D$22,"Kategori",$E24),0)</f>
        <v>168417792</v>
      </c>
      <c r="N24" s="40">
        <f>IFERROR(GETPIVOTDATA("Sum of 20.Nilai",'Pivot Eval'!$A$1,"06.Tahun",Param!$C$2,"02.Regional",MID(N$4,11,1),"08.Kanal",$C$7,"Group Eval",$D$22,"Kategori",$E24),0)</f>
        <v>0</v>
      </c>
      <c r="O24" s="38">
        <f t="shared" si="12"/>
        <v>111463540147</v>
      </c>
      <c r="P24" s="10"/>
      <c r="R24" s="17"/>
      <c r="S24" s="17"/>
      <c r="T24" s="17"/>
      <c r="U24" s="17" t="s">
        <v>1430</v>
      </c>
      <c r="V24" s="40">
        <f>IFERROR(GETPIVOTDATA("Sum of 22.Volume",'Pivot Eval'!$A$1,"06.Tahun",Param!$C$2,"02.Regional",MID(V$4,11,1),"08.Kanal",$C$7,"Group Eval",$D$22,"Kategori",$E24),0)</f>
        <v>0</v>
      </c>
      <c r="W24" s="40">
        <f>IFERROR(GETPIVOTDATA("Sum of 22.Volume",'Pivot Eval'!$A$1,"06.Tahun",Param!$C$2,"02.Regional",MID(W$4,11,1),"08.Kanal",$C$7,"Group Eval",$D$22,"Kategori",$E24),0)</f>
        <v>0</v>
      </c>
      <c r="X24" s="40">
        <f>IFERROR(GETPIVOTDATA("Sum of 22.Volume",'Pivot Eval'!$A$1,"06.Tahun",Param!$C$2,"02.Regional",MID(X$4,11,1),"08.Kanal",$C$7,"Group Eval",$D$22,"Kategori",$E24),0)</f>
        <v>4937448</v>
      </c>
      <c r="Y24" s="40">
        <f>IFERROR(GETPIVOTDATA("Sum of 22.Volume",'Pivot Eval'!$A$1,"06.Tahun",Param!$C$2,"02.Regional",MID(Y$4,11,1),"08.Kanal",$C$7,"Group Eval",$D$22,"Kategori",$E24),0)</f>
        <v>377940</v>
      </c>
      <c r="Z24" s="40">
        <f>IFERROR(GETPIVOTDATA("Sum of 22.Volume",'Pivot Eval'!$A$1,"06.Tahun",Param!$C$2,"02.Regional",MID(Z$4,11,1),"08.Kanal",$C$7,"Group Eval",$D$22,"Kategori",$E24),0)</f>
        <v>0</v>
      </c>
      <c r="AA24" s="40">
        <f>IFERROR(GETPIVOTDATA("Sum of 22.Volume",'Pivot Eval'!$A$1,"06.Tahun",Param!$C$2,"02.Regional",MID(AA$4,11,1),"08.Kanal",$C$7,"Group Eval",$D$22,"Kategori",$E24),0)</f>
        <v>0</v>
      </c>
      <c r="AB24" s="40">
        <f>IFERROR(GETPIVOTDATA("Sum of 22.Volume",'Pivot Eval'!$A$1,"06.Tahun",Param!$C$2,"02.Regional",MID(AB$4,11,1),"08.Kanal",$C$7,"Group Eval",$D$22,"Kategori",$E24),0)</f>
        <v>0</v>
      </c>
      <c r="AC24" s="40">
        <f>IFERROR(GETPIVOTDATA("Sum of 22.Volume",'Pivot Eval'!$A$1,"06.Tahun",Param!$C$2,"02.Regional",MID(AC$4,11,1),"08.Kanal",$C$7,"Group Eval",$D$22,"Kategori",$E24),0)</f>
        <v>8680</v>
      </c>
      <c r="AD24" s="40">
        <f>IFERROR(GETPIVOTDATA("Sum of 22.Volume",'Pivot Eval'!$A$1,"06.Tahun",Param!$C$2,"02.Regional",MID(AD$4,11,1),"08.Kanal",$C$7,"Group Eval",$D$22,"Kategori",$E24),0)</f>
        <v>0</v>
      </c>
      <c r="AE24" s="38">
        <f t="shared" si="14"/>
        <v>5324068</v>
      </c>
      <c r="AH24" s="17"/>
      <c r="AI24" s="17"/>
      <c r="AJ24" s="17"/>
      <c r="AK24" s="17" t="s">
        <v>1430</v>
      </c>
      <c r="AL24" s="56">
        <f t="shared" si="15"/>
        <v>0</v>
      </c>
      <c r="AM24" s="56">
        <f t="shared" si="2"/>
        <v>0</v>
      </c>
      <c r="AN24" s="56">
        <f t="shared" si="3"/>
        <v>21054.644934184624</v>
      </c>
      <c r="AO24" s="56">
        <f t="shared" si="4"/>
        <v>19418.182341112344</v>
      </c>
      <c r="AP24" s="56">
        <f t="shared" si="5"/>
        <v>0</v>
      </c>
      <c r="AQ24" s="56">
        <f t="shared" si="6"/>
        <v>0</v>
      </c>
      <c r="AR24" s="56">
        <f t="shared" si="7"/>
        <v>0</v>
      </c>
      <c r="AS24" s="56">
        <f t="shared" si="8"/>
        <v>19402.971428571429</v>
      </c>
      <c r="AT24" s="56">
        <f t="shared" si="9"/>
        <v>0</v>
      </c>
      <c r="AU24" s="57">
        <f t="shared" si="10"/>
        <v>20935.7844691315</v>
      </c>
    </row>
    <row r="25" spans="2:47" ht="13.5">
      <c r="E25" s="10" t="s">
        <v>6869</v>
      </c>
      <c r="F25" s="34">
        <f>IFERROR(GETPIVOTDATA("Sum of 20.Nilai",'Pivot Eval'!$A$1,"06.Tahun",Param!$C$2,"02.Regional",MID(F$4,11,1),"08.Kanal",$C$7,"Group Eval",$D$22,"Kategori",$E25),0)</f>
        <v>0</v>
      </c>
      <c r="G25" s="34">
        <f>IFERROR(GETPIVOTDATA("Sum of 20.Nilai",'Pivot Eval'!$A$1,"06.Tahun",Param!$C$2,"02.Regional",MID(G$4,11,1),"08.Kanal",$C$7,"Group Eval",$D$22,"Kategori",$E25),0)</f>
        <v>0</v>
      </c>
      <c r="H25" s="34">
        <f>IFERROR(GETPIVOTDATA("Sum of 20.Nilai",'Pivot Eval'!$A$1,"06.Tahun",Param!$C$2,"02.Regional",MID(H$4,11,1),"08.Kanal",$C$7,"Group Eval",$D$22,"Kategori",$E25),0)</f>
        <v>279221680</v>
      </c>
      <c r="I25" s="34">
        <f>IFERROR(GETPIVOTDATA("Sum of 20.Nilai",'Pivot Eval'!$A$1,"06.Tahun",Param!$C$2,"02.Regional",MID(I$4,11,1),"08.Kanal",$C$7,"Group Eval",$D$22,"Kategori",$E25),0)</f>
        <v>0</v>
      </c>
      <c r="J25" s="34">
        <f>IFERROR(GETPIVOTDATA("Sum of 20.Nilai",'Pivot Eval'!$A$1,"06.Tahun",Param!$C$2,"02.Regional",MID(J$4,11,1),"08.Kanal",$C$7,"Group Eval",$D$22,"Kategori",$E25),0)</f>
        <v>0</v>
      </c>
      <c r="K25" s="34">
        <f>IFERROR(GETPIVOTDATA("Sum of 20.Nilai",'Pivot Eval'!$A$1,"06.Tahun",Param!$C$2,"02.Regional",MID(K$4,11,1),"08.Kanal",$C$7,"Group Eval",$D$22,"Kategori",$E25),0)</f>
        <v>0</v>
      </c>
      <c r="L25" s="34">
        <f>IFERROR(GETPIVOTDATA("Sum of 20.Nilai",'Pivot Eval'!$A$1,"06.Tahun",Param!$C$2,"02.Regional",MID(L$4,11,1),"08.Kanal",$C$7,"Group Eval",$D$22,"Kategori",$E25),0)</f>
        <v>0</v>
      </c>
      <c r="M25" s="34">
        <f>IFERROR(GETPIVOTDATA("Sum of 20.Nilai",'Pivot Eval'!$A$1,"06.Tahun",Param!$C$2,"02.Regional",MID(M$4,11,1),"08.Kanal",$C$7,"Group Eval",$D$22,"Kategori",$E25),0)</f>
        <v>0</v>
      </c>
      <c r="N25" s="34">
        <f>IFERROR(GETPIVOTDATA("Sum of 20.Nilai",'Pivot Eval'!$A$1,"06.Tahun",Param!$C$2,"02.Regional",MID(N$4,11,1),"08.Kanal",$C$7,"Group Eval",$D$22,"Kategori",$E25),0)</f>
        <v>0</v>
      </c>
      <c r="O25" s="39">
        <f t="shared" si="12"/>
        <v>279221680</v>
      </c>
      <c r="P25" s="10"/>
      <c r="U25" s="10" t="s">
        <v>6869</v>
      </c>
      <c r="V25" s="34">
        <f>IFERROR(GETPIVOTDATA("Sum of 22.Volume",'Pivot Eval'!$A$1,"06.Tahun",Param!$C$2,"02.Regional",MID(V$4,11,1),"08.Kanal",$C$7,"Group Eval",$D$22,"Kategori",$E25),0)</f>
        <v>0</v>
      </c>
      <c r="W25" s="34">
        <f>IFERROR(GETPIVOTDATA("Sum of 22.Volume",'Pivot Eval'!$A$1,"06.Tahun",Param!$C$2,"02.Regional",MID(W$4,11,1),"08.Kanal",$C$7,"Group Eval",$D$22,"Kategori",$E25),0)</f>
        <v>0</v>
      </c>
      <c r="X25" s="34">
        <f>IFERROR(GETPIVOTDATA("Sum of 22.Volume",'Pivot Eval'!$A$1,"06.Tahun",Param!$C$2,"02.Regional",MID(X$4,11,1),"08.Kanal",$C$7,"Group Eval",$D$22,"Kategori",$E25),0)</f>
        <v>4000</v>
      </c>
      <c r="Y25" s="34">
        <f>IFERROR(GETPIVOTDATA("Sum of 22.Volume",'Pivot Eval'!$A$1,"06.Tahun",Param!$C$2,"02.Regional",MID(Y$4,11,1),"08.Kanal",$C$7,"Group Eval",$D$22,"Kategori",$E25),0)</f>
        <v>0</v>
      </c>
      <c r="Z25" s="34">
        <f>IFERROR(GETPIVOTDATA("Sum of 22.Volume",'Pivot Eval'!$A$1,"06.Tahun",Param!$C$2,"02.Regional",MID(Z$4,11,1),"08.Kanal",$C$7,"Group Eval",$D$22,"Kategori",$E25),0)</f>
        <v>0</v>
      </c>
      <c r="AA25" s="34">
        <f>IFERROR(GETPIVOTDATA("Sum of 22.Volume",'Pivot Eval'!$A$1,"06.Tahun",Param!$C$2,"02.Regional",MID(AA$4,11,1),"08.Kanal",$C$7,"Group Eval",$D$22,"Kategori",$E25),0)</f>
        <v>0</v>
      </c>
      <c r="AB25" s="34">
        <f>IFERROR(GETPIVOTDATA("Sum of 22.Volume",'Pivot Eval'!$A$1,"06.Tahun",Param!$C$2,"02.Regional",MID(AB$4,11,1),"08.Kanal",$C$7,"Group Eval",$D$22,"Kategori",$E25),0)</f>
        <v>0</v>
      </c>
      <c r="AC25" s="34">
        <f>IFERROR(GETPIVOTDATA("Sum of 22.Volume",'Pivot Eval'!$A$1,"06.Tahun",Param!$C$2,"02.Regional",MID(AC$4,11,1),"08.Kanal",$C$7,"Group Eval",$D$22,"Kategori",$E25),0)</f>
        <v>0</v>
      </c>
      <c r="AD25" s="34">
        <f>IFERROR(GETPIVOTDATA("Sum of 22.Volume",'Pivot Eval'!$A$1,"06.Tahun",Param!$C$2,"02.Regional",MID(AD$4,11,1),"08.Kanal",$C$7,"Group Eval",$D$22,"Kategori",$E25),0)</f>
        <v>0</v>
      </c>
      <c r="AE25" s="39">
        <f t="shared" si="14"/>
        <v>4000</v>
      </c>
      <c r="AK25" s="10" t="s">
        <v>6869</v>
      </c>
      <c r="AL25" s="54">
        <f t="shared" si="15"/>
        <v>0</v>
      </c>
      <c r="AM25" s="54">
        <f t="shared" si="2"/>
        <v>0</v>
      </c>
      <c r="AN25" s="54">
        <f t="shared" si="3"/>
        <v>69805.42</v>
      </c>
      <c r="AO25" s="54">
        <f t="shared" si="4"/>
        <v>0</v>
      </c>
      <c r="AP25" s="54">
        <f t="shared" si="5"/>
        <v>0</v>
      </c>
      <c r="AQ25" s="54">
        <f t="shared" si="6"/>
        <v>0</v>
      </c>
      <c r="AR25" s="54">
        <f t="shared" si="7"/>
        <v>0</v>
      </c>
      <c r="AS25" s="54">
        <f t="shared" si="8"/>
        <v>0</v>
      </c>
      <c r="AT25" s="54">
        <f t="shared" si="9"/>
        <v>0</v>
      </c>
      <c r="AU25" s="55">
        <f t="shared" si="10"/>
        <v>69805.42</v>
      </c>
    </row>
    <row r="26" spans="2:47" ht="13.5">
      <c r="B26" s="17"/>
      <c r="C26" s="17"/>
      <c r="D26" s="17" t="s">
        <v>1085</v>
      </c>
      <c r="E26" s="17"/>
      <c r="F26" s="40">
        <f>SUM(F27:F29)</f>
        <v>0</v>
      </c>
      <c r="G26" s="40">
        <f>SUM(G27:G29)</f>
        <v>0</v>
      </c>
      <c r="H26" s="40">
        <f>SUM(H27:H29)</f>
        <v>0</v>
      </c>
      <c r="I26" s="40">
        <f t="shared" ref="I26:M26" si="20">SUM(I27:I29)</f>
        <v>0</v>
      </c>
      <c r="J26" s="40">
        <f t="shared" si="20"/>
        <v>0</v>
      </c>
      <c r="K26" s="40">
        <f t="shared" si="20"/>
        <v>0</v>
      </c>
      <c r="L26" s="40">
        <f t="shared" si="20"/>
        <v>0</v>
      </c>
      <c r="M26" s="40">
        <f t="shared" si="20"/>
        <v>0</v>
      </c>
      <c r="N26" s="40">
        <f>SUM(N27:N29)</f>
        <v>0</v>
      </c>
      <c r="O26" s="38">
        <f t="shared" si="12"/>
        <v>0</v>
      </c>
      <c r="P26" s="10"/>
      <c r="R26" s="17"/>
      <c r="S26" s="17"/>
      <c r="T26" s="17" t="s">
        <v>1085</v>
      </c>
      <c r="U26" s="17"/>
      <c r="V26" s="40">
        <f>SUM(V27:V29)</f>
        <v>0</v>
      </c>
      <c r="W26" s="40">
        <f>SUM(W27:W29)</f>
        <v>0</v>
      </c>
      <c r="X26" s="40">
        <f>SUM(X27:X29)</f>
        <v>0</v>
      </c>
      <c r="Y26" s="40">
        <f t="shared" ref="Y26:AC26" si="21">SUM(Y27:Y29)</f>
        <v>0</v>
      </c>
      <c r="Z26" s="40">
        <f t="shared" si="21"/>
        <v>0</v>
      </c>
      <c r="AA26" s="40">
        <f t="shared" si="21"/>
        <v>0</v>
      </c>
      <c r="AB26" s="40">
        <f t="shared" si="21"/>
        <v>0</v>
      </c>
      <c r="AC26" s="40">
        <f t="shared" si="21"/>
        <v>0</v>
      </c>
      <c r="AD26" s="40">
        <f>SUM(AD27:AD29)</f>
        <v>0</v>
      </c>
      <c r="AE26" s="38">
        <f t="shared" si="14"/>
        <v>0</v>
      </c>
      <c r="AH26" s="17"/>
      <c r="AI26" s="17"/>
      <c r="AJ26" s="17" t="s">
        <v>1085</v>
      </c>
      <c r="AK26" s="17"/>
      <c r="AL26" s="56">
        <f t="shared" si="15"/>
        <v>0</v>
      </c>
      <c r="AM26" s="56">
        <f t="shared" si="2"/>
        <v>0</v>
      </c>
      <c r="AN26" s="56">
        <f t="shared" si="3"/>
        <v>0</v>
      </c>
      <c r="AO26" s="56">
        <f t="shared" si="4"/>
        <v>0</v>
      </c>
      <c r="AP26" s="56">
        <f t="shared" si="5"/>
        <v>0</v>
      </c>
      <c r="AQ26" s="56">
        <f t="shared" si="6"/>
        <v>0</v>
      </c>
      <c r="AR26" s="56">
        <f t="shared" si="7"/>
        <v>0</v>
      </c>
      <c r="AS26" s="56">
        <f t="shared" si="8"/>
        <v>0</v>
      </c>
      <c r="AT26" s="56">
        <f t="shared" si="9"/>
        <v>0</v>
      </c>
      <c r="AU26" s="57">
        <f t="shared" si="10"/>
        <v>0</v>
      </c>
    </row>
    <row r="27" spans="2:47" ht="13.5">
      <c r="E27" s="10" t="s">
        <v>1086</v>
      </c>
      <c r="F27" s="34">
        <f>IFERROR(GETPIVOTDATA("Sum of 20.Nilai",'Pivot Eval'!$A$1,"06.Tahun",Param!$C$2,"02.Regional",MID(F$4,11,1),"08.Kanal",$C$7,"Group Eval",$D$26,"Kategori",$E27),0)</f>
        <v>0</v>
      </c>
      <c r="G27" s="34">
        <f>IFERROR(GETPIVOTDATA("Sum of 20.Nilai",'Pivot Eval'!$A$1,"06.Tahun",Param!$C$2,"02.Regional",MID(G$4,11,1),"08.Kanal",$C$7,"Group Eval",$D$26,"Kategori",$E27),0)</f>
        <v>0</v>
      </c>
      <c r="H27" s="34">
        <f>IFERROR(GETPIVOTDATA("Sum of 20.Nilai",'Pivot Eval'!$A$1,"06.Tahun",Param!$C$2,"02.Regional",MID(H$4,11,1),"08.Kanal",$C$7,"Group Eval",$D$26,"Kategori",$E27),0)</f>
        <v>0</v>
      </c>
      <c r="I27" s="34">
        <f>IFERROR(GETPIVOTDATA("Sum of 20.Nilai",'Pivot Eval'!$A$1,"06.Tahun",Param!$C$2,"02.Regional",MID(I$4,11,1),"08.Kanal",$C$7,"Group Eval",$D$26,"Kategori",$E27),0)</f>
        <v>0</v>
      </c>
      <c r="J27" s="34">
        <f>IFERROR(GETPIVOTDATA("Sum of 20.Nilai",'Pivot Eval'!$A$1,"06.Tahun",Param!$C$2,"02.Regional",MID(J$4,11,1),"08.Kanal",$C$7,"Group Eval",$D$26,"Kategori",$E27),0)</f>
        <v>0</v>
      </c>
      <c r="K27" s="34">
        <f>IFERROR(GETPIVOTDATA("Sum of 20.Nilai",'Pivot Eval'!$A$1,"06.Tahun",Param!$C$2,"02.Regional",MID(K$4,11,1),"08.Kanal",$C$7,"Group Eval",$D$26,"Kategori",$E27),0)</f>
        <v>0</v>
      </c>
      <c r="L27" s="34">
        <f>IFERROR(GETPIVOTDATA("Sum of 20.Nilai",'Pivot Eval'!$A$1,"06.Tahun",Param!$C$2,"02.Regional",MID(L$4,11,1),"08.Kanal",$C$7,"Group Eval",$D$26,"Kategori",$E27),0)</f>
        <v>0</v>
      </c>
      <c r="M27" s="34">
        <f>IFERROR(GETPIVOTDATA("Sum of 20.Nilai",'Pivot Eval'!$A$1,"06.Tahun",Param!$C$2,"02.Regional",MID(M$4,11,1),"08.Kanal",$C$7,"Group Eval",$D$26,"Kategori",$E27),0)</f>
        <v>0</v>
      </c>
      <c r="N27" s="34">
        <f>IFERROR(GETPIVOTDATA("Sum of 20.Nilai",'Pivot Eval'!$A$1,"06.Tahun",Param!$C$2,"02.Regional",MID(N$4,11,1),"08.Kanal",$C$7,"Group Eval",$D$26,"Kategori",$E27),0)</f>
        <v>0</v>
      </c>
      <c r="O27" s="39">
        <f t="shared" si="12"/>
        <v>0</v>
      </c>
      <c r="P27" s="10"/>
      <c r="U27" s="10" t="s">
        <v>1086</v>
      </c>
      <c r="V27" s="34">
        <f>IFERROR(GETPIVOTDATA("Sum of 22.Volume",'Pivot Eval'!$A$1,"06.Tahun",Param!$C$2,"02.Regional",MID(V$4,11,1),"08.Kanal",$C$7,"Group Eval",$D$26,"Kategori",$E27),0)</f>
        <v>0</v>
      </c>
      <c r="W27" s="34">
        <f>IFERROR(GETPIVOTDATA("Sum of 22.Volume",'Pivot Eval'!$A$1,"06.Tahun",Param!$C$2,"02.Regional",MID(W$4,11,1),"08.Kanal",$C$7,"Group Eval",$D$26,"Kategori",$E27),0)</f>
        <v>0</v>
      </c>
      <c r="X27" s="34">
        <f>IFERROR(GETPIVOTDATA("Sum of 22.Volume",'Pivot Eval'!$A$1,"06.Tahun",Param!$C$2,"02.Regional",MID(X$4,11,1),"08.Kanal",$C$7,"Group Eval",$D$26,"Kategori",$E27),0)</f>
        <v>0</v>
      </c>
      <c r="Y27" s="34">
        <f>IFERROR(GETPIVOTDATA("Sum of 22.Volume",'Pivot Eval'!$A$1,"06.Tahun",Param!$C$2,"02.Regional",MID(Y$4,11,1),"08.Kanal",$C$7,"Group Eval",$D$26,"Kategori",$E27),0)</f>
        <v>0</v>
      </c>
      <c r="Z27" s="34">
        <f>IFERROR(GETPIVOTDATA("Sum of 22.Volume",'Pivot Eval'!$A$1,"06.Tahun",Param!$C$2,"02.Regional",MID(Z$4,11,1),"08.Kanal",$C$7,"Group Eval",$D$26,"Kategori",$E27),0)</f>
        <v>0</v>
      </c>
      <c r="AA27" s="34">
        <f>IFERROR(GETPIVOTDATA("Sum of 22.Volume",'Pivot Eval'!$A$1,"06.Tahun",Param!$C$2,"02.Regional",MID(AA$4,11,1),"08.Kanal",$C$7,"Group Eval",$D$26,"Kategori",$E27),0)</f>
        <v>0</v>
      </c>
      <c r="AB27" s="34">
        <f>IFERROR(GETPIVOTDATA("Sum of 22.Volume",'Pivot Eval'!$A$1,"06.Tahun",Param!$C$2,"02.Regional",MID(AB$4,11,1),"08.Kanal",$C$7,"Group Eval",$D$26,"Kategori",$E27),0)</f>
        <v>0</v>
      </c>
      <c r="AC27" s="34">
        <f>IFERROR(GETPIVOTDATA("Sum of 22.Volume",'Pivot Eval'!$A$1,"06.Tahun",Param!$C$2,"02.Regional",MID(AC$4,11,1),"08.Kanal",$C$7,"Group Eval",$D$26,"Kategori",$E27),0)</f>
        <v>0</v>
      </c>
      <c r="AD27" s="34">
        <f>IFERROR(GETPIVOTDATA("Sum of 22.Volume",'Pivot Eval'!$A$1,"06.Tahun",Param!$C$2,"02.Regional",MID(AD$4,11,1),"08.Kanal",$C$7,"Group Eval",$D$26,"Kategori",$E27),0)</f>
        <v>0</v>
      </c>
      <c r="AE27" s="39">
        <f t="shared" si="14"/>
        <v>0</v>
      </c>
      <c r="AK27" s="10" t="s">
        <v>1086</v>
      </c>
      <c r="AL27" s="54">
        <f t="shared" si="15"/>
        <v>0</v>
      </c>
      <c r="AM27" s="54">
        <f t="shared" si="2"/>
        <v>0</v>
      </c>
      <c r="AN27" s="54">
        <f t="shared" si="3"/>
        <v>0</v>
      </c>
      <c r="AO27" s="54">
        <f t="shared" si="4"/>
        <v>0</v>
      </c>
      <c r="AP27" s="54">
        <f t="shared" si="5"/>
        <v>0</v>
      </c>
      <c r="AQ27" s="54">
        <f t="shared" si="6"/>
        <v>0</v>
      </c>
      <c r="AR27" s="54">
        <f t="shared" si="7"/>
        <v>0</v>
      </c>
      <c r="AS27" s="54">
        <f t="shared" si="8"/>
        <v>0</v>
      </c>
      <c r="AT27" s="54">
        <f t="shared" si="9"/>
        <v>0</v>
      </c>
      <c r="AU27" s="55">
        <f t="shared" si="10"/>
        <v>0</v>
      </c>
    </row>
    <row r="28" spans="2:47" ht="13.5">
      <c r="B28" s="17"/>
      <c r="C28" s="17"/>
      <c r="D28" s="17"/>
      <c r="E28" s="17" t="s">
        <v>2073</v>
      </c>
      <c r="F28" s="40">
        <f>IFERROR(GETPIVOTDATA("Sum of 20.Nilai",'Pivot Eval'!$A$1,"06.Tahun",Param!$C$2,"02.Regional",MID(F$4,11,1),"08.Kanal",$C$7,"Group Eval",$D$26,"Kategori",$E28),0)</f>
        <v>0</v>
      </c>
      <c r="G28" s="40">
        <f>IFERROR(GETPIVOTDATA("Sum of 20.Nilai",'Pivot Eval'!$A$1,"06.Tahun",Param!$C$2,"02.Regional",MID(G$4,11,1),"08.Kanal",$C$7,"Group Eval",$D$26,"Kategori",$E28),0)</f>
        <v>0</v>
      </c>
      <c r="H28" s="40">
        <f>IFERROR(GETPIVOTDATA("Sum of 20.Nilai",'Pivot Eval'!$A$1,"06.Tahun",Param!$C$2,"02.Regional",MID(H$4,11,1),"08.Kanal",$C$7,"Group Eval",$D$26,"Kategori",$E28),0)</f>
        <v>0</v>
      </c>
      <c r="I28" s="40">
        <f>IFERROR(GETPIVOTDATA("Sum of 20.Nilai",'Pivot Eval'!$A$1,"06.Tahun",Param!$C$2,"02.Regional",MID(I$4,11,1),"08.Kanal",$C$7,"Group Eval",$D$26,"Kategori",$E28),0)</f>
        <v>0</v>
      </c>
      <c r="J28" s="40">
        <f>IFERROR(GETPIVOTDATA("Sum of 20.Nilai",'Pivot Eval'!$A$1,"06.Tahun",Param!$C$2,"02.Regional",MID(J$4,11,1),"08.Kanal",$C$7,"Group Eval",$D$26,"Kategori",$E28),0)</f>
        <v>0</v>
      </c>
      <c r="K28" s="40">
        <f>IFERROR(GETPIVOTDATA("Sum of 20.Nilai",'Pivot Eval'!$A$1,"06.Tahun",Param!$C$2,"02.Regional",MID(K$4,11,1),"08.Kanal",$C$7,"Group Eval",$D$26,"Kategori",$E28),0)</f>
        <v>0</v>
      </c>
      <c r="L28" s="40">
        <f>IFERROR(GETPIVOTDATA("Sum of 20.Nilai",'Pivot Eval'!$A$1,"06.Tahun",Param!$C$2,"02.Regional",MID(L$4,11,1),"08.Kanal",$C$7,"Group Eval",$D$26,"Kategori",$E28),0)</f>
        <v>0</v>
      </c>
      <c r="M28" s="40">
        <f>IFERROR(GETPIVOTDATA("Sum of 20.Nilai",'Pivot Eval'!$A$1,"06.Tahun",Param!$C$2,"02.Regional",MID(M$4,11,1),"08.Kanal",$C$7,"Group Eval",$D$26,"Kategori",$E28),0)</f>
        <v>0</v>
      </c>
      <c r="N28" s="40">
        <f>IFERROR(GETPIVOTDATA("Sum of 20.Nilai",'Pivot Eval'!$A$1,"06.Tahun",Param!$C$2,"02.Regional",MID(N$4,11,1),"08.Kanal",$C$7,"Group Eval",$D$26,"Kategori",$E28),0)</f>
        <v>0</v>
      </c>
      <c r="O28" s="38">
        <f t="shared" si="12"/>
        <v>0</v>
      </c>
      <c r="P28" s="10"/>
      <c r="R28" s="17"/>
      <c r="S28" s="17"/>
      <c r="T28" s="17"/>
      <c r="U28" s="17" t="s">
        <v>2073</v>
      </c>
      <c r="V28" s="40">
        <f>IFERROR(GETPIVOTDATA("Sum of 22.Volume",'Pivot Eval'!$A$1,"06.Tahun",Param!$C$2,"02.Regional",MID(V$4,11,1),"08.Kanal",$C$7,"Group Eval",$D$26,"Kategori",$E28),0)</f>
        <v>0</v>
      </c>
      <c r="W28" s="40">
        <f>IFERROR(GETPIVOTDATA("Sum of 22.Volume",'Pivot Eval'!$A$1,"06.Tahun",Param!$C$2,"02.Regional",MID(W$4,11,1),"08.Kanal",$C$7,"Group Eval",$D$26,"Kategori",$E28),0)</f>
        <v>0</v>
      </c>
      <c r="X28" s="40">
        <f>IFERROR(GETPIVOTDATA("Sum of 22.Volume",'Pivot Eval'!$A$1,"06.Tahun",Param!$C$2,"02.Regional",MID(X$4,11,1),"08.Kanal",$C$7,"Group Eval",$D$26,"Kategori",$E28),0)</f>
        <v>0</v>
      </c>
      <c r="Y28" s="40">
        <f>IFERROR(GETPIVOTDATA("Sum of 22.Volume",'Pivot Eval'!$A$1,"06.Tahun",Param!$C$2,"02.Regional",MID(Y$4,11,1),"08.Kanal",$C$7,"Group Eval",$D$26,"Kategori",$E28),0)</f>
        <v>0</v>
      </c>
      <c r="Z28" s="40">
        <f>IFERROR(GETPIVOTDATA("Sum of 22.Volume",'Pivot Eval'!$A$1,"06.Tahun",Param!$C$2,"02.Regional",MID(Z$4,11,1),"08.Kanal",$C$7,"Group Eval",$D$26,"Kategori",$E28),0)</f>
        <v>0</v>
      </c>
      <c r="AA28" s="40">
        <f>IFERROR(GETPIVOTDATA("Sum of 22.Volume",'Pivot Eval'!$A$1,"06.Tahun",Param!$C$2,"02.Regional",MID(AA$4,11,1),"08.Kanal",$C$7,"Group Eval",$D$26,"Kategori",$E28),0)</f>
        <v>0</v>
      </c>
      <c r="AB28" s="40">
        <f>IFERROR(GETPIVOTDATA("Sum of 22.Volume",'Pivot Eval'!$A$1,"06.Tahun",Param!$C$2,"02.Regional",MID(AB$4,11,1),"08.Kanal",$C$7,"Group Eval",$D$26,"Kategori",$E28),0)</f>
        <v>0</v>
      </c>
      <c r="AC28" s="40">
        <f>IFERROR(GETPIVOTDATA("Sum of 22.Volume",'Pivot Eval'!$A$1,"06.Tahun",Param!$C$2,"02.Regional",MID(AC$4,11,1),"08.Kanal",$C$7,"Group Eval",$D$26,"Kategori",$E28),0)</f>
        <v>0</v>
      </c>
      <c r="AD28" s="40">
        <f>IFERROR(GETPIVOTDATA("Sum of 22.Volume",'Pivot Eval'!$A$1,"06.Tahun",Param!$C$2,"02.Regional",MID(AD$4,11,1),"08.Kanal",$C$7,"Group Eval",$D$26,"Kategori",$E28),0)</f>
        <v>0</v>
      </c>
      <c r="AE28" s="38">
        <f t="shared" si="14"/>
        <v>0</v>
      </c>
      <c r="AH28" s="17"/>
      <c r="AI28" s="17"/>
      <c r="AJ28" s="17"/>
      <c r="AK28" s="17" t="s">
        <v>2073</v>
      </c>
      <c r="AL28" s="56">
        <f t="shared" si="15"/>
        <v>0</v>
      </c>
      <c r="AM28" s="56">
        <f t="shared" si="2"/>
        <v>0</v>
      </c>
      <c r="AN28" s="56">
        <f t="shared" si="3"/>
        <v>0</v>
      </c>
      <c r="AO28" s="56">
        <f t="shared" si="4"/>
        <v>0</v>
      </c>
      <c r="AP28" s="56">
        <f t="shared" si="5"/>
        <v>0</v>
      </c>
      <c r="AQ28" s="56">
        <f t="shared" si="6"/>
        <v>0</v>
      </c>
      <c r="AR28" s="56">
        <f t="shared" si="7"/>
        <v>0</v>
      </c>
      <c r="AS28" s="56">
        <f t="shared" si="8"/>
        <v>0</v>
      </c>
      <c r="AT28" s="56">
        <f t="shared" si="9"/>
        <v>0</v>
      </c>
      <c r="AU28" s="57">
        <f t="shared" si="10"/>
        <v>0</v>
      </c>
    </row>
    <row r="29" spans="2:47" ht="13.5">
      <c r="E29" s="10" t="s">
        <v>6494</v>
      </c>
      <c r="F29" s="34">
        <f>IFERROR(GETPIVOTDATA("Sum of 20.Nilai",'Pivot Eval'!$A$1,"06.Tahun",Param!$C$2,"02.Regional",MID(F$4,11,1),"08.Kanal",$C$7,"Group Eval",$D$26,"Kategori",$E29),0)</f>
        <v>0</v>
      </c>
      <c r="G29" s="34">
        <f>IFERROR(GETPIVOTDATA("Sum of 20.Nilai",'Pivot Eval'!$A$1,"06.Tahun",Param!$C$2,"02.Regional",MID(G$4,11,1),"08.Kanal",$C$7,"Group Eval",$D$26,"Kategori",$E29),0)</f>
        <v>0</v>
      </c>
      <c r="H29" s="34">
        <f>IFERROR(GETPIVOTDATA("Sum of 20.Nilai",'Pivot Eval'!$A$1,"06.Tahun",Param!$C$2,"02.Regional",MID(H$4,11,1),"08.Kanal",$C$7,"Group Eval",$D$26,"Kategori",$E29),0)</f>
        <v>0</v>
      </c>
      <c r="I29" s="34">
        <f>IFERROR(GETPIVOTDATA("Sum of 20.Nilai",'Pivot Eval'!$A$1,"06.Tahun",Param!$C$2,"02.Regional",MID(I$4,11,1),"08.Kanal",$C$7,"Group Eval",$D$26,"Kategori",$E29),0)</f>
        <v>0</v>
      </c>
      <c r="J29" s="34">
        <f>IFERROR(GETPIVOTDATA("Sum of 20.Nilai",'Pivot Eval'!$A$1,"06.Tahun",Param!$C$2,"02.Regional",MID(J$4,11,1),"08.Kanal",$C$7,"Group Eval",$D$26,"Kategori",$E29),0)</f>
        <v>0</v>
      </c>
      <c r="K29" s="34">
        <f>IFERROR(GETPIVOTDATA("Sum of 20.Nilai",'Pivot Eval'!$A$1,"06.Tahun",Param!$C$2,"02.Regional",MID(K$4,11,1),"08.Kanal",$C$7,"Group Eval",$D$26,"Kategori",$E29),0)</f>
        <v>0</v>
      </c>
      <c r="L29" s="34">
        <f>IFERROR(GETPIVOTDATA("Sum of 20.Nilai",'Pivot Eval'!$A$1,"06.Tahun",Param!$C$2,"02.Regional",MID(L$4,11,1),"08.Kanal",$C$7,"Group Eval",$D$26,"Kategori",$E29),0)</f>
        <v>0</v>
      </c>
      <c r="M29" s="34">
        <f>IFERROR(GETPIVOTDATA("Sum of 20.Nilai",'Pivot Eval'!$A$1,"06.Tahun",Param!$C$2,"02.Regional",MID(M$4,11,1),"08.Kanal",$C$7,"Group Eval",$D$26,"Kategori",$E29),0)</f>
        <v>0</v>
      </c>
      <c r="N29" s="34">
        <f>IFERROR(GETPIVOTDATA("Sum of 20.Nilai",'Pivot Eval'!$A$1,"06.Tahun",Param!$C$2,"02.Regional",MID(N$4,11,1),"08.Kanal",$C$7,"Group Eval",$D$26,"Kategori",$E29),0)</f>
        <v>0</v>
      </c>
      <c r="O29" s="39">
        <f t="shared" si="12"/>
        <v>0</v>
      </c>
      <c r="P29" s="10"/>
      <c r="U29" s="10" t="s">
        <v>6494</v>
      </c>
      <c r="V29" s="34">
        <f>IFERROR(GETPIVOTDATA("Sum of 22.Volume",'Pivot Eval'!$A$1,"06.Tahun",Param!$C$2,"02.Regional",MID(V$4,11,1),"08.Kanal",$C$7,"Group Eval",$D$26,"Kategori",$E29),0)</f>
        <v>0</v>
      </c>
      <c r="W29" s="34">
        <f>IFERROR(GETPIVOTDATA("Sum of 22.Volume",'Pivot Eval'!$A$1,"06.Tahun",Param!$C$2,"02.Regional",MID(W$4,11,1),"08.Kanal",$C$7,"Group Eval",$D$26,"Kategori",$E29),0)</f>
        <v>0</v>
      </c>
      <c r="X29" s="34">
        <f>IFERROR(GETPIVOTDATA("Sum of 22.Volume",'Pivot Eval'!$A$1,"06.Tahun",Param!$C$2,"02.Regional",MID(X$4,11,1),"08.Kanal",$C$7,"Group Eval",$D$26,"Kategori",$E29),0)</f>
        <v>0</v>
      </c>
      <c r="Y29" s="34">
        <f>IFERROR(GETPIVOTDATA("Sum of 22.Volume",'Pivot Eval'!$A$1,"06.Tahun",Param!$C$2,"02.Regional",MID(Y$4,11,1),"08.Kanal",$C$7,"Group Eval",$D$26,"Kategori",$E29),0)</f>
        <v>0</v>
      </c>
      <c r="Z29" s="34">
        <f>IFERROR(GETPIVOTDATA("Sum of 22.Volume",'Pivot Eval'!$A$1,"06.Tahun",Param!$C$2,"02.Regional",MID(Z$4,11,1),"08.Kanal",$C$7,"Group Eval",$D$26,"Kategori",$E29),0)</f>
        <v>0</v>
      </c>
      <c r="AA29" s="34">
        <f>IFERROR(GETPIVOTDATA("Sum of 22.Volume",'Pivot Eval'!$A$1,"06.Tahun",Param!$C$2,"02.Regional",MID(AA$4,11,1),"08.Kanal",$C$7,"Group Eval",$D$26,"Kategori",$E29),0)</f>
        <v>0</v>
      </c>
      <c r="AB29" s="34">
        <f>IFERROR(GETPIVOTDATA("Sum of 22.Volume",'Pivot Eval'!$A$1,"06.Tahun",Param!$C$2,"02.Regional",MID(AB$4,11,1),"08.Kanal",$C$7,"Group Eval",$D$26,"Kategori",$E29),0)</f>
        <v>0</v>
      </c>
      <c r="AC29" s="34">
        <f>IFERROR(GETPIVOTDATA("Sum of 22.Volume",'Pivot Eval'!$A$1,"06.Tahun",Param!$C$2,"02.Regional",MID(AC$4,11,1),"08.Kanal",$C$7,"Group Eval",$D$26,"Kategori",$E29),0)</f>
        <v>0</v>
      </c>
      <c r="AD29" s="34">
        <f>IFERROR(GETPIVOTDATA("Sum of 22.Volume",'Pivot Eval'!$A$1,"06.Tahun",Param!$C$2,"02.Regional",MID(AD$4,11,1),"08.Kanal",$C$7,"Group Eval",$D$26,"Kategori",$E29),0)</f>
        <v>0</v>
      </c>
      <c r="AE29" s="39">
        <f t="shared" si="14"/>
        <v>0</v>
      </c>
      <c r="AK29" s="10" t="s">
        <v>6494</v>
      </c>
      <c r="AL29" s="54">
        <f t="shared" si="15"/>
        <v>0</v>
      </c>
      <c r="AM29" s="54">
        <f t="shared" si="2"/>
        <v>0</v>
      </c>
      <c r="AN29" s="54">
        <f t="shared" si="3"/>
        <v>0</v>
      </c>
      <c r="AO29" s="54">
        <f t="shared" si="4"/>
        <v>0</v>
      </c>
      <c r="AP29" s="54">
        <f t="shared" si="5"/>
        <v>0</v>
      </c>
      <c r="AQ29" s="54">
        <f t="shared" si="6"/>
        <v>0</v>
      </c>
      <c r="AR29" s="54">
        <f t="shared" si="7"/>
        <v>0</v>
      </c>
      <c r="AS29" s="54">
        <f t="shared" si="8"/>
        <v>0</v>
      </c>
      <c r="AT29" s="54">
        <f t="shared" si="9"/>
        <v>0</v>
      </c>
      <c r="AU29" s="55">
        <f t="shared" si="10"/>
        <v>0</v>
      </c>
    </row>
    <row r="30" spans="2:47" ht="13.5">
      <c r="B30" s="17"/>
      <c r="C30" s="17"/>
      <c r="D30" s="17" t="s">
        <v>1103</v>
      </c>
      <c r="E30" s="17"/>
      <c r="F30" s="40">
        <f>SUM(F31:F32)</f>
        <v>0</v>
      </c>
      <c r="G30" s="40">
        <f>SUM(G31:G32)</f>
        <v>0</v>
      </c>
      <c r="H30" s="40">
        <f>SUM(H31:H32)</f>
        <v>0</v>
      </c>
      <c r="I30" s="40">
        <f t="shared" ref="I30:M30" si="22">SUM(I31:I32)</f>
        <v>0</v>
      </c>
      <c r="J30" s="40">
        <f t="shared" si="22"/>
        <v>0</v>
      </c>
      <c r="K30" s="40">
        <f t="shared" si="22"/>
        <v>49927336071</v>
      </c>
      <c r="L30" s="40">
        <f t="shared" si="22"/>
        <v>0</v>
      </c>
      <c r="M30" s="40">
        <f t="shared" si="22"/>
        <v>0</v>
      </c>
      <c r="N30" s="40">
        <f>SUM(N31:N32)</f>
        <v>0</v>
      </c>
      <c r="O30" s="38">
        <f t="shared" si="12"/>
        <v>49927336071</v>
      </c>
      <c r="P30" s="10"/>
      <c r="R30" s="17"/>
      <c r="S30" s="17"/>
      <c r="T30" s="17" t="s">
        <v>1103</v>
      </c>
      <c r="U30" s="17"/>
      <c r="V30" s="40">
        <f>SUM(V31:V32)</f>
        <v>0</v>
      </c>
      <c r="W30" s="40">
        <f>SUM(W31:W32)</f>
        <v>0</v>
      </c>
      <c r="X30" s="40">
        <f>SUM(X31:X32)</f>
        <v>0</v>
      </c>
      <c r="Y30" s="40">
        <f t="shared" ref="Y30:AC30" si="23">SUM(Y31:Y32)</f>
        <v>0</v>
      </c>
      <c r="Z30" s="40">
        <f t="shared" si="23"/>
        <v>0</v>
      </c>
      <c r="AA30" s="40">
        <f t="shared" si="23"/>
        <v>519300</v>
      </c>
      <c r="AB30" s="40">
        <f t="shared" si="23"/>
        <v>0</v>
      </c>
      <c r="AC30" s="40">
        <f t="shared" si="23"/>
        <v>0</v>
      </c>
      <c r="AD30" s="40">
        <f>SUM(AD31:AD32)</f>
        <v>0</v>
      </c>
      <c r="AE30" s="38">
        <f t="shared" si="14"/>
        <v>519300</v>
      </c>
      <c r="AH30" s="17"/>
      <c r="AI30" s="17"/>
      <c r="AJ30" s="17" t="s">
        <v>1103</v>
      </c>
      <c r="AK30" s="17"/>
      <c r="AL30" s="56">
        <f t="shared" si="15"/>
        <v>0</v>
      </c>
      <c r="AM30" s="56">
        <f t="shared" si="2"/>
        <v>0</v>
      </c>
      <c r="AN30" s="56">
        <f t="shared" si="3"/>
        <v>0</v>
      </c>
      <c r="AO30" s="56">
        <f t="shared" si="4"/>
        <v>0</v>
      </c>
      <c r="AP30" s="56">
        <f t="shared" si="5"/>
        <v>0</v>
      </c>
      <c r="AQ30" s="56">
        <f t="shared" si="6"/>
        <v>96143.531813980357</v>
      </c>
      <c r="AR30" s="56">
        <f t="shared" si="7"/>
        <v>0</v>
      </c>
      <c r="AS30" s="56">
        <f t="shared" si="8"/>
        <v>0</v>
      </c>
      <c r="AT30" s="56">
        <f t="shared" si="9"/>
        <v>0</v>
      </c>
      <c r="AU30" s="57">
        <f t="shared" si="10"/>
        <v>96143.531813980357</v>
      </c>
    </row>
    <row r="31" spans="2:47" ht="13.5">
      <c r="E31" s="10" t="s">
        <v>1300</v>
      </c>
      <c r="F31" s="34">
        <f>IFERROR(GETPIVOTDATA("Sum of 20.Nilai",'Pivot Eval'!$A$1,"06.Tahun",Param!$C$2,"02.Regional",MID(F$4,11,1),"08.Kanal",$C$7,"Group Eval",$D$30,"Kategori",$E31),0)</f>
        <v>0</v>
      </c>
      <c r="G31" s="34">
        <f>IFERROR(GETPIVOTDATA("Sum of 20.Nilai",'Pivot Eval'!$A$1,"06.Tahun",Param!$C$2,"02.Regional",MID(G$4,11,1),"08.Kanal",$C$7,"Group Eval",$D$30,"Kategori",$E31),0)</f>
        <v>0</v>
      </c>
      <c r="H31" s="34">
        <f>IFERROR(GETPIVOTDATA("Sum of 20.Nilai",'Pivot Eval'!$A$1,"06.Tahun",Param!$C$2,"02.Regional",MID(H$4,11,1),"08.Kanal",$C$7,"Group Eval",$D$30,"Kategori",$E31),0)</f>
        <v>0</v>
      </c>
      <c r="I31" s="34">
        <f>IFERROR(GETPIVOTDATA("Sum of 20.Nilai",'Pivot Eval'!$A$1,"06.Tahun",Param!$C$2,"02.Regional",MID(I$4,11,1),"08.Kanal",$C$7,"Group Eval",$D$30,"Kategori",$E31),0)</f>
        <v>0</v>
      </c>
      <c r="J31" s="34">
        <f>IFERROR(GETPIVOTDATA("Sum of 20.Nilai",'Pivot Eval'!$A$1,"06.Tahun",Param!$C$2,"02.Regional",MID(J$4,11,1),"08.Kanal",$C$7,"Group Eval",$D$30,"Kategori",$E31),0)</f>
        <v>0</v>
      </c>
      <c r="K31" s="34">
        <f>IFERROR(GETPIVOTDATA("Sum of 20.Nilai",'Pivot Eval'!$A$1,"06.Tahun",Param!$C$2,"02.Regional",MID(K$4,11,1),"08.Kanal",$C$7,"Group Eval",$D$30,"Kategori",$E31),0)</f>
        <v>47425851242</v>
      </c>
      <c r="L31" s="34">
        <f>IFERROR(GETPIVOTDATA("Sum of 20.Nilai",'Pivot Eval'!$A$1,"06.Tahun",Param!$C$2,"02.Regional",MID(L$4,11,1),"08.Kanal",$C$7,"Group Eval",$D$30,"Kategori",$E31),0)</f>
        <v>0</v>
      </c>
      <c r="M31" s="34">
        <f>IFERROR(GETPIVOTDATA("Sum of 20.Nilai",'Pivot Eval'!$A$1,"06.Tahun",Param!$C$2,"02.Regional",MID(M$4,11,1),"08.Kanal",$C$7,"Group Eval",$D$30,"Kategori",$E31),0)</f>
        <v>0</v>
      </c>
      <c r="N31" s="34">
        <f>IFERROR(GETPIVOTDATA("Sum of 20.Nilai",'Pivot Eval'!$A$1,"06.Tahun",Param!$C$2,"02.Regional",MID(N$4,11,1),"08.Kanal",$C$7,"Group Eval",$D$30,"Kategori",$E31),0)</f>
        <v>0</v>
      </c>
      <c r="O31" s="39">
        <f t="shared" si="12"/>
        <v>47425851242</v>
      </c>
      <c r="P31" s="10"/>
      <c r="U31" s="10" t="s">
        <v>1300</v>
      </c>
      <c r="V31" s="34">
        <f>IFERROR(GETPIVOTDATA("Sum of 22.Volume",'Pivot Eval'!$A$1,"06.Tahun",Param!$C$2,"02.Regional",MID(V$4,11,1),"08.Kanal",$C$7,"Group Eval",$D$30,"Kategori",$E31),0)</f>
        <v>0</v>
      </c>
      <c r="W31" s="34">
        <f>IFERROR(GETPIVOTDATA("Sum of 22.Volume",'Pivot Eval'!$A$1,"06.Tahun",Param!$C$2,"02.Regional",MID(W$4,11,1),"08.Kanal",$C$7,"Group Eval",$D$30,"Kategori",$E31),0)</f>
        <v>0</v>
      </c>
      <c r="X31" s="34">
        <f>IFERROR(GETPIVOTDATA("Sum of 22.Volume",'Pivot Eval'!$A$1,"06.Tahun",Param!$C$2,"02.Regional",MID(X$4,11,1),"08.Kanal",$C$7,"Group Eval",$D$30,"Kategori",$E31),0)</f>
        <v>0</v>
      </c>
      <c r="Y31" s="34">
        <f>IFERROR(GETPIVOTDATA("Sum of 22.Volume",'Pivot Eval'!$A$1,"06.Tahun",Param!$C$2,"02.Regional",MID(Y$4,11,1),"08.Kanal",$C$7,"Group Eval",$D$30,"Kategori",$E31),0)</f>
        <v>0</v>
      </c>
      <c r="Z31" s="34">
        <f>IFERROR(GETPIVOTDATA("Sum of 22.Volume",'Pivot Eval'!$A$1,"06.Tahun",Param!$C$2,"02.Regional",MID(Z$4,11,1),"08.Kanal",$C$7,"Group Eval",$D$30,"Kategori",$E31),0)</f>
        <v>0</v>
      </c>
      <c r="AA31" s="34">
        <f>IFERROR(GETPIVOTDATA("Sum of 22.Volume",'Pivot Eval'!$A$1,"06.Tahun",Param!$C$2,"02.Regional",MID(AA$4,11,1),"08.Kanal",$C$7,"Group Eval",$D$30,"Kategori",$E31),0)</f>
        <v>465316</v>
      </c>
      <c r="AB31" s="34">
        <f>IFERROR(GETPIVOTDATA("Sum of 22.Volume",'Pivot Eval'!$A$1,"06.Tahun",Param!$C$2,"02.Regional",MID(AB$4,11,1),"08.Kanal",$C$7,"Group Eval",$D$30,"Kategori",$E31),0)</f>
        <v>0</v>
      </c>
      <c r="AC31" s="34">
        <f>IFERROR(GETPIVOTDATA("Sum of 22.Volume",'Pivot Eval'!$A$1,"06.Tahun",Param!$C$2,"02.Regional",MID(AC$4,11,1),"08.Kanal",$C$7,"Group Eval",$D$30,"Kategori",$E31),0)</f>
        <v>0</v>
      </c>
      <c r="AD31" s="34">
        <f>IFERROR(GETPIVOTDATA("Sum of 22.Volume",'Pivot Eval'!$A$1,"06.Tahun",Param!$C$2,"02.Regional",MID(AD$4,11,1),"08.Kanal",$C$7,"Group Eval",$D$30,"Kategori",$E31),0)</f>
        <v>0</v>
      </c>
      <c r="AE31" s="39">
        <f t="shared" si="14"/>
        <v>465316</v>
      </c>
      <c r="AK31" s="10" t="s">
        <v>1300</v>
      </c>
      <c r="AL31" s="54">
        <f t="shared" si="15"/>
        <v>0</v>
      </c>
      <c r="AM31" s="54">
        <f t="shared" si="2"/>
        <v>0</v>
      </c>
      <c r="AN31" s="54">
        <f t="shared" si="3"/>
        <v>0</v>
      </c>
      <c r="AO31" s="54">
        <f t="shared" si="4"/>
        <v>0</v>
      </c>
      <c r="AP31" s="54">
        <f t="shared" si="5"/>
        <v>0</v>
      </c>
      <c r="AQ31" s="54">
        <f t="shared" si="6"/>
        <v>101921.81494296349</v>
      </c>
      <c r="AR31" s="54">
        <f t="shared" si="7"/>
        <v>0</v>
      </c>
      <c r="AS31" s="54">
        <f t="shared" si="8"/>
        <v>0</v>
      </c>
      <c r="AT31" s="54">
        <f t="shared" si="9"/>
        <v>0</v>
      </c>
      <c r="AU31" s="55">
        <f t="shared" si="10"/>
        <v>101921.81494296349</v>
      </c>
    </row>
    <row r="32" spans="2:47" ht="13.5">
      <c r="B32" s="17"/>
      <c r="C32" s="17"/>
      <c r="D32" s="17"/>
      <c r="E32" s="17" t="s">
        <v>1308</v>
      </c>
      <c r="F32" s="40">
        <f>IFERROR(GETPIVOTDATA("Sum of 20.Nilai",'Pivot Eval'!$A$1,"06.Tahun",Param!$C$2,"02.Regional",MID(F$4,11,1),"08.Kanal",$C$7,"Group Eval",$D$30,"Kategori",$E32),0)</f>
        <v>0</v>
      </c>
      <c r="G32" s="40">
        <f>IFERROR(GETPIVOTDATA("Sum of 20.Nilai",'Pivot Eval'!$A$1,"06.Tahun",Param!$C$2,"02.Regional",MID(G$4,11,1),"08.Kanal",$C$7,"Group Eval",$D$30,"Kategori",$E32),0)</f>
        <v>0</v>
      </c>
      <c r="H32" s="40">
        <f>IFERROR(GETPIVOTDATA("Sum of 20.Nilai",'Pivot Eval'!$A$1,"06.Tahun",Param!$C$2,"02.Regional",MID(H$4,11,1),"08.Kanal",$C$7,"Group Eval",$D$30,"Kategori",$E32),0)</f>
        <v>0</v>
      </c>
      <c r="I32" s="40">
        <f>IFERROR(GETPIVOTDATA("Sum of 20.Nilai",'Pivot Eval'!$A$1,"06.Tahun",Param!$C$2,"02.Regional",MID(I$4,11,1),"08.Kanal",$C$7,"Group Eval",$D$30,"Kategori",$E32),0)</f>
        <v>0</v>
      </c>
      <c r="J32" s="40">
        <f>IFERROR(GETPIVOTDATA("Sum of 20.Nilai",'Pivot Eval'!$A$1,"06.Tahun",Param!$C$2,"02.Regional",MID(J$4,11,1),"08.Kanal",$C$7,"Group Eval",$D$30,"Kategori",$E32),0)</f>
        <v>0</v>
      </c>
      <c r="K32" s="40">
        <f>IFERROR(GETPIVOTDATA("Sum of 20.Nilai",'Pivot Eval'!$A$1,"06.Tahun",Param!$C$2,"02.Regional",MID(K$4,11,1),"08.Kanal",$C$7,"Group Eval",$D$30,"Kategori",$E32),0)</f>
        <v>2501484829</v>
      </c>
      <c r="L32" s="40">
        <f>IFERROR(GETPIVOTDATA("Sum of 20.Nilai",'Pivot Eval'!$A$1,"06.Tahun",Param!$C$2,"02.Regional",MID(L$4,11,1),"08.Kanal",$C$7,"Group Eval",$D$30,"Kategori",$E32),0)</f>
        <v>0</v>
      </c>
      <c r="M32" s="40">
        <f>IFERROR(GETPIVOTDATA("Sum of 20.Nilai",'Pivot Eval'!$A$1,"06.Tahun",Param!$C$2,"02.Regional",MID(M$4,11,1),"08.Kanal",$C$7,"Group Eval",$D$30,"Kategori",$E32),0)</f>
        <v>0</v>
      </c>
      <c r="N32" s="40">
        <f>IFERROR(GETPIVOTDATA("Sum of 20.Nilai",'Pivot Eval'!$A$1,"06.Tahun",Param!$C$2,"02.Regional",MID(N$4,11,1),"08.Kanal",$C$7,"Group Eval",$D$30,"Kategori",$E32),0)</f>
        <v>0</v>
      </c>
      <c r="O32" s="38">
        <f t="shared" si="12"/>
        <v>2501484829</v>
      </c>
      <c r="P32" s="10"/>
      <c r="R32" s="17"/>
      <c r="S32" s="17"/>
      <c r="T32" s="17"/>
      <c r="U32" s="17" t="s">
        <v>1308</v>
      </c>
      <c r="V32" s="40">
        <f>IFERROR(GETPIVOTDATA("Sum of 22.Volume",'Pivot Eval'!$A$1,"06.Tahun",Param!$C$2,"02.Regional",MID(V$4,11,1),"08.Kanal",$C$7,"Group Eval",$D$30,"Kategori",$E32),0)</f>
        <v>0</v>
      </c>
      <c r="W32" s="40">
        <f>IFERROR(GETPIVOTDATA("Sum of 22.Volume",'Pivot Eval'!$A$1,"06.Tahun",Param!$C$2,"02.Regional",MID(W$4,11,1),"08.Kanal",$C$7,"Group Eval",$D$30,"Kategori",$E32),0)</f>
        <v>0</v>
      </c>
      <c r="X32" s="40">
        <f>IFERROR(GETPIVOTDATA("Sum of 22.Volume",'Pivot Eval'!$A$1,"06.Tahun",Param!$C$2,"02.Regional",MID(X$4,11,1),"08.Kanal",$C$7,"Group Eval",$D$30,"Kategori",$E32),0)</f>
        <v>0</v>
      </c>
      <c r="Y32" s="40">
        <f>IFERROR(GETPIVOTDATA("Sum of 22.Volume",'Pivot Eval'!$A$1,"06.Tahun",Param!$C$2,"02.Regional",MID(Y$4,11,1),"08.Kanal",$C$7,"Group Eval",$D$30,"Kategori",$E32),0)</f>
        <v>0</v>
      </c>
      <c r="Z32" s="40">
        <f>IFERROR(GETPIVOTDATA("Sum of 22.Volume",'Pivot Eval'!$A$1,"06.Tahun",Param!$C$2,"02.Regional",MID(Z$4,11,1),"08.Kanal",$C$7,"Group Eval",$D$30,"Kategori",$E32),0)</f>
        <v>0</v>
      </c>
      <c r="AA32" s="40">
        <f>IFERROR(GETPIVOTDATA("Sum of 22.Volume",'Pivot Eval'!$A$1,"06.Tahun",Param!$C$2,"02.Regional",MID(AA$4,11,1),"08.Kanal",$C$7,"Group Eval",$D$30,"Kategori",$E32),0)</f>
        <v>53984</v>
      </c>
      <c r="AB32" s="40">
        <f>IFERROR(GETPIVOTDATA("Sum of 22.Volume",'Pivot Eval'!$A$1,"06.Tahun",Param!$C$2,"02.Regional",MID(AB$4,11,1),"08.Kanal",$C$7,"Group Eval",$D$30,"Kategori",$E32),0)</f>
        <v>0</v>
      </c>
      <c r="AC32" s="40">
        <f>IFERROR(GETPIVOTDATA("Sum of 22.Volume",'Pivot Eval'!$A$1,"06.Tahun",Param!$C$2,"02.Regional",MID(AC$4,11,1),"08.Kanal",$C$7,"Group Eval",$D$30,"Kategori",$E32),0)</f>
        <v>0</v>
      </c>
      <c r="AD32" s="40">
        <f>IFERROR(GETPIVOTDATA("Sum of 22.Volume",'Pivot Eval'!$A$1,"06.Tahun",Param!$C$2,"02.Regional",MID(AD$4,11,1),"08.Kanal",$C$7,"Group Eval",$D$30,"Kategori",$E32),0)</f>
        <v>0</v>
      </c>
      <c r="AE32" s="38">
        <f t="shared" si="14"/>
        <v>53984</v>
      </c>
      <c r="AH32" s="17"/>
      <c r="AI32" s="17"/>
      <c r="AJ32" s="17"/>
      <c r="AK32" s="17" t="s">
        <v>1308</v>
      </c>
      <c r="AL32" s="56">
        <f t="shared" si="15"/>
        <v>0</v>
      </c>
      <c r="AM32" s="56">
        <f t="shared" si="2"/>
        <v>0</v>
      </c>
      <c r="AN32" s="56">
        <f t="shared" si="3"/>
        <v>0</v>
      </c>
      <c r="AO32" s="56">
        <f t="shared" si="4"/>
        <v>0</v>
      </c>
      <c r="AP32" s="56">
        <f t="shared" si="5"/>
        <v>0</v>
      </c>
      <c r="AQ32" s="56">
        <f t="shared" si="6"/>
        <v>46337.522766004739</v>
      </c>
      <c r="AR32" s="56">
        <f t="shared" si="7"/>
        <v>0</v>
      </c>
      <c r="AS32" s="56">
        <f t="shared" si="8"/>
        <v>0</v>
      </c>
      <c r="AT32" s="56">
        <f t="shared" si="9"/>
        <v>0</v>
      </c>
      <c r="AU32" s="57">
        <f t="shared" si="10"/>
        <v>46337.522766004739</v>
      </c>
    </row>
    <row r="33" spans="2:47" ht="13.5">
      <c r="D33" s="10" t="s">
        <v>1829</v>
      </c>
      <c r="F33" s="34">
        <f>SUM(F34:F35)</f>
        <v>0</v>
      </c>
      <c r="G33" s="34">
        <f>SUM(G34:G35)</f>
        <v>0</v>
      </c>
      <c r="H33" s="34">
        <f>SUM(H34:H35)</f>
        <v>0</v>
      </c>
      <c r="I33" s="34">
        <f t="shared" ref="I33:M33" si="24">SUM(I34:I35)</f>
        <v>0</v>
      </c>
      <c r="J33" s="34">
        <f t="shared" si="24"/>
        <v>0</v>
      </c>
      <c r="K33" s="34">
        <f t="shared" si="24"/>
        <v>0</v>
      </c>
      <c r="L33" s="34">
        <f t="shared" si="24"/>
        <v>0</v>
      </c>
      <c r="M33" s="34">
        <f t="shared" si="24"/>
        <v>0</v>
      </c>
      <c r="N33" s="34">
        <f>SUM(N34:N35)</f>
        <v>0</v>
      </c>
      <c r="O33" s="39">
        <f t="shared" si="12"/>
        <v>0</v>
      </c>
      <c r="P33" s="10"/>
      <c r="T33" s="10" t="s">
        <v>1829</v>
      </c>
      <c r="V33" s="34">
        <f>SUM(V34:V35)</f>
        <v>0</v>
      </c>
      <c r="W33" s="34">
        <f>SUM(W34:W35)</f>
        <v>0</v>
      </c>
      <c r="X33" s="34">
        <f>SUM(X34:X35)</f>
        <v>0</v>
      </c>
      <c r="Y33" s="34">
        <f t="shared" ref="Y33:AC33" si="25">SUM(Y34:Y35)</f>
        <v>0</v>
      </c>
      <c r="Z33" s="34">
        <f t="shared" si="25"/>
        <v>0</v>
      </c>
      <c r="AA33" s="34">
        <f t="shared" si="25"/>
        <v>0</v>
      </c>
      <c r="AB33" s="34">
        <f t="shared" si="25"/>
        <v>0</v>
      </c>
      <c r="AC33" s="34">
        <f t="shared" si="25"/>
        <v>0</v>
      </c>
      <c r="AD33" s="34">
        <f>SUM(AD34:AD35)</f>
        <v>0</v>
      </c>
      <c r="AE33" s="39">
        <f t="shared" si="14"/>
        <v>0</v>
      </c>
      <c r="AJ33" s="10" t="s">
        <v>1829</v>
      </c>
      <c r="AL33" s="54">
        <f t="shared" si="15"/>
        <v>0</v>
      </c>
      <c r="AM33" s="54">
        <f t="shared" si="2"/>
        <v>0</v>
      </c>
      <c r="AN33" s="54">
        <f t="shared" si="3"/>
        <v>0</v>
      </c>
      <c r="AO33" s="54">
        <f t="shared" si="4"/>
        <v>0</v>
      </c>
      <c r="AP33" s="54">
        <f t="shared" si="5"/>
        <v>0</v>
      </c>
      <c r="AQ33" s="54">
        <f t="shared" si="6"/>
        <v>0</v>
      </c>
      <c r="AR33" s="54">
        <f t="shared" si="7"/>
        <v>0</v>
      </c>
      <c r="AS33" s="54">
        <f t="shared" si="8"/>
        <v>0</v>
      </c>
      <c r="AT33" s="54">
        <f t="shared" si="9"/>
        <v>0</v>
      </c>
      <c r="AU33" s="55">
        <f t="shared" si="10"/>
        <v>0</v>
      </c>
    </row>
    <row r="34" spans="2:47" ht="13.5">
      <c r="B34" s="17"/>
      <c r="C34" s="17"/>
      <c r="D34" s="17"/>
      <c r="E34" s="17" t="s">
        <v>1837</v>
      </c>
      <c r="F34" s="40">
        <f>IFERROR(GETPIVOTDATA("Sum of 20.Nilai",'Pivot Eval'!$A$1,"06.Tahun",Param!$C$2,"02.Regional",MID(F$4,11,1),"08.Kanal",$C$7,"Group Eval",$D$33,"Kategori",$E34),0)</f>
        <v>0</v>
      </c>
      <c r="G34" s="40">
        <f>IFERROR(GETPIVOTDATA("Sum of 20.Nilai",'Pivot Eval'!$A$1,"06.Tahun",Param!$C$2,"02.Regional",MID(G$4,11,1),"08.Kanal",$C$7,"Group Eval",$D$33,"Kategori",$E34),0)</f>
        <v>0</v>
      </c>
      <c r="H34" s="40">
        <f>IFERROR(GETPIVOTDATA("Sum of 20.Nilai",'Pivot Eval'!$A$1,"06.Tahun",Param!$C$2,"02.Regional",MID(H$4,11,1),"08.Kanal",$C$7,"Group Eval",$D$33,"Kategori",$E34),0)</f>
        <v>0</v>
      </c>
      <c r="I34" s="40">
        <f>IFERROR(GETPIVOTDATA("Sum of 20.Nilai",'Pivot Eval'!$A$1,"06.Tahun",Param!$C$2,"02.Regional",MID(I$4,11,1),"08.Kanal",$C$7,"Group Eval",$D$33,"Kategori",$E34),0)</f>
        <v>0</v>
      </c>
      <c r="J34" s="40">
        <f>IFERROR(GETPIVOTDATA("Sum of 20.Nilai",'Pivot Eval'!$A$1,"06.Tahun",Param!$C$2,"02.Regional",MID(J$4,11,1),"08.Kanal",$C$7,"Group Eval",$D$33,"Kategori",$E34),0)</f>
        <v>0</v>
      </c>
      <c r="K34" s="40">
        <f>IFERROR(GETPIVOTDATA("Sum of 20.Nilai",'Pivot Eval'!$A$1,"06.Tahun",Param!$C$2,"02.Regional",MID(K$4,11,1),"08.Kanal",$C$7,"Group Eval",$D$33,"Kategori",$E34),0)</f>
        <v>0</v>
      </c>
      <c r="L34" s="40">
        <f>IFERROR(GETPIVOTDATA("Sum of 20.Nilai",'Pivot Eval'!$A$1,"06.Tahun",Param!$C$2,"02.Regional",MID(L$4,11,1),"08.Kanal",$C$7,"Group Eval",$D$33,"Kategori",$E34),0)</f>
        <v>0</v>
      </c>
      <c r="M34" s="40">
        <f>IFERROR(GETPIVOTDATA("Sum of 20.Nilai",'Pivot Eval'!$A$1,"06.Tahun",Param!$C$2,"02.Regional",MID(M$4,11,1),"08.Kanal",$C$7,"Group Eval",$D$33,"Kategori",$E34),0)</f>
        <v>0</v>
      </c>
      <c r="N34" s="40">
        <f>IFERROR(GETPIVOTDATA("Sum of 20.Nilai",'Pivot Eval'!$A$1,"06.Tahun",Param!$C$2,"02.Regional",MID(N$4,11,1),"08.Kanal",$C$7,"Group Eval",$D$33,"Kategori",$E34),0)</f>
        <v>0</v>
      </c>
      <c r="O34" s="38">
        <f t="shared" si="12"/>
        <v>0</v>
      </c>
      <c r="P34" s="10"/>
      <c r="R34" s="17"/>
      <c r="S34" s="17"/>
      <c r="T34" s="17"/>
      <c r="U34" s="17" t="s">
        <v>1837</v>
      </c>
      <c r="V34" s="40">
        <f>IFERROR(GETPIVOTDATA("Sum of 22.Volume",'Pivot Eval'!$A$1,"06.Tahun",Param!$C$2,"02.Regional",MID(V$4,11,1),"08.Kanal",$C$7,"Group Eval",$D$33,"Kategori",$E34),0)</f>
        <v>0</v>
      </c>
      <c r="W34" s="40">
        <f>IFERROR(GETPIVOTDATA("Sum of 22.Volume",'Pivot Eval'!$A$1,"06.Tahun",Param!$C$2,"02.Regional",MID(W$4,11,1),"08.Kanal",$C$7,"Group Eval",$D$33,"Kategori",$E34),0)</f>
        <v>0</v>
      </c>
      <c r="X34" s="40">
        <f>IFERROR(GETPIVOTDATA("Sum of 22.Volume",'Pivot Eval'!$A$1,"06.Tahun",Param!$C$2,"02.Regional",MID(X$4,11,1),"08.Kanal",$C$7,"Group Eval",$D$33,"Kategori",$E34),0)</f>
        <v>0</v>
      </c>
      <c r="Y34" s="40">
        <f>IFERROR(GETPIVOTDATA("Sum of 22.Volume",'Pivot Eval'!$A$1,"06.Tahun",Param!$C$2,"02.Regional",MID(Y$4,11,1),"08.Kanal",$C$7,"Group Eval",$D$33,"Kategori",$E34),0)</f>
        <v>0</v>
      </c>
      <c r="Z34" s="40">
        <f>IFERROR(GETPIVOTDATA("Sum of 22.Volume",'Pivot Eval'!$A$1,"06.Tahun",Param!$C$2,"02.Regional",MID(Z$4,11,1),"08.Kanal",$C$7,"Group Eval",$D$33,"Kategori",$E34),0)</f>
        <v>0</v>
      </c>
      <c r="AA34" s="40">
        <f>IFERROR(GETPIVOTDATA("Sum of 22.Volume",'Pivot Eval'!$A$1,"06.Tahun",Param!$C$2,"02.Regional",MID(AA$4,11,1),"08.Kanal",$C$7,"Group Eval",$D$33,"Kategori",$E34),0)</f>
        <v>0</v>
      </c>
      <c r="AB34" s="40">
        <f>IFERROR(GETPIVOTDATA("Sum of 22.Volume",'Pivot Eval'!$A$1,"06.Tahun",Param!$C$2,"02.Regional",MID(AB$4,11,1),"08.Kanal",$C$7,"Group Eval",$D$33,"Kategori",$E34),0)</f>
        <v>0</v>
      </c>
      <c r="AC34" s="40">
        <f>IFERROR(GETPIVOTDATA("Sum of 22.Volume",'Pivot Eval'!$A$1,"06.Tahun",Param!$C$2,"02.Regional",MID(AC$4,11,1),"08.Kanal",$C$7,"Group Eval",$D$33,"Kategori",$E34),0)</f>
        <v>0</v>
      </c>
      <c r="AD34" s="40">
        <f>IFERROR(GETPIVOTDATA("Sum of 22.Volume",'Pivot Eval'!$A$1,"06.Tahun",Param!$C$2,"02.Regional",MID(AD$4,11,1),"08.Kanal",$C$7,"Group Eval",$D$33,"Kategori",$E34),0)</f>
        <v>0</v>
      </c>
      <c r="AE34" s="38">
        <f t="shared" si="14"/>
        <v>0</v>
      </c>
      <c r="AH34" s="17"/>
      <c r="AI34" s="17"/>
      <c r="AJ34" s="17"/>
      <c r="AK34" s="17" t="s">
        <v>1837</v>
      </c>
      <c r="AL34" s="56">
        <f t="shared" si="15"/>
        <v>0</v>
      </c>
      <c r="AM34" s="56">
        <f t="shared" si="2"/>
        <v>0</v>
      </c>
      <c r="AN34" s="56">
        <f t="shared" si="3"/>
        <v>0</v>
      </c>
      <c r="AO34" s="56">
        <f t="shared" si="4"/>
        <v>0</v>
      </c>
      <c r="AP34" s="56">
        <f t="shared" si="5"/>
        <v>0</v>
      </c>
      <c r="AQ34" s="56">
        <f t="shared" si="6"/>
        <v>0</v>
      </c>
      <c r="AR34" s="56">
        <f t="shared" si="7"/>
        <v>0</v>
      </c>
      <c r="AS34" s="56">
        <f t="shared" si="8"/>
        <v>0</v>
      </c>
      <c r="AT34" s="56">
        <f t="shared" si="9"/>
        <v>0</v>
      </c>
      <c r="AU34" s="57">
        <f t="shared" si="10"/>
        <v>0</v>
      </c>
    </row>
    <row r="35" spans="2:47" ht="13.5">
      <c r="E35" s="10" t="s">
        <v>1830</v>
      </c>
      <c r="F35" s="34">
        <f>IFERROR(GETPIVOTDATA("Sum of 20.Nilai",'Pivot Eval'!$A$1,"06.Tahun",Param!$C$2,"02.Regional",MID(F$4,11,1),"08.Kanal",$C$7,"Group Eval",$D$33,"Kategori",$E35),0)</f>
        <v>0</v>
      </c>
      <c r="G35" s="34">
        <f>IFERROR(GETPIVOTDATA("Sum of 20.Nilai",'Pivot Eval'!$A$1,"06.Tahun",Param!$C$2,"02.Regional",MID(G$4,11,1),"08.Kanal",$C$7,"Group Eval",$D$33,"Kategori",$E35),0)</f>
        <v>0</v>
      </c>
      <c r="H35" s="34">
        <f>IFERROR(GETPIVOTDATA("Sum of 20.Nilai",'Pivot Eval'!$A$1,"06.Tahun",Param!$C$2,"02.Regional",MID(H$4,11,1),"08.Kanal",$C$7,"Group Eval",$D$33,"Kategori",$E35),0)</f>
        <v>0</v>
      </c>
      <c r="I35" s="34">
        <f>IFERROR(GETPIVOTDATA("Sum of 20.Nilai",'Pivot Eval'!$A$1,"06.Tahun",Param!$C$2,"02.Regional",MID(I$4,11,1),"08.Kanal",$C$7,"Group Eval",$D$33,"Kategori",$E35),0)</f>
        <v>0</v>
      </c>
      <c r="J35" s="34">
        <f>IFERROR(GETPIVOTDATA("Sum of 20.Nilai",'Pivot Eval'!$A$1,"06.Tahun",Param!$C$2,"02.Regional",MID(J$4,11,1),"08.Kanal",$C$7,"Group Eval",$D$33,"Kategori",$E35),0)</f>
        <v>0</v>
      </c>
      <c r="K35" s="34">
        <f>IFERROR(GETPIVOTDATA("Sum of 20.Nilai",'Pivot Eval'!$A$1,"06.Tahun",Param!$C$2,"02.Regional",MID(K$4,11,1),"08.Kanal",$C$7,"Group Eval",$D$33,"Kategori",$E35),0)</f>
        <v>0</v>
      </c>
      <c r="L35" s="34">
        <f>IFERROR(GETPIVOTDATA("Sum of 20.Nilai",'Pivot Eval'!$A$1,"06.Tahun",Param!$C$2,"02.Regional",MID(L$4,11,1),"08.Kanal",$C$7,"Group Eval",$D$33,"Kategori",$E35),0)</f>
        <v>0</v>
      </c>
      <c r="M35" s="34">
        <f>IFERROR(GETPIVOTDATA("Sum of 20.Nilai",'Pivot Eval'!$A$1,"06.Tahun",Param!$C$2,"02.Regional",MID(M$4,11,1),"08.Kanal",$C$7,"Group Eval",$D$33,"Kategori",$E35),0)</f>
        <v>0</v>
      </c>
      <c r="N35" s="34">
        <f>IFERROR(GETPIVOTDATA("Sum of 20.Nilai",'Pivot Eval'!$A$1,"06.Tahun",Param!$C$2,"02.Regional",MID(N$4,11,1),"08.Kanal",$C$7,"Group Eval",$D$33,"Kategori",$E35),0)</f>
        <v>0</v>
      </c>
      <c r="O35" s="39">
        <f t="shared" si="12"/>
        <v>0</v>
      </c>
      <c r="P35" s="10"/>
      <c r="U35" s="10" t="s">
        <v>1830</v>
      </c>
      <c r="V35" s="34">
        <f>IFERROR(GETPIVOTDATA("Sum of 22.Volume",'Pivot Eval'!$A$1,"06.Tahun",Param!$C$2,"02.Regional",MID(V$4,11,1),"08.Kanal",$C$7,"Group Eval",$D$33,"Kategori",$E35),0)</f>
        <v>0</v>
      </c>
      <c r="W35" s="34">
        <f>IFERROR(GETPIVOTDATA("Sum of 22.Volume",'Pivot Eval'!$A$1,"06.Tahun",Param!$C$2,"02.Regional",MID(W$4,11,1),"08.Kanal",$C$7,"Group Eval",$D$33,"Kategori",$E35),0)</f>
        <v>0</v>
      </c>
      <c r="X35" s="34">
        <f>IFERROR(GETPIVOTDATA("Sum of 22.Volume",'Pivot Eval'!$A$1,"06.Tahun",Param!$C$2,"02.Regional",MID(X$4,11,1),"08.Kanal",$C$7,"Group Eval",$D$33,"Kategori",$E35),0)</f>
        <v>0</v>
      </c>
      <c r="Y35" s="34">
        <f>IFERROR(GETPIVOTDATA("Sum of 22.Volume",'Pivot Eval'!$A$1,"06.Tahun",Param!$C$2,"02.Regional",MID(Y$4,11,1),"08.Kanal",$C$7,"Group Eval",$D$33,"Kategori",$E35),0)</f>
        <v>0</v>
      </c>
      <c r="Z35" s="34">
        <f>IFERROR(GETPIVOTDATA("Sum of 22.Volume",'Pivot Eval'!$A$1,"06.Tahun",Param!$C$2,"02.Regional",MID(Z$4,11,1),"08.Kanal",$C$7,"Group Eval",$D$33,"Kategori",$E35),0)</f>
        <v>0</v>
      </c>
      <c r="AA35" s="34">
        <f>IFERROR(GETPIVOTDATA("Sum of 22.Volume",'Pivot Eval'!$A$1,"06.Tahun",Param!$C$2,"02.Regional",MID(AA$4,11,1),"08.Kanal",$C$7,"Group Eval",$D$33,"Kategori",$E35),0)</f>
        <v>0</v>
      </c>
      <c r="AB35" s="34">
        <f>IFERROR(GETPIVOTDATA("Sum of 22.Volume",'Pivot Eval'!$A$1,"06.Tahun",Param!$C$2,"02.Regional",MID(AB$4,11,1),"08.Kanal",$C$7,"Group Eval",$D$33,"Kategori",$E35),0)</f>
        <v>0</v>
      </c>
      <c r="AC35" s="34">
        <f>IFERROR(GETPIVOTDATA("Sum of 22.Volume",'Pivot Eval'!$A$1,"06.Tahun",Param!$C$2,"02.Regional",MID(AC$4,11,1),"08.Kanal",$C$7,"Group Eval",$D$33,"Kategori",$E35),0)</f>
        <v>0</v>
      </c>
      <c r="AD35" s="34">
        <f>IFERROR(GETPIVOTDATA("Sum of 22.Volume",'Pivot Eval'!$A$1,"06.Tahun",Param!$C$2,"02.Regional",MID(AD$4,11,1),"08.Kanal",$C$7,"Group Eval",$D$33,"Kategori",$E35),0)</f>
        <v>0</v>
      </c>
      <c r="AE35" s="39">
        <f t="shared" si="14"/>
        <v>0</v>
      </c>
      <c r="AK35" s="10" t="s">
        <v>1830</v>
      </c>
      <c r="AL35" s="54">
        <f t="shared" si="15"/>
        <v>0</v>
      </c>
      <c r="AM35" s="54">
        <f t="shared" si="2"/>
        <v>0</v>
      </c>
      <c r="AN35" s="54">
        <f t="shared" si="3"/>
        <v>0</v>
      </c>
      <c r="AO35" s="54">
        <f t="shared" si="4"/>
        <v>0</v>
      </c>
      <c r="AP35" s="54">
        <f t="shared" si="5"/>
        <v>0</v>
      </c>
      <c r="AQ35" s="54">
        <f t="shared" si="6"/>
        <v>0</v>
      </c>
      <c r="AR35" s="54">
        <f t="shared" si="7"/>
        <v>0</v>
      </c>
      <c r="AS35" s="54">
        <f t="shared" si="8"/>
        <v>0</v>
      </c>
      <c r="AT35" s="54">
        <f t="shared" si="9"/>
        <v>0</v>
      </c>
      <c r="AU35" s="55">
        <f t="shared" si="10"/>
        <v>0</v>
      </c>
    </row>
    <row r="36" spans="2:47" ht="13.5">
      <c r="B36" s="17"/>
      <c r="C36" s="17"/>
      <c r="D36" s="17" t="s">
        <v>2733</v>
      </c>
      <c r="E36" s="17"/>
      <c r="F36" s="40">
        <f>IFERROR(GETPIVOTDATA("Sum of 20.Nilai",'Pivot Eval'!$A$1,"06.Tahun",Param!$C$2,"02.Regional",MID(F$4,11,1),"08.Kanal",$C$7,"Group Eval",$D36),0)</f>
        <v>0</v>
      </c>
      <c r="G36" s="40">
        <f>IFERROR(GETPIVOTDATA("Sum of 20.Nilai",'Pivot Eval'!$A$1,"06.Tahun",Param!$C$2,"02.Regional",MID(G$4,11,1),"08.Kanal",$C$7,"Group Eval",$D36),0)</f>
        <v>0</v>
      </c>
      <c r="H36" s="40">
        <f>IFERROR(GETPIVOTDATA("Sum of 20.Nilai",'Pivot Eval'!$A$1,"06.Tahun",Param!$C$2,"02.Regional",MID(H$4,11,1),"08.Kanal",$C$7,"Group Eval",$D36),0)</f>
        <v>0</v>
      </c>
      <c r="I36" s="40">
        <f>IFERROR(GETPIVOTDATA("Sum of 20.Nilai",'Pivot Eval'!$A$1,"06.Tahun",Param!$C$2,"02.Regional",MID(I$4,11,1),"08.Kanal",$C$7,"Group Eval",$D36),0)</f>
        <v>0</v>
      </c>
      <c r="J36" s="40">
        <f>IFERROR(GETPIVOTDATA("Sum of 20.Nilai",'Pivot Eval'!$A$1,"06.Tahun",Param!$C$2,"02.Regional",MID(J$4,11,1),"08.Kanal",$C$7,"Group Eval",$D36),0)</f>
        <v>96032416095</v>
      </c>
      <c r="K36" s="40">
        <f>IFERROR(GETPIVOTDATA("Sum of 20.Nilai",'Pivot Eval'!$A$1,"06.Tahun",Param!$C$2,"02.Regional",MID(K$4,11,1),"08.Kanal",$C$7,"Group Eval",$D36),0)</f>
        <v>0</v>
      </c>
      <c r="L36" s="40">
        <f>IFERROR(GETPIVOTDATA("Sum of 20.Nilai",'Pivot Eval'!$A$1,"06.Tahun",Param!$C$2,"02.Regional",MID(L$4,11,1),"08.Kanal",$C$7,"Group Eval",$D36),0)</f>
        <v>0</v>
      </c>
      <c r="M36" s="40">
        <f>IFERROR(GETPIVOTDATA("Sum of 20.Nilai",'Pivot Eval'!$A$1,"06.Tahun",Param!$C$2,"02.Regional",MID(M$4,11,1),"08.Kanal",$C$7,"Group Eval",$D36),0)</f>
        <v>0</v>
      </c>
      <c r="N36" s="40">
        <f>IFERROR(GETPIVOTDATA("Sum of 20.Nilai",'Pivot Eval'!$A$1,"06.Tahun",Param!$C$2,"02.Regional",MID(N$4,11,1),"08.Kanal",$C$7,"Group Eval",$D36),0)</f>
        <v>0</v>
      </c>
      <c r="O36" s="38">
        <f t="shared" si="12"/>
        <v>96032416095</v>
      </c>
      <c r="P36" s="10"/>
      <c r="R36" s="17"/>
      <c r="S36" s="17"/>
      <c r="T36" s="17" t="s">
        <v>2733</v>
      </c>
      <c r="U36" s="17"/>
      <c r="V36" s="40">
        <f>IFERROR(GETPIVOTDATA("Sum of 22.Volume",'Pivot Eval'!$A$1,"06.Tahun",Param!$C$2,"02.Regional",MID(V$4,11,1),"08.Kanal",$C$7,"Group Eval",$D36),0)</f>
        <v>0</v>
      </c>
      <c r="W36" s="40">
        <f>IFERROR(GETPIVOTDATA("Sum of 22.Volume",'Pivot Eval'!$A$1,"06.Tahun",Param!$C$2,"02.Regional",MID(W$4,11,1),"08.Kanal",$C$7,"Group Eval",$D36),0)</f>
        <v>0</v>
      </c>
      <c r="X36" s="40">
        <f>IFERROR(GETPIVOTDATA("Sum of 22.Volume",'Pivot Eval'!$A$1,"06.Tahun",Param!$C$2,"02.Regional",MID(X$4,11,1),"08.Kanal",$C$7,"Group Eval",$D36),0)</f>
        <v>0</v>
      </c>
      <c r="Y36" s="40">
        <f>IFERROR(GETPIVOTDATA("Sum of 22.Volume",'Pivot Eval'!$A$1,"06.Tahun",Param!$C$2,"02.Regional",MID(Y$4,11,1),"08.Kanal",$C$7,"Group Eval",$D36),0)</f>
        <v>0</v>
      </c>
      <c r="Z36" s="40">
        <f>IFERROR(GETPIVOTDATA("Sum of 22.Volume",'Pivot Eval'!$A$1,"06.Tahun",Param!$C$2,"02.Regional",MID(Z$4,11,1),"08.Kanal",$C$7,"Group Eval",$D36),0)</f>
        <v>404881</v>
      </c>
      <c r="AA36" s="40">
        <f>IFERROR(GETPIVOTDATA("Sum of 22.Volume",'Pivot Eval'!$A$1,"06.Tahun",Param!$C$2,"02.Regional",MID(AA$4,11,1),"08.Kanal",$C$7,"Group Eval",$D36),0)</f>
        <v>0</v>
      </c>
      <c r="AB36" s="40">
        <f>IFERROR(GETPIVOTDATA("Sum of 22.Volume",'Pivot Eval'!$A$1,"06.Tahun",Param!$C$2,"02.Regional",MID(AB$4,11,1),"08.Kanal",$C$7,"Group Eval",$D36),0)</f>
        <v>0</v>
      </c>
      <c r="AC36" s="40">
        <f>IFERROR(GETPIVOTDATA("Sum of 22.Volume",'Pivot Eval'!$A$1,"06.Tahun",Param!$C$2,"02.Regional",MID(AC$4,11,1),"08.Kanal",$C$7,"Group Eval",$D36),0)</f>
        <v>0</v>
      </c>
      <c r="AD36" s="40">
        <f>IFERROR(GETPIVOTDATA("Sum of 22.Volume",'Pivot Eval'!$A$1,"06.Tahun",Param!$C$2,"02.Regional",MID(AD$4,11,1),"08.Kanal",$C$7,"Group Eval",$D36),0)</f>
        <v>0</v>
      </c>
      <c r="AE36" s="38">
        <f t="shared" si="14"/>
        <v>404881</v>
      </c>
      <c r="AH36" s="17"/>
      <c r="AI36" s="17"/>
      <c r="AJ36" s="17" t="s">
        <v>2733</v>
      </c>
      <c r="AK36" s="17"/>
      <c r="AL36" s="56">
        <f t="shared" si="15"/>
        <v>0</v>
      </c>
      <c r="AM36" s="56">
        <f t="shared" si="2"/>
        <v>0</v>
      </c>
      <c r="AN36" s="56">
        <f t="shared" si="3"/>
        <v>0</v>
      </c>
      <c r="AO36" s="56">
        <f t="shared" si="4"/>
        <v>0</v>
      </c>
      <c r="AP36" s="56">
        <f t="shared" si="5"/>
        <v>237186.76869252941</v>
      </c>
      <c r="AQ36" s="56">
        <f t="shared" si="6"/>
        <v>0</v>
      </c>
      <c r="AR36" s="56">
        <f t="shared" si="7"/>
        <v>0</v>
      </c>
      <c r="AS36" s="56">
        <f t="shared" si="8"/>
        <v>0</v>
      </c>
      <c r="AT36" s="56">
        <f t="shared" si="9"/>
        <v>0</v>
      </c>
      <c r="AU36" s="57">
        <f t="shared" si="10"/>
        <v>237186.76869252941</v>
      </c>
    </row>
    <row r="37" spans="2:47" ht="13.5">
      <c r="F37" s="34"/>
      <c r="G37" s="34"/>
      <c r="H37" s="34"/>
      <c r="I37" s="34"/>
      <c r="J37" s="34"/>
      <c r="K37" s="34"/>
      <c r="L37" s="34"/>
      <c r="M37" s="34"/>
      <c r="N37" s="34"/>
      <c r="O37" s="39"/>
      <c r="P37" s="10"/>
      <c r="V37" s="34"/>
      <c r="W37" s="34"/>
      <c r="X37" s="34"/>
      <c r="Y37" s="34"/>
      <c r="Z37" s="34"/>
      <c r="AA37" s="34"/>
      <c r="AB37" s="34"/>
      <c r="AC37" s="34"/>
      <c r="AD37" s="34"/>
      <c r="AE37" s="39"/>
      <c r="AL37" s="54">
        <f t="shared" si="15"/>
        <v>0</v>
      </c>
      <c r="AM37" s="54">
        <f t="shared" si="2"/>
        <v>0</v>
      </c>
      <c r="AN37" s="54">
        <f t="shared" si="3"/>
        <v>0</v>
      </c>
      <c r="AO37" s="54">
        <f t="shared" si="4"/>
        <v>0</v>
      </c>
      <c r="AP37" s="54">
        <f t="shared" si="5"/>
        <v>0</v>
      </c>
      <c r="AQ37" s="54">
        <f t="shared" si="6"/>
        <v>0</v>
      </c>
      <c r="AR37" s="54">
        <f t="shared" si="7"/>
        <v>0</v>
      </c>
      <c r="AS37" s="54">
        <f t="shared" si="8"/>
        <v>0</v>
      </c>
      <c r="AT37" s="54">
        <f t="shared" si="9"/>
        <v>0</v>
      </c>
      <c r="AU37" s="55">
        <f t="shared" si="10"/>
        <v>0</v>
      </c>
    </row>
    <row r="38" spans="2:47" s="11" customFormat="1" ht="13.5">
      <c r="B38" s="15"/>
      <c r="C38" s="15" t="s">
        <v>5</v>
      </c>
      <c r="D38" s="15"/>
      <c r="E38" s="15"/>
      <c r="F38" s="38">
        <f>F39+F45+F53+F57+F61+F64+F67</f>
        <v>0</v>
      </c>
      <c r="G38" s="38">
        <f>G39+G45+G53+G57+G61+G64+G67</f>
        <v>678129449660</v>
      </c>
      <c r="H38" s="38">
        <f>H39+H45+H53+H57+H61+H64+H67</f>
        <v>422433067108</v>
      </c>
      <c r="I38" s="38">
        <f t="shared" ref="I38" si="26">I39+I45+I53+I57+I61+I64+I67</f>
        <v>227328445253</v>
      </c>
      <c r="J38" s="38">
        <f t="shared" ref="J38" si="27">J39+J45+J53+J57+J61+J64+J67</f>
        <v>689431033312</v>
      </c>
      <c r="K38" s="38">
        <f t="shared" ref="K38" si="28">K39+K45+K53+K57+K61+K64+K67</f>
        <v>512848799495</v>
      </c>
      <c r="L38" s="38">
        <f t="shared" ref="L38" si="29">L39+L45+L53+L57+L61+L64+L67</f>
        <v>392902892020</v>
      </c>
      <c r="M38" s="38">
        <f t="shared" ref="M38" si="30">M39+M45+M53+M57+M61+M64+M67</f>
        <v>1361365835126</v>
      </c>
      <c r="N38" s="38">
        <f t="shared" ref="N38" si="31">N39+N45+N53+N57+N61+N64+N67</f>
        <v>77518122300</v>
      </c>
      <c r="O38" s="38">
        <f t="shared" si="12"/>
        <v>4361957644274</v>
      </c>
      <c r="R38" s="15"/>
      <c r="S38" s="15" t="s">
        <v>5</v>
      </c>
      <c r="T38" s="15"/>
      <c r="U38" s="15"/>
      <c r="V38" s="38">
        <f>V39+V45+V53+V57+V61+V64+V67</f>
        <v>0</v>
      </c>
      <c r="W38" s="38">
        <f>W39+W45+W53+W57+W61+W64+W67</f>
        <v>54271520</v>
      </c>
      <c r="X38" s="38">
        <f>X39+X45+X53+X57+X61+X64+X67</f>
        <v>22330825</v>
      </c>
      <c r="Y38" s="38">
        <f t="shared" ref="Y38:AD38" si="32">Y39+Y45+Y53+Y57+Y61+Y64+Y67</f>
        <v>9466938</v>
      </c>
      <c r="Z38" s="38">
        <f t="shared" si="32"/>
        <v>58361792</v>
      </c>
      <c r="AA38" s="38">
        <f t="shared" si="32"/>
        <v>37382331</v>
      </c>
      <c r="AB38" s="38">
        <f t="shared" si="32"/>
        <v>28288327</v>
      </c>
      <c r="AC38" s="38">
        <f t="shared" si="32"/>
        <v>73221143</v>
      </c>
      <c r="AD38" s="38">
        <f t="shared" si="32"/>
        <v>5843390</v>
      </c>
      <c r="AE38" s="38">
        <f t="shared" ref="AE38:AE67" si="33">SUM(V38:AD38)</f>
        <v>289166266</v>
      </c>
      <c r="AH38" s="15"/>
      <c r="AI38" s="15" t="s">
        <v>5</v>
      </c>
      <c r="AJ38" s="15"/>
      <c r="AK38" s="15"/>
      <c r="AL38" s="57">
        <f t="shared" si="15"/>
        <v>0</v>
      </c>
      <c r="AM38" s="57">
        <f t="shared" si="2"/>
        <v>12495.125429691301</v>
      </c>
      <c r="AN38" s="57">
        <f t="shared" si="3"/>
        <v>18917.038090083999</v>
      </c>
      <c r="AO38" s="57">
        <f t="shared" si="4"/>
        <v>24012.879904040779</v>
      </c>
      <c r="AP38" s="57">
        <f t="shared" si="5"/>
        <v>11813.054563369131</v>
      </c>
      <c r="AQ38" s="57">
        <f t="shared" si="6"/>
        <v>13719.016063899278</v>
      </c>
      <c r="AR38" s="57">
        <f t="shared" si="7"/>
        <v>13889.2233542125</v>
      </c>
      <c r="AS38" s="57">
        <f t="shared" si="8"/>
        <v>18592.523680298189</v>
      </c>
      <c r="AT38" s="57">
        <f t="shared" si="9"/>
        <v>13265.950467108989</v>
      </c>
      <c r="AU38" s="57">
        <f t="shared" si="10"/>
        <v>15084.600650734274</v>
      </c>
    </row>
    <row r="39" spans="2:47">
      <c r="D39" s="10" t="s">
        <v>1087</v>
      </c>
      <c r="F39" s="34">
        <f>SUM(F40:F44)</f>
        <v>0</v>
      </c>
      <c r="G39" s="34">
        <f>SUM(G40:G44)</f>
        <v>512797141160</v>
      </c>
      <c r="H39" s="34">
        <f>SUM(H40:H44)</f>
        <v>28260179743</v>
      </c>
      <c r="I39" s="34">
        <f t="shared" ref="I39" si="34">SUM(I40:I44)</f>
        <v>0</v>
      </c>
      <c r="J39" s="34">
        <f t="shared" ref="J39" si="35">SUM(J40:J44)</f>
        <v>0</v>
      </c>
      <c r="K39" s="34">
        <f t="shared" ref="K39" si="36">SUM(K40:K44)</f>
        <v>0</v>
      </c>
      <c r="L39" s="34">
        <f t="shared" ref="L39" si="37">SUM(L40:L44)</f>
        <v>386866173020</v>
      </c>
      <c r="M39" s="34">
        <f t="shared" ref="M39" si="38">SUM(M40:M44)</f>
        <v>532487808984</v>
      </c>
      <c r="N39" s="34">
        <f t="shared" ref="N39" si="39">SUM(N40:N44)</f>
        <v>5913587980</v>
      </c>
      <c r="O39" s="39">
        <f t="shared" si="12"/>
        <v>1466324890887</v>
      </c>
      <c r="T39" s="10" t="s">
        <v>1087</v>
      </c>
      <c r="V39" s="34">
        <f>SUM(V40:V44)</f>
        <v>0</v>
      </c>
      <c r="W39" s="34">
        <f>SUM(W40:W44)</f>
        <v>36021560</v>
      </c>
      <c r="X39" s="34">
        <f>SUM(X40:X44)</f>
        <v>4153405</v>
      </c>
      <c r="Y39" s="34">
        <f t="shared" ref="Y39:AD39" si="40">SUM(Y40:Y44)</f>
        <v>0</v>
      </c>
      <c r="Z39" s="34">
        <f t="shared" si="40"/>
        <v>0</v>
      </c>
      <c r="AA39" s="34">
        <f t="shared" si="40"/>
        <v>0</v>
      </c>
      <c r="AB39" s="34">
        <f t="shared" si="40"/>
        <v>28138685</v>
      </c>
      <c r="AC39" s="34">
        <f t="shared" si="40"/>
        <v>41349055</v>
      </c>
      <c r="AD39" s="34">
        <f t="shared" si="40"/>
        <v>2173940</v>
      </c>
      <c r="AE39" s="39">
        <f t="shared" si="33"/>
        <v>111836645</v>
      </c>
      <c r="AJ39" s="10" t="s">
        <v>1087</v>
      </c>
      <c r="AL39" s="54">
        <f t="shared" si="15"/>
        <v>0</v>
      </c>
      <c r="AM39" s="54">
        <f t="shared" si="2"/>
        <v>14235.839346213768</v>
      </c>
      <c r="AN39" s="54">
        <f t="shared" si="3"/>
        <v>6804.0992253343948</v>
      </c>
      <c r="AO39" s="54">
        <f t="shared" si="4"/>
        <v>0</v>
      </c>
      <c r="AP39" s="54">
        <f t="shared" si="5"/>
        <v>0</v>
      </c>
      <c r="AQ39" s="54">
        <f t="shared" si="6"/>
        <v>0</v>
      </c>
      <c r="AR39" s="54">
        <f t="shared" si="7"/>
        <v>13748.551967513762</v>
      </c>
      <c r="AS39" s="54">
        <f t="shared" si="8"/>
        <v>12877.871307675592</v>
      </c>
      <c r="AT39" s="54">
        <f t="shared" si="9"/>
        <v>2720.2167401124225</v>
      </c>
      <c r="AU39" s="55">
        <f t="shared" si="10"/>
        <v>13111.309722202413</v>
      </c>
    </row>
    <row r="40" spans="2:47">
      <c r="B40" s="17"/>
      <c r="C40" s="17"/>
      <c r="D40" s="17"/>
      <c r="E40" s="17" t="s">
        <v>6806</v>
      </c>
      <c r="F40" s="40">
        <f>IFERROR(GETPIVOTDATA("Sum of 20.Nilai",'Pivot Eval'!$A$1,"06.Tahun",Param!$C$2,"02.Regional",MID(F$4,11,1),"08.Kanal",$C$38,"Group Eval",$D$8,"Kategori",$E40),0)</f>
        <v>0</v>
      </c>
      <c r="G40" s="40">
        <f>IFERROR(GETPIVOTDATA("Sum of 20.Nilai",'Pivot Eval'!$A$1,"06.Tahun",Param!$C$2,"02.Regional",MID(G$4,11,1),"08.Kanal",$C$38,"Group Eval",$D$8,"Kategori",$E40),0)</f>
        <v>470800710280</v>
      </c>
      <c r="H40" s="40">
        <f>IFERROR(GETPIVOTDATA("Sum of 20.Nilai",'Pivot Eval'!$A$1,"06.Tahun",Param!$C$2,"02.Regional",MID(H$4,11,1),"08.Kanal",$C$38,"Group Eval",$D$8,"Kategori",$E40),0)</f>
        <v>13616897203</v>
      </c>
      <c r="I40" s="40">
        <f>IFERROR(GETPIVOTDATA("Sum of 20.Nilai",'Pivot Eval'!$A$1,"06.Tahun",Param!$C$2,"02.Regional",MID(I$4,11,1),"08.Kanal",$C$38,"Group Eval",$D$8,"Kategori",$E40),0)</f>
        <v>0</v>
      </c>
      <c r="J40" s="40">
        <f>IFERROR(GETPIVOTDATA("Sum of 20.Nilai",'Pivot Eval'!$A$1,"06.Tahun",Param!$C$2,"02.Regional",MID(J$4,11,1),"08.Kanal",$C$38,"Group Eval",$D$8,"Kategori",$E40),0)</f>
        <v>0</v>
      </c>
      <c r="K40" s="40">
        <f>IFERROR(GETPIVOTDATA("Sum of 20.Nilai",'Pivot Eval'!$A$1,"06.Tahun",Param!$C$2,"02.Regional",MID(K$4,11,1),"08.Kanal",$C$38,"Group Eval",$D$8,"Kategori",$E40),0)</f>
        <v>0</v>
      </c>
      <c r="L40" s="40">
        <f>IFERROR(GETPIVOTDATA("Sum of 20.Nilai",'Pivot Eval'!$A$1,"06.Tahun",Param!$C$2,"02.Regional",MID(L$4,11,1),"08.Kanal",$C$38,"Group Eval",$D$8,"Kategori",$E40),0)</f>
        <v>348085090050</v>
      </c>
      <c r="M40" s="40">
        <f>IFERROR(GETPIVOTDATA("Sum of 20.Nilai",'Pivot Eval'!$A$1,"06.Tahun",Param!$C$2,"02.Regional",MID(M$4,11,1),"08.Kanal",$C$38,"Group Eval",$D$8,"Kategori",$E40),0)</f>
        <v>498502653729</v>
      </c>
      <c r="N40" s="40">
        <f>IFERROR(GETPIVOTDATA("Sum of 20.Nilai",'Pivot Eval'!$A$1,"06.Tahun",Param!$C$2,"02.Regional",MID(N$4,11,1),"08.Kanal",$C$38,"Group Eval",$D$8,"Kategori",$E40),0)</f>
        <v>0</v>
      </c>
      <c r="O40" s="38">
        <f t="shared" si="12"/>
        <v>1331005351262</v>
      </c>
      <c r="R40" s="17"/>
      <c r="S40" s="17"/>
      <c r="T40" s="17"/>
      <c r="U40" s="17" t="s">
        <v>6806</v>
      </c>
      <c r="V40" s="40">
        <f>IFERROR(GETPIVOTDATA("Sum of 22.Volume",'Pivot Eval'!$A$1,"06.Tahun",Param!$C$2,"02.Regional",MID(V$4,11,1),"08.Kanal",$C$38,"Group Eval",$D$8,"Kategori",$E40),0)</f>
        <v>0</v>
      </c>
      <c r="W40" s="40">
        <f>IFERROR(GETPIVOTDATA("Sum of 22.Volume",'Pivot Eval'!$A$1,"06.Tahun",Param!$C$2,"02.Regional",MID(W$4,11,1),"08.Kanal",$C$38,"Group Eval",$D$8,"Kategori",$E40),0)</f>
        <v>29787680</v>
      </c>
      <c r="X40" s="40">
        <f>IFERROR(GETPIVOTDATA("Sum of 22.Volume",'Pivot Eval'!$A$1,"06.Tahun",Param!$C$2,"02.Regional",MID(X$4,11,1),"08.Kanal",$C$38,"Group Eval",$D$8,"Kategori",$E40),0)</f>
        <v>1087290</v>
      </c>
      <c r="Y40" s="40">
        <f>IFERROR(GETPIVOTDATA("Sum of 22.Volume",'Pivot Eval'!$A$1,"06.Tahun",Param!$C$2,"02.Regional",MID(Y$4,11,1),"08.Kanal",$C$38,"Group Eval",$D$8,"Kategori",$E40),0)</f>
        <v>0</v>
      </c>
      <c r="Z40" s="40">
        <f>IFERROR(GETPIVOTDATA("Sum of 22.Volume",'Pivot Eval'!$A$1,"06.Tahun",Param!$C$2,"02.Regional",MID(Z$4,11,1),"08.Kanal",$C$38,"Group Eval",$D$8,"Kategori",$E40),0)</f>
        <v>0</v>
      </c>
      <c r="AA40" s="40">
        <f>IFERROR(GETPIVOTDATA("Sum of 22.Volume",'Pivot Eval'!$A$1,"06.Tahun",Param!$C$2,"02.Regional",MID(AA$4,11,1),"08.Kanal",$C$38,"Group Eval",$D$8,"Kategori",$E40),0)</f>
        <v>0</v>
      </c>
      <c r="AB40" s="40">
        <f>IFERROR(GETPIVOTDATA("Sum of 22.Volume",'Pivot Eval'!$A$1,"06.Tahun",Param!$C$2,"02.Regional",MID(AB$4,11,1),"08.Kanal",$C$38,"Group Eval",$D$8,"Kategori",$E40),0)</f>
        <v>22596110</v>
      </c>
      <c r="AC40" s="40">
        <f>IFERROR(GETPIVOTDATA("Sum of 22.Volume",'Pivot Eval'!$A$1,"06.Tahun",Param!$C$2,"02.Regional",MID(AC$4,11,1),"08.Kanal",$C$38,"Group Eval",$D$8,"Kategori",$E40),0)</f>
        <v>34169110</v>
      </c>
      <c r="AD40" s="40">
        <f>IFERROR(GETPIVOTDATA("Sum of 22.Volume",'Pivot Eval'!$A$1,"06.Tahun",Param!$C$2,"02.Regional",MID(AD$4,11,1),"08.Kanal",$C$38,"Group Eval",$D$8,"Kategori",$E40),0)</f>
        <v>0</v>
      </c>
      <c r="AE40" s="38">
        <f t="shared" si="33"/>
        <v>87640190</v>
      </c>
      <c r="AH40" s="17"/>
      <c r="AI40" s="17"/>
      <c r="AJ40" s="17"/>
      <c r="AK40" s="17" t="s">
        <v>6806</v>
      </c>
      <c r="AL40" s="56">
        <f t="shared" si="15"/>
        <v>0</v>
      </c>
      <c r="AM40" s="56">
        <f t="shared" si="2"/>
        <v>15805.215789883603</v>
      </c>
      <c r="AN40" s="56">
        <f t="shared" si="3"/>
        <v>12523.70315463216</v>
      </c>
      <c r="AO40" s="56">
        <f t="shared" si="4"/>
        <v>0</v>
      </c>
      <c r="AP40" s="56">
        <f t="shared" si="5"/>
        <v>0</v>
      </c>
      <c r="AQ40" s="56">
        <f t="shared" si="6"/>
        <v>0</v>
      </c>
      <c r="AR40" s="56">
        <f t="shared" si="7"/>
        <v>15404.646642718591</v>
      </c>
      <c r="AS40" s="56">
        <f t="shared" si="8"/>
        <v>14589.278261242391</v>
      </c>
      <c r="AT40" s="56">
        <f t="shared" si="9"/>
        <v>0</v>
      </c>
      <c r="AU40" s="57">
        <f t="shared" si="10"/>
        <v>15187.157299202569</v>
      </c>
    </row>
    <row r="41" spans="2:47">
      <c r="E41" s="10" t="s">
        <v>1088</v>
      </c>
      <c r="F41" s="34">
        <f>IFERROR(GETPIVOTDATA("Sum of 20.Nilai",'Pivot Eval'!$A$1,"06.Tahun",Param!$C$2,"02.Regional",MID(F$4,11,1),"08.Kanal",$C$38,"Group Eval",$D$8,"Kategori",$E41),0)</f>
        <v>0</v>
      </c>
      <c r="G41" s="34">
        <f>IFERROR(GETPIVOTDATA("Sum of 20.Nilai",'Pivot Eval'!$A$1,"06.Tahun",Param!$C$2,"02.Regional",MID(G$4,11,1),"08.Kanal",$C$38,"Group Eval",$D$8,"Kategori",$E41),0)</f>
        <v>41996430880</v>
      </c>
      <c r="H41" s="34">
        <f>IFERROR(GETPIVOTDATA("Sum of 20.Nilai",'Pivot Eval'!$A$1,"06.Tahun",Param!$C$2,"02.Regional",MID(H$4,11,1),"08.Kanal",$C$38,"Group Eval",$D$8,"Kategori",$E41),0)</f>
        <v>14643282540</v>
      </c>
      <c r="I41" s="34">
        <f>IFERROR(GETPIVOTDATA("Sum of 20.Nilai",'Pivot Eval'!$A$1,"06.Tahun",Param!$C$2,"02.Regional",MID(I$4,11,1),"08.Kanal",$C$38,"Group Eval",$D$8,"Kategori",$E41),0)</f>
        <v>0</v>
      </c>
      <c r="J41" s="34">
        <f>IFERROR(GETPIVOTDATA("Sum of 20.Nilai",'Pivot Eval'!$A$1,"06.Tahun",Param!$C$2,"02.Regional",MID(J$4,11,1),"08.Kanal",$C$38,"Group Eval",$D$8,"Kategori",$E41),0)</f>
        <v>0</v>
      </c>
      <c r="K41" s="34">
        <f>IFERROR(GETPIVOTDATA("Sum of 20.Nilai",'Pivot Eval'!$A$1,"06.Tahun",Param!$C$2,"02.Regional",MID(K$4,11,1),"08.Kanal",$C$38,"Group Eval",$D$8,"Kategori",$E41),0)</f>
        <v>0</v>
      </c>
      <c r="L41" s="34">
        <f>IFERROR(GETPIVOTDATA("Sum of 20.Nilai",'Pivot Eval'!$A$1,"06.Tahun",Param!$C$2,"02.Regional",MID(L$4,11,1),"08.Kanal",$C$38,"Group Eval",$D$8,"Kategori",$E41),0)</f>
        <v>38781082970</v>
      </c>
      <c r="M41" s="34">
        <f>IFERROR(GETPIVOTDATA("Sum of 20.Nilai",'Pivot Eval'!$A$1,"06.Tahun",Param!$C$2,"02.Regional",MID(M$4,11,1),"08.Kanal",$C$38,"Group Eval",$D$8,"Kategori",$E41),0)</f>
        <v>1007125000</v>
      </c>
      <c r="N41" s="34">
        <f>IFERROR(GETPIVOTDATA("Sum of 20.Nilai",'Pivot Eval'!$A$1,"06.Tahun",Param!$C$2,"02.Regional",MID(N$4,11,1),"08.Kanal",$C$38,"Group Eval",$D$8,"Kategori",$E41),0)</f>
        <v>0</v>
      </c>
      <c r="O41" s="39">
        <f t="shared" si="12"/>
        <v>96427921390</v>
      </c>
      <c r="U41" s="10" t="s">
        <v>1088</v>
      </c>
      <c r="V41" s="34">
        <f>IFERROR(GETPIVOTDATA("Sum of 22.Volume",'Pivot Eval'!$A$1,"06.Tahun",Param!$C$2,"02.Regional",MID(V$4,11,1),"08.Kanal",$C$38,"Group Eval",$D$8,"Kategori",$E41),0)</f>
        <v>0</v>
      </c>
      <c r="W41" s="34">
        <f>IFERROR(GETPIVOTDATA("Sum of 22.Volume",'Pivot Eval'!$A$1,"06.Tahun",Param!$C$2,"02.Regional",MID(W$4,11,1),"08.Kanal",$C$38,"Group Eval",$D$8,"Kategori",$E41),0)</f>
        <v>6233880</v>
      </c>
      <c r="X41" s="34">
        <f>IFERROR(GETPIVOTDATA("Sum of 22.Volume",'Pivot Eval'!$A$1,"06.Tahun",Param!$C$2,"02.Regional",MID(X$4,11,1),"08.Kanal",$C$38,"Group Eval",$D$8,"Kategori",$E41),0)</f>
        <v>3066115</v>
      </c>
      <c r="Y41" s="34">
        <f>IFERROR(GETPIVOTDATA("Sum of 22.Volume",'Pivot Eval'!$A$1,"06.Tahun",Param!$C$2,"02.Regional",MID(Y$4,11,1),"08.Kanal",$C$38,"Group Eval",$D$8,"Kategori",$E41),0)</f>
        <v>0</v>
      </c>
      <c r="Z41" s="34">
        <f>IFERROR(GETPIVOTDATA("Sum of 22.Volume",'Pivot Eval'!$A$1,"06.Tahun",Param!$C$2,"02.Regional",MID(Z$4,11,1),"08.Kanal",$C$38,"Group Eval",$D$8,"Kategori",$E41),0)</f>
        <v>0</v>
      </c>
      <c r="AA41" s="34">
        <f>IFERROR(GETPIVOTDATA("Sum of 22.Volume",'Pivot Eval'!$A$1,"06.Tahun",Param!$C$2,"02.Regional",MID(AA$4,11,1),"08.Kanal",$C$38,"Group Eval",$D$8,"Kategori",$E41),0)</f>
        <v>0</v>
      </c>
      <c r="AB41" s="34">
        <f>IFERROR(GETPIVOTDATA("Sum of 22.Volume",'Pivot Eval'!$A$1,"06.Tahun",Param!$C$2,"02.Regional",MID(AB$4,11,1),"08.Kanal",$C$38,"Group Eval",$D$8,"Kategori",$E41),0)</f>
        <v>5542575</v>
      </c>
      <c r="AC41" s="34">
        <f>IFERROR(GETPIVOTDATA("Sum of 22.Volume",'Pivot Eval'!$A$1,"06.Tahun",Param!$C$2,"02.Regional",MID(AC$4,11,1),"08.Kanal",$C$38,"Group Eval",$D$8,"Kategori",$E41),0)</f>
        <v>436150</v>
      </c>
      <c r="AD41" s="34">
        <f>IFERROR(GETPIVOTDATA("Sum of 22.Volume",'Pivot Eval'!$A$1,"06.Tahun",Param!$C$2,"02.Regional",MID(AD$4,11,1),"08.Kanal",$C$38,"Group Eval",$D$8,"Kategori",$E41),0)</f>
        <v>0</v>
      </c>
      <c r="AE41" s="39">
        <f t="shared" si="33"/>
        <v>15278720</v>
      </c>
      <c r="AK41" s="10" t="s">
        <v>1088</v>
      </c>
      <c r="AL41" s="54">
        <f t="shared" si="15"/>
        <v>0</v>
      </c>
      <c r="AM41" s="54">
        <f t="shared" si="2"/>
        <v>6736.8045069844138</v>
      </c>
      <c r="AN41" s="54">
        <f t="shared" si="3"/>
        <v>4775.8425695057103</v>
      </c>
      <c r="AO41" s="54">
        <f t="shared" si="4"/>
        <v>0</v>
      </c>
      <c r="AP41" s="54">
        <f t="shared" si="5"/>
        <v>0</v>
      </c>
      <c r="AQ41" s="54">
        <f t="shared" si="6"/>
        <v>0</v>
      </c>
      <c r="AR41" s="54">
        <f t="shared" si="7"/>
        <v>6996.9432926031677</v>
      </c>
      <c r="AS41" s="54">
        <f t="shared" si="8"/>
        <v>2309.1253009285797</v>
      </c>
      <c r="AT41" s="54">
        <f t="shared" si="9"/>
        <v>0</v>
      </c>
      <c r="AU41" s="55">
        <f t="shared" si="10"/>
        <v>6311.2565313062878</v>
      </c>
    </row>
    <row r="42" spans="2:47">
      <c r="B42" s="17"/>
      <c r="C42" s="17"/>
      <c r="D42" s="17"/>
      <c r="E42" s="17" t="s">
        <v>1034</v>
      </c>
      <c r="F42" s="40">
        <f>IFERROR(GETPIVOTDATA("Sum of 20.Nilai",'Pivot Eval'!$A$1,"06.Tahun",Param!$C$2,"02.Regional",MID(F$4,11,1),"08.Kanal",$C$38,"Group Eval",$D$8,"Kategori",$E42),0)</f>
        <v>0</v>
      </c>
      <c r="G42" s="40">
        <f>IFERROR(GETPIVOTDATA("Sum of 20.Nilai",'Pivot Eval'!$A$1,"06.Tahun",Param!$C$2,"02.Regional",MID(G$4,11,1),"08.Kanal",$C$38,"Group Eval",$D$8,"Kategori",$E42),0)</f>
        <v>0</v>
      </c>
      <c r="H42" s="40">
        <f>IFERROR(GETPIVOTDATA("Sum of 20.Nilai",'Pivot Eval'!$A$1,"06.Tahun",Param!$C$2,"02.Regional",MID(H$4,11,1),"08.Kanal",$C$38,"Group Eval",$D$8,"Kategori",$E42),0)</f>
        <v>0</v>
      </c>
      <c r="I42" s="40">
        <f>IFERROR(GETPIVOTDATA("Sum of 20.Nilai",'Pivot Eval'!$A$1,"06.Tahun",Param!$C$2,"02.Regional",MID(I$4,11,1),"08.Kanal",$C$38,"Group Eval",$D$8,"Kategori",$E42),0)</f>
        <v>0</v>
      </c>
      <c r="J42" s="40">
        <f>IFERROR(GETPIVOTDATA("Sum of 20.Nilai",'Pivot Eval'!$A$1,"06.Tahun",Param!$C$2,"02.Regional",MID(J$4,11,1),"08.Kanal",$C$38,"Group Eval",$D$8,"Kategori",$E42),0)</f>
        <v>0</v>
      </c>
      <c r="K42" s="40">
        <f>IFERROR(GETPIVOTDATA("Sum of 20.Nilai",'Pivot Eval'!$A$1,"06.Tahun",Param!$C$2,"02.Regional",MID(K$4,11,1),"08.Kanal",$C$38,"Group Eval",$D$8,"Kategori",$E42),0)</f>
        <v>0</v>
      </c>
      <c r="L42" s="40">
        <f>IFERROR(GETPIVOTDATA("Sum of 20.Nilai",'Pivot Eval'!$A$1,"06.Tahun",Param!$C$2,"02.Regional",MID(L$4,11,1),"08.Kanal",$C$38,"Group Eval",$D$8,"Kategori",$E42),0)</f>
        <v>0</v>
      </c>
      <c r="M42" s="40">
        <f>IFERROR(GETPIVOTDATA("Sum of 20.Nilai",'Pivot Eval'!$A$1,"06.Tahun",Param!$C$2,"02.Regional",MID(M$4,11,1),"08.Kanal",$C$38,"Group Eval",$D$8,"Kategori",$E42),0)</f>
        <v>23561826690</v>
      </c>
      <c r="N42" s="40">
        <f>IFERROR(GETPIVOTDATA("Sum of 20.Nilai",'Pivot Eval'!$A$1,"06.Tahun",Param!$C$2,"02.Regional",MID(N$4,11,1),"08.Kanal",$C$38,"Group Eval",$D$8,"Kategori",$E42),0)</f>
        <v>0</v>
      </c>
      <c r="O42" s="38">
        <f t="shared" si="12"/>
        <v>23561826690</v>
      </c>
      <c r="R42" s="17"/>
      <c r="S42" s="17"/>
      <c r="T42" s="17"/>
      <c r="U42" s="17" t="s">
        <v>1034</v>
      </c>
      <c r="V42" s="40">
        <f>IFERROR(GETPIVOTDATA("Sum of 22.Volume",'Pivot Eval'!$A$1,"06.Tahun",Param!$C$2,"02.Regional",MID(V$4,11,1),"08.Kanal",$C$38,"Group Eval",$D$8,"Kategori",$E42),0)</f>
        <v>0</v>
      </c>
      <c r="W42" s="40">
        <f>IFERROR(GETPIVOTDATA("Sum of 22.Volume",'Pivot Eval'!$A$1,"06.Tahun",Param!$C$2,"02.Regional",MID(W$4,11,1),"08.Kanal",$C$38,"Group Eval",$D$8,"Kategori",$E42),0)</f>
        <v>0</v>
      </c>
      <c r="X42" s="40">
        <f>IFERROR(GETPIVOTDATA("Sum of 22.Volume",'Pivot Eval'!$A$1,"06.Tahun",Param!$C$2,"02.Regional",MID(X$4,11,1),"08.Kanal",$C$38,"Group Eval",$D$8,"Kategori",$E42),0)</f>
        <v>0</v>
      </c>
      <c r="Y42" s="40">
        <f>IFERROR(GETPIVOTDATA("Sum of 22.Volume",'Pivot Eval'!$A$1,"06.Tahun",Param!$C$2,"02.Regional",MID(Y$4,11,1),"08.Kanal",$C$38,"Group Eval",$D$8,"Kategori",$E42),0)</f>
        <v>0</v>
      </c>
      <c r="Z42" s="40">
        <f>IFERROR(GETPIVOTDATA("Sum of 22.Volume",'Pivot Eval'!$A$1,"06.Tahun",Param!$C$2,"02.Regional",MID(Z$4,11,1),"08.Kanal",$C$38,"Group Eval",$D$8,"Kategori",$E42),0)</f>
        <v>0</v>
      </c>
      <c r="AA42" s="40">
        <f>IFERROR(GETPIVOTDATA("Sum of 22.Volume",'Pivot Eval'!$A$1,"06.Tahun",Param!$C$2,"02.Regional",MID(AA$4,11,1),"08.Kanal",$C$38,"Group Eval",$D$8,"Kategori",$E42),0)</f>
        <v>0</v>
      </c>
      <c r="AB42" s="40">
        <f>IFERROR(GETPIVOTDATA("Sum of 22.Volume",'Pivot Eval'!$A$1,"06.Tahun",Param!$C$2,"02.Regional",MID(AB$4,11,1),"08.Kanal",$C$38,"Group Eval",$D$8,"Kategori",$E42),0)</f>
        <v>0</v>
      </c>
      <c r="AC42" s="40">
        <f>IFERROR(GETPIVOTDATA("Sum of 22.Volume",'Pivot Eval'!$A$1,"06.Tahun",Param!$C$2,"02.Regional",MID(AC$4,11,1),"08.Kanal",$C$38,"Group Eval",$D$8,"Kategori",$E42),0)</f>
        <v>1825640</v>
      </c>
      <c r="AD42" s="40">
        <f>IFERROR(GETPIVOTDATA("Sum of 22.Volume",'Pivot Eval'!$A$1,"06.Tahun",Param!$C$2,"02.Regional",MID(AD$4,11,1),"08.Kanal",$C$38,"Group Eval",$D$8,"Kategori",$E42),0)</f>
        <v>0</v>
      </c>
      <c r="AE42" s="38">
        <f t="shared" si="33"/>
        <v>1825640</v>
      </c>
      <c r="AH42" s="17"/>
      <c r="AI42" s="17"/>
      <c r="AJ42" s="17"/>
      <c r="AK42" s="17" t="s">
        <v>1034</v>
      </c>
      <c r="AL42" s="56">
        <f t="shared" si="15"/>
        <v>0</v>
      </c>
      <c r="AM42" s="56">
        <f t="shared" si="2"/>
        <v>0</v>
      </c>
      <c r="AN42" s="56">
        <f t="shared" si="3"/>
        <v>0</v>
      </c>
      <c r="AO42" s="56">
        <f t="shared" si="4"/>
        <v>0</v>
      </c>
      <c r="AP42" s="56">
        <f t="shared" si="5"/>
        <v>0</v>
      </c>
      <c r="AQ42" s="56">
        <f t="shared" si="6"/>
        <v>0</v>
      </c>
      <c r="AR42" s="56">
        <f t="shared" si="7"/>
        <v>0</v>
      </c>
      <c r="AS42" s="56">
        <f t="shared" si="8"/>
        <v>12906.064004951688</v>
      </c>
      <c r="AT42" s="56">
        <f t="shared" si="9"/>
        <v>0</v>
      </c>
      <c r="AU42" s="57">
        <f t="shared" si="10"/>
        <v>12906.064004951688</v>
      </c>
    </row>
    <row r="43" spans="2:47">
      <c r="E43" s="10" t="s">
        <v>1036</v>
      </c>
      <c r="F43" s="34">
        <f>IFERROR(GETPIVOTDATA("Sum of 20.Nilai",'Pivot Eval'!$A$1,"06.Tahun",Param!$C$2,"02.Regional",MID(F$4,11,1),"08.Kanal",$C$38,"Group Eval",$D$8,"Kategori",$E43),0)</f>
        <v>0</v>
      </c>
      <c r="G43" s="34">
        <f>IFERROR(GETPIVOTDATA("Sum of 20.Nilai",'Pivot Eval'!$A$1,"06.Tahun",Param!$C$2,"02.Regional",MID(G$4,11,1),"08.Kanal",$C$38,"Group Eval",$D$8,"Kategori",$E43),0)</f>
        <v>0</v>
      </c>
      <c r="H43" s="34">
        <f>IFERROR(GETPIVOTDATA("Sum of 20.Nilai",'Pivot Eval'!$A$1,"06.Tahun",Param!$C$2,"02.Regional",MID(H$4,11,1),"08.Kanal",$C$38,"Group Eval",$D$8,"Kategori",$E43),0)</f>
        <v>0</v>
      </c>
      <c r="I43" s="34">
        <f>IFERROR(GETPIVOTDATA("Sum of 20.Nilai",'Pivot Eval'!$A$1,"06.Tahun",Param!$C$2,"02.Regional",MID(I$4,11,1),"08.Kanal",$C$38,"Group Eval",$D$8,"Kategori",$E43),0)</f>
        <v>0</v>
      </c>
      <c r="J43" s="34">
        <f>IFERROR(GETPIVOTDATA("Sum of 20.Nilai",'Pivot Eval'!$A$1,"06.Tahun",Param!$C$2,"02.Regional",MID(J$4,11,1),"08.Kanal",$C$38,"Group Eval",$D$8,"Kategori",$E43),0)</f>
        <v>0</v>
      </c>
      <c r="K43" s="34">
        <f>IFERROR(GETPIVOTDATA("Sum of 20.Nilai",'Pivot Eval'!$A$1,"06.Tahun",Param!$C$2,"02.Regional",MID(K$4,11,1),"08.Kanal",$C$38,"Group Eval",$D$8,"Kategori",$E43),0)</f>
        <v>0</v>
      </c>
      <c r="L43" s="34">
        <f>IFERROR(GETPIVOTDATA("Sum of 20.Nilai",'Pivot Eval'!$A$1,"06.Tahun",Param!$C$2,"02.Regional",MID(L$4,11,1),"08.Kanal",$C$38,"Group Eval",$D$8,"Kategori",$E43),0)</f>
        <v>0</v>
      </c>
      <c r="M43" s="34">
        <f>IFERROR(GETPIVOTDATA("Sum of 20.Nilai",'Pivot Eval'!$A$1,"06.Tahun",Param!$C$2,"02.Regional",MID(M$4,11,1),"08.Kanal",$C$38,"Group Eval",$D$8,"Kategori",$E43),0)</f>
        <v>5379199065</v>
      </c>
      <c r="N43" s="34">
        <f>IFERROR(GETPIVOTDATA("Sum of 20.Nilai",'Pivot Eval'!$A$1,"06.Tahun",Param!$C$2,"02.Regional",MID(N$4,11,1),"08.Kanal",$C$38,"Group Eval",$D$8,"Kategori",$E43),0)</f>
        <v>0</v>
      </c>
      <c r="O43" s="39">
        <f t="shared" si="12"/>
        <v>5379199065</v>
      </c>
      <c r="U43" s="10" t="s">
        <v>1036</v>
      </c>
      <c r="V43" s="34">
        <f>IFERROR(GETPIVOTDATA("Sum of 22.Volume",'Pivot Eval'!$A$1,"06.Tahun",Param!$C$2,"02.Regional",MID(V$4,11,1),"08.Kanal",$C$38,"Group Eval",$D$8,"Kategori",$E43),0)</f>
        <v>0</v>
      </c>
      <c r="W43" s="34">
        <f>IFERROR(GETPIVOTDATA("Sum of 22.Volume",'Pivot Eval'!$A$1,"06.Tahun",Param!$C$2,"02.Regional",MID(W$4,11,1),"08.Kanal",$C$38,"Group Eval",$D$8,"Kategori",$E43),0)</f>
        <v>0</v>
      </c>
      <c r="X43" s="34">
        <f>IFERROR(GETPIVOTDATA("Sum of 22.Volume",'Pivot Eval'!$A$1,"06.Tahun",Param!$C$2,"02.Regional",MID(X$4,11,1),"08.Kanal",$C$38,"Group Eval",$D$8,"Kategori",$E43),0)</f>
        <v>0</v>
      </c>
      <c r="Y43" s="34">
        <f>IFERROR(GETPIVOTDATA("Sum of 22.Volume",'Pivot Eval'!$A$1,"06.Tahun",Param!$C$2,"02.Regional",MID(Y$4,11,1),"08.Kanal",$C$38,"Group Eval",$D$8,"Kategori",$E43),0)</f>
        <v>0</v>
      </c>
      <c r="Z43" s="34">
        <f>IFERROR(GETPIVOTDATA("Sum of 22.Volume",'Pivot Eval'!$A$1,"06.Tahun",Param!$C$2,"02.Regional",MID(Z$4,11,1),"08.Kanal",$C$38,"Group Eval",$D$8,"Kategori",$E43),0)</f>
        <v>0</v>
      </c>
      <c r="AA43" s="34">
        <f>IFERROR(GETPIVOTDATA("Sum of 22.Volume",'Pivot Eval'!$A$1,"06.Tahun",Param!$C$2,"02.Regional",MID(AA$4,11,1),"08.Kanal",$C$38,"Group Eval",$D$8,"Kategori",$E43),0)</f>
        <v>0</v>
      </c>
      <c r="AB43" s="34">
        <f>IFERROR(GETPIVOTDATA("Sum of 22.Volume",'Pivot Eval'!$A$1,"06.Tahun",Param!$C$2,"02.Regional",MID(AB$4,11,1),"08.Kanal",$C$38,"Group Eval",$D$8,"Kategori",$E43),0)</f>
        <v>0</v>
      </c>
      <c r="AC43" s="34">
        <f>IFERROR(GETPIVOTDATA("Sum of 22.Volume",'Pivot Eval'!$A$1,"06.Tahun",Param!$C$2,"02.Regional",MID(AC$4,11,1),"08.Kanal",$C$38,"Group Eval",$D$8,"Kategori",$E43),0)</f>
        <v>3042735</v>
      </c>
      <c r="AD43" s="34">
        <f>IFERROR(GETPIVOTDATA("Sum of 22.Volume",'Pivot Eval'!$A$1,"06.Tahun",Param!$C$2,"02.Regional",MID(AD$4,11,1),"08.Kanal",$C$38,"Group Eval",$D$8,"Kategori",$E43),0)</f>
        <v>0</v>
      </c>
      <c r="AE43" s="39">
        <f t="shared" si="33"/>
        <v>3042735</v>
      </c>
      <c r="AK43" s="10" t="s">
        <v>1036</v>
      </c>
      <c r="AL43" s="54">
        <f t="shared" si="15"/>
        <v>0</v>
      </c>
      <c r="AM43" s="54">
        <f t="shared" si="2"/>
        <v>0</v>
      </c>
      <c r="AN43" s="54">
        <f t="shared" si="3"/>
        <v>0</v>
      </c>
      <c r="AO43" s="54">
        <f t="shared" si="4"/>
        <v>0</v>
      </c>
      <c r="AP43" s="54">
        <f t="shared" si="5"/>
        <v>0</v>
      </c>
      <c r="AQ43" s="54">
        <f t="shared" si="6"/>
        <v>0</v>
      </c>
      <c r="AR43" s="54">
        <f t="shared" si="7"/>
        <v>0</v>
      </c>
      <c r="AS43" s="54">
        <f t="shared" si="8"/>
        <v>1767.8828636079054</v>
      </c>
      <c r="AT43" s="54">
        <f t="shared" si="9"/>
        <v>0</v>
      </c>
      <c r="AU43" s="55">
        <f t="shared" si="10"/>
        <v>1767.8828636079054</v>
      </c>
    </row>
    <row r="44" spans="2:47">
      <c r="B44" s="17"/>
      <c r="C44" s="17"/>
      <c r="D44" s="17"/>
      <c r="E44" s="17" t="s">
        <v>6481</v>
      </c>
      <c r="F44" s="40">
        <f>IFERROR(GETPIVOTDATA("Sum of 20.Nilai",'Pivot Eval'!$A$1,"06.Tahun",Param!$C$2,"02.Regional",MID(F$4,11,1),"08.Kanal",$C$38,"Group Eval",$D$8,"Kategori",$E44),0)</f>
        <v>0</v>
      </c>
      <c r="G44" s="40">
        <f>IFERROR(GETPIVOTDATA("Sum of 20.Nilai",'Pivot Eval'!$A$1,"06.Tahun",Param!$C$2,"02.Regional",MID(G$4,11,1),"08.Kanal",$C$38,"Group Eval",$D$8,"Kategori",$E44),0)</f>
        <v>0</v>
      </c>
      <c r="H44" s="40">
        <f>IFERROR(GETPIVOTDATA("Sum of 20.Nilai",'Pivot Eval'!$A$1,"06.Tahun",Param!$C$2,"02.Regional",MID(H$4,11,1),"08.Kanal",$C$38,"Group Eval",$D$8,"Kategori",$E44),0)</f>
        <v>0</v>
      </c>
      <c r="I44" s="40">
        <f>IFERROR(GETPIVOTDATA("Sum of 20.Nilai",'Pivot Eval'!$A$1,"06.Tahun",Param!$C$2,"02.Regional",MID(I$4,11,1),"08.Kanal",$C$38,"Group Eval",$D$8,"Kategori",$E44),0)</f>
        <v>0</v>
      </c>
      <c r="J44" s="40">
        <f>IFERROR(GETPIVOTDATA("Sum of 20.Nilai",'Pivot Eval'!$A$1,"06.Tahun",Param!$C$2,"02.Regional",MID(J$4,11,1),"08.Kanal",$C$38,"Group Eval",$D$8,"Kategori",$E44),0)</f>
        <v>0</v>
      </c>
      <c r="K44" s="40">
        <f>IFERROR(GETPIVOTDATA("Sum of 20.Nilai",'Pivot Eval'!$A$1,"06.Tahun",Param!$C$2,"02.Regional",MID(K$4,11,1),"08.Kanal",$C$38,"Group Eval",$D$8,"Kategori",$E44),0)</f>
        <v>0</v>
      </c>
      <c r="L44" s="40">
        <f>IFERROR(GETPIVOTDATA("Sum of 20.Nilai",'Pivot Eval'!$A$1,"06.Tahun",Param!$C$2,"02.Regional",MID(L$4,11,1),"08.Kanal",$C$38,"Group Eval",$D$8,"Kategori",$E44),0)</f>
        <v>0</v>
      </c>
      <c r="M44" s="40">
        <f>IFERROR(GETPIVOTDATA("Sum of 20.Nilai",'Pivot Eval'!$A$1,"06.Tahun",Param!$C$2,"02.Regional",MID(M$4,11,1),"08.Kanal",$C$38,"Group Eval",$D$8,"Kategori",$E44),0)</f>
        <v>4037004500</v>
      </c>
      <c r="N44" s="40">
        <f>IFERROR(GETPIVOTDATA("Sum of 20.Nilai",'Pivot Eval'!$A$1,"06.Tahun",Param!$C$2,"02.Regional",MID(N$4,11,1),"08.Kanal",$C$38,"Group Eval",$D$8,"Kategori",$E44),0)</f>
        <v>5913587980</v>
      </c>
      <c r="O44" s="38">
        <f t="shared" si="12"/>
        <v>9950592480</v>
      </c>
      <c r="R44" s="17"/>
      <c r="S44" s="17"/>
      <c r="T44" s="17"/>
      <c r="U44" s="17" t="s">
        <v>6481</v>
      </c>
      <c r="V44" s="40">
        <f>IFERROR(GETPIVOTDATA("Sum of 22.Volume",'Pivot Eval'!$A$1,"06.Tahun",Param!$C$2,"02.Regional",MID(V$4,11,1),"08.Kanal",$C$38,"Group Eval",$D$8,"Kategori",$E44),0)</f>
        <v>0</v>
      </c>
      <c r="W44" s="40">
        <f>IFERROR(GETPIVOTDATA("Sum of 22.Volume",'Pivot Eval'!$A$1,"06.Tahun",Param!$C$2,"02.Regional",MID(W$4,11,1),"08.Kanal",$C$38,"Group Eval",$D$8,"Kategori",$E44),0)</f>
        <v>0</v>
      </c>
      <c r="X44" s="40">
        <f>IFERROR(GETPIVOTDATA("Sum of 22.Volume",'Pivot Eval'!$A$1,"06.Tahun",Param!$C$2,"02.Regional",MID(X$4,11,1),"08.Kanal",$C$38,"Group Eval",$D$8,"Kategori",$E44),0)</f>
        <v>0</v>
      </c>
      <c r="Y44" s="40">
        <f>IFERROR(GETPIVOTDATA("Sum of 22.Volume",'Pivot Eval'!$A$1,"06.Tahun",Param!$C$2,"02.Regional",MID(Y$4,11,1),"08.Kanal",$C$38,"Group Eval",$D$8,"Kategori",$E44),0)</f>
        <v>0</v>
      </c>
      <c r="Z44" s="40">
        <f>IFERROR(GETPIVOTDATA("Sum of 22.Volume",'Pivot Eval'!$A$1,"06.Tahun",Param!$C$2,"02.Regional",MID(Z$4,11,1),"08.Kanal",$C$38,"Group Eval",$D$8,"Kategori",$E44),0)</f>
        <v>0</v>
      </c>
      <c r="AA44" s="40">
        <f>IFERROR(GETPIVOTDATA("Sum of 22.Volume",'Pivot Eval'!$A$1,"06.Tahun",Param!$C$2,"02.Regional",MID(AA$4,11,1),"08.Kanal",$C$38,"Group Eval",$D$8,"Kategori",$E44),0)</f>
        <v>0</v>
      </c>
      <c r="AB44" s="40">
        <f>IFERROR(GETPIVOTDATA("Sum of 22.Volume",'Pivot Eval'!$A$1,"06.Tahun",Param!$C$2,"02.Regional",MID(AB$4,11,1),"08.Kanal",$C$38,"Group Eval",$D$8,"Kategori",$E44),0)</f>
        <v>0</v>
      </c>
      <c r="AC44" s="40">
        <f>IFERROR(GETPIVOTDATA("Sum of 22.Volume",'Pivot Eval'!$A$1,"06.Tahun",Param!$C$2,"02.Regional",MID(AC$4,11,1),"08.Kanal",$C$38,"Group Eval",$D$8,"Kategori",$E44),0)</f>
        <v>1875420</v>
      </c>
      <c r="AD44" s="40">
        <f>IFERROR(GETPIVOTDATA("Sum of 22.Volume",'Pivot Eval'!$A$1,"06.Tahun",Param!$C$2,"02.Regional",MID(AD$4,11,1),"08.Kanal",$C$38,"Group Eval",$D$8,"Kategori",$E44),0)</f>
        <v>2173940</v>
      </c>
      <c r="AE44" s="38">
        <f t="shared" si="33"/>
        <v>4049360</v>
      </c>
      <c r="AH44" s="17"/>
      <c r="AI44" s="17"/>
      <c r="AJ44" s="17"/>
      <c r="AK44" s="17" t="s">
        <v>6481</v>
      </c>
      <c r="AL44" s="56">
        <f t="shared" si="15"/>
        <v>0</v>
      </c>
      <c r="AM44" s="56">
        <f t="shared" si="2"/>
        <v>0</v>
      </c>
      <c r="AN44" s="56">
        <f t="shared" si="3"/>
        <v>0</v>
      </c>
      <c r="AO44" s="56">
        <f t="shared" si="4"/>
        <v>0</v>
      </c>
      <c r="AP44" s="56">
        <f t="shared" si="5"/>
        <v>0</v>
      </c>
      <c r="AQ44" s="56">
        <f t="shared" si="6"/>
        <v>0</v>
      </c>
      <c r="AR44" s="56">
        <f t="shared" si="7"/>
        <v>0</v>
      </c>
      <c r="AS44" s="56">
        <f t="shared" si="8"/>
        <v>2152.5868872039332</v>
      </c>
      <c r="AT44" s="56">
        <f t="shared" si="9"/>
        <v>2720.2167401124225</v>
      </c>
      <c r="AU44" s="57">
        <f t="shared" si="10"/>
        <v>2457.3247327972817</v>
      </c>
    </row>
    <row r="45" spans="2:47">
      <c r="D45" s="10" t="s">
        <v>1106</v>
      </c>
      <c r="F45" s="34">
        <f>SUM(F46:F52)</f>
        <v>0</v>
      </c>
      <c r="G45" s="34">
        <f>SUM(G46:G52)</f>
        <v>0</v>
      </c>
      <c r="H45" s="34">
        <f>SUM(H46:H52)</f>
        <v>204637705863</v>
      </c>
      <c r="I45" s="34">
        <f t="shared" ref="I45" si="41">SUM(I46:I52)</f>
        <v>185614484337</v>
      </c>
      <c r="J45" s="34">
        <f t="shared" ref="J45" si="42">SUM(J46:J52)</f>
        <v>0</v>
      </c>
      <c r="K45" s="34">
        <f t="shared" ref="K45" si="43">SUM(K46:K52)</f>
        <v>69975187116</v>
      </c>
      <c r="L45" s="34">
        <f t="shared" ref="L45" si="44">SUM(L46:L52)</f>
        <v>6036719000</v>
      </c>
      <c r="M45" s="34">
        <f t="shared" ref="M45" si="45">SUM(M46:M52)</f>
        <v>803645508372</v>
      </c>
      <c r="N45" s="34">
        <f t="shared" ref="N45" si="46">SUM(N46:N52)</f>
        <v>3941933320</v>
      </c>
      <c r="O45" s="39">
        <f t="shared" si="12"/>
        <v>1273851538008</v>
      </c>
      <c r="T45" s="10" t="s">
        <v>1106</v>
      </c>
      <c r="V45" s="34">
        <f>SUM(V46:V52)</f>
        <v>0</v>
      </c>
      <c r="W45" s="34">
        <f>SUM(W46:W52)</f>
        <v>0</v>
      </c>
      <c r="X45" s="34">
        <f>SUM(X46:X52)</f>
        <v>7321607</v>
      </c>
      <c r="Y45" s="34">
        <f t="shared" ref="Y45:AD45" si="47">SUM(Y46:Y52)</f>
        <v>6095609</v>
      </c>
      <c r="Z45" s="34">
        <f t="shared" si="47"/>
        <v>0</v>
      </c>
      <c r="AA45" s="34">
        <f t="shared" si="47"/>
        <v>2798765</v>
      </c>
      <c r="AB45" s="34">
        <f t="shared" si="47"/>
        <v>149642</v>
      </c>
      <c r="AC45" s="34">
        <f t="shared" si="47"/>
        <v>30593779</v>
      </c>
      <c r="AD45" s="34">
        <f t="shared" si="47"/>
        <v>360000</v>
      </c>
      <c r="AE45" s="39">
        <f t="shared" si="33"/>
        <v>47319402</v>
      </c>
      <c r="AJ45" s="10" t="s">
        <v>1106</v>
      </c>
      <c r="AL45" s="54">
        <f t="shared" si="15"/>
        <v>0</v>
      </c>
      <c r="AM45" s="54">
        <f t="shared" si="2"/>
        <v>0</v>
      </c>
      <c r="AN45" s="54">
        <f t="shared" si="3"/>
        <v>27949.834764826901</v>
      </c>
      <c r="AO45" s="54">
        <f t="shared" si="4"/>
        <v>30450.523374612774</v>
      </c>
      <c r="AP45" s="54">
        <f t="shared" si="5"/>
        <v>0</v>
      </c>
      <c r="AQ45" s="54">
        <f t="shared" si="6"/>
        <v>25002.16599678787</v>
      </c>
      <c r="AR45" s="54">
        <f t="shared" si="7"/>
        <v>40341.07403001831</v>
      </c>
      <c r="AS45" s="54">
        <f t="shared" si="8"/>
        <v>26268.265465734064</v>
      </c>
      <c r="AT45" s="54">
        <f t="shared" si="9"/>
        <v>10949.814777777778</v>
      </c>
      <c r="AU45" s="55">
        <f t="shared" si="10"/>
        <v>26920.279719680311</v>
      </c>
    </row>
    <row r="46" spans="2:47">
      <c r="B46" s="17"/>
      <c r="C46" s="17"/>
      <c r="D46" s="17"/>
      <c r="E46" s="17" t="s">
        <v>379</v>
      </c>
      <c r="F46" s="40">
        <f>IFERROR(GETPIVOTDATA("Sum of 20.Nilai",'Pivot Eval'!$A$1,"06.Tahun",Param!$C$2,"02.Regional",MID(F$4,11,1),"08.Kanal",$C$38,"Group Eval",$D$14,"Kategori",$E46),0)</f>
        <v>0</v>
      </c>
      <c r="G46" s="40">
        <f>IFERROR(GETPIVOTDATA("Sum of 20.Nilai",'Pivot Eval'!$A$1,"06.Tahun",Param!$C$2,"02.Regional",MID(G$4,11,1),"08.Kanal",$C$38,"Group Eval",$D$14,"Kategori",$E46),0)</f>
        <v>0</v>
      </c>
      <c r="H46" s="40">
        <f>IFERROR(GETPIVOTDATA("Sum of 20.Nilai",'Pivot Eval'!$A$1,"06.Tahun",Param!$C$2,"02.Regional",MID(H$4,11,1),"08.Kanal",$C$38,"Group Eval",$D$14,"Kategori",$E46),0)</f>
        <v>73595148480</v>
      </c>
      <c r="I46" s="40">
        <f>IFERROR(GETPIVOTDATA("Sum of 20.Nilai",'Pivot Eval'!$A$1,"06.Tahun",Param!$C$2,"02.Regional",MID(I$4,11,1),"08.Kanal",$C$38,"Group Eval",$D$14,"Kategori",$E46),0)</f>
        <v>0</v>
      </c>
      <c r="J46" s="40">
        <f>IFERROR(GETPIVOTDATA("Sum of 20.Nilai",'Pivot Eval'!$A$1,"06.Tahun",Param!$C$2,"02.Regional",MID(J$4,11,1),"08.Kanal",$C$38,"Group Eval",$D$14,"Kategori",$E46),0)</f>
        <v>0</v>
      </c>
      <c r="K46" s="40">
        <f>IFERROR(GETPIVOTDATA("Sum of 20.Nilai",'Pivot Eval'!$A$1,"06.Tahun",Param!$C$2,"02.Regional",MID(K$4,11,1),"08.Kanal",$C$38,"Group Eval",$D$14,"Kategori",$E46),0)</f>
        <v>0</v>
      </c>
      <c r="L46" s="40">
        <f>IFERROR(GETPIVOTDATA("Sum of 20.Nilai",'Pivot Eval'!$A$1,"06.Tahun",Param!$C$2,"02.Regional",MID(L$4,11,1),"08.Kanal",$C$38,"Group Eval",$D$14,"Kategori",$E46),0)</f>
        <v>0</v>
      </c>
      <c r="M46" s="40">
        <f>IFERROR(GETPIVOTDATA("Sum of 20.Nilai",'Pivot Eval'!$A$1,"06.Tahun",Param!$C$2,"02.Regional",MID(M$4,11,1),"08.Kanal",$C$38,"Group Eval",$D$14,"Kategori",$E46),0)</f>
        <v>0</v>
      </c>
      <c r="N46" s="40">
        <f>IFERROR(GETPIVOTDATA("Sum of 20.Nilai",'Pivot Eval'!$A$1,"06.Tahun",Param!$C$2,"02.Regional",MID(N$4,11,1),"08.Kanal",$C$38,"Group Eval",$D$14,"Kategori",$E46),0)</f>
        <v>0</v>
      </c>
      <c r="O46" s="38">
        <f t="shared" si="12"/>
        <v>73595148480</v>
      </c>
      <c r="R46" s="17"/>
      <c r="S46" s="17"/>
      <c r="T46" s="17"/>
      <c r="U46" s="17" t="s">
        <v>379</v>
      </c>
      <c r="V46" s="40">
        <f>IFERROR(GETPIVOTDATA("Sum of 22.Volume",'Pivot Eval'!$A$1,"06.Tahun",Param!$C$2,"02.Regional",MID(V$4,11,1),"08.Kanal",$C$38,"Group Eval",$D$14,"Kategori",$E46),0)</f>
        <v>0</v>
      </c>
      <c r="W46" s="40">
        <f>IFERROR(GETPIVOTDATA("Sum of 22.Volume",'Pivot Eval'!$A$1,"06.Tahun",Param!$C$2,"02.Regional",MID(W$4,11,1),"08.Kanal",$C$38,"Group Eval",$D$14,"Kategori",$E46),0)</f>
        <v>0</v>
      </c>
      <c r="X46" s="40">
        <f>IFERROR(GETPIVOTDATA("Sum of 22.Volume",'Pivot Eval'!$A$1,"06.Tahun",Param!$C$2,"02.Regional",MID(X$4,11,1),"08.Kanal",$C$38,"Group Eval",$D$14,"Kategori",$E46),0)</f>
        <v>2862720</v>
      </c>
      <c r="Y46" s="40">
        <f>IFERROR(GETPIVOTDATA("Sum of 22.Volume",'Pivot Eval'!$A$1,"06.Tahun",Param!$C$2,"02.Regional",MID(Y$4,11,1),"08.Kanal",$C$38,"Group Eval",$D$14,"Kategori",$E46),0)</f>
        <v>0</v>
      </c>
      <c r="Z46" s="40">
        <f>IFERROR(GETPIVOTDATA("Sum of 22.Volume",'Pivot Eval'!$A$1,"06.Tahun",Param!$C$2,"02.Regional",MID(Z$4,11,1),"08.Kanal",$C$38,"Group Eval",$D$14,"Kategori",$E46),0)</f>
        <v>0</v>
      </c>
      <c r="AA46" s="40">
        <f>IFERROR(GETPIVOTDATA("Sum of 22.Volume",'Pivot Eval'!$A$1,"06.Tahun",Param!$C$2,"02.Regional",MID(AA$4,11,1),"08.Kanal",$C$38,"Group Eval",$D$14,"Kategori",$E46),0)</f>
        <v>0</v>
      </c>
      <c r="AB46" s="40">
        <f>IFERROR(GETPIVOTDATA("Sum of 22.Volume",'Pivot Eval'!$A$1,"06.Tahun",Param!$C$2,"02.Regional",MID(AB$4,11,1),"08.Kanal",$C$38,"Group Eval",$D$14,"Kategori",$E46),0)</f>
        <v>0</v>
      </c>
      <c r="AC46" s="40">
        <f>IFERROR(GETPIVOTDATA("Sum of 22.Volume",'Pivot Eval'!$A$1,"06.Tahun",Param!$C$2,"02.Regional",MID(AC$4,11,1),"08.Kanal",$C$38,"Group Eval",$D$14,"Kategori",$E46),0)</f>
        <v>0</v>
      </c>
      <c r="AD46" s="40">
        <f>IFERROR(GETPIVOTDATA("Sum of 22.Volume",'Pivot Eval'!$A$1,"06.Tahun",Param!$C$2,"02.Regional",MID(AD$4,11,1),"08.Kanal",$C$38,"Group Eval",$D$14,"Kategori",$E46),0)</f>
        <v>0</v>
      </c>
      <c r="AE46" s="38">
        <f t="shared" si="33"/>
        <v>2862720</v>
      </c>
      <c r="AH46" s="17"/>
      <c r="AI46" s="17"/>
      <c r="AJ46" s="17"/>
      <c r="AK46" s="17" t="s">
        <v>379</v>
      </c>
      <c r="AL46" s="56">
        <f t="shared" si="15"/>
        <v>0</v>
      </c>
      <c r="AM46" s="56">
        <f t="shared" si="2"/>
        <v>0</v>
      </c>
      <c r="AN46" s="56">
        <f t="shared" si="3"/>
        <v>25708.119718309859</v>
      </c>
      <c r="AO46" s="56">
        <f t="shared" si="4"/>
        <v>0</v>
      </c>
      <c r="AP46" s="56">
        <f t="shared" si="5"/>
        <v>0</v>
      </c>
      <c r="AQ46" s="56">
        <f t="shared" si="6"/>
        <v>0</v>
      </c>
      <c r="AR46" s="56">
        <f t="shared" si="7"/>
        <v>0</v>
      </c>
      <c r="AS46" s="56">
        <f t="shared" si="8"/>
        <v>0</v>
      </c>
      <c r="AT46" s="56">
        <f t="shared" si="9"/>
        <v>0</v>
      </c>
      <c r="AU46" s="57">
        <f t="shared" si="10"/>
        <v>25708.119718309859</v>
      </c>
    </row>
    <row r="47" spans="2:47">
      <c r="E47" s="10" t="s">
        <v>356</v>
      </c>
      <c r="F47" s="34">
        <f>IFERROR(GETPIVOTDATA("Sum of 20.Nilai",'Pivot Eval'!$A$1,"06.Tahun",Param!$C$2,"02.Regional",MID(F$4,11,1),"08.Kanal",$C$38,"Group Eval",$D$14,"Kategori",$E47),0)</f>
        <v>0</v>
      </c>
      <c r="G47" s="34">
        <f>IFERROR(GETPIVOTDATA("Sum of 20.Nilai",'Pivot Eval'!$A$1,"06.Tahun",Param!$C$2,"02.Regional",MID(G$4,11,1),"08.Kanal",$C$38,"Group Eval",$D$14,"Kategori",$E47),0)</f>
        <v>0</v>
      </c>
      <c r="H47" s="34">
        <f>IFERROR(GETPIVOTDATA("Sum of 20.Nilai",'Pivot Eval'!$A$1,"06.Tahun",Param!$C$2,"02.Regional",MID(H$4,11,1),"08.Kanal",$C$38,"Group Eval",$D$14,"Kategori",$E47),0)</f>
        <v>70815465</v>
      </c>
      <c r="I47" s="34">
        <f>IFERROR(GETPIVOTDATA("Sum of 20.Nilai",'Pivot Eval'!$A$1,"06.Tahun",Param!$C$2,"02.Regional",MID(I$4,11,1),"08.Kanal",$C$38,"Group Eval",$D$14,"Kategori",$E47),0)</f>
        <v>0</v>
      </c>
      <c r="J47" s="34">
        <f>IFERROR(GETPIVOTDATA("Sum of 20.Nilai",'Pivot Eval'!$A$1,"06.Tahun",Param!$C$2,"02.Regional",MID(J$4,11,1),"08.Kanal",$C$38,"Group Eval",$D$14,"Kategori",$E47),0)</f>
        <v>0</v>
      </c>
      <c r="K47" s="34">
        <f>IFERROR(GETPIVOTDATA("Sum of 20.Nilai",'Pivot Eval'!$A$1,"06.Tahun",Param!$C$2,"02.Regional",MID(K$4,11,1),"08.Kanal",$C$38,"Group Eval",$D$14,"Kategori",$E47),0)</f>
        <v>0</v>
      </c>
      <c r="L47" s="34">
        <f>IFERROR(GETPIVOTDATA("Sum of 20.Nilai",'Pivot Eval'!$A$1,"06.Tahun",Param!$C$2,"02.Regional",MID(L$4,11,1),"08.Kanal",$C$38,"Group Eval",$D$14,"Kategori",$E47),0)</f>
        <v>0</v>
      </c>
      <c r="M47" s="34">
        <f>IFERROR(GETPIVOTDATA("Sum of 20.Nilai",'Pivot Eval'!$A$1,"06.Tahun",Param!$C$2,"02.Regional",MID(M$4,11,1),"08.Kanal",$C$38,"Group Eval",$D$14,"Kategori",$E47),0)</f>
        <v>695584025640</v>
      </c>
      <c r="N47" s="34">
        <f>IFERROR(GETPIVOTDATA("Sum of 20.Nilai",'Pivot Eval'!$A$1,"06.Tahun",Param!$C$2,"02.Regional",MID(N$4,11,1),"08.Kanal",$C$38,"Group Eval",$D$14,"Kategori",$E47),0)</f>
        <v>0</v>
      </c>
      <c r="O47" s="39">
        <f t="shared" si="12"/>
        <v>695654841105</v>
      </c>
      <c r="U47" s="10" t="s">
        <v>356</v>
      </c>
      <c r="V47" s="34">
        <f>IFERROR(GETPIVOTDATA("Sum of 22.Volume",'Pivot Eval'!$A$1,"06.Tahun",Param!$C$2,"02.Regional",MID(V$4,11,1),"08.Kanal",$C$38,"Group Eval",$D$14,"Kategori",$E47),0)</f>
        <v>0</v>
      </c>
      <c r="W47" s="34">
        <f>IFERROR(GETPIVOTDATA("Sum of 22.Volume",'Pivot Eval'!$A$1,"06.Tahun",Param!$C$2,"02.Regional",MID(W$4,11,1),"08.Kanal",$C$38,"Group Eval",$D$14,"Kategori",$E47),0)</f>
        <v>0</v>
      </c>
      <c r="X47" s="34">
        <f>IFERROR(GETPIVOTDATA("Sum of 22.Volume",'Pivot Eval'!$A$1,"06.Tahun",Param!$C$2,"02.Regional",MID(X$4,11,1),"08.Kanal",$C$38,"Group Eval",$D$14,"Kategori",$E47),0)</f>
        <v>2835</v>
      </c>
      <c r="Y47" s="34">
        <f>IFERROR(GETPIVOTDATA("Sum of 22.Volume",'Pivot Eval'!$A$1,"06.Tahun",Param!$C$2,"02.Regional",MID(Y$4,11,1),"08.Kanal",$C$38,"Group Eval",$D$14,"Kategori",$E47),0)</f>
        <v>0</v>
      </c>
      <c r="Z47" s="34">
        <f>IFERROR(GETPIVOTDATA("Sum of 22.Volume",'Pivot Eval'!$A$1,"06.Tahun",Param!$C$2,"02.Regional",MID(Z$4,11,1),"08.Kanal",$C$38,"Group Eval",$D$14,"Kategori",$E47),0)</f>
        <v>0</v>
      </c>
      <c r="AA47" s="34">
        <f>IFERROR(GETPIVOTDATA("Sum of 22.Volume",'Pivot Eval'!$A$1,"06.Tahun",Param!$C$2,"02.Regional",MID(AA$4,11,1),"08.Kanal",$C$38,"Group Eval",$D$14,"Kategori",$E47),0)</f>
        <v>0</v>
      </c>
      <c r="AB47" s="34">
        <f>IFERROR(GETPIVOTDATA("Sum of 22.Volume",'Pivot Eval'!$A$1,"06.Tahun",Param!$C$2,"02.Regional",MID(AB$4,11,1),"08.Kanal",$C$38,"Group Eval",$D$14,"Kategori",$E47),0)</f>
        <v>0</v>
      </c>
      <c r="AC47" s="34">
        <f>IFERROR(GETPIVOTDATA("Sum of 22.Volume",'Pivot Eval'!$A$1,"06.Tahun",Param!$C$2,"02.Regional",MID(AC$4,11,1),"08.Kanal",$C$38,"Group Eval",$D$14,"Kategori",$E47),0)</f>
        <v>27102600</v>
      </c>
      <c r="AD47" s="34">
        <f>IFERROR(GETPIVOTDATA("Sum of 22.Volume",'Pivot Eval'!$A$1,"06.Tahun",Param!$C$2,"02.Regional",MID(AD$4,11,1),"08.Kanal",$C$38,"Group Eval",$D$14,"Kategori",$E47),0)</f>
        <v>0</v>
      </c>
      <c r="AE47" s="39">
        <f t="shared" si="33"/>
        <v>27105435</v>
      </c>
      <c r="AK47" s="10" t="s">
        <v>356</v>
      </c>
      <c r="AL47" s="54">
        <f t="shared" si="15"/>
        <v>0</v>
      </c>
      <c r="AM47" s="54">
        <f t="shared" si="2"/>
        <v>0</v>
      </c>
      <c r="AN47" s="54">
        <f t="shared" si="3"/>
        <v>24979</v>
      </c>
      <c r="AO47" s="54">
        <f t="shared" si="4"/>
        <v>0</v>
      </c>
      <c r="AP47" s="54">
        <f t="shared" si="5"/>
        <v>0</v>
      </c>
      <c r="AQ47" s="54">
        <f t="shared" si="6"/>
        <v>0</v>
      </c>
      <c r="AR47" s="54">
        <f t="shared" si="7"/>
        <v>0</v>
      </c>
      <c r="AS47" s="54">
        <f t="shared" si="8"/>
        <v>25664.844909344491</v>
      </c>
      <c r="AT47" s="54">
        <f t="shared" si="9"/>
        <v>0</v>
      </c>
      <c r="AU47" s="55">
        <f t="shared" si="10"/>
        <v>25664.773175748702</v>
      </c>
    </row>
    <row r="48" spans="2:47">
      <c r="B48" s="17"/>
      <c r="C48" s="17"/>
      <c r="D48" s="17"/>
      <c r="E48" s="17" t="s">
        <v>1189</v>
      </c>
      <c r="F48" s="40">
        <f>IFERROR(GETPIVOTDATA("Sum of 20.Nilai",'Pivot Eval'!$A$1,"06.Tahun",Param!$C$2,"02.Regional",MID(F$4,11,1),"08.Kanal",$C$38,"Group Eval",$D$14,"Kategori",$E48),0)</f>
        <v>0</v>
      </c>
      <c r="G48" s="40">
        <f>IFERROR(GETPIVOTDATA("Sum of 20.Nilai",'Pivot Eval'!$A$1,"06.Tahun",Param!$C$2,"02.Regional",MID(G$4,11,1),"08.Kanal",$C$38,"Group Eval",$D$14,"Kategori",$E48),0)</f>
        <v>0</v>
      </c>
      <c r="H48" s="40">
        <f>IFERROR(GETPIVOTDATA("Sum of 20.Nilai",'Pivot Eval'!$A$1,"06.Tahun",Param!$C$2,"02.Regional",MID(H$4,11,1),"08.Kanal",$C$38,"Group Eval",$D$14,"Kategori",$E48),0)</f>
        <v>93419553456</v>
      </c>
      <c r="I48" s="40">
        <f>IFERROR(GETPIVOTDATA("Sum of 20.Nilai",'Pivot Eval'!$A$1,"06.Tahun",Param!$C$2,"02.Regional",MID(I$4,11,1),"08.Kanal",$C$38,"Group Eval",$D$14,"Kategori",$E48),0)</f>
        <v>128780857704</v>
      </c>
      <c r="J48" s="40">
        <f>IFERROR(GETPIVOTDATA("Sum of 20.Nilai",'Pivot Eval'!$A$1,"06.Tahun",Param!$C$2,"02.Regional",MID(J$4,11,1),"08.Kanal",$C$38,"Group Eval",$D$14,"Kategori",$E48),0)</f>
        <v>0</v>
      </c>
      <c r="K48" s="40">
        <f>IFERROR(GETPIVOTDATA("Sum of 20.Nilai",'Pivot Eval'!$A$1,"06.Tahun",Param!$C$2,"02.Regional",MID(K$4,11,1),"08.Kanal",$C$38,"Group Eval",$D$14,"Kategori",$E48),0)</f>
        <v>16487042616</v>
      </c>
      <c r="L48" s="40">
        <f>IFERROR(GETPIVOTDATA("Sum of 20.Nilai",'Pivot Eval'!$A$1,"06.Tahun",Param!$C$2,"02.Regional",MID(L$4,11,1),"08.Kanal",$C$38,"Group Eval",$D$14,"Kategori",$E48),0)</f>
        <v>0</v>
      </c>
      <c r="M48" s="40">
        <f>IFERROR(GETPIVOTDATA("Sum of 20.Nilai",'Pivot Eval'!$A$1,"06.Tahun",Param!$C$2,"02.Regional",MID(M$4,11,1),"08.Kanal",$C$38,"Group Eval",$D$14,"Kategori",$E48),0)</f>
        <v>74072784882</v>
      </c>
      <c r="N48" s="40">
        <f>IFERROR(GETPIVOTDATA("Sum of 20.Nilai",'Pivot Eval'!$A$1,"06.Tahun",Param!$C$2,"02.Regional",MID(N$4,11,1),"08.Kanal",$C$38,"Group Eval",$D$14,"Kategori",$E48),0)</f>
        <v>0</v>
      </c>
      <c r="O48" s="38">
        <f t="shared" si="12"/>
        <v>312760238658</v>
      </c>
      <c r="R48" s="17"/>
      <c r="S48" s="17"/>
      <c r="T48" s="17"/>
      <c r="U48" s="17" t="s">
        <v>1189</v>
      </c>
      <c r="V48" s="40">
        <f>IFERROR(GETPIVOTDATA("Sum of 22.Volume",'Pivot Eval'!$A$1,"06.Tahun",Param!$C$2,"02.Regional",MID(V$4,11,1),"08.Kanal",$C$38,"Group Eval",$D$14,"Kategori",$E48),0)</f>
        <v>0</v>
      </c>
      <c r="W48" s="40">
        <f>IFERROR(GETPIVOTDATA("Sum of 22.Volume",'Pivot Eval'!$A$1,"06.Tahun",Param!$C$2,"02.Regional",MID(W$4,11,1),"08.Kanal",$C$38,"Group Eval",$D$14,"Kategori",$E48),0)</f>
        <v>0</v>
      </c>
      <c r="X48" s="40">
        <f>IFERROR(GETPIVOTDATA("Sum of 22.Volume",'Pivot Eval'!$A$1,"06.Tahun",Param!$C$2,"02.Regional",MID(X$4,11,1),"08.Kanal",$C$38,"Group Eval",$D$14,"Kategori",$E48),0)</f>
        <v>3057102</v>
      </c>
      <c r="Y48" s="40">
        <f>IFERROR(GETPIVOTDATA("Sum of 22.Volume",'Pivot Eval'!$A$1,"06.Tahun",Param!$C$2,"02.Regional",MID(Y$4,11,1),"08.Kanal",$C$38,"Group Eval",$D$14,"Kategori",$E48),0)</f>
        <v>3884488</v>
      </c>
      <c r="Z48" s="40">
        <f>IFERROR(GETPIVOTDATA("Sum of 22.Volume",'Pivot Eval'!$A$1,"06.Tahun",Param!$C$2,"02.Regional",MID(Z$4,11,1),"08.Kanal",$C$38,"Group Eval",$D$14,"Kategori",$E48),0)</f>
        <v>0</v>
      </c>
      <c r="AA48" s="40">
        <f>IFERROR(GETPIVOTDATA("Sum of 22.Volume",'Pivot Eval'!$A$1,"06.Tahun",Param!$C$2,"02.Regional",MID(AA$4,11,1),"08.Kanal",$C$38,"Group Eval",$D$14,"Kategori",$E48),0)</f>
        <v>510534</v>
      </c>
      <c r="AB48" s="40">
        <f>IFERROR(GETPIVOTDATA("Sum of 22.Volume",'Pivot Eval'!$A$1,"06.Tahun",Param!$C$2,"02.Regional",MID(AB$4,11,1),"08.Kanal",$C$38,"Group Eval",$D$14,"Kategori",$E48),0)</f>
        <v>0</v>
      </c>
      <c r="AC48" s="40">
        <f>IFERROR(GETPIVOTDATA("Sum of 22.Volume",'Pivot Eval'!$A$1,"06.Tahun",Param!$C$2,"02.Regional",MID(AC$4,11,1),"08.Kanal",$C$38,"Group Eval",$D$14,"Kategori",$E48),0)</f>
        <v>2365050</v>
      </c>
      <c r="AD48" s="40">
        <f>IFERROR(GETPIVOTDATA("Sum of 22.Volume",'Pivot Eval'!$A$1,"06.Tahun",Param!$C$2,"02.Regional",MID(AD$4,11,1),"08.Kanal",$C$38,"Group Eval",$D$14,"Kategori",$E48),0)</f>
        <v>0</v>
      </c>
      <c r="AE48" s="38">
        <f t="shared" si="33"/>
        <v>9817174</v>
      </c>
      <c r="AH48" s="17"/>
      <c r="AI48" s="17"/>
      <c r="AJ48" s="17"/>
      <c r="AK48" s="17" t="s">
        <v>1189</v>
      </c>
      <c r="AL48" s="56">
        <f t="shared" si="15"/>
        <v>0</v>
      </c>
      <c r="AM48" s="56">
        <f t="shared" si="2"/>
        <v>0</v>
      </c>
      <c r="AN48" s="56">
        <f t="shared" si="3"/>
        <v>30558.206254158351</v>
      </c>
      <c r="AO48" s="56">
        <f t="shared" si="4"/>
        <v>33152.595066325346</v>
      </c>
      <c r="AP48" s="56">
        <f t="shared" si="5"/>
        <v>0</v>
      </c>
      <c r="AQ48" s="56">
        <f t="shared" si="6"/>
        <v>32293.72111553785</v>
      </c>
      <c r="AR48" s="56">
        <f t="shared" si="7"/>
        <v>0</v>
      </c>
      <c r="AS48" s="56">
        <f t="shared" si="8"/>
        <v>31319.754289338493</v>
      </c>
      <c r="AT48" s="56">
        <f t="shared" si="9"/>
        <v>0</v>
      </c>
      <c r="AU48" s="57">
        <f t="shared" si="10"/>
        <v>31858.479706889171</v>
      </c>
    </row>
    <row r="49" spans="2:47">
      <c r="E49" s="10" t="s">
        <v>1808</v>
      </c>
      <c r="F49" s="34">
        <f>IFERROR(GETPIVOTDATA("Sum of 20.Nilai",'Pivot Eval'!$A$1,"06.Tahun",Param!$C$2,"02.Regional",MID(F$4,11,1),"08.Kanal",$C$38,"Group Eval",$D$14,"Kategori",$E49),0)</f>
        <v>0</v>
      </c>
      <c r="G49" s="34">
        <f>IFERROR(GETPIVOTDATA("Sum of 20.Nilai",'Pivot Eval'!$A$1,"06.Tahun",Param!$C$2,"02.Regional",MID(G$4,11,1),"08.Kanal",$C$38,"Group Eval",$D$14,"Kategori",$E49),0)</f>
        <v>0</v>
      </c>
      <c r="H49" s="34">
        <f>IFERROR(GETPIVOTDATA("Sum of 20.Nilai",'Pivot Eval'!$A$1,"06.Tahun",Param!$C$2,"02.Regional",MID(H$4,11,1),"08.Kanal",$C$38,"Group Eval",$D$14,"Kategori",$E49),0)</f>
        <v>0</v>
      </c>
      <c r="I49" s="34">
        <f>IFERROR(GETPIVOTDATA("Sum of 20.Nilai",'Pivot Eval'!$A$1,"06.Tahun",Param!$C$2,"02.Regional",MID(I$4,11,1),"08.Kanal",$C$38,"Group Eval",$D$14,"Kategori",$E49),0)</f>
        <v>0</v>
      </c>
      <c r="J49" s="34">
        <f>IFERROR(GETPIVOTDATA("Sum of 20.Nilai",'Pivot Eval'!$A$1,"06.Tahun",Param!$C$2,"02.Regional",MID(J$4,11,1),"08.Kanal",$C$38,"Group Eval",$D$14,"Kategori",$E49),0)</f>
        <v>0</v>
      </c>
      <c r="K49" s="34">
        <f>IFERROR(GETPIVOTDATA("Sum of 20.Nilai",'Pivot Eval'!$A$1,"06.Tahun",Param!$C$2,"02.Regional",MID(K$4,11,1),"08.Kanal",$C$38,"Group Eval",$D$14,"Kategori",$E49),0)</f>
        <v>0</v>
      </c>
      <c r="L49" s="34">
        <f>IFERROR(GETPIVOTDATA("Sum of 20.Nilai",'Pivot Eval'!$A$1,"06.Tahun",Param!$C$2,"02.Regional",MID(L$4,11,1),"08.Kanal",$C$38,"Group Eval",$D$14,"Kategori",$E49),0)</f>
        <v>0</v>
      </c>
      <c r="M49" s="34">
        <f>IFERROR(GETPIVOTDATA("Sum of 20.Nilai",'Pivot Eval'!$A$1,"06.Tahun",Param!$C$2,"02.Regional",MID(M$4,11,1),"08.Kanal",$C$38,"Group Eval",$D$14,"Kategori",$E49),0)</f>
        <v>0</v>
      </c>
      <c r="N49" s="34">
        <f>IFERROR(GETPIVOTDATA("Sum of 20.Nilai",'Pivot Eval'!$A$1,"06.Tahun",Param!$C$2,"02.Regional",MID(N$4,11,1),"08.Kanal",$C$38,"Group Eval",$D$14,"Kategori",$E49),0)</f>
        <v>0</v>
      </c>
      <c r="O49" s="39">
        <f t="shared" si="12"/>
        <v>0</v>
      </c>
      <c r="U49" s="10" t="s">
        <v>1808</v>
      </c>
      <c r="V49" s="34">
        <f>IFERROR(GETPIVOTDATA("Sum of 22.Volume",'Pivot Eval'!$A$1,"06.Tahun",Param!$C$2,"02.Regional",MID(V$4,11,1),"08.Kanal",$C$38,"Group Eval",$D$14,"Kategori",$E49),0)</f>
        <v>0</v>
      </c>
      <c r="W49" s="34">
        <f>IFERROR(GETPIVOTDATA("Sum of 22.Volume",'Pivot Eval'!$A$1,"06.Tahun",Param!$C$2,"02.Regional",MID(W$4,11,1),"08.Kanal",$C$38,"Group Eval",$D$14,"Kategori",$E49),0)</f>
        <v>0</v>
      </c>
      <c r="X49" s="34">
        <f>IFERROR(GETPIVOTDATA("Sum of 22.Volume",'Pivot Eval'!$A$1,"06.Tahun",Param!$C$2,"02.Regional",MID(X$4,11,1),"08.Kanal",$C$38,"Group Eval",$D$14,"Kategori",$E49),0)</f>
        <v>0</v>
      </c>
      <c r="Y49" s="34">
        <f>IFERROR(GETPIVOTDATA("Sum of 22.Volume",'Pivot Eval'!$A$1,"06.Tahun",Param!$C$2,"02.Regional",MID(Y$4,11,1),"08.Kanal",$C$38,"Group Eval",$D$14,"Kategori",$E49),0)</f>
        <v>0</v>
      </c>
      <c r="Z49" s="34">
        <f>IFERROR(GETPIVOTDATA("Sum of 22.Volume",'Pivot Eval'!$A$1,"06.Tahun",Param!$C$2,"02.Regional",MID(Z$4,11,1),"08.Kanal",$C$38,"Group Eval",$D$14,"Kategori",$E49),0)</f>
        <v>0</v>
      </c>
      <c r="AA49" s="34">
        <f>IFERROR(GETPIVOTDATA("Sum of 22.Volume",'Pivot Eval'!$A$1,"06.Tahun",Param!$C$2,"02.Regional",MID(AA$4,11,1),"08.Kanal",$C$38,"Group Eval",$D$14,"Kategori",$E49),0)</f>
        <v>0</v>
      </c>
      <c r="AB49" s="34">
        <f>IFERROR(GETPIVOTDATA("Sum of 22.Volume",'Pivot Eval'!$A$1,"06.Tahun",Param!$C$2,"02.Regional",MID(AB$4,11,1),"08.Kanal",$C$38,"Group Eval",$D$14,"Kategori",$E49),0)</f>
        <v>0</v>
      </c>
      <c r="AC49" s="34">
        <f>IFERROR(GETPIVOTDATA("Sum of 22.Volume",'Pivot Eval'!$A$1,"06.Tahun",Param!$C$2,"02.Regional",MID(AC$4,11,1),"08.Kanal",$C$38,"Group Eval",$D$14,"Kategori",$E49),0)</f>
        <v>0</v>
      </c>
      <c r="AD49" s="34">
        <f>IFERROR(GETPIVOTDATA("Sum of 22.Volume",'Pivot Eval'!$A$1,"06.Tahun",Param!$C$2,"02.Regional",MID(AD$4,11,1),"08.Kanal",$C$38,"Group Eval",$D$14,"Kategori",$E49),0)</f>
        <v>0</v>
      </c>
      <c r="AE49" s="39">
        <f t="shared" si="33"/>
        <v>0</v>
      </c>
      <c r="AK49" s="10" t="s">
        <v>1808</v>
      </c>
      <c r="AL49" s="54">
        <f t="shared" si="15"/>
        <v>0</v>
      </c>
      <c r="AM49" s="54">
        <f t="shared" si="2"/>
        <v>0</v>
      </c>
      <c r="AN49" s="54">
        <f t="shared" si="3"/>
        <v>0</v>
      </c>
      <c r="AO49" s="54">
        <f t="shared" si="4"/>
        <v>0</v>
      </c>
      <c r="AP49" s="54">
        <f t="shared" si="5"/>
        <v>0</v>
      </c>
      <c r="AQ49" s="54">
        <f t="shared" si="6"/>
        <v>0</v>
      </c>
      <c r="AR49" s="54">
        <f t="shared" si="7"/>
        <v>0</v>
      </c>
      <c r="AS49" s="54">
        <f t="shared" si="8"/>
        <v>0</v>
      </c>
      <c r="AT49" s="54">
        <f t="shared" si="9"/>
        <v>0</v>
      </c>
      <c r="AU49" s="55">
        <f t="shared" si="10"/>
        <v>0</v>
      </c>
    </row>
    <row r="50" spans="2:47">
      <c r="B50" s="17"/>
      <c r="C50" s="17"/>
      <c r="D50" s="17"/>
      <c r="E50" s="17" t="s">
        <v>1810</v>
      </c>
      <c r="F50" s="40">
        <f>IFERROR(GETPIVOTDATA("Sum of 20.Nilai",'Pivot Eval'!$A$1,"06.Tahun",Param!$C$2,"02.Regional",MID(F$4,11,1),"08.Kanal",$C$38,"Group Eval",$D$14,"Kategori",$E50),0)</f>
        <v>0</v>
      </c>
      <c r="G50" s="40">
        <f>IFERROR(GETPIVOTDATA("Sum of 20.Nilai",'Pivot Eval'!$A$1,"06.Tahun",Param!$C$2,"02.Regional",MID(G$4,11,1),"08.Kanal",$C$38,"Group Eval",$D$14,"Kategori",$E50),0)</f>
        <v>0</v>
      </c>
      <c r="H50" s="40">
        <f>IFERROR(GETPIVOTDATA("Sum of 20.Nilai",'Pivot Eval'!$A$1,"06.Tahun",Param!$C$2,"02.Regional",MID(H$4,11,1),"08.Kanal",$C$38,"Group Eval",$D$14,"Kategori",$E50),0)</f>
        <v>0</v>
      </c>
      <c r="I50" s="40">
        <f>IFERROR(GETPIVOTDATA("Sum of 20.Nilai",'Pivot Eval'!$A$1,"06.Tahun",Param!$C$2,"02.Regional",MID(I$4,11,1),"08.Kanal",$C$38,"Group Eval",$D$14,"Kategori",$E50),0)</f>
        <v>2946442230</v>
      </c>
      <c r="J50" s="40">
        <f>IFERROR(GETPIVOTDATA("Sum of 20.Nilai",'Pivot Eval'!$A$1,"06.Tahun",Param!$C$2,"02.Regional",MID(J$4,11,1),"08.Kanal",$C$38,"Group Eval",$D$14,"Kategori",$E50),0)</f>
        <v>0</v>
      </c>
      <c r="K50" s="40">
        <f>IFERROR(GETPIVOTDATA("Sum of 20.Nilai",'Pivot Eval'!$A$1,"06.Tahun",Param!$C$2,"02.Regional",MID(K$4,11,1),"08.Kanal",$C$38,"Group Eval",$D$14,"Kategori",$E50),0)</f>
        <v>979371000</v>
      </c>
      <c r="L50" s="40">
        <f>IFERROR(GETPIVOTDATA("Sum of 20.Nilai",'Pivot Eval'!$A$1,"06.Tahun",Param!$C$2,"02.Regional",MID(L$4,11,1),"08.Kanal",$C$38,"Group Eval",$D$14,"Kategori",$E50),0)</f>
        <v>0</v>
      </c>
      <c r="M50" s="40">
        <f>IFERROR(GETPIVOTDATA("Sum of 20.Nilai",'Pivot Eval'!$A$1,"06.Tahun",Param!$C$2,"02.Regional",MID(M$4,11,1),"08.Kanal",$C$38,"Group Eval",$D$14,"Kategori",$E50),0)</f>
        <v>0</v>
      </c>
      <c r="N50" s="40">
        <f>IFERROR(GETPIVOTDATA("Sum of 20.Nilai",'Pivot Eval'!$A$1,"06.Tahun",Param!$C$2,"02.Regional",MID(N$4,11,1),"08.Kanal",$C$38,"Group Eval",$D$14,"Kategori",$E50),0)</f>
        <v>0</v>
      </c>
      <c r="O50" s="38">
        <f t="shared" si="12"/>
        <v>3925813230</v>
      </c>
      <c r="R50" s="17"/>
      <c r="S50" s="17"/>
      <c r="T50" s="17"/>
      <c r="U50" s="17" t="s">
        <v>1810</v>
      </c>
      <c r="V50" s="40">
        <f>IFERROR(GETPIVOTDATA("Sum of 22.Volume",'Pivot Eval'!$A$1,"06.Tahun",Param!$C$2,"02.Regional",MID(V$4,11,1),"08.Kanal",$C$38,"Group Eval",$D$14,"Kategori",$E50),0)</f>
        <v>0</v>
      </c>
      <c r="W50" s="40">
        <f>IFERROR(GETPIVOTDATA("Sum of 22.Volume",'Pivot Eval'!$A$1,"06.Tahun",Param!$C$2,"02.Regional",MID(W$4,11,1),"08.Kanal",$C$38,"Group Eval",$D$14,"Kategori",$E50),0)</f>
        <v>0</v>
      </c>
      <c r="X50" s="40">
        <f>IFERROR(GETPIVOTDATA("Sum of 22.Volume",'Pivot Eval'!$A$1,"06.Tahun",Param!$C$2,"02.Regional",MID(X$4,11,1),"08.Kanal",$C$38,"Group Eval",$D$14,"Kategori",$E50),0)</f>
        <v>0</v>
      </c>
      <c r="Y50" s="40">
        <f>IFERROR(GETPIVOTDATA("Sum of 22.Volume",'Pivot Eval'!$A$1,"06.Tahun",Param!$C$2,"02.Regional",MID(Y$4,11,1),"08.Kanal",$C$38,"Group Eval",$D$14,"Kategori",$E50),0)</f>
        <v>91530</v>
      </c>
      <c r="Z50" s="40">
        <f>IFERROR(GETPIVOTDATA("Sum of 22.Volume",'Pivot Eval'!$A$1,"06.Tahun",Param!$C$2,"02.Regional",MID(Z$4,11,1),"08.Kanal",$C$38,"Group Eval",$D$14,"Kategori",$E50),0)</f>
        <v>0</v>
      </c>
      <c r="AA50" s="40">
        <f>IFERROR(GETPIVOTDATA("Sum of 22.Volume",'Pivot Eval'!$A$1,"06.Tahun",Param!$C$2,"02.Regional",MID(AA$4,11,1),"08.Kanal",$C$38,"Group Eval",$D$14,"Kategori",$E50),0)</f>
        <v>36612</v>
      </c>
      <c r="AB50" s="40">
        <f>IFERROR(GETPIVOTDATA("Sum of 22.Volume",'Pivot Eval'!$A$1,"06.Tahun",Param!$C$2,"02.Regional",MID(AB$4,11,1),"08.Kanal",$C$38,"Group Eval",$D$14,"Kategori",$E50),0)</f>
        <v>0</v>
      </c>
      <c r="AC50" s="40">
        <f>IFERROR(GETPIVOTDATA("Sum of 22.Volume",'Pivot Eval'!$A$1,"06.Tahun",Param!$C$2,"02.Regional",MID(AC$4,11,1),"08.Kanal",$C$38,"Group Eval",$D$14,"Kategori",$E50),0)</f>
        <v>0</v>
      </c>
      <c r="AD50" s="40">
        <f>IFERROR(GETPIVOTDATA("Sum of 22.Volume",'Pivot Eval'!$A$1,"06.Tahun",Param!$C$2,"02.Regional",MID(AD$4,11,1),"08.Kanal",$C$38,"Group Eval",$D$14,"Kategori",$E50),0)</f>
        <v>0</v>
      </c>
      <c r="AE50" s="38">
        <f t="shared" si="33"/>
        <v>128142</v>
      </c>
      <c r="AH50" s="17"/>
      <c r="AI50" s="17"/>
      <c r="AJ50" s="17"/>
      <c r="AK50" s="17" t="s">
        <v>1810</v>
      </c>
      <c r="AL50" s="56">
        <f t="shared" si="15"/>
        <v>0</v>
      </c>
      <c r="AM50" s="56">
        <f t="shared" si="2"/>
        <v>0</v>
      </c>
      <c r="AN50" s="56">
        <f t="shared" si="3"/>
        <v>0</v>
      </c>
      <c r="AO50" s="56">
        <f t="shared" si="4"/>
        <v>32191</v>
      </c>
      <c r="AP50" s="56">
        <f t="shared" si="5"/>
        <v>0</v>
      </c>
      <c r="AQ50" s="56">
        <f t="shared" si="6"/>
        <v>26750</v>
      </c>
      <c r="AR50" s="56">
        <f t="shared" si="7"/>
        <v>0</v>
      </c>
      <c r="AS50" s="56">
        <f t="shared" si="8"/>
        <v>0</v>
      </c>
      <c r="AT50" s="56">
        <f t="shared" si="9"/>
        <v>0</v>
      </c>
      <c r="AU50" s="57">
        <f t="shared" si="10"/>
        <v>30636.428571428572</v>
      </c>
    </row>
    <row r="51" spans="2:47">
      <c r="E51" s="10" t="s">
        <v>6821</v>
      </c>
      <c r="F51" s="34">
        <f>IFERROR(GETPIVOTDATA("Sum of 20.Nilai",'Pivot Eval'!$A$1,"06.Tahun",Param!$C$2,"02.Regional",MID(F$4,11,1),"08.Kanal",$C$38,"Group Eval",$D$14,"Kategori",$E51),0)</f>
        <v>0</v>
      </c>
      <c r="G51" s="34">
        <f>IFERROR(GETPIVOTDATA("Sum of 20.Nilai",'Pivot Eval'!$A$1,"06.Tahun",Param!$C$2,"02.Regional",MID(G$4,11,1),"08.Kanal",$C$38,"Group Eval",$D$14,"Kategori",$E51),0)</f>
        <v>0</v>
      </c>
      <c r="H51" s="34">
        <f>IFERROR(GETPIVOTDATA("Sum of 20.Nilai",'Pivot Eval'!$A$1,"06.Tahun",Param!$C$2,"02.Regional",MID(H$4,11,1),"08.Kanal",$C$38,"Group Eval",$D$14,"Kategori",$E51),0)</f>
        <v>0</v>
      </c>
      <c r="I51" s="34">
        <f>IFERROR(GETPIVOTDATA("Sum of 20.Nilai",'Pivot Eval'!$A$1,"06.Tahun",Param!$C$2,"02.Regional",MID(I$4,11,1),"08.Kanal",$C$38,"Group Eval",$D$14,"Kategori",$E51),0)</f>
        <v>0</v>
      </c>
      <c r="J51" s="34">
        <f>IFERROR(GETPIVOTDATA("Sum of 20.Nilai",'Pivot Eval'!$A$1,"06.Tahun",Param!$C$2,"02.Regional",MID(J$4,11,1),"08.Kanal",$C$38,"Group Eval",$D$14,"Kategori",$E51),0)</f>
        <v>0</v>
      </c>
      <c r="K51" s="34">
        <f>IFERROR(GETPIVOTDATA("Sum of 20.Nilai",'Pivot Eval'!$A$1,"06.Tahun",Param!$C$2,"02.Regional",MID(K$4,11,1),"08.Kanal",$C$38,"Group Eval",$D$14,"Kategori",$E51),0)</f>
        <v>0</v>
      </c>
      <c r="L51" s="34">
        <f>IFERROR(GETPIVOTDATA("Sum of 20.Nilai",'Pivot Eval'!$A$1,"06.Tahun",Param!$C$2,"02.Regional",MID(L$4,11,1),"08.Kanal",$C$38,"Group Eval",$D$14,"Kategori",$E51),0)</f>
        <v>0</v>
      </c>
      <c r="M51" s="34">
        <f>IFERROR(GETPIVOTDATA("Sum of 20.Nilai",'Pivot Eval'!$A$1,"06.Tahun",Param!$C$2,"02.Regional",MID(M$4,11,1),"08.Kanal",$C$38,"Group Eval",$D$14,"Kategori",$E51),0)</f>
        <v>0</v>
      </c>
      <c r="N51" s="34">
        <f>IFERROR(GETPIVOTDATA("Sum of 20.Nilai",'Pivot Eval'!$A$1,"06.Tahun",Param!$C$2,"02.Regional",MID(N$4,11,1),"08.Kanal",$C$38,"Group Eval",$D$14,"Kategori",$E51),0)</f>
        <v>0</v>
      </c>
      <c r="O51" s="39">
        <f t="shared" si="12"/>
        <v>0</v>
      </c>
      <c r="U51" s="10" t="s">
        <v>6821</v>
      </c>
      <c r="V51" s="34">
        <f>IFERROR(GETPIVOTDATA("Sum of 22.Volume",'Pivot Eval'!$A$1,"06.Tahun",Param!$C$2,"02.Regional",MID(V$4,11,1),"08.Kanal",$C$38,"Group Eval",$D$14,"Kategori",$E51),0)</f>
        <v>0</v>
      </c>
      <c r="W51" s="34">
        <f>IFERROR(GETPIVOTDATA("Sum of 22.Volume",'Pivot Eval'!$A$1,"06.Tahun",Param!$C$2,"02.Regional",MID(W$4,11,1),"08.Kanal",$C$38,"Group Eval",$D$14,"Kategori",$E51),0)</f>
        <v>0</v>
      </c>
      <c r="X51" s="34">
        <f>IFERROR(GETPIVOTDATA("Sum of 22.Volume",'Pivot Eval'!$A$1,"06.Tahun",Param!$C$2,"02.Regional",MID(X$4,11,1),"08.Kanal",$C$38,"Group Eval",$D$14,"Kategori",$E51),0)</f>
        <v>0</v>
      </c>
      <c r="Y51" s="34">
        <f>IFERROR(GETPIVOTDATA("Sum of 22.Volume",'Pivot Eval'!$A$1,"06.Tahun",Param!$C$2,"02.Regional",MID(Y$4,11,1),"08.Kanal",$C$38,"Group Eval",$D$14,"Kategori",$E51),0)</f>
        <v>0</v>
      </c>
      <c r="Z51" s="34">
        <f>IFERROR(GETPIVOTDATA("Sum of 22.Volume",'Pivot Eval'!$A$1,"06.Tahun",Param!$C$2,"02.Regional",MID(Z$4,11,1),"08.Kanal",$C$38,"Group Eval",$D$14,"Kategori",$E51),0)</f>
        <v>0</v>
      </c>
      <c r="AA51" s="34">
        <f>IFERROR(GETPIVOTDATA("Sum of 22.Volume",'Pivot Eval'!$A$1,"06.Tahun",Param!$C$2,"02.Regional",MID(AA$4,11,1),"08.Kanal",$C$38,"Group Eval",$D$14,"Kategori",$E51),0)</f>
        <v>0</v>
      </c>
      <c r="AB51" s="34">
        <f>IFERROR(GETPIVOTDATA("Sum of 22.Volume",'Pivot Eval'!$A$1,"06.Tahun",Param!$C$2,"02.Regional",MID(AB$4,11,1),"08.Kanal",$C$38,"Group Eval",$D$14,"Kategori",$E51),0)</f>
        <v>0</v>
      </c>
      <c r="AC51" s="34">
        <f>IFERROR(GETPIVOTDATA("Sum of 22.Volume",'Pivot Eval'!$A$1,"06.Tahun",Param!$C$2,"02.Regional",MID(AC$4,11,1),"08.Kanal",$C$38,"Group Eval",$D$14,"Kategori",$E51),0)</f>
        <v>0</v>
      </c>
      <c r="AD51" s="34">
        <f>IFERROR(GETPIVOTDATA("Sum of 22.Volume",'Pivot Eval'!$A$1,"06.Tahun",Param!$C$2,"02.Regional",MID(AD$4,11,1),"08.Kanal",$C$38,"Group Eval",$D$14,"Kategori",$E51),0)</f>
        <v>0</v>
      </c>
      <c r="AE51" s="39">
        <f t="shared" si="33"/>
        <v>0</v>
      </c>
      <c r="AK51" s="10" t="s">
        <v>6821</v>
      </c>
      <c r="AL51" s="54">
        <f t="shared" si="15"/>
        <v>0</v>
      </c>
      <c r="AM51" s="54">
        <f t="shared" si="2"/>
        <v>0</v>
      </c>
      <c r="AN51" s="54">
        <f t="shared" si="3"/>
        <v>0</v>
      </c>
      <c r="AO51" s="54">
        <f t="shared" si="4"/>
        <v>0</v>
      </c>
      <c r="AP51" s="54">
        <f t="shared" si="5"/>
        <v>0</v>
      </c>
      <c r="AQ51" s="54">
        <f t="shared" si="6"/>
        <v>0</v>
      </c>
      <c r="AR51" s="54">
        <f t="shared" si="7"/>
        <v>0</v>
      </c>
      <c r="AS51" s="54">
        <f t="shared" si="8"/>
        <v>0</v>
      </c>
      <c r="AT51" s="54">
        <f t="shared" si="9"/>
        <v>0</v>
      </c>
      <c r="AU51" s="55">
        <f t="shared" si="10"/>
        <v>0</v>
      </c>
    </row>
    <row r="52" spans="2:47">
      <c r="B52" s="17"/>
      <c r="C52" s="17"/>
      <c r="D52" s="17"/>
      <c r="E52" s="17" t="s">
        <v>6868</v>
      </c>
      <c r="F52" s="40">
        <f>IFERROR(GETPIVOTDATA("Sum of 20.Nilai",'Pivot Eval'!$A$1,"06.Tahun",Param!$C$2,"02.Regional",MID(F$4,11,1),"08.Kanal",$C$38,"Group Eval",$D$14,"Kategori",$E52),0)</f>
        <v>0</v>
      </c>
      <c r="G52" s="40">
        <f>IFERROR(GETPIVOTDATA("Sum of 20.Nilai",'Pivot Eval'!$A$1,"06.Tahun",Param!$C$2,"02.Regional",MID(G$4,11,1),"08.Kanal",$C$38,"Group Eval",$D$14,"Kategori",$E52),0)</f>
        <v>0</v>
      </c>
      <c r="H52" s="40">
        <f>IFERROR(GETPIVOTDATA("Sum of 20.Nilai",'Pivot Eval'!$A$1,"06.Tahun",Param!$C$2,"02.Regional",MID(H$4,11,1),"08.Kanal",$C$38,"Group Eval",$D$14,"Kategori",$E52),0)</f>
        <v>37552188462</v>
      </c>
      <c r="I52" s="40">
        <f>IFERROR(GETPIVOTDATA("Sum of 20.Nilai",'Pivot Eval'!$A$1,"06.Tahun",Param!$C$2,"02.Regional",MID(I$4,11,1),"08.Kanal",$C$38,"Group Eval",$D$14,"Kategori",$E52),0)</f>
        <v>53887184403</v>
      </c>
      <c r="J52" s="40">
        <f>IFERROR(GETPIVOTDATA("Sum of 20.Nilai",'Pivot Eval'!$A$1,"06.Tahun",Param!$C$2,"02.Regional",MID(J$4,11,1),"08.Kanal",$C$38,"Group Eval",$D$14,"Kategori",$E52),0)</f>
        <v>0</v>
      </c>
      <c r="K52" s="40">
        <f>IFERROR(GETPIVOTDATA("Sum of 20.Nilai",'Pivot Eval'!$A$1,"06.Tahun",Param!$C$2,"02.Regional",MID(K$4,11,1),"08.Kanal",$C$38,"Group Eval",$D$14,"Kategori",$E52),0)</f>
        <v>52508773500</v>
      </c>
      <c r="L52" s="40">
        <f>IFERROR(GETPIVOTDATA("Sum of 20.Nilai",'Pivot Eval'!$A$1,"06.Tahun",Param!$C$2,"02.Regional",MID(L$4,11,1),"08.Kanal",$C$38,"Group Eval",$D$14,"Kategori",$E52),0)</f>
        <v>6036719000</v>
      </c>
      <c r="M52" s="40">
        <f>IFERROR(GETPIVOTDATA("Sum of 20.Nilai",'Pivot Eval'!$A$1,"06.Tahun",Param!$C$2,"02.Regional",MID(M$4,11,1),"08.Kanal",$C$38,"Group Eval",$D$14,"Kategori",$E52),0)</f>
        <v>33988697850</v>
      </c>
      <c r="N52" s="40">
        <f>IFERROR(GETPIVOTDATA("Sum of 20.Nilai",'Pivot Eval'!$A$1,"06.Tahun",Param!$C$2,"02.Regional",MID(N$4,11,1),"08.Kanal",$C$38,"Group Eval",$D$14,"Kategori",$E52),0)</f>
        <v>3941933320</v>
      </c>
      <c r="O52" s="38">
        <f t="shared" si="12"/>
        <v>187915496535</v>
      </c>
      <c r="R52" s="17"/>
      <c r="S52" s="17"/>
      <c r="T52" s="17"/>
      <c r="U52" s="17" t="s">
        <v>6868</v>
      </c>
      <c r="V52" s="40">
        <f>IFERROR(GETPIVOTDATA("Sum of 22.Volume",'Pivot Eval'!$A$1,"06.Tahun",Param!$C$2,"02.Regional",MID(V$4,11,1),"08.Kanal",$C$38,"Group Eval",$D$14,"Kategori",$E52),0)</f>
        <v>0</v>
      </c>
      <c r="W52" s="40">
        <f>IFERROR(GETPIVOTDATA("Sum of 22.Volume",'Pivot Eval'!$A$1,"06.Tahun",Param!$C$2,"02.Regional",MID(W$4,11,1),"08.Kanal",$C$38,"Group Eval",$D$14,"Kategori",$E52),0)</f>
        <v>0</v>
      </c>
      <c r="X52" s="40">
        <f>IFERROR(GETPIVOTDATA("Sum of 22.Volume",'Pivot Eval'!$A$1,"06.Tahun",Param!$C$2,"02.Regional",MID(X$4,11,1),"08.Kanal",$C$38,"Group Eval",$D$14,"Kategori",$E52),0)</f>
        <v>1398950</v>
      </c>
      <c r="Y52" s="40">
        <f>IFERROR(GETPIVOTDATA("Sum of 22.Volume",'Pivot Eval'!$A$1,"06.Tahun",Param!$C$2,"02.Regional",MID(Y$4,11,1),"08.Kanal",$C$38,"Group Eval",$D$14,"Kategori",$E52),0)</f>
        <v>2119591</v>
      </c>
      <c r="Z52" s="40">
        <f>IFERROR(GETPIVOTDATA("Sum of 22.Volume",'Pivot Eval'!$A$1,"06.Tahun",Param!$C$2,"02.Regional",MID(Z$4,11,1),"08.Kanal",$C$38,"Group Eval",$D$14,"Kategori",$E52),0)</f>
        <v>0</v>
      </c>
      <c r="AA52" s="40">
        <f>IFERROR(GETPIVOTDATA("Sum of 22.Volume",'Pivot Eval'!$A$1,"06.Tahun",Param!$C$2,"02.Regional",MID(AA$4,11,1),"08.Kanal",$C$38,"Group Eval",$D$14,"Kategori",$E52),0)</f>
        <v>2251619</v>
      </c>
      <c r="AB52" s="40">
        <f>IFERROR(GETPIVOTDATA("Sum of 22.Volume",'Pivot Eval'!$A$1,"06.Tahun",Param!$C$2,"02.Regional",MID(AB$4,11,1),"08.Kanal",$C$38,"Group Eval",$D$14,"Kategori",$E52),0)</f>
        <v>149642</v>
      </c>
      <c r="AC52" s="40">
        <f>IFERROR(GETPIVOTDATA("Sum of 22.Volume",'Pivot Eval'!$A$1,"06.Tahun",Param!$C$2,"02.Regional",MID(AC$4,11,1),"08.Kanal",$C$38,"Group Eval",$D$14,"Kategori",$E52),0)</f>
        <v>1126129</v>
      </c>
      <c r="AD52" s="40">
        <f>IFERROR(GETPIVOTDATA("Sum of 22.Volume",'Pivot Eval'!$A$1,"06.Tahun",Param!$C$2,"02.Regional",MID(AD$4,11,1),"08.Kanal",$C$38,"Group Eval",$D$14,"Kategori",$E52),0)</f>
        <v>360000</v>
      </c>
      <c r="AE52" s="38">
        <f t="shared" si="33"/>
        <v>7405931</v>
      </c>
      <c r="AH52" s="17"/>
      <c r="AI52" s="17"/>
      <c r="AJ52" s="17"/>
      <c r="AK52" s="17" t="s">
        <v>6868</v>
      </c>
      <c r="AL52" s="56">
        <f t="shared" si="15"/>
        <v>0</v>
      </c>
      <c r="AM52" s="56">
        <f t="shared" si="2"/>
        <v>0</v>
      </c>
      <c r="AN52" s="56">
        <f t="shared" si="3"/>
        <v>26843.124101647663</v>
      </c>
      <c r="AO52" s="56">
        <f t="shared" si="4"/>
        <v>25423.388004100791</v>
      </c>
      <c r="AP52" s="56">
        <f t="shared" si="5"/>
        <v>0</v>
      </c>
      <c r="AQ52" s="56">
        <f t="shared" si="6"/>
        <v>23320.452305652067</v>
      </c>
      <c r="AR52" s="56">
        <f t="shared" si="7"/>
        <v>40341.07403001831</v>
      </c>
      <c r="AS52" s="56">
        <f t="shared" si="8"/>
        <v>30181.886666625225</v>
      </c>
      <c r="AT52" s="56">
        <f t="shared" si="9"/>
        <v>10949.814777777778</v>
      </c>
      <c r="AU52" s="57">
        <f t="shared" si="10"/>
        <v>25373.649381151405</v>
      </c>
    </row>
    <row r="53" spans="2:47">
      <c r="D53" s="10" t="s">
        <v>1429</v>
      </c>
      <c r="F53" s="34">
        <f>SUM(F54:F56)</f>
        <v>0</v>
      </c>
      <c r="G53" s="34">
        <f>SUM(G54:G56)</f>
        <v>0</v>
      </c>
      <c r="H53" s="34">
        <f>SUM(H54:H56)</f>
        <v>189535181502</v>
      </c>
      <c r="I53" s="34">
        <f t="shared" ref="I53" si="48">SUM(I54:I56)</f>
        <v>20278019416</v>
      </c>
      <c r="J53" s="34">
        <f t="shared" ref="J53" si="49">SUM(J54:J56)</f>
        <v>0</v>
      </c>
      <c r="K53" s="34">
        <f t="shared" ref="K53" si="50">SUM(K54:K56)</f>
        <v>16432428171</v>
      </c>
      <c r="L53" s="34">
        <f t="shared" ref="L53" si="51">SUM(L54:L56)</f>
        <v>0</v>
      </c>
      <c r="M53" s="34">
        <f t="shared" ref="M53" si="52">SUM(M54:M56)</f>
        <v>25232517770</v>
      </c>
      <c r="N53" s="34">
        <f t="shared" ref="N53" si="53">SUM(N54:N56)</f>
        <v>0</v>
      </c>
      <c r="O53" s="39">
        <f t="shared" si="12"/>
        <v>251478146859</v>
      </c>
      <c r="T53" s="10" t="s">
        <v>1429</v>
      </c>
      <c r="V53" s="34">
        <f>SUM(V54:V56)</f>
        <v>0</v>
      </c>
      <c r="W53" s="34">
        <f>SUM(W54:W56)</f>
        <v>0</v>
      </c>
      <c r="X53" s="34">
        <f>SUM(X54:X56)</f>
        <v>10855813</v>
      </c>
      <c r="Y53" s="34">
        <f t="shared" ref="Y53:AD53" si="54">SUM(Y54:Y56)</f>
        <v>1080154</v>
      </c>
      <c r="Z53" s="34">
        <f t="shared" si="54"/>
        <v>0</v>
      </c>
      <c r="AA53" s="34">
        <f t="shared" si="54"/>
        <v>845333</v>
      </c>
      <c r="AB53" s="34">
        <f t="shared" si="54"/>
        <v>0</v>
      </c>
      <c r="AC53" s="34">
        <f t="shared" si="54"/>
        <v>1278309</v>
      </c>
      <c r="AD53" s="34">
        <f t="shared" si="54"/>
        <v>0</v>
      </c>
      <c r="AE53" s="39">
        <f t="shared" si="33"/>
        <v>14059609</v>
      </c>
      <c r="AJ53" s="10" t="s">
        <v>1429</v>
      </c>
      <c r="AL53" s="54">
        <f t="shared" si="15"/>
        <v>0</v>
      </c>
      <c r="AM53" s="54">
        <f t="shared" si="2"/>
        <v>0</v>
      </c>
      <c r="AN53" s="54">
        <f t="shared" si="3"/>
        <v>17459.326307665764</v>
      </c>
      <c r="AO53" s="54">
        <f t="shared" si="4"/>
        <v>18773.266974894319</v>
      </c>
      <c r="AP53" s="54">
        <f t="shared" si="5"/>
        <v>0</v>
      </c>
      <c r="AQ53" s="54">
        <f t="shared" si="6"/>
        <v>19438.999981072549</v>
      </c>
      <c r="AR53" s="54">
        <f t="shared" si="7"/>
        <v>0</v>
      </c>
      <c r="AS53" s="54">
        <f t="shared" si="8"/>
        <v>19738.981552973499</v>
      </c>
      <c r="AT53" s="54">
        <f t="shared" si="9"/>
        <v>0</v>
      </c>
      <c r="AU53" s="55">
        <f t="shared" si="10"/>
        <v>17886.567603622549</v>
      </c>
    </row>
    <row r="54" spans="2:47">
      <c r="B54" s="17"/>
      <c r="C54" s="17"/>
      <c r="D54" s="17"/>
      <c r="E54" s="17" t="s">
        <v>10</v>
      </c>
      <c r="F54" s="40">
        <f>IFERROR(GETPIVOTDATA("Sum of 20.Nilai",'Pivot Eval'!$A$1,"06.Tahun",Param!$C$2,"02.Regional",MID(F$4,11,1),"08.Kanal",$C$38,"Group Eval",$D$22,"Kategori",$E54),0)</f>
        <v>0</v>
      </c>
      <c r="G54" s="40">
        <f>IFERROR(GETPIVOTDATA("Sum of 20.Nilai",'Pivot Eval'!$A$1,"06.Tahun",Param!$C$2,"02.Regional",MID(G$4,11,1),"08.Kanal",$C$38,"Group Eval",$D$22,"Kategori",$E54),0)</f>
        <v>0</v>
      </c>
      <c r="H54" s="40">
        <f>IFERROR(GETPIVOTDATA("Sum of 20.Nilai",'Pivot Eval'!$A$1,"06.Tahun",Param!$C$2,"02.Regional",MID(H$4,11,1),"08.Kanal",$C$38,"Group Eval",$D$22,"Kategori",$E54),0)</f>
        <v>7575446783</v>
      </c>
      <c r="I54" s="40">
        <f>IFERROR(GETPIVOTDATA("Sum of 20.Nilai",'Pivot Eval'!$A$1,"06.Tahun",Param!$C$2,"02.Regional",MID(I$4,11,1),"08.Kanal",$C$38,"Group Eval",$D$22,"Kategori",$E54),0)</f>
        <v>0</v>
      </c>
      <c r="J54" s="40">
        <f>IFERROR(GETPIVOTDATA("Sum of 20.Nilai",'Pivot Eval'!$A$1,"06.Tahun",Param!$C$2,"02.Regional",MID(J$4,11,1),"08.Kanal",$C$38,"Group Eval",$D$22,"Kategori",$E54),0)</f>
        <v>0</v>
      </c>
      <c r="K54" s="40">
        <f>IFERROR(GETPIVOTDATA("Sum of 20.Nilai",'Pivot Eval'!$A$1,"06.Tahun",Param!$C$2,"02.Regional",MID(K$4,11,1),"08.Kanal",$C$38,"Group Eval",$D$22,"Kategori",$E54),0)</f>
        <v>16428928171</v>
      </c>
      <c r="L54" s="40">
        <f>IFERROR(GETPIVOTDATA("Sum of 20.Nilai",'Pivot Eval'!$A$1,"06.Tahun",Param!$C$2,"02.Regional",MID(L$4,11,1),"08.Kanal",$C$38,"Group Eval",$D$22,"Kategori",$E54),0)</f>
        <v>0</v>
      </c>
      <c r="M54" s="40">
        <f>IFERROR(GETPIVOTDATA("Sum of 20.Nilai",'Pivot Eval'!$A$1,"06.Tahun",Param!$C$2,"02.Regional",MID(M$4,11,1),"08.Kanal",$C$38,"Group Eval",$D$22,"Kategori",$E54),0)</f>
        <v>4483346070</v>
      </c>
      <c r="N54" s="40">
        <f>IFERROR(GETPIVOTDATA("Sum of 20.Nilai",'Pivot Eval'!$A$1,"06.Tahun",Param!$C$2,"02.Regional",MID(N$4,11,1),"08.Kanal",$C$38,"Group Eval",$D$22,"Kategori",$E54),0)</f>
        <v>0</v>
      </c>
      <c r="O54" s="38">
        <f t="shared" si="12"/>
        <v>28487721024</v>
      </c>
      <c r="R54" s="17"/>
      <c r="S54" s="17"/>
      <c r="T54" s="17"/>
      <c r="U54" s="17" t="s">
        <v>10</v>
      </c>
      <c r="V54" s="40">
        <f>IFERROR(GETPIVOTDATA("Sum of 22.Volume",'Pivot Eval'!$A$1,"06.Tahun",Param!$C$2,"02.Regional",MID(V$4,11,1),"08.Kanal",$C$38,"Group Eval",$D$22,"Kategori",$E54),0)</f>
        <v>0</v>
      </c>
      <c r="W54" s="40">
        <f>IFERROR(GETPIVOTDATA("Sum of 22.Volume",'Pivot Eval'!$A$1,"06.Tahun",Param!$C$2,"02.Regional",MID(W$4,11,1),"08.Kanal",$C$38,"Group Eval",$D$22,"Kategori",$E54),0)</f>
        <v>0</v>
      </c>
      <c r="X54" s="40">
        <f>IFERROR(GETPIVOTDATA("Sum of 22.Volume",'Pivot Eval'!$A$1,"06.Tahun",Param!$C$2,"02.Regional",MID(X$4,11,1),"08.Kanal",$C$38,"Group Eval",$D$22,"Kategori",$E54),0)</f>
        <v>433029</v>
      </c>
      <c r="Y54" s="40">
        <f>IFERROR(GETPIVOTDATA("Sum of 22.Volume",'Pivot Eval'!$A$1,"06.Tahun",Param!$C$2,"02.Regional",MID(Y$4,11,1),"08.Kanal",$C$38,"Group Eval",$D$22,"Kategori",$E54),0)</f>
        <v>0</v>
      </c>
      <c r="Z54" s="40">
        <f>IFERROR(GETPIVOTDATA("Sum of 22.Volume",'Pivot Eval'!$A$1,"06.Tahun",Param!$C$2,"02.Regional",MID(Z$4,11,1),"08.Kanal",$C$38,"Group Eval",$D$22,"Kategori",$E54),0)</f>
        <v>0</v>
      </c>
      <c r="AA54" s="40">
        <f>IFERROR(GETPIVOTDATA("Sum of 22.Volume",'Pivot Eval'!$A$1,"06.Tahun",Param!$C$2,"02.Regional",MID(AA$4,11,1),"08.Kanal",$C$38,"Group Eval",$D$22,"Kategori",$E54),0)</f>
        <v>845331</v>
      </c>
      <c r="AB54" s="40">
        <f>IFERROR(GETPIVOTDATA("Sum of 22.Volume",'Pivot Eval'!$A$1,"06.Tahun",Param!$C$2,"02.Regional",MID(AB$4,11,1),"08.Kanal",$C$38,"Group Eval",$D$22,"Kategori",$E54),0)</f>
        <v>0</v>
      </c>
      <c r="AC54" s="40">
        <f>IFERROR(GETPIVOTDATA("Sum of 22.Volume",'Pivot Eval'!$A$1,"06.Tahun",Param!$C$2,"02.Regional",MID(AC$4,11,1),"08.Kanal",$C$38,"Group Eval",$D$22,"Kategori",$E54),0)</f>
        <v>235095</v>
      </c>
      <c r="AD54" s="40">
        <f>IFERROR(GETPIVOTDATA("Sum of 22.Volume",'Pivot Eval'!$A$1,"06.Tahun",Param!$C$2,"02.Regional",MID(AD$4,11,1),"08.Kanal",$C$38,"Group Eval",$D$22,"Kategori",$E54),0)</f>
        <v>0</v>
      </c>
      <c r="AE54" s="38">
        <f t="shared" si="33"/>
        <v>1513455</v>
      </c>
      <c r="AH54" s="17"/>
      <c r="AI54" s="17"/>
      <c r="AJ54" s="17"/>
      <c r="AK54" s="17" t="s">
        <v>10</v>
      </c>
      <c r="AL54" s="56">
        <f t="shared" si="15"/>
        <v>0</v>
      </c>
      <c r="AM54" s="56">
        <f t="shared" si="2"/>
        <v>0</v>
      </c>
      <c r="AN54" s="56">
        <f t="shared" si="3"/>
        <v>17494.086499980371</v>
      </c>
      <c r="AO54" s="56">
        <f t="shared" si="4"/>
        <v>0</v>
      </c>
      <c r="AP54" s="56">
        <f t="shared" si="5"/>
        <v>0</v>
      </c>
      <c r="AQ54" s="56">
        <f t="shared" si="6"/>
        <v>19434.905582546955</v>
      </c>
      <c r="AR54" s="56">
        <f t="shared" si="7"/>
        <v>0</v>
      </c>
      <c r="AS54" s="56">
        <f t="shared" si="8"/>
        <v>19070.359088878962</v>
      </c>
      <c r="AT54" s="56">
        <f t="shared" si="9"/>
        <v>0</v>
      </c>
      <c r="AU54" s="57">
        <f t="shared" si="10"/>
        <v>18822.97195754086</v>
      </c>
    </row>
    <row r="55" spans="2:47">
      <c r="E55" s="10" t="s">
        <v>1430</v>
      </c>
      <c r="F55" s="34">
        <f>IFERROR(GETPIVOTDATA("Sum of 20.Nilai",'Pivot Eval'!$A$1,"06.Tahun",Param!$C$2,"02.Regional",MID(F$4,11,1),"08.Kanal",$C$38,"Group Eval",$D$22,"Kategori",$E55),0)</f>
        <v>0</v>
      </c>
      <c r="G55" s="34">
        <f>IFERROR(GETPIVOTDATA("Sum of 20.Nilai",'Pivot Eval'!$A$1,"06.Tahun",Param!$C$2,"02.Regional",MID(G$4,11,1),"08.Kanal",$C$38,"Group Eval",$D$22,"Kategori",$E55),0)</f>
        <v>0</v>
      </c>
      <c r="H55" s="34">
        <f>IFERROR(GETPIVOTDATA("Sum of 20.Nilai",'Pivot Eval'!$A$1,"06.Tahun",Param!$C$2,"02.Regional",MID(H$4,11,1),"08.Kanal",$C$38,"Group Eval",$D$22,"Kategori",$E55),0)</f>
        <v>179535662132</v>
      </c>
      <c r="I55" s="34">
        <f>IFERROR(GETPIVOTDATA("Sum of 20.Nilai",'Pivot Eval'!$A$1,"06.Tahun",Param!$C$2,"02.Regional",MID(I$4,11,1),"08.Kanal",$C$38,"Group Eval",$D$22,"Kategori",$E55),0)</f>
        <v>20242884282</v>
      </c>
      <c r="J55" s="34">
        <f>IFERROR(GETPIVOTDATA("Sum of 20.Nilai",'Pivot Eval'!$A$1,"06.Tahun",Param!$C$2,"02.Regional",MID(J$4,11,1),"08.Kanal",$C$38,"Group Eval",$D$22,"Kategori",$E55),0)</f>
        <v>0</v>
      </c>
      <c r="K55" s="34">
        <f>IFERROR(GETPIVOTDATA("Sum of 20.Nilai",'Pivot Eval'!$A$1,"06.Tahun",Param!$C$2,"02.Regional",MID(K$4,11,1),"08.Kanal",$C$38,"Group Eval",$D$22,"Kategori",$E55),0)</f>
        <v>0</v>
      </c>
      <c r="L55" s="34">
        <f>IFERROR(GETPIVOTDATA("Sum of 20.Nilai",'Pivot Eval'!$A$1,"06.Tahun",Param!$C$2,"02.Regional",MID(L$4,11,1),"08.Kanal",$C$38,"Group Eval",$D$22,"Kategori",$E55),0)</f>
        <v>0</v>
      </c>
      <c r="M55" s="34">
        <f>IFERROR(GETPIVOTDATA("Sum of 20.Nilai",'Pivot Eval'!$A$1,"06.Tahun",Param!$C$2,"02.Regional",MID(M$4,11,1),"08.Kanal",$C$38,"Group Eval",$D$22,"Kategori",$E55),0)</f>
        <v>181476700</v>
      </c>
      <c r="N55" s="34">
        <f>IFERROR(GETPIVOTDATA("Sum of 20.Nilai",'Pivot Eval'!$A$1,"06.Tahun",Param!$C$2,"02.Regional",MID(N$4,11,1),"08.Kanal",$C$38,"Group Eval",$D$22,"Kategori",$E55),0)</f>
        <v>0</v>
      </c>
      <c r="O55" s="39">
        <f t="shared" si="12"/>
        <v>199960023114</v>
      </c>
      <c r="U55" s="10" t="s">
        <v>1430</v>
      </c>
      <c r="V55" s="34">
        <f>IFERROR(GETPIVOTDATA("Sum of 22.Volume",'Pivot Eval'!$A$1,"06.Tahun",Param!$C$2,"02.Regional",MID(V$4,11,1),"08.Kanal",$C$38,"Group Eval",$D$22,"Kategori",$E55),0)</f>
        <v>0</v>
      </c>
      <c r="W55" s="34">
        <f>IFERROR(GETPIVOTDATA("Sum of 22.Volume",'Pivot Eval'!$A$1,"06.Tahun",Param!$C$2,"02.Regional",MID(W$4,11,1),"08.Kanal",$C$38,"Group Eval",$D$22,"Kategori",$E55),0)</f>
        <v>0</v>
      </c>
      <c r="X55" s="34">
        <f>IFERROR(GETPIVOTDATA("Sum of 22.Volume",'Pivot Eval'!$A$1,"06.Tahun",Param!$C$2,"02.Regional",MID(X$4,11,1),"08.Kanal",$C$38,"Group Eval",$D$22,"Kategori",$E55),0)</f>
        <v>9589807</v>
      </c>
      <c r="Y55" s="34">
        <f>IFERROR(GETPIVOTDATA("Sum of 22.Volume",'Pivot Eval'!$A$1,"06.Tahun",Param!$C$2,"02.Regional",MID(Y$4,11,1),"08.Kanal",$C$38,"Group Eval",$D$22,"Kategori",$E55),0)</f>
        <v>1078594</v>
      </c>
      <c r="Z55" s="34">
        <f>IFERROR(GETPIVOTDATA("Sum of 22.Volume",'Pivot Eval'!$A$1,"06.Tahun",Param!$C$2,"02.Regional",MID(Z$4,11,1),"08.Kanal",$C$38,"Group Eval",$D$22,"Kategori",$E55),0)</f>
        <v>0</v>
      </c>
      <c r="AA55" s="34">
        <f>IFERROR(GETPIVOTDATA("Sum of 22.Volume",'Pivot Eval'!$A$1,"06.Tahun",Param!$C$2,"02.Regional",MID(AA$4,11,1),"08.Kanal",$C$38,"Group Eval",$D$22,"Kategori",$E55),0)</f>
        <v>0</v>
      </c>
      <c r="AB55" s="34">
        <f>IFERROR(GETPIVOTDATA("Sum of 22.Volume",'Pivot Eval'!$A$1,"06.Tahun",Param!$C$2,"02.Regional",MID(AB$4,11,1),"08.Kanal",$C$38,"Group Eval",$D$22,"Kategori",$E55),0)</f>
        <v>0</v>
      </c>
      <c r="AC55" s="34">
        <f>IFERROR(GETPIVOTDATA("Sum of 22.Volume",'Pivot Eval'!$A$1,"06.Tahun",Param!$C$2,"02.Regional",MID(AC$4,11,1),"08.Kanal",$C$38,"Group Eval",$D$22,"Kategori",$E55),0)</f>
        <v>9059</v>
      </c>
      <c r="AD55" s="34">
        <f>IFERROR(GETPIVOTDATA("Sum of 22.Volume",'Pivot Eval'!$A$1,"06.Tahun",Param!$C$2,"02.Regional",MID(AD$4,11,1),"08.Kanal",$C$38,"Group Eval",$D$22,"Kategori",$E55),0)</f>
        <v>0</v>
      </c>
      <c r="AE55" s="39">
        <f t="shared" si="33"/>
        <v>10677460</v>
      </c>
      <c r="AK55" s="10" t="s">
        <v>1430</v>
      </c>
      <c r="AL55" s="54">
        <f t="shared" si="15"/>
        <v>0</v>
      </c>
      <c r="AM55" s="54">
        <f t="shared" si="2"/>
        <v>0</v>
      </c>
      <c r="AN55" s="54">
        <f t="shared" si="3"/>
        <v>18721.509424746506</v>
      </c>
      <c r="AO55" s="54">
        <f t="shared" si="4"/>
        <v>18767.844325112135</v>
      </c>
      <c r="AP55" s="54">
        <f t="shared" si="5"/>
        <v>0</v>
      </c>
      <c r="AQ55" s="54">
        <f t="shared" si="6"/>
        <v>0</v>
      </c>
      <c r="AR55" s="54">
        <f t="shared" si="7"/>
        <v>0</v>
      </c>
      <c r="AS55" s="54">
        <f t="shared" si="8"/>
        <v>20032.751959377416</v>
      </c>
      <c r="AT55" s="54">
        <f t="shared" si="9"/>
        <v>0</v>
      </c>
      <c r="AU55" s="55">
        <f t="shared" si="10"/>
        <v>18727.302477742833</v>
      </c>
    </row>
    <row r="56" spans="2:47">
      <c r="B56" s="17"/>
      <c r="C56" s="17"/>
      <c r="D56" s="17"/>
      <c r="E56" s="17" t="s">
        <v>6869</v>
      </c>
      <c r="F56" s="40">
        <f>IFERROR(GETPIVOTDATA("Sum of 20.Nilai",'Pivot Eval'!$A$1,"06.Tahun",Param!$C$2,"02.Regional",MID(F$4,11,1),"08.Kanal",$C$38,"Group Eval",$D$22,"Kategori",$E56),0)</f>
        <v>0</v>
      </c>
      <c r="G56" s="40">
        <f>IFERROR(GETPIVOTDATA("Sum of 20.Nilai",'Pivot Eval'!$A$1,"06.Tahun",Param!$C$2,"02.Regional",MID(G$4,11,1),"08.Kanal",$C$38,"Group Eval",$D$22,"Kategori",$E56),0)</f>
        <v>0</v>
      </c>
      <c r="H56" s="40">
        <f>IFERROR(GETPIVOTDATA("Sum of 20.Nilai",'Pivot Eval'!$A$1,"06.Tahun",Param!$C$2,"02.Regional",MID(H$4,11,1),"08.Kanal",$C$38,"Group Eval",$D$22,"Kategori",$E56),0)</f>
        <v>2424072587</v>
      </c>
      <c r="I56" s="40">
        <f>IFERROR(GETPIVOTDATA("Sum of 20.Nilai",'Pivot Eval'!$A$1,"06.Tahun",Param!$C$2,"02.Regional",MID(I$4,11,1),"08.Kanal",$C$38,"Group Eval",$D$22,"Kategori",$E56),0)</f>
        <v>35135134</v>
      </c>
      <c r="J56" s="40">
        <f>IFERROR(GETPIVOTDATA("Sum of 20.Nilai",'Pivot Eval'!$A$1,"06.Tahun",Param!$C$2,"02.Regional",MID(J$4,11,1),"08.Kanal",$C$38,"Group Eval",$D$22,"Kategori",$E56),0)</f>
        <v>0</v>
      </c>
      <c r="K56" s="40">
        <f>IFERROR(GETPIVOTDATA("Sum of 20.Nilai",'Pivot Eval'!$A$1,"06.Tahun",Param!$C$2,"02.Regional",MID(K$4,11,1),"08.Kanal",$C$38,"Group Eval",$D$22,"Kategori",$E56),0)</f>
        <v>3500000</v>
      </c>
      <c r="L56" s="40">
        <f>IFERROR(GETPIVOTDATA("Sum of 20.Nilai",'Pivot Eval'!$A$1,"06.Tahun",Param!$C$2,"02.Regional",MID(L$4,11,1),"08.Kanal",$C$38,"Group Eval",$D$22,"Kategori",$E56),0)</f>
        <v>0</v>
      </c>
      <c r="M56" s="40">
        <f>IFERROR(GETPIVOTDATA("Sum of 20.Nilai",'Pivot Eval'!$A$1,"06.Tahun",Param!$C$2,"02.Regional",MID(M$4,11,1),"08.Kanal",$C$38,"Group Eval",$D$22,"Kategori",$E56),0)</f>
        <v>20567695000</v>
      </c>
      <c r="N56" s="40">
        <f>IFERROR(GETPIVOTDATA("Sum of 20.Nilai",'Pivot Eval'!$A$1,"06.Tahun",Param!$C$2,"02.Regional",MID(N$4,11,1),"08.Kanal",$C$38,"Group Eval",$D$22,"Kategori",$E56),0)</f>
        <v>0</v>
      </c>
      <c r="O56" s="38">
        <f t="shared" si="12"/>
        <v>23030402721</v>
      </c>
      <c r="R56" s="17"/>
      <c r="S56" s="17"/>
      <c r="T56" s="17"/>
      <c r="U56" s="17" t="s">
        <v>6869</v>
      </c>
      <c r="V56" s="40">
        <f>IFERROR(GETPIVOTDATA("Sum of 22.Volume",'Pivot Eval'!$A$1,"06.Tahun",Param!$C$2,"02.Regional",MID(V$4,11,1),"08.Kanal",$C$38,"Group Eval",$D$22,"Kategori",$E56),0)</f>
        <v>0</v>
      </c>
      <c r="W56" s="40">
        <f>IFERROR(GETPIVOTDATA("Sum of 22.Volume",'Pivot Eval'!$A$1,"06.Tahun",Param!$C$2,"02.Regional",MID(W$4,11,1),"08.Kanal",$C$38,"Group Eval",$D$22,"Kategori",$E56),0)</f>
        <v>0</v>
      </c>
      <c r="X56" s="40">
        <f>IFERROR(GETPIVOTDATA("Sum of 22.Volume",'Pivot Eval'!$A$1,"06.Tahun",Param!$C$2,"02.Regional",MID(X$4,11,1),"08.Kanal",$C$38,"Group Eval",$D$22,"Kategori",$E56),0)</f>
        <v>832977</v>
      </c>
      <c r="Y56" s="40">
        <f>IFERROR(GETPIVOTDATA("Sum of 22.Volume",'Pivot Eval'!$A$1,"06.Tahun",Param!$C$2,"02.Regional",MID(Y$4,11,1),"08.Kanal",$C$38,"Group Eval",$D$22,"Kategori",$E56),0)</f>
        <v>1560</v>
      </c>
      <c r="Z56" s="40">
        <f>IFERROR(GETPIVOTDATA("Sum of 22.Volume",'Pivot Eval'!$A$1,"06.Tahun",Param!$C$2,"02.Regional",MID(Z$4,11,1),"08.Kanal",$C$38,"Group Eval",$D$22,"Kategori",$E56),0)</f>
        <v>0</v>
      </c>
      <c r="AA56" s="40">
        <f>IFERROR(GETPIVOTDATA("Sum of 22.Volume",'Pivot Eval'!$A$1,"06.Tahun",Param!$C$2,"02.Regional",MID(AA$4,11,1),"08.Kanal",$C$38,"Group Eval",$D$22,"Kategori",$E56),0)</f>
        <v>2</v>
      </c>
      <c r="AB56" s="40">
        <f>IFERROR(GETPIVOTDATA("Sum of 22.Volume",'Pivot Eval'!$A$1,"06.Tahun",Param!$C$2,"02.Regional",MID(AB$4,11,1),"08.Kanal",$C$38,"Group Eval",$D$22,"Kategori",$E56),0)</f>
        <v>0</v>
      </c>
      <c r="AC56" s="40">
        <f>IFERROR(GETPIVOTDATA("Sum of 22.Volume",'Pivot Eval'!$A$1,"06.Tahun",Param!$C$2,"02.Regional",MID(AC$4,11,1),"08.Kanal",$C$38,"Group Eval",$D$22,"Kategori",$E56),0)</f>
        <v>1034155</v>
      </c>
      <c r="AD56" s="40">
        <f>IFERROR(GETPIVOTDATA("Sum of 22.Volume",'Pivot Eval'!$A$1,"06.Tahun",Param!$C$2,"02.Regional",MID(AD$4,11,1),"08.Kanal",$C$38,"Group Eval",$D$22,"Kategori",$E56),0)</f>
        <v>0</v>
      </c>
      <c r="AE56" s="38">
        <f t="shared" si="33"/>
        <v>1868694</v>
      </c>
      <c r="AH56" s="17"/>
      <c r="AI56" s="17"/>
      <c r="AJ56" s="17"/>
      <c r="AK56" s="17" t="s">
        <v>6869</v>
      </c>
      <c r="AL56" s="56">
        <f t="shared" si="15"/>
        <v>0</v>
      </c>
      <c r="AM56" s="56">
        <f t="shared" si="2"/>
        <v>0</v>
      </c>
      <c r="AN56" s="56">
        <f t="shared" si="3"/>
        <v>2910.1314766194023</v>
      </c>
      <c r="AO56" s="56">
        <f t="shared" si="4"/>
        <v>22522.521794871795</v>
      </c>
      <c r="AP56" s="56">
        <f t="shared" si="5"/>
        <v>0</v>
      </c>
      <c r="AQ56" s="56">
        <f t="shared" si="6"/>
        <v>1750000</v>
      </c>
      <c r="AR56" s="56">
        <f t="shared" si="7"/>
        <v>0</v>
      </c>
      <c r="AS56" s="56">
        <f t="shared" si="8"/>
        <v>19888.406476785396</v>
      </c>
      <c r="AT56" s="56">
        <f t="shared" si="9"/>
        <v>0</v>
      </c>
      <c r="AU56" s="57">
        <f t="shared" si="10"/>
        <v>12324.330640008477</v>
      </c>
    </row>
    <row r="57" spans="2:47">
      <c r="D57" s="10" t="s">
        <v>1085</v>
      </c>
      <c r="F57" s="34">
        <f>SUM(F58:F60)</f>
        <v>0</v>
      </c>
      <c r="G57" s="34">
        <f>SUM(G58:G60)</f>
        <v>165012804000</v>
      </c>
      <c r="H57" s="34">
        <f>SUM(H58:H60)</f>
        <v>0</v>
      </c>
      <c r="I57" s="34">
        <f t="shared" ref="I57" si="55">SUM(I58:I60)</f>
        <v>8401250000</v>
      </c>
      <c r="J57" s="34">
        <f t="shared" ref="J57" si="56">SUM(J58:J60)</f>
        <v>668221915730</v>
      </c>
      <c r="K57" s="34">
        <f t="shared" ref="K57" si="57">SUM(K58:K60)</f>
        <v>400042301958</v>
      </c>
      <c r="L57" s="34">
        <f t="shared" ref="L57" si="58">SUM(L58:L60)</f>
        <v>0</v>
      </c>
      <c r="M57" s="34">
        <f t="shared" ref="M57" si="59">SUM(M58:M60)</f>
        <v>0</v>
      </c>
      <c r="N57" s="34">
        <f t="shared" ref="N57" si="60">SUM(N58:N60)</f>
        <v>67662601000</v>
      </c>
      <c r="O57" s="39">
        <f t="shared" si="12"/>
        <v>1309340872688</v>
      </c>
      <c r="T57" s="10" t="s">
        <v>1085</v>
      </c>
      <c r="V57" s="34">
        <f>SUM(V58:V60)</f>
        <v>0</v>
      </c>
      <c r="W57" s="34">
        <f>SUM(W58:W60)</f>
        <v>18248070</v>
      </c>
      <c r="X57" s="34">
        <f>SUM(X58:X60)</f>
        <v>0</v>
      </c>
      <c r="Y57" s="34">
        <f t="shared" ref="Y57:AD57" si="61">SUM(Y58:Y60)</f>
        <v>2050000</v>
      </c>
      <c r="Z57" s="34">
        <f t="shared" si="61"/>
        <v>58066843</v>
      </c>
      <c r="AA57" s="34">
        <f t="shared" si="61"/>
        <v>33313529</v>
      </c>
      <c r="AB57" s="34">
        <f t="shared" si="61"/>
        <v>0</v>
      </c>
      <c r="AC57" s="34">
        <f t="shared" si="61"/>
        <v>0</v>
      </c>
      <c r="AD57" s="34">
        <f t="shared" si="61"/>
        <v>3309450</v>
      </c>
      <c r="AE57" s="39">
        <f t="shared" si="33"/>
        <v>114987892</v>
      </c>
      <c r="AJ57" s="10" t="s">
        <v>1085</v>
      </c>
      <c r="AL57" s="54">
        <f t="shared" si="15"/>
        <v>0</v>
      </c>
      <c r="AM57" s="54">
        <f t="shared" si="2"/>
        <v>9042.7537816327967</v>
      </c>
      <c r="AN57" s="54">
        <f t="shared" si="3"/>
        <v>0</v>
      </c>
      <c r="AO57" s="54">
        <f t="shared" si="4"/>
        <v>4098.1707317073169</v>
      </c>
      <c r="AP57" s="54">
        <f t="shared" si="5"/>
        <v>11507.805163955616</v>
      </c>
      <c r="AQ57" s="54">
        <f t="shared" si="6"/>
        <v>12008.403611577747</v>
      </c>
      <c r="AR57" s="54">
        <f t="shared" si="7"/>
        <v>0</v>
      </c>
      <c r="AS57" s="54">
        <f t="shared" si="8"/>
        <v>0</v>
      </c>
      <c r="AT57" s="54">
        <f t="shared" si="9"/>
        <v>20445.270664309781</v>
      </c>
      <c r="AU57" s="55">
        <f t="shared" si="10"/>
        <v>11386.77168451788</v>
      </c>
    </row>
    <row r="58" spans="2:47">
      <c r="B58" s="17"/>
      <c r="C58" s="17"/>
      <c r="D58" s="17"/>
      <c r="E58" s="17" t="s">
        <v>1086</v>
      </c>
      <c r="F58" s="40">
        <f>IFERROR(GETPIVOTDATA("Sum of 20.Nilai",'Pivot Eval'!$A$1,"06.Tahun",Param!$C$2,"02.Regional",MID(F$4,11,1),"08.Kanal",$C$38,"Group Eval",$D$26,"Kategori",$E58),0)</f>
        <v>0</v>
      </c>
      <c r="G58" s="40">
        <f>IFERROR(GETPIVOTDATA("Sum of 20.Nilai",'Pivot Eval'!$A$1,"06.Tahun",Param!$C$2,"02.Regional",MID(G$4,11,1),"08.Kanal",$C$38,"Group Eval",$D$26,"Kategori",$E58),0)</f>
        <v>150936963900</v>
      </c>
      <c r="H58" s="40">
        <f>IFERROR(GETPIVOTDATA("Sum of 20.Nilai",'Pivot Eval'!$A$1,"06.Tahun",Param!$C$2,"02.Regional",MID(H$4,11,1),"08.Kanal",$C$38,"Group Eval",$D$26,"Kategori",$E58),0)</f>
        <v>0</v>
      </c>
      <c r="I58" s="40">
        <f>IFERROR(GETPIVOTDATA("Sum of 20.Nilai",'Pivot Eval'!$A$1,"06.Tahun",Param!$C$2,"02.Regional",MID(I$4,11,1),"08.Kanal",$C$38,"Group Eval",$D$26,"Kategori",$E58),0)</f>
        <v>8401250000</v>
      </c>
      <c r="J58" s="40">
        <f>IFERROR(GETPIVOTDATA("Sum of 20.Nilai",'Pivot Eval'!$A$1,"06.Tahun",Param!$C$2,"02.Regional",MID(J$4,11,1),"08.Kanal",$C$38,"Group Eval",$D$26,"Kategori",$E58),0)</f>
        <v>650930115730</v>
      </c>
      <c r="K58" s="40">
        <f>IFERROR(GETPIVOTDATA("Sum of 20.Nilai",'Pivot Eval'!$A$1,"06.Tahun",Param!$C$2,"02.Regional",MID(K$4,11,1),"08.Kanal",$C$38,"Group Eval",$D$26,"Kategori",$E58),0)</f>
        <v>383158200941</v>
      </c>
      <c r="L58" s="40">
        <f>IFERROR(GETPIVOTDATA("Sum of 20.Nilai",'Pivot Eval'!$A$1,"06.Tahun",Param!$C$2,"02.Regional",MID(L$4,11,1),"08.Kanal",$C$38,"Group Eval",$D$26,"Kategori",$E58),0)</f>
        <v>0</v>
      </c>
      <c r="M58" s="40">
        <f>IFERROR(GETPIVOTDATA("Sum of 20.Nilai",'Pivot Eval'!$A$1,"06.Tahun",Param!$C$2,"02.Regional",MID(M$4,11,1),"08.Kanal",$C$38,"Group Eval",$D$26,"Kategori",$E58),0)</f>
        <v>0</v>
      </c>
      <c r="N58" s="40">
        <f>IFERROR(GETPIVOTDATA("Sum of 20.Nilai",'Pivot Eval'!$A$1,"06.Tahun",Param!$C$2,"02.Regional",MID(N$4,11,1),"08.Kanal",$C$38,"Group Eval",$D$26,"Kategori",$E58),0)</f>
        <v>67662601000</v>
      </c>
      <c r="O58" s="38">
        <f t="shared" si="12"/>
        <v>1261089131571</v>
      </c>
      <c r="R58" s="17"/>
      <c r="S58" s="17"/>
      <c r="T58" s="17"/>
      <c r="U58" s="17" t="s">
        <v>1086</v>
      </c>
      <c r="V58" s="40">
        <f>IFERROR(GETPIVOTDATA("Sum of 22.Volume",'Pivot Eval'!$A$1,"06.Tahun",Param!$C$2,"02.Regional",MID(V$4,11,1),"08.Kanal",$C$38,"Group Eval",$D$26,"Kategori",$E58),0)</f>
        <v>0</v>
      </c>
      <c r="W58" s="40">
        <f>IFERROR(GETPIVOTDATA("Sum of 22.Volume",'Pivot Eval'!$A$1,"06.Tahun",Param!$C$2,"02.Regional",MID(W$4,11,1),"08.Kanal",$C$38,"Group Eval",$D$26,"Kategori",$E58),0)</f>
        <v>12541421</v>
      </c>
      <c r="X58" s="40">
        <f>IFERROR(GETPIVOTDATA("Sum of 22.Volume",'Pivot Eval'!$A$1,"06.Tahun",Param!$C$2,"02.Regional",MID(X$4,11,1),"08.Kanal",$C$38,"Group Eval",$D$26,"Kategori",$E58),0)</f>
        <v>0</v>
      </c>
      <c r="Y58" s="40">
        <f>IFERROR(GETPIVOTDATA("Sum of 22.Volume",'Pivot Eval'!$A$1,"06.Tahun",Param!$C$2,"02.Regional",MID(Y$4,11,1),"08.Kanal",$C$38,"Group Eval",$D$26,"Kategori",$E58),0)</f>
        <v>2050000</v>
      </c>
      <c r="Z58" s="40">
        <f>IFERROR(GETPIVOTDATA("Sum of 22.Volume",'Pivot Eval'!$A$1,"06.Tahun",Param!$C$2,"02.Regional",MID(Z$4,11,1),"08.Kanal",$C$38,"Group Eval",$D$26,"Kategori",$E58),0)</f>
        <v>51966843</v>
      </c>
      <c r="AA58" s="40">
        <f>IFERROR(GETPIVOTDATA("Sum of 22.Volume",'Pivot Eval'!$A$1,"06.Tahun",Param!$C$2,"02.Regional",MID(AA$4,11,1),"08.Kanal",$C$38,"Group Eval",$D$26,"Kategori",$E58),0)</f>
        <v>25942588</v>
      </c>
      <c r="AB58" s="40">
        <f>IFERROR(GETPIVOTDATA("Sum of 22.Volume",'Pivot Eval'!$A$1,"06.Tahun",Param!$C$2,"02.Regional",MID(AB$4,11,1),"08.Kanal",$C$38,"Group Eval",$D$26,"Kategori",$E58),0)</f>
        <v>0</v>
      </c>
      <c r="AC58" s="40">
        <f>IFERROR(GETPIVOTDATA("Sum of 22.Volume",'Pivot Eval'!$A$1,"06.Tahun",Param!$C$2,"02.Regional",MID(AC$4,11,1),"08.Kanal",$C$38,"Group Eval",$D$26,"Kategori",$E58),0)</f>
        <v>0</v>
      </c>
      <c r="AD58" s="40">
        <f>IFERROR(GETPIVOTDATA("Sum of 22.Volume",'Pivot Eval'!$A$1,"06.Tahun",Param!$C$2,"02.Regional",MID(AD$4,11,1),"08.Kanal",$C$38,"Group Eval",$D$26,"Kategori",$E58),0)</f>
        <v>3309450</v>
      </c>
      <c r="AE58" s="38">
        <f t="shared" si="33"/>
        <v>95810302</v>
      </c>
      <c r="AH58" s="17"/>
      <c r="AI58" s="17"/>
      <c r="AJ58" s="17"/>
      <c r="AK58" s="17" t="s">
        <v>1086</v>
      </c>
      <c r="AL58" s="56">
        <f t="shared" si="15"/>
        <v>0</v>
      </c>
      <c r="AM58" s="56">
        <f t="shared" si="2"/>
        <v>12035.076718977858</v>
      </c>
      <c r="AN58" s="56">
        <f t="shared" si="3"/>
        <v>0</v>
      </c>
      <c r="AO58" s="56">
        <f t="shared" si="4"/>
        <v>4098.1707317073169</v>
      </c>
      <c r="AP58" s="56">
        <f t="shared" si="5"/>
        <v>12525.873771666291</v>
      </c>
      <c r="AQ58" s="56">
        <f t="shared" si="6"/>
        <v>14769.467138012598</v>
      </c>
      <c r="AR58" s="56">
        <f t="shared" si="7"/>
        <v>0</v>
      </c>
      <c r="AS58" s="56">
        <f t="shared" si="8"/>
        <v>0</v>
      </c>
      <c r="AT58" s="56">
        <f t="shared" si="9"/>
        <v>20445.270664309781</v>
      </c>
      <c r="AU58" s="57">
        <f t="shared" si="10"/>
        <v>13162.354206659322</v>
      </c>
    </row>
    <row r="59" spans="2:47">
      <c r="E59" s="10" t="s">
        <v>2073</v>
      </c>
      <c r="F59" s="34">
        <f>IFERROR(GETPIVOTDATA("Sum of 20.Nilai",'Pivot Eval'!$A$1,"06.Tahun",Param!$C$2,"02.Regional",MID(F$4,11,1),"08.Kanal",$C$38,"Group Eval",$D$26,"Kategori",$E59),0)</f>
        <v>0</v>
      </c>
      <c r="G59" s="34">
        <f>IFERROR(GETPIVOTDATA("Sum of 20.Nilai",'Pivot Eval'!$A$1,"06.Tahun",Param!$C$2,"02.Regional",MID(G$4,11,1),"08.Kanal",$C$38,"Group Eval",$D$26,"Kategori",$E59),0)</f>
        <v>14075840100</v>
      </c>
      <c r="H59" s="34">
        <f>IFERROR(GETPIVOTDATA("Sum of 20.Nilai",'Pivot Eval'!$A$1,"06.Tahun",Param!$C$2,"02.Regional",MID(H$4,11,1),"08.Kanal",$C$38,"Group Eval",$D$26,"Kategori",$E59),0)</f>
        <v>0</v>
      </c>
      <c r="I59" s="34">
        <f>IFERROR(GETPIVOTDATA("Sum of 20.Nilai",'Pivot Eval'!$A$1,"06.Tahun",Param!$C$2,"02.Regional",MID(I$4,11,1),"08.Kanal",$C$38,"Group Eval",$D$26,"Kategori",$E59),0)</f>
        <v>0</v>
      </c>
      <c r="J59" s="34">
        <f>IFERROR(GETPIVOTDATA("Sum of 20.Nilai",'Pivot Eval'!$A$1,"06.Tahun",Param!$C$2,"02.Regional",MID(J$4,11,1),"08.Kanal",$C$38,"Group Eval",$D$26,"Kategori",$E59),0)</f>
        <v>17291800000</v>
      </c>
      <c r="K59" s="34">
        <f>IFERROR(GETPIVOTDATA("Sum of 20.Nilai",'Pivot Eval'!$A$1,"06.Tahun",Param!$C$2,"02.Regional",MID(K$4,11,1),"08.Kanal",$C$38,"Group Eval",$D$26,"Kategori",$E59),0)</f>
        <v>16884101017</v>
      </c>
      <c r="L59" s="34">
        <f>IFERROR(GETPIVOTDATA("Sum of 20.Nilai",'Pivot Eval'!$A$1,"06.Tahun",Param!$C$2,"02.Regional",MID(L$4,11,1),"08.Kanal",$C$38,"Group Eval",$D$26,"Kategori",$E59),0)</f>
        <v>0</v>
      </c>
      <c r="M59" s="34">
        <f>IFERROR(GETPIVOTDATA("Sum of 20.Nilai",'Pivot Eval'!$A$1,"06.Tahun",Param!$C$2,"02.Regional",MID(M$4,11,1),"08.Kanal",$C$38,"Group Eval",$D$26,"Kategori",$E59),0)</f>
        <v>0</v>
      </c>
      <c r="N59" s="34">
        <f>IFERROR(GETPIVOTDATA("Sum of 20.Nilai",'Pivot Eval'!$A$1,"06.Tahun",Param!$C$2,"02.Regional",MID(N$4,11,1),"08.Kanal",$C$38,"Group Eval",$D$26,"Kategori",$E59),0)</f>
        <v>0</v>
      </c>
      <c r="O59" s="39">
        <f t="shared" si="12"/>
        <v>48251741117</v>
      </c>
      <c r="U59" s="10" t="s">
        <v>2073</v>
      </c>
      <c r="V59" s="34">
        <f>IFERROR(GETPIVOTDATA("Sum of 22.Volume",'Pivot Eval'!$A$1,"06.Tahun",Param!$C$2,"02.Regional",MID(V$4,11,1),"08.Kanal",$C$38,"Group Eval",$D$26,"Kategori",$E59),0)</f>
        <v>0</v>
      </c>
      <c r="W59" s="34">
        <f>IFERROR(GETPIVOTDATA("Sum of 22.Volume",'Pivot Eval'!$A$1,"06.Tahun",Param!$C$2,"02.Regional",MID(W$4,11,1),"08.Kanal",$C$38,"Group Eval",$D$26,"Kategori",$E59),0)</f>
        <v>5706649</v>
      </c>
      <c r="X59" s="34">
        <f>IFERROR(GETPIVOTDATA("Sum of 22.Volume",'Pivot Eval'!$A$1,"06.Tahun",Param!$C$2,"02.Regional",MID(X$4,11,1),"08.Kanal",$C$38,"Group Eval",$D$26,"Kategori",$E59),0)</f>
        <v>0</v>
      </c>
      <c r="Y59" s="34">
        <f>IFERROR(GETPIVOTDATA("Sum of 22.Volume",'Pivot Eval'!$A$1,"06.Tahun",Param!$C$2,"02.Regional",MID(Y$4,11,1),"08.Kanal",$C$38,"Group Eval",$D$26,"Kategori",$E59),0)</f>
        <v>0</v>
      </c>
      <c r="Z59" s="34">
        <f>IFERROR(GETPIVOTDATA("Sum of 22.Volume",'Pivot Eval'!$A$1,"06.Tahun",Param!$C$2,"02.Regional",MID(Z$4,11,1),"08.Kanal",$C$38,"Group Eval",$D$26,"Kategori",$E59),0)</f>
        <v>6100000</v>
      </c>
      <c r="AA59" s="34">
        <f>IFERROR(GETPIVOTDATA("Sum of 22.Volume",'Pivot Eval'!$A$1,"06.Tahun",Param!$C$2,"02.Regional",MID(AA$4,11,1),"08.Kanal",$C$38,"Group Eval",$D$26,"Kategori",$E59),0)</f>
        <v>7370941</v>
      </c>
      <c r="AB59" s="34">
        <f>IFERROR(GETPIVOTDATA("Sum of 22.Volume",'Pivot Eval'!$A$1,"06.Tahun",Param!$C$2,"02.Regional",MID(AB$4,11,1),"08.Kanal",$C$38,"Group Eval",$D$26,"Kategori",$E59),0)</f>
        <v>0</v>
      </c>
      <c r="AC59" s="34">
        <f>IFERROR(GETPIVOTDATA("Sum of 22.Volume",'Pivot Eval'!$A$1,"06.Tahun",Param!$C$2,"02.Regional",MID(AC$4,11,1),"08.Kanal",$C$38,"Group Eval",$D$26,"Kategori",$E59),0)</f>
        <v>0</v>
      </c>
      <c r="AD59" s="34">
        <f>IFERROR(GETPIVOTDATA("Sum of 22.Volume",'Pivot Eval'!$A$1,"06.Tahun",Param!$C$2,"02.Regional",MID(AD$4,11,1),"08.Kanal",$C$38,"Group Eval",$D$26,"Kategori",$E59),0)</f>
        <v>0</v>
      </c>
      <c r="AE59" s="39">
        <f t="shared" si="33"/>
        <v>19177590</v>
      </c>
      <c r="AK59" s="10" t="s">
        <v>2073</v>
      </c>
      <c r="AL59" s="54">
        <f t="shared" si="15"/>
        <v>0</v>
      </c>
      <c r="AM59" s="54">
        <f t="shared" si="2"/>
        <v>2466.5684011755411</v>
      </c>
      <c r="AN59" s="54">
        <f t="shared" si="3"/>
        <v>0</v>
      </c>
      <c r="AO59" s="54">
        <f t="shared" si="4"/>
        <v>0</v>
      </c>
      <c r="AP59" s="54">
        <f t="shared" si="5"/>
        <v>2834.7213114754099</v>
      </c>
      <c r="AQ59" s="54">
        <f t="shared" si="6"/>
        <v>2290.6303302387037</v>
      </c>
      <c r="AR59" s="54">
        <f t="shared" si="7"/>
        <v>0</v>
      </c>
      <c r="AS59" s="54">
        <f t="shared" si="8"/>
        <v>0</v>
      </c>
      <c r="AT59" s="54">
        <f t="shared" si="9"/>
        <v>0</v>
      </c>
      <c r="AU59" s="55">
        <f t="shared" si="10"/>
        <v>2516.0482165381572</v>
      </c>
    </row>
    <row r="60" spans="2:47">
      <c r="B60" s="17"/>
      <c r="C60" s="17"/>
      <c r="D60" s="17"/>
      <c r="E60" s="17" t="s">
        <v>6494</v>
      </c>
      <c r="F60" s="40">
        <f>IFERROR(GETPIVOTDATA("Sum of 20.Nilai",'Pivot Eval'!$A$1,"06.Tahun",Param!$C$2,"02.Regional",MID(F$4,11,1),"08.Kanal",$C$38,"Group Eval",$D$26,"Kategori",$E60),0)</f>
        <v>0</v>
      </c>
      <c r="G60" s="40">
        <f>IFERROR(GETPIVOTDATA("Sum of 20.Nilai",'Pivot Eval'!$A$1,"06.Tahun",Param!$C$2,"02.Regional",MID(G$4,11,1),"08.Kanal",$C$38,"Group Eval",$D$26,"Kategori",$E60),0)</f>
        <v>0</v>
      </c>
      <c r="H60" s="40">
        <f>IFERROR(GETPIVOTDATA("Sum of 20.Nilai",'Pivot Eval'!$A$1,"06.Tahun",Param!$C$2,"02.Regional",MID(H$4,11,1),"08.Kanal",$C$38,"Group Eval",$D$26,"Kategori",$E60),0)</f>
        <v>0</v>
      </c>
      <c r="I60" s="40">
        <f>IFERROR(GETPIVOTDATA("Sum of 20.Nilai",'Pivot Eval'!$A$1,"06.Tahun",Param!$C$2,"02.Regional",MID(I$4,11,1),"08.Kanal",$C$38,"Group Eval",$D$26,"Kategori",$E60),0)</f>
        <v>0</v>
      </c>
      <c r="J60" s="40">
        <f>IFERROR(GETPIVOTDATA("Sum of 20.Nilai",'Pivot Eval'!$A$1,"06.Tahun",Param!$C$2,"02.Regional",MID(J$4,11,1),"08.Kanal",$C$38,"Group Eval",$D$26,"Kategori",$E60),0)</f>
        <v>0</v>
      </c>
      <c r="K60" s="40">
        <f>IFERROR(GETPIVOTDATA("Sum of 20.Nilai",'Pivot Eval'!$A$1,"06.Tahun",Param!$C$2,"02.Regional",MID(K$4,11,1),"08.Kanal",$C$38,"Group Eval",$D$26,"Kategori",$E60),0)</f>
        <v>0</v>
      </c>
      <c r="L60" s="40">
        <f>IFERROR(GETPIVOTDATA("Sum of 20.Nilai",'Pivot Eval'!$A$1,"06.Tahun",Param!$C$2,"02.Regional",MID(L$4,11,1),"08.Kanal",$C$38,"Group Eval",$D$26,"Kategori",$E60),0)</f>
        <v>0</v>
      </c>
      <c r="M60" s="40">
        <f>IFERROR(GETPIVOTDATA("Sum of 20.Nilai",'Pivot Eval'!$A$1,"06.Tahun",Param!$C$2,"02.Regional",MID(M$4,11,1),"08.Kanal",$C$38,"Group Eval",$D$26,"Kategori",$E60),0)</f>
        <v>0</v>
      </c>
      <c r="N60" s="40">
        <f>IFERROR(GETPIVOTDATA("Sum of 20.Nilai",'Pivot Eval'!$A$1,"06.Tahun",Param!$C$2,"02.Regional",MID(N$4,11,1),"08.Kanal",$C$38,"Group Eval",$D$26,"Kategori",$E60),0)</f>
        <v>0</v>
      </c>
      <c r="O60" s="38">
        <f t="shared" si="12"/>
        <v>0</v>
      </c>
      <c r="R60" s="17"/>
      <c r="S60" s="17"/>
      <c r="T60" s="17"/>
      <c r="U60" s="17" t="s">
        <v>6494</v>
      </c>
      <c r="V60" s="40">
        <f>IFERROR(GETPIVOTDATA("Sum of 22.Volume",'Pivot Eval'!$A$1,"06.Tahun",Param!$C$2,"02.Regional",MID(V$4,11,1),"08.Kanal",$C$38,"Group Eval",$D$26,"Kategori",$E60),0)</f>
        <v>0</v>
      </c>
      <c r="W60" s="40">
        <f>IFERROR(GETPIVOTDATA("Sum of 22.Volume",'Pivot Eval'!$A$1,"06.Tahun",Param!$C$2,"02.Regional",MID(W$4,11,1),"08.Kanal",$C$38,"Group Eval",$D$26,"Kategori",$E60),0)</f>
        <v>0</v>
      </c>
      <c r="X60" s="40">
        <f>IFERROR(GETPIVOTDATA("Sum of 22.Volume",'Pivot Eval'!$A$1,"06.Tahun",Param!$C$2,"02.Regional",MID(X$4,11,1),"08.Kanal",$C$38,"Group Eval",$D$26,"Kategori",$E60),0)</f>
        <v>0</v>
      </c>
      <c r="Y60" s="40">
        <f>IFERROR(GETPIVOTDATA("Sum of 22.Volume",'Pivot Eval'!$A$1,"06.Tahun",Param!$C$2,"02.Regional",MID(Y$4,11,1),"08.Kanal",$C$38,"Group Eval",$D$26,"Kategori",$E60),0)</f>
        <v>0</v>
      </c>
      <c r="Z60" s="40">
        <f>IFERROR(GETPIVOTDATA("Sum of 22.Volume",'Pivot Eval'!$A$1,"06.Tahun",Param!$C$2,"02.Regional",MID(Z$4,11,1),"08.Kanal",$C$38,"Group Eval",$D$26,"Kategori",$E60),0)</f>
        <v>0</v>
      </c>
      <c r="AA60" s="40">
        <f>IFERROR(GETPIVOTDATA("Sum of 22.Volume",'Pivot Eval'!$A$1,"06.Tahun",Param!$C$2,"02.Regional",MID(AA$4,11,1),"08.Kanal",$C$38,"Group Eval",$D$26,"Kategori",$E60),0)</f>
        <v>0</v>
      </c>
      <c r="AB60" s="40">
        <f>IFERROR(GETPIVOTDATA("Sum of 22.Volume",'Pivot Eval'!$A$1,"06.Tahun",Param!$C$2,"02.Regional",MID(AB$4,11,1),"08.Kanal",$C$38,"Group Eval",$D$26,"Kategori",$E60),0)</f>
        <v>0</v>
      </c>
      <c r="AC60" s="40">
        <f>IFERROR(GETPIVOTDATA("Sum of 22.Volume",'Pivot Eval'!$A$1,"06.Tahun",Param!$C$2,"02.Regional",MID(AC$4,11,1),"08.Kanal",$C$38,"Group Eval",$D$26,"Kategori",$E60),0)</f>
        <v>0</v>
      </c>
      <c r="AD60" s="40">
        <f>IFERROR(GETPIVOTDATA("Sum of 22.Volume",'Pivot Eval'!$A$1,"06.Tahun",Param!$C$2,"02.Regional",MID(AD$4,11,1),"08.Kanal",$C$38,"Group Eval",$D$26,"Kategori",$E60),0)</f>
        <v>0</v>
      </c>
      <c r="AE60" s="38">
        <f t="shared" si="33"/>
        <v>0</v>
      </c>
      <c r="AH60" s="17"/>
      <c r="AI60" s="17"/>
      <c r="AJ60" s="17"/>
      <c r="AK60" s="17" t="s">
        <v>6494</v>
      </c>
      <c r="AL60" s="56">
        <f t="shared" si="15"/>
        <v>0</v>
      </c>
      <c r="AM60" s="56">
        <f t="shared" si="2"/>
        <v>0</v>
      </c>
      <c r="AN60" s="56">
        <f t="shared" si="3"/>
        <v>0</v>
      </c>
      <c r="AO60" s="56">
        <f t="shared" si="4"/>
        <v>0</v>
      </c>
      <c r="AP60" s="56">
        <f t="shared" si="5"/>
        <v>0</v>
      </c>
      <c r="AQ60" s="56">
        <f t="shared" si="6"/>
        <v>0</v>
      </c>
      <c r="AR60" s="56">
        <f t="shared" si="7"/>
        <v>0</v>
      </c>
      <c r="AS60" s="56">
        <f t="shared" si="8"/>
        <v>0</v>
      </c>
      <c r="AT60" s="56">
        <f t="shared" si="9"/>
        <v>0</v>
      </c>
      <c r="AU60" s="57">
        <f t="shared" si="10"/>
        <v>0</v>
      </c>
    </row>
    <row r="61" spans="2:47">
      <c r="D61" s="10" t="s">
        <v>1103</v>
      </c>
      <c r="F61" s="34">
        <f>SUM(F62:F63)</f>
        <v>0</v>
      </c>
      <c r="G61" s="34">
        <f>SUM(G62:G63)</f>
        <v>0</v>
      </c>
      <c r="H61" s="34">
        <f>SUM(H62:H63)</f>
        <v>0</v>
      </c>
      <c r="I61" s="34">
        <f t="shared" ref="I61" si="62">SUM(I62:I63)</f>
        <v>13034691500</v>
      </c>
      <c r="J61" s="34">
        <f t="shared" ref="J61" si="63">SUM(J62:J63)</f>
        <v>0</v>
      </c>
      <c r="K61" s="34">
        <f t="shared" ref="K61" si="64">SUM(K62:K63)</f>
        <v>25628019500</v>
      </c>
      <c r="L61" s="34">
        <f t="shared" ref="L61" si="65">SUM(L62:L63)</f>
        <v>0</v>
      </c>
      <c r="M61" s="34">
        <f t="shared" ref="M61" si="66">SUM(M62:M63)</f>
        <v>0</v>
      </c>
      <c r="N61" s="34">
        <f t="shared" ref="N61" si="67">SUM(N62:N63)</f>
        <v>0</v>
      </c>
      <c r="O61" s="39">
        <f t="shared" si="12"/>
        <v>38662711000</v>
      </c>
      <c r="T61" s="10" t="s">
        <v>1103</v>
      </c>
      <c r="V61" s="34">
        <f>SUM(V62:V63)</f>
        <v>0</v>
      </c>
      <c r="W61" s="34">
        <f>SUM(W62:W63)</f>
        <v>0</v>
      </c>
      <c r="X61" s="34">
        <f>SUM(X62:X63)</f>
        <v>0</v>
      </c>
      <c r="Y61" s="34">
        <f t="shared" ref="Y61:AD61" si="68">SUM(Y62:Y63)</f>
        <v>241175</v>
      </c>
      <c r="Z61" s="34">
        <f t="shared" si="68"/>
        <v>0</v>
      </c>
      <c r="AA61" s="34">
        <f t="shared" si="68"/>
        <v>417671</v>
      </c>
      <c r="AB61" s="34">
        <f t="shared" si="68"/>
        <v>0</v>
      </c>
      <c r="AC61" s="34">
        <f t="shared" si="68"/>
        <v>0</v>
      </c>
      <c r="AD61" s="34">
        <f t="shared" si="68"/>
        <v>0</v>
      </c>
      <c r="AE61" s="39">
        <f t="shared" si="33"/>
        <v>658846</v>
      </c>
      <c r="AJ61" s="10" t="s">
        <v>1103</v>
      </c>
      <c r="AL61" s="54">
        <f t="shared" si="15"/>
        <v>0</v>
      </c>
      <c r="AM61" s="54">
        <f t="shared" si="2"/>
        <v>0</v>
      </c>
      <c r="AN61" s="54">
        <f t="shared" si="3"/>
        <v>0</v>
      </c>
      <c r="AO61" s="54">
        <f t="shared" si="4"/>
        <v>54046.611381776718</v>
      </c>
      <c r="AP61" s="54">
        <f t="shared" si="5"/>
        <v>0</v>
      </c>
      <c r="AQ61" s="54">
        <f t="shared" si="6"/>
        <v>61359.346231842763</v>
      </c>
      <c r="AR61" s="54">
        <f t="shared" si="7"/>
        <v>0</v>
      </c>
      <c r="AS61" s="54">
        <f t="shared" si="8"/>
        <v>0</v>
      </c>
      <c r="AT61" s="54">
        <f t="shared" si="9"/>
        <v>0</v>
      </c>
      <c r="AU61" s="55">
        <f t="shared" si="10"/>
        <v>58682.470562164752</v>
      </c>
    </row>
    <row r="62" spans="2:47">
      <c r="B62" s="17"/>
      <c r="C62" s="17"/>
      <c r="D62" s="17"/>
      <c r="E62" s="17" t="s">
        <v>1300</v>
      </c>
      <c r="F62" s="40">
        <f>IFERROR(GETPIVOTDATA("Sum of 20.Nilai",'Pivot Eval'!$A$1,"06.Tahun",Param!$C$2,"02.Regional",MID(F$4,11,1),"08.Kanal",$C$38,"Group Eval",$D$30,"Kategori",$E62),0)</f>
        <v>0</v>
      </c>
      <c r="G62" s="40">
        <f>IFERROR(GETPIVOTDATA("Sum of 20.Nilai",'Pivot Eval'!$A$1,"06.Tahun",Param!$C$2,"02.Regional",MID(G$4,11,1),"08.Kanal",$C$38,"Group Eval",$D$30,"Kategori",$E62),0)</f>
        <v>0</v>
      </c>
      <c r="H62" s="40">
        <f>IFERROR(GETPIVOTDATA("Sum of 20.Nilai",'Pivot Eval'!$A$1,"06.Tahun",Param!$C$2,"02.Regional",MID(H$4,11,1),"08.Kanal",$C$38,"Group Eval",$D$30,"Kategori",$E62),0)</f>
        <v>0</v>
      </c>
      <c r="I62" s="40">
        <f>IFERROR(GETPIVOTDATA("Sum of 20.Nilai",'Pivot Eval'!$A$1,"06.Tahun",Param!$C$2,"02.Regional",MID(I$4,11,1),"08.Kanal",$C$38,"Group Eval",$D$30,"Kategori",$E62),0)</f>
        <v>98740000</v>
      </c>
      <c r="J62" s="40">
        <f>IFERROR(GETPIVOTDATA("Sum of 20.Nilai",'Pivot Eval'!$A$1,"06.Tahun",Param!$C$2,"02.Regional",MID(J$4,11,1),"08.Kanal",$C$38,"Group Eval",$D$30,"Kategori",$E62),0)</f>
        <v>0</v>
      </c>
      <c r="K62" s="40">
        <f>IFERROR(GETPIVOTDATA("Sum of 20.Nilai",'Pivot Eval'!$A$1,"06.Tahun",Param!$C$2,"02.Regional",MID(K$4,11,1),"08.Kanal",$C$38,"Group Eval",$D$30,"Kategori",$E62),0)</f>
        <v>17959636000</v>
      </c>
      <c r="L62" s="40">
        <f>IFERROR(GETPIVOTDATA("Sum of 20.Nilai",'Pivot Eval'!$A$1,"06.Tahun",Param!$C$2,"02.Regional",MID(L$4,11,1),"08.Kanal",$C$38,"Group Eval",$D$30,"Kategori",$E62),0)</f>
        <v>0</v>
      </c>
      <c r="M62" s="40">
        <f>IFERROR(GETPIVOTDATA("Sum of 20.Nilai",'Pivot Eval'!$A$1,"06.Tahun",Param!$C$2,"02.Regional",MID(M$4,11,1),"08.Kanal",$C$38,"Group Eval",$D$30,"Kategori",$E62),0)</f>
        <v>0</v>
      </c>
      <c r="N62" s="40">
        <f>IFERROR(GETPIVOTDATA("Sum of 20.Nilai",'Pivot Eval'!$A$1,"06.Tahun",Param!$C$2,"02.Regional",MID(N$4,11,1),"08.Kanal",$C$38,"Group Eval",$D$30,"Kategori",$E62),0)</f>
        <v>0</v>
      </c>
      <c r="O62" s="38">
        <f t="shared" si="12"/>
        <v>18058376000</v>
      </c>
      <c r="R62" s="17"/>
      <c r="S62" s="17"/>
      <c r="T62" s="17"/>
      <c r="U62" s="17" t="s">
        <v>1300</v>
      </c>
      <c r="V62" s="40">
        <f>IFERROR(GETPIVOTDATA("Sum of 22.Volume",'Pivot Eval'!$A$1,"06.Tahun",Param!$C$2,"02.Regional",MID(V$4,11,1),"08.Kanal",$C$38,"Group Eval",$D$30,"Kategori",$E62),0)</f>
        <v>0</v>
      </c>
      <c r="W62" s="40">
        <f>IFERROR(GETPIVOTDATA("Sum of 22.Volume",'Pivot Eval'!$A$1,"06.Tahun",Param!$C$2,"02.Regional",MID(W$4,11,1),"08.Kanal",$C$38,"Group Eval",$D$30,"Kategori",$E62),0)</f>
        <v>0</v>
      </c>
      <c r="X62" s="40">
        <f>IFERROR(GETPIVOTDATA("Sum of 22.Volume",'Pivot Eval'!$A$1,"06.Tahun",Param!$C$2,"02.Regional",MID(X$4,11,1),"08.Kanal",$C$38,"Group Eval",$D$30,"Kategori",$E62),0)</f>
        <v>0</v>
      </c>
      <c r="Y62" s="40">
        <f>IFERROR(GETPIVOTDATA("Sum of 22.Volume",'Pivot Eval'!$A$1,"06.Tahun",Param!$C$2,"02.Regional",MID(Y$4,11,1),"08.Kanal",$C$38,"Group Eval",$D$30,"Kategori",$E62),0)</f>
        <v>1038</v>
      </c>
      <c r="Z62" s="40">
        <f>IFERROR(GETPIVOTDATA("Sum of 22.Volume",'Pivot Eval'!$A$1,"06.Tahun",Param!$C$2,"02.Regional",MID(Z$4,11,1),"08.Kanal",$C$38,"Group Eval",$D$30,"Kategori",$E62),0)</f>
        <v>0</v>
      </c>
      <c r="AA62" s="40">
        <f>IFERROR(GETPIVOTDATA("Sum of 22.Volume",'Pivot Eval'!$A$1,"06.Tahun",Param!$C$2,"02.Regional",MID(AA$4,11,1),"08.Kanal",$C$38,"Group Eval",$D$30,"Kategori",$E62),0)</f>
        <v>269750</v>
      </c>
      <c r="AB62" s="40">
        <f>IFERROR(GETPIVOTDATA("Sum of 22.Volume",'Pivot Eval'!$A$1,"06.Tahun",Param!$C$2,"02.Regional",MID(AB$4,11,1),"08.Kanal",$C$38,"Group Eval",$D$30,"Kategori",$E62),0)</f>
        <v>0</v>
      </c>
      <c r="AC62" s="40">
        <f>IFERROR(GETPIVOTDATA("Sum of 22.Volume",'Pivot Eval'!$A$1,"06.Tahun",Param!$C$2,"02.Regional",MID(AC$4,11,1),"08.Kanal",$C$38,"Group Eval",$D$30,"Kategori",$E62),0)</f>
        <v>0</v>
      </c>
      <c r="AD62" s="40">
        <f>IFERROR(GETPIVOTDATA("Sum of 22.Volume",'Pivot Eval'!$A$1,"06.Tahun",Param!$C$2,"02.Regional",MID(AD$4,11,1),"08.Kanal",$C$38,"Group Eval",$D$30,"Kategori",$E62),0)</f>
        <v>0</v>
      </c>
      <c r="AE62" s="38">
        <f t="shared" si="33"/>
        <v>270788</v>
      </c>
      <c r="AH62" s="17"/>
      <c r="AI62" s="17"/>
      <c r="AJ62" s="17"/>
      <c r="AK62" s="17" t="s">
        <v>1300</v>
      </c>
      <c r="AL62" s="56">
        <f t="shared" si="15"/>
        <v>0</v>
      </c>
      <c r="AM62" s="56">
        <f t="shared" si="2"/>
        <v>0</v>
      </c>
      <c r="AN62" s="56">
        <f t="shared" si="3"/>
        <v>0</v>
      </c>
      <c r="AO62" s="56">
        <f t="shared" si="4"/>
        <v>95125.240847784196</v>
      </c>
      <c r="AP62" s="56">
        <f t="shared" si="5"/>
        <v>0</v>
      </c>
      <c r="AQ62" s="56">
        <f t="shared" si="6"/>
        <v>66578.817423540313</v>
      </c>
      <c r="AR62" s="56">
        <f t="shared" si="7"/>
        <v>0</v>
      </c>
      <c r="AS62" s="56">
        <f t="shared" si="8"/>
        <v>0</v>
      </c>
      <c r="AT62" s="56">
        <f t="shared" si="9"/>
        <v>0</v>
      </c>
      <c r="AU62" s="57">
        <f t="shared" si="10"/>
        <v>66688.243201323538</v>
      </c>
    </row>
    <row r="63" spans="2:47">
      <c r="E63" s="10" t="s">
        <v>1308</v>
      </c>
      <c r="F63" s="34">
        <f>IFERROR(GETPIVOTDATA("Sum of 20.Nilai",'Pivot Eval'!$A$1,"06.Tahun",Param!$C$2,"02.Regional",MID(F$4,11,1),"08.Kanal",$C$38,"Group Eval",$D$30,"Kategori",$E63),0)</f>
        <v>0</v>
      </c>
      <c r="G63" s="34">
        <f>IFERROR(GETPIVOTDATA("Sum of 20.Nilai",'Pivot Eval'!$A$1,"06.Tahun",Param!$C$2,"02.Regional",MID(G$4,11,1),"08.Kanal",$C$38,"Group Eval",$D$30,"Kategori",$E63),0)</f>
        <v>0</v>
      </c>
      <c r="H63" s="34">
        <f>IFERROR(GETPIVOTDATA("Sum of 20.Nilai",'Pivot Eval'!$A$1,"06.Tahun",Param!$C$2,"02.Regional",MID(H$4,11,1),"08.Kanal",$C$38,"Group Eval",$D$30,"Kategori",$E63),0)</f>
        <v>0</v>
      </c>
      <c r="I63" s="34">
        <f>IFERROR(GETPIVOTDATA("Sum of 20.Nilai",'Pivot Eval'!$A$1,"06.Tahun",Param!$C$2,"02.Regional",MID(I$4,11,1),"08.Kanal",$C$38,"Group Eval",$D$30,"Kategori",$E63),0)</f>
        <v>12935951500</v>
      </c>
      <c r="J63" s="34">
        <f>IFERROR(GETPIVOTDATA("Sum of 20.Nilai",'Pivot Eval'!$A$1,"06.Tahun",Param!$C$2,"02.Regional",MID(J$4,11,1),"08.Kanal",$C$38,"Group Eval",$D$30,"Kategori",$E63),0)</f>
        <v>0</v>
      </c>
      <c r="K63" s="34">
        <f>IFERROR(GETPIVOTDATA("Sum of 20.Nilai",'Pivot Eval'!$A$1,"06.Tahun",Param!$C$2,"02.Regional",MID(K$4,11,1),"08.Kanal",$C$38,"Group Eval",$D$30,"Kategori",$E63),0)</f>
        <v>7668383500</v>
      </c>
      <c r="L63" s="34">
        <f>IFERROR(GETPIVOTDATA("Sum of 20.Nilai",'Pivot Eval'!$A$1,"06.Tahun",Param!$C$2,"02.Regional",MID(L$4,11,1),"08.Kanal",$C$38,"Group Eval",$D$30,"Kategori",$E63),0)</f>
        <v>0</v>
      </c>
      <c r="M63" s="34">
        <f>IFERROR(GETPIVOTDATA("Sum of 20.Nilai",'Pivot Eval'!$A$1,"06.Tahun",Param!$C$2,"02.Regional",MID(M$4,11,1),"08.Kanal",$C$38,"Group Eval",$D$30,"Kategori",$E63),0)</f>
        <v>0</v>
      </c>
      <c r="N63" s="34">
        <f>IFERROR(GETPIVOTDATA("Sum of 20.Nilai",'Pivot Eval'!$A$1,"06.Tahun",Param!$C$2,"02.Regional",MID(N$4,11,1),"08.Kanal",$C$38,"Group Eval",$D$30,"Kategori",$E63),0)</f>
        <v>0</v>
      </c>
      <c r="O63" s="39">
        <f t="shared" si="12"/>
        <v>20604335000</v>
      </c>
      <c r="U63" s="10" t="s">
        <v>1308</v>
      </c>
      <c r="V63" s="34">
        <f>IFERROR(GETPIVOTDATA("Sum of 22.Volume",'Pivot Eval'!$A$1,"06.Tahun",Param!$C$2,"02.Regional",MID(V$4,11,1),"08.Kanal",$C$38,"Group Eval",$D$30,"Kategori",$E63),0)</f>
        <v>0</v>
      </c>
      <c r="W63" s="34">
        <f>IFERROR(GETPIVOTDATA("Sum of 22.Volume",'Pivot Eval'!$A$1,"06.Tahun",Param!$C$2,"02.Regional",MID(W$4,11,1),"08.Kanal",$C$38,"Group Eval",$D$30,"Kategori",$E63),0)</f>
        <v>0</v>
      </c>
      <c r="X63" s="34">
        <f>IFERROR(GETPIVOTDATA("Sum of 22.Volume",'Pivot Eval'!$A$1,"06.Tahun",Param!$C$2,"02.Regional",MID(X$4,11,1),"08.Kanal",$C$38,"Group Eval",$D$30,"Kategori",$E63),0)</f>
        <v>0</v>
      </c>
      <c r="Y63" s="34">
        <f>IFERROR(GETPIVOTDATA("Sum of 22.Volume",'Pivot Eval'!$A$1,"06.Tahun",Param!$C$2,"02.Regional",MID(Y$4,11,1),"08.Kanal",$C$38,"Group Eval",$D$30,"Kategori",$E63),0)</f>
        <v>240137</v>
      </c>
      <c r="Z63" s="34">
        <f>IFERROR(GETPIVOTDATA("Sum of 22.Volume",'Pivot Eval'!$A$1,"06.Tahun",Param!$C$2,"02.Regional",MID(Z$4,11,1),"08.Kanal",$C$38,"Group Eval",$D$30,"Kategori",$E63),0)</f>
        <v>0</v>
      </c>
      <c r="AA63" s="34">
        <f>IFERROR(GETPIVOTDATA("Sum of 22.Volume",'Pivot Eval'!$A$1,"06.Tahun",Param!$C$2,"02.Regional",MID(AA$4,11,1),"08.Kanal",$C$38,"Group Eval",$D$30,"Kategori",$E63),0)</f>
        <v>147921</v>
      </c>
      <c r="AB63" s="34">
        <f>IFERROR(GETPIVOTDATA("Sum of 22.Volume",'Pivot Eval'!$A$1,"06.Tahun",Param!$C$2,"02.Regional",MID(AB$4,11,1),"08.Kanal",$C$38,"Group Eval",$D$30,"Kategori",$E63),0)</f>
        <v>0</v>
      </c>
      <c r="AC63" s="34">
        <f>IFERROR(GETPIVOTDATA("Sum of 22.Volume",'Pivot Eval'!$A$1,"06.Tahun",Param!$C$2,"02.Regional",MID(AC$4,11,1),"08.Kanal",$C$38,"Group Eval",$D$30,"Kategori",$E63),0)</f>
        <v>0</v>
      </c>
      <c r="AD63" s="34">
        <f>IFERROR(GETPIVOTDATA("Sum of 22.Volume",'Pivot Eval'!$A$1,"06.Tahun",Param!$C$2,"02.Regional",MID(AD$4,11,1),"08.Kanal",$C$38,"Group Eval",$D$30,"Kategori",$E63),0)</f>
        <v>0</v>
      </c>
      <c r="AE63" s="39">
        <f t="shared" si="33"/>
        <v>388058</v>
      </c>
      <c r="AK63" s="10" t="s">
        <v>1308</v>
      </c>
      <c r="AL63" s="54">
        <f t="shared" si="15"/>
        <v>0</v>
      </c>
      <c r="AM63" s="54">
        <f t="shared" si="2"/>
        <v>0</v>
      </c>
      <c r="AN63" s="54">
        <f t="shared" si="3"/>
        <v>0</v>
      </c>
      <c r="AO63" s="54">
        <f t="shared" si="4"/>
        <v>53869.047668622494</v>
      </c>
      <c r="AP63" s="54">
        <f t="shared" si="5"/>
        <v>0</v>
      </c>
      <c r="AQ63" s="54">
        <f t="shared" si="6"/>
        <v>51841.073951636346</v>
      </c>
      <c r="AR63" s="54">
        <f t="shared" si="7"/>
        <v>0</v>
      </c>
      <c r="AS63" s="54">
        <f t="shared" si="8"/>
        <v>0</v>
      </c>
      <c r="AT63" s="54">
        <f t="shared" si="9"/>
        <v>0</v>
      </c>
      <c r="AU63" s="55">
        <f t="shared" si="10"/>
        <v>53096.01915177628</v>
      </c>
    </row>
    <row r="64" spans="2:47">
      <c r="B64" s="17"/>
      <c r="C64" s="17"/>
      <c r="D64" s="17" t="s">
        <v>1829</v>
      </c>
      <c r="E64" s="17"/>
      <c r="F64" s="40">
        <f>SUM(F65:F66)</f>
        <v>0</v>
      </c>
      <c r="G64" s="40">
        <f>SUM(G65:G66)</f>
        <v>0</v>
      </c>
      <c r="H64" s="40">
        <f>SUM(H65:H66)</f>
        <v>0</v>
      </c>
      <c r="I64" s="40">
        <f t="shared" ref="I64" si="69">SUM(I65:I66)</f>
        <v>0</v>
      </c>
      <c r="J64" s="40">
        <f t="shared" ref="J64" si="70">SUM(J65:J66)</f>
        <v>0</v>
      </c>
      <c r="K64" s="40">
        <f t="shared" ref="K64" si="71">SUM(K65:K66)</f>
        <v>770862750</v>
      </c>
      <c r="L64" s="40">
        <f t="shared" ref="L64" si="72">SUM(L65:L66)</f>
        <v>0</v>
      </c>
      <c r="M64" s="40">
        <f t="shared" ref="M64" si="73">SUM(M65:M66)</f>
        <v>0</v>
      </c>
      <c r="N64" s="40">
        <f t="shared" ref="N64" si="74">SUM(N65:N66)</f>
        <v>0</v>
      </c>
      <c r="O64" s="38">
        <f t="shared" si="12"/>
        <v>770862750</v>
      </c>
      <c r="R64" s="17"/>
      <c r="S64" s="17"/>
      <c r="T64" s="17" t="s">
        <v>1829</v>
      </c>
      <c r="U64" s="17"/>
      <c r="V64" s="40">
        <f>SUM(V65:V66)</f>
        <v>0</v>
      </c>
      <c r="W64" s="40">
        <f>SUM(W65:W66)</f>
        <v>0</v>
      </c>
      <c r="X64" s="40">
        <f>SUM(X65:X66)</f>
        <v>0</v>
      </c>
      <c r="Y64" s="40">
        <f t="shared" ref="Y64:AD64" si="75">SUM(Y65:Y66)</f>
        <v>0</v>
      </c>
      <c r="Z64" s="40">
        <f t="shared" si="75"/>
        <v>0</v>
      </c>
      <c r="AA64" s="40">
        <f t="shared" si="75"/>
        <v>7033</v>
      </c>
      <c r="AB64" s="40">
        <f t="shared" si="75"/>
        <v>0</v>
      </c>
      <c r="AC64" s="40">
        <f t="shared" si="75"/>
        <v>0</v>
      </c>
      <c r="AD64" s="40">
        <f t="shared" si="75"/>
        <v>0</v>
      </c>
      <c r="AE64" s="38">
        <f t="shared" si="33"/>
        <v>7033</v>
      </c>
      <c r="AH64" s="17"/>
      <c r="AI64" s="17"/>
      <c r="AJ64" s="17" t="s">
        <v>1829</v>
      </c>
      <c r="AK64" s="17"/>
      <c r="AL64" s="56">
        <f t="shared" si="15"/>
        <v>0</v>
      </c>
      <c r="AM64" s="56">
        <f t="shared" si="2"/>
        <v>0</v>
      </c>
      <c r="AN64" s="56">
        <f t="shared" si="3"/>
        <v>0</v>
      </c>
      <c r="AO64" s="56">
        <f t="shared" si="4"/>
        <v>0</v>
      </c>
      <c r="AP64" s="56">
        <f t="shared" si="5"/>
        <v>0</v>
      </c>
      <c r="AQ64" s="56">
        <f t="shared" si="6"/>
        <v>109606.53348499929</v>
      </c>
      <c r="AR64" s="56">
        <f t="shared" si="7"/>
        <v>0</v>
      </c>
      <c r="AS64" s="56">
        <f t="shared" si="8"/>
        <v>0</v>
      </c>
      <c r="AT64" s="56">
        <f t="shared" si="9"/>
        <v>0</v>
      </c>
      <c r="AU64" s="57">
        <f t="shared" si="10"/>
        <v>109606.53348499929</v>
      </c>
    </row>
    <row r="65" spans="2:47">
      <c r="E65" s="10" t="s">
        <v>1837</v>
      </c>
      <c r="F65" s="34">
        <f>IFERROR(GETPIVOTDATA("Sum of 20.Nilai",'Pivot Eval'!$A$1,"06.Tahun",Param!$C$2,"02.Regional",MID(F$4,11,1),"08.Kanal",$C$38,"Group Eval",$D$33,"Kategori",$E65),0)</f>
        <v>0</v>
      </c>
      <c r="G65" s="34">
        <f>IFERROR(GETPIVOTDATA("Sum of 20.Nilai",'Pivot Eval'!$A$1,"06.Tahun",Param!$C$2,"02.Regional",MID(G$4,11,1),"08.Kanal",$C$38,"Group Eval",$D$33,"Kategori",$E65),0)</f>
        <v>0</v>
      </c>
      <c r="H65" s="34">
        <f>IFERROR(GETPIVOTDATA("Sum of 20.Nilai",'Pivot Eval'!$A$1,"06.Tahun",Param!$C$2,"02.Regional",MID(H$4,11,1),"08.Kanal",$C$38,"Group Eval",$D$33,"Kategori",$E65),0)</f>
        <v>0</v>
      </c>
      <c r="I65" s="34">
        <f>IFERROR(GETPIVOTDATA("Sum of 20.Nilai",'Pivot Eval'!$A$1,"06.Tahun",Param!$C$2,"02.Regional",MID(I$4,11,1),"08.Kanal",$C$38,"Group Eval",$D$33,"Kategori",$E65),0)</f>
        <v>0</v>
      </c>
      <c r="J65" s="34">
        <f>IFERROR(GETPIVOTDATA("Sum of 20.Nilai",'Pivot Eval'!$A$1,"06.Tahun",Param!$C$2,"02.Regional",MID(J$4,11,1),"08.Kanal",$C$38,"Group Eval",$D$33,"Kategori",$E65),0)</f>
        <v>0</v>
      </c>
      <c r="K65" s="34">
        <f>IFERROR(GETPIVOTDATA("Sum of 20.Nilai",'Pivot Eval'!$A$1,"06.Tahun",Param!$C$2,"02.Regional",MID(K$4,11,1),"08.Kanal",$C$38,"Group Eval",$D$33,"Kategori",$E65),0)</f>
        <v>392728000</v>
      </c>
      <c r="L65" s="34">
        <f>IFERROR(GETPIVOTDATA("Sum of 20.Nilai",'Pivot Eval'!$A$1,"06.Tahun",Param!$C$2,"02.Regional",MID(L$4,11,1),"08.Kanal",$C$38,"Group Eval",$D$33,"Kategori",$E65),0)</f>
        <v>0</v>
      </c>
      <c r="M65" s="34">
        <f>IFERROR(GETPIVOTDATA("Sum of 20.Nilai",'Pivot Eval'!$A$1,"06.Tahun",Param!$C$2,"02.Regional",MID(M$4,11,1),"08.Kanal",$C$38,"Group Eval",$D$33,"Kategori",$E65),0)</f>
        <v>0</v>
      </c>
      <c r="N65" s="34">
        <f>IFERROR(GETPIVOTDATA("Sum of 20.Nilai",'Pivot Eval'!$A$1,"06.Tahun",Param!$C$2,"02.Regional",MID(N$4,11,1),"08.Kanal",$C$38,"Group Eval",$D$33,"Kategori",$E65),0)</f>
        <v>0</v>
      </c>
      <c r="O65" s="39">
        <f t="shared" si="12"/>
        <v>392728000</v>
      </c>
      <c r="U65" s="10" t="s">
        <v>1837</v>
      </c>
      <c r="V65" s="34">
        <f>IFERROR(GETPIVOTDATA("Sum of 22.Volume",'Pivot Eval'!$A$1,"06.Tahun",Param!$C$2,"02.Regional",MID(V$4,11,1),"08.Kanal",$C$38,"Group Eval",$D$33,"Kategori",$E65),0)</f>
        <v>0</v>
      </c>
      <c r="W65" s="34">
        <f>IFERROR(GETPIVOTDATA("Sum of 22.Volume",'Pivot Eval'!$A$1,"06.Tahun",Param!$C$2,"02.Regional",MID(W$4,11,1),"08.Kanal",$C$38,"Group Eval",$D$33,"Kategori",$E65),0)</f>
        <v>0</v>
      </c>
      <c r="X65" s="34">
        <f>IFERROR(GETPIVOTDATA("Sum of 22.Volume",'Pivot Eval'!$A$1,"06.Tahun",Param!$C$2,"02.Regional",MID(X$4,11,1),"08.Kanal",$C$38,"Group Eval",$D$33,"Kategori",$E65),0)</f>
        <v>0</v>
      </c>
      <c r="Y65" s="34">
        <f>IFERROR(GETPIVOTDATA("Sum of 22.Volume",'Pivot Eval'!$A$1,"06.Tahun",Param!$C$2,"02.Regional",MID(Y$4,11,1),"08.Kanal",$C$38,"Group Eval",$D$33,"Kategori",$E65),0)</f>
        <v>0</v>
      </c>
      <c r="Z65" s="34">
        <f>IFERROR(GETPIVOTDATA("Sum of 22.Volume",'Pivot Eval'!$A$1,"06.Tahun",Param!$C$2,"02.Regional",MID(Z$4,11,1),"08.Kanal",$C$38,"Group Eval",$D$33,"Kategori",$E65),0)</f>
        <v>0</v>
      </c>
      <c r="AA65" s="34">
        <f>IFERROR(GETPIVOTDATA("Sum of 22.Volume",'Pivot Eval'!$A$1,"06.Tahun",Param!$C$2,"02.Regional",MID(AA$4,11,1),"08.Kanal",$C$38,"Group Eval",$D$33,"Kategori",$E65),0)</f>
        <v>3247</v>
      </c>
      <c r="AB65" s="34">
        <f>IFERROR(GETPIVOTDATA("Sum of 22.Volume",'Pivot Eval'!$A$1,"06.Tahun",Param!$C$2,"02.Regional",MID(AB$4,11,1),"08.Kanal",$C$38,"Group Eval",$D$33,"Kategori",$E65),0)</f>
        <v>0</v>
      </c>
      <c r="AC65" s="34">
        <f>IFERROR(GETPIVOTDATA("Sum of 22.Volume",'Pivot Eval'!$A$1,"06.Tahun",Param!$C$2,"02.Regional",MID(AC$4,11,1),"08.Kanal",$C$38,"Group Eval",$D$33,"Kategori",$E65),0)</f>
        <v>0</v>
      </c>
      <c r="AD65" s="34">
        <f>IFERROR(GETPIVOTDATA("Sum of 22.Volume",'Pivot Eval'!$A$1,"06.Tahun",Param!$C$2,"02.Regional",MID(AD$4,11,1),"08.Kanal",$C$38,"Group Eval",$D$33,"Kategori",$E65),0)</f>
        <v>0</v>
      </c>
      <c r="AE65" s="39">
        <f t="shared" si="33"/>
        <v>3247</v>
      </c>
      <c r="AK65" s="10" t="s">
        <v>1837</v>
      </c>
      <c r="AL65" s="54">
        <f t="shared" si="15"/>
        <v>0</v>
      </c>
      <c r="AM65" s="54">
        <f t="shared" si="2"/>
        <v>0</v>
      </c>
      <c r="AN65" s="54">
        <f t="shared" si="3"/>
        <v>0</v>
      </c>
      <c r="AO65" s="54">
        <f t="shared" si="4"/>
        <v>0</v>
      </c>
      <c r="AP65" s="54">
        <f t="shared" si="5"/>
        <v>0</v>
      </c>
      <c r="AQ65" s="54">
        <f t="shared" si="6"/>
        <v>120951.03172158916</v>
      </c>
      <c r="AR65" s="54">
        <f t="shared" si="7"/>
        <v>0</v>
      </c>
      <c r="AS65" s="54">
        <f t="shared" si="8"/>
        <v>0</v>
      </c>
      <c r="AT65" s="54">
        <f t="shared" si="9"/>
        <v>0</v>
      </c>
      <c r="AU65" s="55">
        <f t="shared" si="10"/>
        <v>120951.03172158916</v>
      </c>
    </row>
    <row r="66" spans="2:47">
      <c r="B66" s="17"/>
      <c r="C66" s="17"/>
      <c r="D66" s="17"/>
      <c r="E66" s="17" t="s">
        <v>1830</v>
      </c>
      <c r="F66" s="40">
        <f>IFERROR(GETPIVOTDATA("Sum of 20.Nilai",'Pivot Eval'!$A$1,"06.Tahun",Param!$C$2,"02.Regional",MID(F$4,11,1),"08.Kanal",$C$38,"Group Eval",$D$33,"Kategori",$E66),0)</f>
        <v>0</v>
      </c>
      <c r="G66" s="40">
        <f>IFERROR(GETPIVOTDATA("Sum of 20.Nilai",'Pivot Eval'!$A$1,"06.Tahun",Param!$C$2,"02.Regional",MID(G$4,11,1),"08.Kanal",$C$38,"Group Eval",$D$33,"Kategori",$E66),0)</f>
        <v>0</v>
      </c>
      <c r="H66" s="40">
        <f>IFERROR(GETPIVOTDATA("Sum of 20.Nilai",'Pivot Eval'!$A$1,"06.Tahun",Param!$C$2,"02.Regional",MID(H$4,11,1),"08.Kanal",$C$38,"Group Eval",$D$33,"Kategori",$E66),0)</f>
        <v>0</v>
      </c>
      <c r="I66" s="40">
        <f>IFERROR(GETPIVOTDATA("Sum of 20.Nilai",'Pivot Eval'!$A$1,"06.Tahun",Param!$C$2,"02.Regional",MID(I$4,11,1),"08.Kanal",$C$38,"Group Eval",$D$33,"Kategori",$E66),0)</f>
        <v>0</v>
      </c>
      <c r="J66" s="40">
        <f>IFERROR(GETPIVOTDATA("Sum of 20.Nilai",'Pivot Eval'!$A$1,"06.Tahun",Param!$C$2,"02.Regional",MID(J$4,11,1),"08.Kanal",$C$38,"Group Eval",$D$33,"Kategori",$E66),0)</f>
        <v>0</v>
      </c>
      <c r="K66" s="40">
        <f>IFERROR(GETPIVOTDATA("Sum of 20.Nilai",'Pivot Eval'!$A$1,"06.Tahun",Param!$C$2,"02.Regional",MID(K$4,11,1),"08.Kanal",$C$38,"Group Eval",$D$33,"Kategori",$E66),0)</f>
        <v>378134750</v>
      </c>
      <c r="L66" s="40">
        <f>IFERROR(GETPIVOTDATA("Sum of 20.Nilai",'Pivot Eval'!$A$1,"06.Tahun",Param!$C$2,"02.Regional",MID(L$4,11,1),"08.Kanal",$C$38,"Group Eval",$D$33,"Kategori",$E66),0)</f>
        <v>0</v>
      </c>
      <c r="M66" s="40">
        <f>IFERROR(GETPIVOTDATA("Sum of 20.Nilai",'Pivot Eval'!$A$1,"06.Tahun",Param!$C$2,"02.Regional",MID(M$4,11,1),"08.Kanal",$C$38,"Group Eval",$D$33,"Kategori",$E66),0)</f>
        <v>0</v>
      </c>
      <c r="N66" s="40">
        <f>IFERROR(GETPIVOTDATA("Sum of 20.Nilai",'Pivot Eval'!$A$1,"06.Tahun",Param!$C$2,"02.Regional",MID(N$4,11,1),"08.Kanal",$C$38,"Group Eval",$D$33,"Kategori",$E66),0)</f>
        <v>0</v>
      </c>
      <c r="O66" s="38">
        <f t="shared" si="12"/>
        <v>378134750</v>
      </c>
      <c r="R66" s="17"/>
      <c r="S66" s="17"/>
      <c r="T66" s="17"/>
      <c r="U66" s="17" t="s">
        <v>1830</v>
      </c>
      <c r="V66" s="40">
        <f>IFERROR(GETPIVOTDATA("Sum of 22.Volume",'Pivot Eval'!$A$1,"06.Tahun",Param!$C$2,"02.Regional",MID(V$4,11,1),"08.Kanal",$C$38,"Group Eval",$D$33,"Kategori",$E66),0)</f>
        <v>0</v>
      </c>
      <c r="W66" s="40">
        <f>IFERROR(GETPIVOTDATA("Sum of 22.Volume",'Pivot Eval'!$A$1,"06.Tahun",Param!$C$2,"02.Regional",MID(W$4,11,1),"08.Kanal",$C$38,"Group Eval",$D$33,"Kategori",$E66),0)</f>
        <v>0</v>
      </c>
      <c r="X66" s="40">
        <f>IFERROR(GETPIVOTDATA("Sum of 22.Volume",'Pivot Eval'!$A$1,"06.Tahun",Param!$C$2,"02.Regional",MID(X$4,11,1),"08.Kanal",$C$38,"Group Eval",$D$33,"Kategori",$E66),0)</f>
        <v>0</v>
      </c>
      <c r="Y66" s="40">
        <f>IFERROR(GETPIVOTDATA("Sum of 22.Volume",'Pivot Eval'!$A$1,"06.Tahun",Param!$C$2,"02.Regional",MID(Y$4,11,1),"08.Kanal",$C$38,"Group Eval",$D$33,"Kategori",$E66),0)</f>
        <v>0</v>
      </c>
      <c r="Z66" s="40">
        <f>IFERROR(GETPIVOTDATA("Sum of 22.Volume",'Pivot Eval'!$A$1,"06.Tahun",Param!$C$2,"02.Regional",MID(Z$4,11,1),"08.Kanal",$C$38,"Group Eval",$D$33,"Kategori",$E66),0)</f>
        <v>0</v>
      </c>
      <c r="AA66" s="40">
        <f>IFERROR(GETPIVOTDATA("Sum of 22.Volume",'Pivot Eval'!$A$1,"06.Tahun",Param!$C$2,"02.Regional",MID(AA$4,11,1),"08.Kanal",$C$38,"Group Eval",$D$33,"Kategori",$E66),0)</f>
        <v>3786</v>
      </c>
      <c r="AB66" s="40">
        <f>IFERROR(GETPIVOTDATA("Sum of 22.Volume",'Pivot Eval'!$A$1,"06.Tahun",Param!$C$2,"02.Regional",MID(AB$4,11,1),"08.Kanal",$C$38,"Group Eval",$D$33,"Kategori",$E66),0)</f>
        <v>0</v>
      </c>
      <c r="AC66" s="40">
        <f>IFERROR(GETPIVOTDATA("Sum of 22.Volume",'Pivot Eval'!$A$1,"06.Tahun",Param!$C$2,"02.Regional",MID(AC$4,11,1),"08.Kanal",$C$38,"Group Eval",$D$33,"Kategori",$E66),0)</f>
        <v>0</v>
      </c>
      <c r="AD66" s="40">
        <f>IFERROR(GETPIVOTDATA("Sum of 22.Volume",'Pivot Eval'!$A$1,"06.Tahun",Param!$C$2,"02.Regional",MID(AD$4,11,1),"08.Kanal",$C$38,"Group Eval",$D$33,"Kategori",$E66),0)</f>
        <v>0</v>
      </c>
      <c r="AE66" s="38">
        <f t="shared" si="33"/>
        <v>3786</v>
      </c>
      <c r="AH66" s="17"/>
      <c r="AI66" s="17"/>
      <c r="AJ66" s="17"/>
      <c r="AK66" s="17" t="s">
        <v>1830</v>
      </c>
      <c r="AL66" s="56">
        <f t="shared" si="15"/>
        <v>0</v>
      </c>
      <c r="AM66" s="56">
        <f t="shared" si="2"/>
        <v>0</v>
      </c>
      <c r="AN66" s="56">
        <f t="shared" si="3"/>
        <v>0</v>
      </c>
      <c r="AO66" s="56">
        <f t="shared" si="4"/>
        <v>0</v>
      </c>
      <c r="AP66" s="56">
        <f t="shared" si="5"/>
        <v>0</v>
      </c>
      <c r="AQ66" s="56">
        <f t="shared" si="6"/>
        <v>99877.113048071842</v>
      </c>
      <c r="AR66" s="56">
        <f t="shared" si="7"/>
        <v>0</v>
      </c>
      <c r="AS66" s="56">
        <f t="shared" si="8"/>
        <v>0</v>
      </c>
      <c r="AT66" s="56">
        <f t="shared" si="9"/>
        <v>0</v>
      </c>
      <c r="AU66" s="57">
        <f t="shared" si="10"/>
        <v>99877.113048071842</v>
      </c>
    </row>
    <row r="67" spans="2:47">
      <c r="D67" s="10" t="s">
        <v>2733</v>
      </c>
      <c r="F67" s="34">
        <f>IFERROR(GETPIVOTDATA("Sum of 20.Nilai",'Pivot Eval'!$A$1,"06.Tahun",Param!$C$2,"02.Regional",MID(F$4,11,1),"08.Kanal",$C$38,"Group Eval",$D67),0)</f>
        <v>0</v>
      </c>
      <c r="G67" s="34">
        <f>IFERROR(GETPIVOTDATA("Sum of 20.Nilai",'Pivot Eval'!$A$1,"06.Tahun",Param!$C$2,"02.Regional",MID(G$4,11,1),"08.Kanal",$C$38,"Group Eval",$D67),0)</f>
        <v>319504500</v>
      </c>
      <c r="H67" s="34">
        <f>IFERROR(GETPIVOTDATA("Sum of 20.Nilai",'Pivot Eval'!$A$1,"06.Tahun",Param!$C$2,"02.Regional",MID(H$4,11,1),"08.Kanal",$C$38,"Group Eval",$D67),0)</f>
        <v>0</v>
      </c>
      <c r="I67" s="34">
        <f>IFERROR(GETPIVOTDATA("Sum of 20.Nilai",'Pivot Eval'!$A$1,"06.Tahun",Param!$C$2,"02.Regional",MID(I$4,11,1),"08.Kanal",$C$38,"Group Eval",$D67),0)</f>
        <v>0</v>
      </c>
      <c r="J67" s="34">
        <f>IFERROR(GETPIVOTDATA("Sum of 20.Nilai",'Pivot Eval'!$A$1,"06.Tahun",Param!$C$2,"02.Regional",MID(J$4,11,1),"08.Kanal",$C$38,"Group Eval",$D67),0)</f>
        <v>21209117582</v>
      </c>
      <c r="K67" s="34">
        <f>IFERROR(GETPIVOTDATA("Sum of 20.Nilai",'Pivot Eval'!$A$1,"06.Tahun",Param!$C$2,"02.Regional",MID(K$4,11,1),"08.Kanal",$C$38,"Group Eval",$D67),0)</f>
        <v>0</v>
      </c>
      <c r="L67" s="34">
        <f>IFERROR(GETPIVOTDATA("Sum of 20.Nilai",'Pivot Eval'!$A$1,"06.Tahun",Param!$C$2,"02.Regional",MID(L$4,11,1),"08.Kanal",$C$38,"Group Eval",$D67),0)</f>
        <v>0</v>
      </c>
      <c r="M67" s="34">
        <f>IFERROR(GETPIVOTDATA("Sum of 20.Nilai",'Pivot Eval'!$A$1,"06.Tahun",Param!$C$2,"02.Regional",MID(M$4,11,1),"08.Kanal",$C$38,"Group Eval",$D67),0)</f>
        <v>0</v>
      </c>
      <c r="N67" s="34">
        <f>IFERROR(GETPIVOTDATA("Sum of 20.Nilai",'Pivot Eval'!$A$1,"06.Tahun",Param!$C$2,"02.Regional",MID(N$4,11,1),"08.Kanal",$C$38,"Group Eval",$D67),0)</f>
        <v>0</v>
      </c>
      <c r="O67" s="39">
        <f t="shared" si="12"/>
        <v>21528622082</v>
      </c>
      <c r="T67" s="10" t="s">
        <v>2733</v>
      </c>
      <c r="V67" s="34">
        <f>IFERROR(GETPIVOTDATA("Sum of 22.Volume",'Pivot Eval'!$A$1,"06.Tahun",Param!$C$2,"02.Regional",MID(V$4,11,1),"08.Kanal",$C$38,"Group Eval",$D67),0)</f>
        <v>0</v>
      </c>
      <c r="W67" s="34">
        <f>IFERROR(GETPIVOTDATA("Sum of 22.Volume",'Pivot Eval'!$A$1,"06.Tahun",Param!$C$2,"02.Regional",MID(W$4,11,1),"08.Kanal",$C$38,"Group Eval",$D67),0)</f>
        <v>1890</v>
      </c>
      <c r="X67" s="34">
        <f>IFERROR(GETPIVOTDATA("Sum of 22.Volume",'Pivot Eval'!$A$1,"06.Tahun",Param!$C$2,"02.Regional",MID(X$4,11,1),"08.Kanal",$C$38,"Group Eval",$D67),0)</f>
        <v>0</v>
      </c>
      <c r="Y67" s="34">
        <f>IFERROR(GETPIVOTDATA("Sum of 22.Volume",'Pivot Eval'!$A$1,"06.Tahun",Param!$C$2,"02.Regional",MID(Y$4,11,1),"08.Kanal",$C$38,"Group Eval",$D67),0)</f>
        <v>0</v>
      </c>
      <c r="Z67" s="34">
        <f>IFERROR(GETPIVOTDATA("Sum of 22.Volume",'Pivot Eval'!$A$1,"06.Tahun",Param!$C$2,"02.Regional",MID(Z$4,11,1),"08.Kanal",$C$38,"Group Eval",$D67),0)</f>
        <v>294949</v>
      </c>
      <c r="AA67" s="34">
        <f>IFERROR(GETPIVOTDATA("Sum of 22.Volume",'Pivot Eval'!$A$1,"06.Tahun",Param!$C$2,"02.Regional",MID(AA$4,11,1),"08.Kanal",$C$38,"Group Eval",$D67),0)</f>
        <v>0</v>
      </c>
      <c r="AB67" s="34">
        <f>IFERROR(GETPIVOTDATA("Sum of 22.Volume",'Pivot Eval'!$A$1,"06.Tahun",Param!$C$2,"02.Regional",MID(AB$4,11,1),"08.Kanal",$C$38,"Group Eval",$D67),0)</f>
        <v>0</v>
      </c>
      <c r="AC67" s="34">
        <f>IFERROR(GETPIVOTDATA("Sum of 22.Volume",'Pivot Eval'!$A$1,"06.Tahun",Param!$C$2,"02.Regional",MID(AC$4,11,1),"08.Kanal",$C$38,"Group Eval",$D67),0)</f>
        <v>0</v>
      </c>
      <c r="AD67" s="34">
        <f>IFERROR(GETPIVOTDATA("Sum of 22.Volume",'Pivot Eval'!$A$1,"06.Tahun",Param!$C$2,"02.Regional",MID(AD$4,11,1),"08.Kanal",$C$38,"Group Eval",$D67),0)</f>
        <v>0</v>
      </c>
      <c r="AE67" s="39">
        <f t="shared" si="33"/>
        <v>296839</v>
      </c>
      <c r="AJ67" s="10" t="s">
        <v>2733</v>
      </c>
      <c r="AL67" s="54">
        <f t="shared" si="15"/>
        <v>0</v>
      </c>
      <c r="AM67" s="54">
        <f t="shared" si="2"/>
        <v>169050</v>
      </c>
      <c r="AN67" s="54">
        <f t="shared" si="3"/>
        <v>0</v>
      </c>
      <c r="AO67" s="54">
        <f t="shared" si="4"/>
        <v>0</v>
      </c>
      <c r="AP67" s="54">
        <f t="shared" si="5"/>
        <v>71907.745345805539</v>
      </c>
      <c r="AQ67" s="54">
        <f t="shared" si="6"/>
        <v>0</v>
      </c>
      <c r="AR67" s="54">
        <f t="shared" si="7"/>
        <v>0</v>
      </c>
      <c r="AS67" s="54">
        <f t="shared" si="8"/>
        <v>0</v>
      </c>
      <c r="AT67" s="54">
        <f t="shared" si="9"/>
        <v>0</v>
      </c>
      <c r="AU67" s="55">
        <f t="shared" si="10"/>
        <v>72526.258618308246</v>
      </c>
    </row>
    <row r="68" spans="2:47">
      <c r="B68" s="17"/>
      <c r="C68" s="17"/>
      <c r="D68" s="17"/>
      <c r="E68" s="17"/>
      <c r="F68" s="40"/>
      <c r="G68" s="40"/>
      <c r="H68" s="40"/>
      <c r="I68" s="40"/>
      <c r="J68" s="40"/>
      <c r="K68" s="40"/>
      <c r="L68" s="40"/>
      <c r="M68" s="40"/>
      <c r="N68" s="40"/>
      <c r="O68" s="38"/>
      <c r="R68" s="17"/>
      <c r="S68" s="17"/>
      <c r="T68" s="17"/>
      <c r="U68" s="17"/>
      <c r="V68" s="40"/>
      <c r="W68" s="40"/>
      <c r="X68" s="40"/>
      <c r="Y68" s="40"/>
      <c r="Z68" s="40"/>
      <c r="AA68" s="40"/>
      <c r="AB68" s="40"/>
      <c r="AC68" s="40"/>
      <c r="AD68" s="40"/>
      <c r="AE68" s="38"/>
      <c r="AH68" s="17"/>
      <c r="AI68" s="17"/>
      <c r="AJ68" s="17"/>
      <c r="AK68" s="17"/>
      <c r="AL68" s="56">
        <f t="shared" si="15"/>
        <v>0</v>
      </c>
      <c r="AM68" s="56">
        <f t="shared" si="2"/>
        <v>0</v>
      </c>
      <c r="AN68" s="56">
        <f t="shared" si="3"/>
        <v>0</v>
      </c>
      <c r="AO68" s="56">
        <f t="shared" si="4"/>
        <v>0</v>
      </c>
      <c r="AP68" s="56">
        <f t="shared" si="5"/>
        <v>0</v>
      </c>
      <c r="AQ68" s="56">
        <f t="shared" si="6"/>
        <v>0</v>
      </c>
      <c r="AR68" s="56">
        <f t="shared" si="7"/>
        <v>0</v>
      </c>
      <c r="AS68" s="56">
        <f t="shared" si="8"/>
        <v>0</v>
      </c>
      <c r="AT68" s="56">
        <f t="shared" si="9"/>
        <v>0</v>
      </c>
      <c r="AU68" s="57">
        <f t="shared" si="10"/>
        <v>0</v>
      </c>
    </row>
    <row r="69" spans="2:47" s="11" customFormat="1">
      <c r="C69" s="11" t="s">
        <v>6836</v>
      </c>
      <c r="F69" s="42">
        <f>F7+F38</f>
        <v>0</v>
      </c>
      <c r="G69" s="42">
        <f t="shared" ref="G69:O69" si="76">G7+G38</f>
        <v>678129449660</v>
      </c>
      <c r="H69" s="42">
        <f t="shared" si="76"/>
        <v>588134096781</v>
      </c>
      <c r="I69" s="42">
        <f t="shared" si="76"/>
        <v>447569012614</v>
      </c>
      <c r="J69" s="42">
        <f t="shared" si="76"/>
        <v>785463449407</v>
      </c>
      <c r="K69" s="42">
        <f t="shared" si="76"/>
        <v>813197481370</v>
      </c>
      <c r="L69" s="42">
        <f t="shared" si="76"/>
        <v>392902892020</v>
      </c>
      <c r="M69" s="42">
        <f t="shared" si="76"/>
        <v>1519179579650</v>
      </c>
      <c r="N69" s="42">
        <f t="shared" si="76"/>
        <v>77518122300</v>
      </c>
      <c r="O69" s="42">
        <f t="shared" si="76"/>
        <v>5302094083802</v>
      </c>
      <c r="P69" s="51"/>
      <c r="S69" s="11" t="s">
        <v>6836</v>
      </c>
      <c r="V69" s="42">
        <f>V7+V38</f>
        <v>0</v>
      </c>
      <c r="W69" s="42">
        <f t="shared" ref="W69:AE69" si="77">W7+W38</f>
        <v>54271520</v>
      </c>
      <c r="X69" s="42">
        <f t="shared" si="77"/>
        <v>29183321</v>
      </c>
      <c r="Y69" s="42">
        <f t="shared" si="77"/>
        <v>16205196</v>
      </c>
      <c r="Z69" s="42">
        <f t="shared" si="77"/>
        <v>58766673</v>
      </c>
      <c r="AA69" s="42">
        <f t="shared" si="77"/>
        <v>45363625</v>
      </c>
      <c r="AB69" s="42">
        <f t="shared" si="77"/>
        <v>28288327</v>
      </c>
      <c r="AC69" s="42">
        <f t="shared" si="77"/>
        <v>77864605</v>
      </c>
      <c r="AD69" s="42">
        <f t="shared" si="77"/>
        <v>5843390</v>
      </c>
      <c r="AE69" s="42">
        <f t="shared" si="77"/>
        <v>315786657</v>
      </c>
      <c r="AI69" s="11" t="s">
        <v>6836</v>
      </c>
      <c r="AL69" s="52">
        <f t="shared" si="15"/>
        <v>0</v>
      </c>
      <c r="AM69" s="52">
        <f t="shared" si="2"/>
        <v>12495.125429691301</v>
      </c>
      <c r="AN69" s="52">
        <f t="shared" si="3"/>
        <v>20153.090074327043</v>
      </c>
      <c r="AO69" s="52">
        <f t="shared" si="4"/>
        <v>27618.858334943929</v>
      </c>
      <c r="AP69" s="52">
        <f t="shared" si="5"/>
        <v>13365.797471757505</v>
      </c>
      <c r="AQ69" s="52">
        <f t="shared" si="6"/>
        <v>17926.201474639649</v>
      </c>
      <c r="AR69" s="52">
        <f t="shared" si="7"/>
        <v>13889.2233542125</v>
      </c>
      <c r="AS69" s="52">
        <f t="shared" si="8"/>
        <v>19510.528302943294</v>
      </c>
      <c r="AT69" s="52">
        <f t="shared" si="9"/>
        <v>13265.950467108989</v>
      </c>
      <c r="AU69" s="52">
        <f t="shared" si="10"/>
        <v>16790.114358131352</v>
      </c>
    </row>
    <row r="70" spans="2:47">
      <c r="B70" s="17"/>
      <c r="C70" s="17"/>
      <c r="D70" s="17" t="s">
        <v>1087</v>
      </c>
      <c r="E70" s="17"/>
      <c r="F70" s="37">
        <f t="shared" ref="F70:O70" si="78">F8+F39</f>
        <v>0</v>
      </c>
      <c r="G70" s="37">
        <f t="shared" si="78"/>
        <v>512797141160</v>
      </c>
      <c r="H70" s="37">
        <f t="shared" si="78"/>
        <v>28260179743</v>
      </c>
      <c r="I70" s="37">
        <f t="shared" si="78"/>
        <v>0</v>
      </c>
      <c r="J70" s="37">
        <f t="shared" si="78"/>
        <v>0</v>
      </c>
      <c r="K70" s="37">
        <f t="shared" si="78"/>
        <v>0</v>
      </c>
      <c r="L70" s="37">
        <f t="shared" si="78"/>
        <v>386866173020</v>
      </c>
      <c r="M70" s="37">
        <f t="shared" si="78"/>
        <v>532487808984</v>
      </c>
      <c r="N70" s="37">
        <f t="shared" si="78"/>
        <v>5913587980</v>
      </c>
      <c r="O70" s="33">
        <f t="shared" si="78"/>
        <v>1466324890887</v>
      </c>
      <c r="R70" s="17"/>
      <c r="S70" s="17"/>
      <c r="T70" s="17" t="s">
        <v>1087</v>
      </c>
      <c r="U70" s="17"/>
      <c r="V70" s="37">
        <f t="shared" ref="V70:AE70" si="79">V8+V39</f>
        <v>0</v>
      </c>
      <c r="W70" s="37">
        <f t="shared" si="79"/>
        <v>36021560</v>
      </c>
      <c r="X70" s="37">
        <f t="shared" si="79"/>
        <v>4153405</v>
      </c>
      <c r="Y70" s="37">
        <f t="shared" si="79"/>
        <v>0</v>
      </c>
      <c r="Z70" s="37">
        <f t="shared" si="79"/>
        <v>0</v>
      </c>
      <c r="AA70" s="37">
        <f t="shared" si="79"/>
        <v>0</v>
      </c>
      <c r="AB70" s="37">
        <f t="shared" si="79"/>
        <v>28138685</v>
      </c>
      <c r="AC70" s="37">
        <f t="shared" si="79"/>
        <v>41349055</v>
      </c>
      <c r="AD70" s="37">
        <f t="shared" si="79"/>
        <v>2173940</v>
      </c>
      <c r="AE70" s="33">
        <f t="shared" si="79"/>
        <v>111836645</v>
      </c>
      <c r="AH70" s="17"/>
      <c r="AI70" s="17"/>
      <c r="AJ70" s="17" t="s">
        <v>1087</v>
      </c>
      <c r="AK70" s="17"/>
      <c r="AL70" s="18">
        <f t="shared" si="15"/>
        <v>0</v>
      </c>
      <c r="AM70" s="18">
        <f t="shared" si="2"/>
        <v>14235.839346213768</v>
      </c>
      <c r="AN70" s="18">
        <f t="shared" si="3"/>
        <v>6804.0992253343948</v>
      </c>
      <c r="AO70" s="18">
        <f t="shared" si="4"/>
        <v>0</v>
      </c>
      <c r="AP70" s="18">
        <f t="shared" si="5"/>
        <v>0</v>
      </c>
      <c r="AQ70" s="18">
        <f t="shared" si="6"/>
        <v>0</v>
      </c>
      <c r="AR70" s="18">
        <f t="shared" si="7"/>
        <v>13748.551967513762</v>
      </c>
      <c r="AS70" s="18">
        <f t="shared" si="8"/>
        <v>12877.871307675592</v>
      </c>
      <c r="AT70" s="18">
        <f t="shared" si="9"/>
        <v>2720.2167401124225</v>
      </c>
      <c r="AU70" s="53">
        <f t="shared" si="10"/>
        <v>13111.309722202413</v>
      </c>
    </row>
    <row r="71" spans="2:47">
      <c r="E71" s="10" t="s">
        <v>6806</v>
      </c>
      <c r="F71" s="34">
        <f t="shared" ref="F71:O71" si="80">F9+F40</f>
        <v>0</v>
      </c>
      <c r="G71" s="34">
        <f t="shared" si="80"/>
        <v>470800710280</v>
      </c>
      <c r="H71" s="34">
        <f t="shared" si="80"/>
        <v>13616897203</v>
      </c>
      <c r="I71" s="34">
        <f t="shared" si="80"/>
        <v>0</v>
      </c>
      <c r="J71" s="34">
        <f t="shared" si="80"/>
        <v>0</v>
      </c>
      <c r="K71" s="34">
        <f t="shared" si="80"/>
        <v>0</v>
      </c>
      <c r="L71" s="34">
        <f t="shared" si="80"/>
        <v>348085090050</v>
      </c>
      <c r="M71" s="34">
        <f t="shared" si="80"/>
        <v>498502653729</v>
      </c>
      <c r="N71" s="34">
        <f t="shared" si="80"/>
        <v>0</v>
      </c>
      <c r="O71" s="39">
        <f t="shared" si="80"/>
        <v>1331005351262</v>
      </c>
      <c r="U71" s="10" t="s">
        <v>6806</v>
      </c>
      <c r="V71" s="34">
        <f t="shared" ref="V71:AE71" si="81">V9+V40</f>
        <v>0</v>
      </c>
      <c r="W71" s="34">
        <f t="shared" si="81"/>
        <v>29787680</v>
      </c>
      <c r="X71" s="34">
        <f t="shared" si="81"/>
        <v>1087290</v>
      </c>
      <c r="Y71" s="34">
        <f t="shared" si="81"/>
        <v>0</v>
      </c>
      <c r="Z71" s="34">
        <f t="shared" si="81"/>
        <v>0</v>
      </c>
      <c r="AA71" s="34">
        <f t="shared" si="81"/>
        <v>0</v>
      </c>
      <c r="AB71" s="34">
        <f t="shared" si="81"/>
        <v>22596110</v>
      </c>
      <c r="AC71" s="34">
        <f t="shared" si="81"/>
        <v>34169110</v>
      </c>
      <c r="AD71" s="34">
        <f t="shared" si="81"/>
        <v>0</v>
      </c>
      <c r="AE71" s="39">
        <f t="shared" si="81"/>
        <v>87640190</v>
      </c>
      <c r="AK71" s="10" t="s">
        <v>6806</v>
      </c>
      <c r="AL71" s="54">
        <f t="shared" si="15"/>
        <v>0</v>
      </c>
      <c r="AM71" s="54">
        <f t="shared" ref="AM71:AM98" si="82">IFERROR(G71/W71,0)</f>
        <v>15805.215789883603</v>
      </c>
      <c r="AN71" s="54">
        <f t="shared" ref="AN71:AN98" si="83">IFERROR(H71/X71,0)</f>
        <v>12523.70315463216</v>
      </c>
      <c r="AO71" s="54">
        <f t="shared" ref="AO71:AO98" si="84">IFERROR(I71/Y71,0)</f>
        <v>0</v>
      </c>
      <c r="AP71" s="54">
        <f t="shared" ref="AP71:AP98" si="85">IFERROR(J71/Z71,0)</f>
        <v>0</v>
      </c>
      <c r="AQ71" s="54">
        <f t="shared" ref="AQ71:AQ98" si="86">IFERROR(K71/AA71,0)</f>
        <v>0</v>
      </c>
      <c r="AR71" s="54">
        <f t="shared" ref="AR71:AR98" si="87">IFERROR(L71/AB71,0)</f>
        <v>15404.646642718591</v>
      </c>
      <c r="AS71" s="54">
        <f t="shared" ref="AS71:AS98" si="88">IFERROR(M71/AC71,0)</f>
        <v>14589.278261242391</v>
      </c>
      <c r="AT71" s="54">
        <f t="shared" ref="AT71:AT98" si="89">IFERROR(N71/AD71,0)</f>
        <v>0</v>
      </c>
      <c r="AU71" s="55">
        <f t="shared" ref="AU71:AU98" si="90">IFERROR(O71/AE71,0)</f>
        <v>15187.157299202569</v>
      </c>
    </row>
    <row r="72" spans="2:47">
      <c r="B72" s="17"/>
      <c r="C72" s="17"/>
      <c r="D72" s="17"/>
      <c r="E72" s="17" t="s">
        <v>1088</v>
      </c>
      <c r="F72" s="40">
        <f t="shared" ref="F72:O72" si="91">F10+F41</f>
        <v>0</v>
      </c>
      <c r="G72" s="40">
        <f t="shared" si="91"/>
        <v>41996430880</v>
      </c>
      <c r="H72" s="40">
        <f t="shared" si="91"/>
        <v>14643282540</v>
      </c>
      <c r="I72" s="40">
        <f t="shared" si="91"/>
        <v>0</v>
      </c>
      <c r="J72" s="40">
        <f t="shared" si="91"/>
        <v>0</v>
      </c>
      <c r="K72" s="40">
        <f t="shared" si="91"/>
        <v>0</v>
      </c>
      <c r="L72" s="40">
        <f t="shared" si="91"/>
        <v>38781082970</v>
      </c>
      <c r="M72" s="40">
        <f t="shared" si="91"/>
        <v>1007125000</v>
      </c>
      <c r="N72" s="40">
        <f t="shared" si="91"/>
        <v>0</v>
      </c>
      <c r="O72" s="38">
        <f t="shared" si="91"/>
        <v>96427921390</v>
      </c>
      <c r="R72" s="17"/>
      <c r="S72" s="17"/>
      <c r="T72" s="17"/>
      <c r="U72" s="17" t="s">
        <v>1088</v>
      </c>
      <c r="V72" s="40">
        <f t="shared" ref="V72:AE72" si="92">V10+V41</f>
        <v>0</v>
      </c>
      <c r="W72" s="40">
        <f t="shared" si="92"/>
        <v>6233880</v>
      </c>
      <c r="X72" s="40">
        <f t="shared" si="92"/>
        <v>3066115</v>
      </c>
      <c r="Y72" s="40">
        <f t="shared" si="92"/>
        <v>0</v>
      </c>
      <c r="Z72" s="40">
        <f t="shared" si="92"/>
        <v>0</v>
      </c>
      <c r="AA72" s="40">
        <f t="shared" si="92"/>
        <v>0</v>
      </c>
      <c r="AB72" s="40">
        <f t="shared" si="92"/>
        <v>5542575</v>
      </c>
      <c r="AC72" s="40">
        <f t="shared" si="92"/>
        <v>436150</v>
      </c>
      <c r="AD72" s="40">
        <f t="shared" si="92"/>
        <v>0</v>
      </c>
      <c r="AE72" s="38">
        <f t="shared" si="92"/>
        <v>15278720</v>
      </c>
      <c r="AH72" s="17"/>
      <c r="AI72" s="17"/>
      <c r="AJ72" s="17"/>
      <c r="AK72" s="17" t="s">
        <v>1088</v>
      </c>
      <c r="AL72" s="56">
        <f t="shared" ref="AL72:AL98" si="93">IFERROR(F72/V72,0)</f>
        <v>0</v>
      </c>
      <c r="AM72" s="56">
        <f t="shared" si="82"/>
        <v>6736.8045069844138</v>
      </c>
      <c r="AN72" s="56">
        <f t="shared" si="83"/>
        <v>4775.8425695057103</v>
      </c>
      <c r="AO72" s="56">
        <f t="shared" si="84"/>
        <v>0</v>
      </c>
      <c r="AP72" s="56">
        <f t="shared" si="85"/>
        <v>0</v>
      </c>
      <c r="AQ72" s="56">
        <f t="shared" si="86"/>
        <v>0</v>
      </c>
      <c r="AR72" s="56">
        <f t="shared" si="87"/>
        <v>6996.9432926031677</v>
      </c>
      <c r="AS72" s="56">
        <f t="shared" si="88"/>
        <v>2309.1253009285797</v>
      </c>
      <c r="AT72" s="56">
        <f t="shared" si="89"/>
        <v>0</v>
      </c>
      <c r="AU72" s="57">
        <f t="shared" si="90"/>
        <v>6311.2565313062878</v>
      </c>
    </row>
    <row r="73" spans="2:47">
      <c r="E73" s="10" t="s">
        <v>1034</v>
      </c>
      <c r="F73" s="34">
        <f t="shared" ref="F73:O73" si="94">F11+F42</f>
        <v>0</v>
      </c>
      <c r="G73" s="34">
        <f t="shared" si="94"/>
        <v>0</v>
      </c>
      <c r="H73" s="34">
        <f t="shared" si="94"/>
        <v>0</v>
      </c>
      <c r="I73" s="34">
        <f t="shared" si="94"/>
        <v>0</v>
      </c>
      <c r="J73" s="34">
        <f t="shared" si="94"/>
        <v>0</v>
      </c>
      <c r="K73" s="34">
        <f t="shared" si="94"/>
        <v>0</v>
      </c>
      <c r="L73" s="34">
        <f t="shared" si="94"/>
        <v>0</v>
      </c>
      <c r="M73" s="34">
        <f t="shared" si="94"/>
        <v>23561826690</v>
      </c>
      <c r="N73" s="34">
        <f t="shared" si="94"/>
        <v>0</v>
      </c>
      <c r="O73" s="39">
        <f t="shared" si="94"/>
        <v>23561826690</v>
      </c>
      <c r="U73" s="10" t="s">
        <v>1034</v>
      </c>
      <c r="V73" s="34">
        <f t="shared" ref="V73:AE73" si="95">V11+V42</f>
        <v>0</v>
      </c>
      <c r="W73" s="34">
        <f t="shared" si="95"/>
        <v>0</v>
      </c>
      <c r="X73" s="34">
        <f t="shared" si="95"/>
        <v>0</v>
      </c>
      <c r="Y73" s="34">
        <f t="shared" si="95"/>
        <v>0</v>
      </c>
      <c r="Z73" s="34">
        <f t="shared" si="95"/>
        <v>0</v>
      </c>
      <c r="AA73" s="34">
        <f t="shared" si="95"/>
        <v>0</v>
      </c>
      <c r="AB73" s="34">
        <f t="shared" si="95"/>
        <v>0</v>
      </c>
      <c r="AC73" s="34">
        <f t="shared" si="95"/>
        <v>1825640</v>
      </c>
      <c r="AD73" s="34">
        <f t="shared" si="95"/>
        <v>0</v>
      </c>
      <c r="AE73" s="39">
        <f t="shared" si="95"/>
        <v>1825640</v>
      </c>
      <c r="AK73" s="10" t="s">
        <v>1034</v>
      </c>
      <c r="AL73" s="54">
        <f t="shared" si="93"/>
        <v>0</v>
      </c>
      <c r="AM73" s="54">
        <f t="shared" si="82"/>
        <v>0</v>
      </c>
      <c r="AN73" s="54">
        <f t="shared" si="83"/>
        <v>0</v>
      </c>
      <c r="AO73" s="54">
        <f t="shared" si="84"/>
        <v>0</v>
      </c>
      <c r="AP73" s="54">
        <f t="shared" si="85"/>
        <v>0</v>
      </c>
      <c r="AQ73" s="54">
        <f t="shared" si="86"/>
        <v>0</v>
      </c>
      <c r="AR73" s="54">
        <f t="shared" si="87"/>
        <v>0</v>
      </c>
      <c r="AS73" s="54">
        <f t="shared" si="88"/>
        <v>12906.064004951688</v>
      </c>
      <c r="AT73" s="54">
        <f t="shared" si="89"/>
        <v>0</v>
      </c>
      <c r="AU73" s="55">
        <f t="shared" si="90"/>
        <v>12906.064004951688</v>
      </c>
    </row>
    <row r="74" spans="2:47">
      <c r="B74" s="17"/>
      <c r="C74" s="17"/>
      <c r="D74" s="17"/>
      <c r="E74" s="17" t="s">
        <v>1036</v>
      </c>
      <c r="F74" s="40">
        <f t="shared" ref="F74:O74" si="96">F12+F43</f>
        <v>0</v>
      </c>
      <c r="G74" s="40">
        <f t="shared" si="96"/>
        <v>0</v>
      </c>
      <c r="H74" s="40">
        <f t="shared" si="96"/>
        <v>0</v>
      </c>
      <c r="I74" s="40">
        <f t="shared" si="96"/>
        <v>0</v>
      </c>
      <c r="J74" s="40">
        <f t="shared" si="96"/>
        <v>0</v>
      </c>
      <c r="K74" s="40">
        <f t="shared" si="96"/>
        <v>0</v>
      </c>
      <c r="L74" s="40">
        <f t="shared" si="96"/>
        <v>0</v>
      </c>
      <c r="M74" s="40">
        <f t="shared" si="96"/>
        <v>5379199065</v>
      </c>
      <c r="N74" s="40">
        <f t="shared" si="96"/>
        <v>0</v>
      </c>
      <c r="O74" s="38">
        <f t="shared" si="96"/>
        <v>5379199065</v>
      </c>
      <c r="R74" s="17"/>
      <c r="S74" s="17"/>
      <c r="T74" s="17"/>
      <c r="U74" s="17" t="s">
        <v>1036</v>
      </c>
      <c r="V74" s="40">
        <f t="shared" ref="V74:AE74" si="97">V12+V43</f>
        <v>0</v>
      </c>
      <c r="W74" s="40">
        <f t="shared" si="97"/>
        <v>0</v>
      </c>
      <c r="X74" s="40">
        <f t="shared" si="97"/>
        <v>0</v>
      </c>
      <c r="Y74" s="40">
        <f t="shared" si="97"/>
        <v>0</v>
      </c>
      <c r="Z74" s="40">
        <f t="shared" si="97"/>
        <v>0</v>
      </c>
      <c r="AA74" s="40">
        <f t="shared" si="97"/>
        <v>0</v>
      </c>
      <c r="AB74" s="40">
        <f t="shared" si="97"/>
        <v>0</v>
      </c>
      <c r="AC74" s="40">
        <f t="shared" si="97"/>
        <v>3042735</v>
      </c>
      <c r="AD74" s="40">
        <f t="shared" si="97"/>
        <v>0</v>
      </c>
      <c r="AE74" s="38">
        <f t="shared" si="97"/>
        <v>3042735</v>
      </c>
      <c r="AH74" s="17"/>
      <c r="AI74" s="17"/>
      <c r="AJ74" s="17"/>
      <c r="AK74" s="17" t="s">
        <v>1036</v>
      </c>
      <c r="AL74" s="56">
        <f t="shared" si="93"/>
        <v>0</v>
      </c>
      <c r="AM74" s="56">
        <f t="shared" si="82"/>
        <v>0</v>
      </c>
      <c r="AN74" s="56">
        <f t="shared" si="83"/>
        <v>0</v>
      </c>
      <c r="AO74" s="56">
        <f t="shared" si="84"/>
        <v>0</v>
      </c>
      <c r="AP74" s="56">
        <f t="shared" si="85"/>
        <v>0</v>
      </c>
      <c r="AQ74" s="56">
        <f t="shared" si="86"/>
        <v>0</v>
      </c>
      <c r="AR74" s="56">
        <f t="shared" si="87"/>
        <v>0</v>
      </c>
      <c r="AS74" s="56">
        <f t="shared" si="88"/>
        <v>1767.8828636079054</v>
      </c>
      <c r="AT74" s="56">
        <f t="shared" si="89"/>
        <v>0</v>
      </c>
      <c r="AU74" s="57">
        <f t="shared" si="90"/>
        <v>1767.8828636079054</v>
      </c>
    </row>
    <row r="75" spans="2:47">
      <c r="E75" s="10" t="s">
        <v>6481</v>
      </c>
      <c r="F75" s="34">
        <f t="shared" ref="F75:O75" si="98">F13+F44</f>
        <v>0</v>
      </c>
      <c r="G75" s="34">
        <f t="shared" si="98"/>
        <v>0</v>
      </c>
      <c r="H75" s="34">
        <f t="shared" si="98"/>
        <v>0</v>
      </c>
      <c r="I75" s="34">
        <f t="shared" si="98"/>
        <v>0</v>
      </c>
      <c r="J75" s="34">
        <f t="shared" si="98"/>
        <v>0</v>
      </c>
      <c r="K75" s="34">
        <f t="shared" si="98"/>
        <v>0</v>
      </c>
      <c r="L75" s="34">
        <f t="shared" si="98"/>
        <v>0</v>
      </c>
      <c r="M75" s="34">
        <f t="shared" si="98"/>
        <v>4037004500</v>
      </c>
      <c r="N75" s="34">
        <f t="shared" si="98"/>
        <v>5913587980</v>
      </c>
      <c r="O75" s="39">
        <f t="shared" si="98"/>
        <v>9950592480</v>
      </c>
      <c r="U75" s="10" t="s">
        <v>6481</v>
      </c>
      <c r="V75" s="34">
        <f t="shared" ref="V75:AE75" si="99">V13+V44</f>
        <v>0</v>
      </c>
      <c r="W75" s="34">
        <f t="shared" si="99"/>
        <v>0</v>
      </c>
      <c r="X75" s="34">
        <f t="shared" si="99"/>
        <v>0</v>
      </c>
      <c r="Y75" s="34">
        <f t="shared" si="99"/>
        <v>0</v>
      </c>
      <c r="Z75" s="34">
        <f t="shared" si="99"/>
        <v>0</v>
      </c>
      <c r="AA75" s="34">
        <f t="shared" si="99"/>
        <v>0</v>
      </c>
      <c r="AB75" s="34">
        <f t="shared" si="99"/>
        <v>0</v>
      </c>
      <c r="AC75" s="34">
        <f t="shared" si="99"/>
        <v>1875420</v>
      </c>
      <c r="AD75" s="34">
        <f t="shared" si="99"/>
        <v>2173940</v>
      </c>
      <c r="AE75" s="39">
        <f t="shared" si="99"/>
        <v>4049360</v>
      </c>
      <c r="AK75" s="10" t="s">
        <v>6481</v>
      </c>
      <c r="AL75" s="54">
        <f t="shared" si="93"/>
        <v>0</v>
      </c>
      <c r="AM75" s="54">
        <f t="shared" si="82"/>
        <v>0</v>
      </c>
      <c r="AN75" s="54">
        <f t="shared" si="83"/>
        <v>0</v>
      </c>
      <c r="AO75" s="54">
        <f t="shared" si="84"/>
        <v>0</v>
      </c>
      <c r="AP75" s="54">
        <f t="shared" si="85"/>
        <v>0</v>
      </c>
      <c r="AQ75" s="54">
        <f t="shared" si="86"/>
        <v>0</v>
      </c>
      <c r="AR75" s="54">
        <f t="shared" si="87"/>
        <v>0</v>
      </c>
      <c r="AS75" s="54">
        <f t="shared" si="88"/>
        <v>2152.5868872039332</v>
      </c>
      <c r="AT75" s="54">
        <f t="shared" si="89"/>
        <v>2720.2167401124225</v>
      </c>
      <c r="AU75" s="55">
        <f t="shared" si="90"/>
        <v>2457.3247327972817</v>
      </c>
    </row>
    <row r="76" spans="2:47">
      <c r="B76" s="17"/>
      <c r="C76" s="17"/>
      <c r="D76" s="17" t="s">
        <v>1106</v>
      </c>
      <c r="E76" s="17"/>
      <c r="F76" s="40">
        <f t="shared" ref="F76:O76" si="100">F14+F45</f>
        <v>0</v>
      </c>
      <c r="G76" s="40">
        <f t="shared" si="100"/>
        <v>0</v>
      </c>
      <c r="H76" s="40">
        <f t="shared" si="100"/>
        <v>260750782768</v>
      </c>
      <c r="I76" s="40">
        <f t="shared" si="100"/>
        <v>398516143864</v>
      </c>
      <c r="J76" s="40">
        <f t="shared" si="100"/>
        <v>0</v>
      </c>
      <c r="K76" s="40">
        <f t="shared" si="100"/>
        <v>313207324898</v>
      </c>
      <c r="L76" s="40">
        <f t="shared" si="100"/>
        <v>6036719000</v>
      </c>
      <c r="M76" s="40">
        <f t="shared" si="100"/>
        <v>954772811887</v>
      </c>
      <c r="N76" s="40">
        <f t="shared" si="100"/>
        <v>3941933320</v>
      </c>
      <c r="O76" s="38">
        <f t="shared" si="100"/>
        <v>1937225715737</v>
      </c>
      <c r="R76" s="17"/>
      <c r="S76" s="17"/>
      <c r="T76" s="17" t="s">
        <v>1106</v>
      </c>
      <c r="U76" s="17"/>
      <c r="V76" s="40">
        <f t="shared" ref="V76:AE76" si="101">V14+V45</f>
        <v>0</v>
      </c>
      <c r="W76" s="40">
        <f t="shared" si="101"/>
        <v>0</v>
      </c>
      <c r="X76" s="40">
        <f t="shared" si="101"/>
        <v>8990135</v>
      </c>
      <c r="Y76" s="40">
        <f t="shared" si="101"/>
        <v>12455927</v>
      </c>
      <c r="Z76" s="40">
        <f t="shared" si="101"/>
        <v>0</v>
      </c>
      <c r="AA76" s="40">
        <f t="shared" si="101"/>
        <v>9979979</v>
      </c>
      <c r="AB76" s="40">
        <f t="shared" si="101"/>
        <v>149642</v>
      </c>
      <c r="AC76" s="40">
        <f t="shared" si="101"/>
        <v>35072641</v>
      </c>
      <c r="AD76" s="40">
        <f t="shared" si="101"/>
        <v>360000</v>
      </c>
      <c r="AE76" s="38">
        <f t="shared" si="101"/>
        <v>67008324</v>
      </c>
      <c r="AH76" s="17"/>
      <c r="AI76" s="17"/>
      <c r="AJ76" s="17" t="s">
        <v>1106</v>
      </c>
      <c r="AK76" s="17"/>
      <c r="AL76" s="56">
        <f t="shared" si="93"/>
        <v>0</v>
      </c>
      <c r="AM76" s="56">
        <f t="shared" si="82"/>
        <v>0</v>
      </c>
      <c r="AN76" s="56">
        <f t="shared" si="83"/>
        <v>29004.100913723763</v>
      </c>
      <c r="AO76" s="56">
        <f t="shared" si="84"/>
        <v>31994.097578124856</v>
      </c>
      <c r="AP76" s="56">
        <f t="shared" si="85"/>
        <v>0</v>
      </c>
      <c r="AQ76" s="56">
        <f t="shared" si="86"/>
        <v>31383.565526340284</v>
      </c>
      <c r="AR76" s="56">
        <f t="shared" si="87"/>
        <v>40341.07403001831</v>
      </c>
      <c r="AS76" s="56">
        <f t="shared" si="88"/>
        <v>27222.723600626483</v>
      </c>
      <c r="AT76" s="56">
        <f t="shared" si="89"/>
        <v>10949.814777777778</v>
      </c>
      <c r="AU76" s="57">
        <f t="shared" si="90"/>
        <v>28910.224880971506</v>
      </c>
    </row>
    <row r="77" spans="2:47">
      <c r="E77" s="10" t="s">
        <v>379</v>
      </c>
      <c r="F77" s="34">
        <f t="shared" ref="F77:O77" si="102">F15+F46</f>
        <v>0</v>
      </c>
      <c r="G77" s="34">
        <f t="shared" si="102"/>
        <v>0</v>
      </c>
      <c r="H77" s="34">
        <f t="shared" si="102"/>
        <v>73595148480</v>
      </c>
      <c r="I77" s="34">
        <f t="shared" si="102"/>
        <v>0</v>
      </c>
      <c r="J77" s="34">
        <f t="shared" si="102"/>
        <v>0</v>
      </c>
      <c r="K77" s="34">
        <f t="shared" si="102"/>
        <v>0</v>
      </c>
      <c r="L77" s="34">
        <f t="shared" si="102"/>
        <v>0</v>
      </c>
      <c r="M77" s="34">
        <f t="shared" si="102"/>
        <v>0</v>
      </c>
      <c r="N77" s="34">
        <f t="shared" si="102"/>
        <v>0</v>
      </c>
      <c r="O77" s="39">
        <f t="shared" si="102"/>
        <v>73595148480</v>
      </c>
      <c r="U77" s="10" t="s">
        <v>379</v>
      </c>
      <c r="V77" s="34">
        <f t="shared" ref="V77:AE77" si="103">V15+V46</f>
        <v>0</v>
      </c>
      <c r="W77" s="34">
        <f t="shared" si="103"/>
        <v>0</v>
      </c>
      <c r="X77" s="34">
        <f t="shared" si="103"/>
        <v>2862720</v>
      </c>
      <c r="Y77" s="34">
        <f t="shared" si="103"/>
        <v>0</v>
      </c>
      <c r="Z77" s="34">
        <f t="shared" si="103"/>
        <v>0</v>
      </c>
      <c r="AA77" s="34">
        <f t="shared" si="103"/>
        <v>0</v>
      </c>
      <c r="AB77" s="34">
        <f t="shared" si="103"/>
        <v>0</v>
      </c>
      <c r="AC77" s="34">
        <f t="shared" si="103"/>
        <v>0</v>
      </c>
      <c r="AD77" s="34">
        <f t="shared" si="103"/>
        <v>0</v>
      </c>
      <c r="AE77" s="39">
        <f t="shared" si="103"/>
        <v>2862720</v>
      </c>
      <c r="AK77" s="10" t="s">
        <v>379</v>
      </c>
      <c r="AL77" s="54">
        <f t="shared" si="93"/>
        <v>0</v>
      </c>
      <c r="AM77" s="54">
        <f t="shared" si="82"/>
        <v>0</v>
      </c>
      <c r="AN77" s="54">
        <f t="shared" si="83"/>
        <v>25708.119718309859</v>
      </c>
      <c r="AO77" s="54">
        <f t="shared" si="84"/>
        <v>0</v>
      </c>
      <c r="AP77" s="54">
        <f t="shared" si="85"/>
        <v>0</v>
      </c>
      <c r="AQ77" s="54">
        <f t="shared" si="86"/>
        <v>0</v>
      </c>
      <c r="AR77" s="54">
        <f t="shared" si="87"/>
        <v>0</v>
      </c>
      <c r="AS77" s="54">
        <f t="shared" si="88"/>
        <v>0</v>
      </c>
      <c r="AT77" s="54">
        <f t="shared" si="89"/>
        <v>0</v>
      </c>
      <c r="AU77" s="55">
        <f t="shared" si="90"/>
        <v>25708.119718309859</v>
      </c>
    </row>
    <row r="78" spans="2:47">
      <c r="B78" s="17"/>
      <c r="C78" s="17"/>
      <c r="D78" s="17"/>
      <c r="E78" s="17" t="s">
        <v>356</v>
      </c>
      <c r="F78" s="40">
        <f t="shared" ref="F78:O78" si="104">F16+F47</f>
        <v>0</v>
      </c>
      <c r="G78" s="40">
        <f t="shared" si="104"/>
        <v>0</v>
      </c>
      <c r="H78" s="40">
        <f t="shared" si="104"/>
        <v>70815465</v>
      </c>
      <c r="I78" s="40">
        <f t="shared" si="104"/>
        <v>0</v>
      </c>
      <c r="J78" s="40">
        <f t="shared" si="104"/>
        <v>0</v>
      </c>
      <c r="K78" s="40">
        <f t="shared" si="104"/>
        <v>0</v>
      </c>
      <c r="L78" s="40">
        <f t="shared" si="104"/>
        <v>0</v>
      </c>
      <c r="M78" s="40">
        <f t="shared" si="104"/>
        <v>696575587982</v>
      </c>
      <c r="N78" s="40">
        <f t="shared" si="104"/>
        <v>0</v>
      </c>
      <c r="O78" s="38">
        <f t="shared" si="104"/>
        <v>696646403447</v>
      </c>
      <c r="R78" s="17"/>
      <c r="S78" s="17"/>
      <c r="T78" s="17"/>
      <c r="U78" s="17" t="s">
        <v>356</v>
      </c>
      <c r="V78" s="40">
        <f t="shared" ref="V78:AE78" si="105">V16+V47</f>
        <v>0</v>
      </c>
      <c r="W78" s="40">
        <f t="shared" si="105"/>
        <v>0</v>
      </c>
      <c r="X78" s="40">
        <f t="shared" si="105"/>
        <v>2835</v>
      </c>
      <c r="Y78" s="40">
        <f t="shared" si="105"/>
        <v>0</v>
      </c>
      <c r="Z78" s="40">
        <f t="shared" si="105"/>
        <v>0</v>
      </c>
      <c r="AA78" s="40">
        <f t="shared" si="105"/>
        <v>0</v>
      </c>
      <c r="AB78" s="40">
        <f t="shared" si="105"/>
        <v>0</v>
      </c>
      <c r="AC78" s="40">
        <f t="shared" si="105"/>
        <v>27142920</v>
      </c>
      <c r="AD78" s="40">
        <f t="shared" si="105"/>
        <v>0</v>
      </c>
      <c r="AE78" s="38">
        <f t="shared" si="105"/>
        <v>27145755</v>
      </c>
      <c r="AH78" s="17"/>
      <c r="AI78" s="17"/>
      <c r="AJ78" s="17"/>
      <c r="AK78" s="17" t="s">
        <v>356</v>
      </c>
      <c r="AL78" s="56">
        <f t="shared" si="93"/>
        <v>0</v>
      </c>
      <c r="AM78" s="56">
        <f t="shared" si="82"/>
        <v>0</v>
      </c>
      <c r="AN78" s="56">
        <f t="shared" si="83"/>
        <v>24979</v>
      </c>
      <c r="AO78" s="56">
        <f t="shared" si="84"/>
        <v>0</v>
      </c>
      <c r="AP78" s="56">
        <f t="shared" si="85"/>
        <v>0</v>
      </c>
      <c r="AQ78" s="56">
        <f t="shared" si="86"/>
        <v>0</v>
      </c>
      <c r="AR78" s="56">
        <f t="shared" si="87"/>
        <v>0</v>
      </c>
      <c r="AS78" s="56">
        <f t="shared" si="88"/>
        <v>25663.251705490788</v>
      </c>
      <c r="AT78" s="56">
        <f t="shared" si="89"/>
        <v>0</v>
      </c>
      <c r="AU78" s="57">
        <f t="shared" si="90"/>
        <v>25663.180244830179</v>
      </c>
    </row>
    <row r="79" spans="2:47">
      <c r="E79" s="10" t="s">
        <v>1189</v>
      </c>
      <c r="F79" s="34">
        <f t="shared" ref="F79:O79" si="106">F17+F48</f>
        <v>0</v>
      </c>
      <c r="G79" s="34">
        <f t="shared" si="106"/>
        <v>0</v>
      </c>
      <c r="H79" s="34">
        <f t="shared" si="106"/>
        <v>147372360409</v>
      </c>
      <c r="I79" s="34">
        <f t="shared" si="106"/>
        <v>341682517231</v>
      </c>
      <c r="J79" s="34">
        <f t="shared" si="106"/>
        <v>0</v>
      </c>
      <c r="K79" s="34">
        <f t="shared" si="106"/>
        <v>259719180398</v>
      </c>
      <c r="L79" s="34">
        <f t="shared" si="106"/>
        <v>0</v>
      </c>
      <c r="M79" s="34">
        <f t="shared" si="106"/>
        <v>193106636210</v>
      </c>
      <c r="N79" s="34">
        <f t="shared" si="106"/>
        <v>0</v>
      </c>
      <c r="O79" s="39">
        <f t="shared" si="106"/>
        <v>941880694248</v>
      </c>
      <c r="U79" s="10" t="s">
        <v>1189</v>
      </c>
      <c r="V79" s="34">
        <f t="shared" ref="V79:AE79" si="107">V17+V48</f>
        <v>0</v>
      </c>
      <c r="W79" s="34">
        <f t="shared" si="107"/>
        <v>0</v>
      </c>
      <c r="X79" s="34">
        <f t="shared" si="107"/>
        <v>4668030</v>
      </c>
      <c r="Y79" s="34">
        <f t="shared" si="107"/>
        <v>10244806</v>
      </c>
      <c r="Z79" s="34">
        <f t="shared" si="107"/>
        <v>0</v>
      </c>
      <c r="AA79" s="34">
        <f t="shared" si="107"/>
        <v>7691748</v>
      </c>
      <c r="AB79" s="34">
        <f t="shared" si="107"/>
        <v>0</v>
      </c>
      <c r="AC79" s="34">
        <f t="shared" si="107"/>
        <v>5920332</v>
      </c>
      <c r="AD79" s="34">
        <f t="shared" si="107"/>
        <v>0</v>
      </c>
      <c r="AE79" s="39">
        <f t="shared" si="107"/>
        <v>28524916</v>
      </c>
      <c r="AK79" s="10" t="s">
        <v>1189</v>
      </c>
      <c r="AL79" s="54">
        <f t="shared" si="93"/>
        <v>0</v>
      </c>
      <c r="AM79" s="54">
        <f t="shared" si="82"/>
        <v>0</v>
      </c>
      <c r="AN79" s="54">
        <f t="shared" si="83"/>
        <v>31570.568400160239</v>
      </c>
      <c r="AO79" s="54">
        <f t="shared" si="84"/>
        <v>33351.7801343432</v>
      </c>
      <c r="AP79" s="54">
        <f t="shared" si="85"/>
        <v>0</v>
      </c>
      <c r="AQ79" s="54">
        <f t="shared" si="86"/>
        <v>33765.950262281083</v>
      </c>
      <c r="AR79" s="54">
        <f t="shared" si="87"/>
        <v>0</v>
      </c>
      <c r="AS79" s="54">
        <f t="shared" si="88"/>
        <v>32617.534998037274</v>
      </c>
      <c r="AT79" s="54">
        <f t="shared" si="89"/>
        <v>0</v>
      </c>
      <c r="AU79" s="55">
        <f t="shared" si="90"/>
        <v>33019.578190799934</v>
      </c>
    </row>
    <row r="80" spans="2:47">
      <c r="B80" s="17"/>
      <c r="C80" s="17"/>
      <c r="D80" s="17"/>
      <c r="E80" s="17" t="s">
        <v>1808</v>
      </c>
      <c r="F80" s="40">
        <f t="shared" ref="F80:O80" si="108">F18+F49</f>
        <v>0</v>
      </c>
      <c r="G80" s="40">
        <f t="shared" si="108"/>
        <v>0</v>
      </c>
      <c r="H80" s="40">
        <f t="shared" si="108"/>
        <v>0</v>
      </c>
      <c r="I80" s="40">
        <f t="shared" si="108"/>
        <v>0</v>
      </c>
      <c r="J80" s="40">
        <f t="shared" si="108"/>
        <v>0</v>
      </c>
      <c r="K80" s="40">
        <f t="shared" si="108"/>
        <v>0</v>
      </c>
      <c r="L80" s="40">
        <f t="shared" si="108"/>
        <v>0</v>
      </c>
      <c r="M80" s="40">
        <f t="shared" si="108"/>
        <v>0</v>
      </c>
      <c r="N80" s="40">
        <f t="shared" si="108"/>
        <v>0</v>
      </c>
      <c r="O80" s="38">
        <f t="shared" si="108"/>
        <v>0</v>
      </c>
      <c r="R80" s="17"/>
      <c r="S80" s="17"/>
      <c r="T80" s="17"/>
      <c r="U80" s="17" t="s">
        <v>1808</v>
      </c>
      <c r="V80" s="40">
        <f t="shared" ref="V80:AE80" si="109">V18+V49</f>
        <v>0</v>
      </c>
      <c r="W80" s="40">
        <f t="shared" si="109"/>
        <v>0</v>
      </c>
      <c r="X80" s="40">
        <f t="shared" si="109"/>
        <v>0</v>
      </c>
      <c r="Y80" s="40">
        <f t="shared" si="109"/>
        <v>0</v>
      </c>
      <c r="Z80" s="40">
        <f t="shared" si="109"/>
        <v>0</v>
      </c>
      <c r="AA80" s="40">
        <f t="shared" si="109"/>
        <v>0</v>
      </c>
      <c r="AB80" s="40">
        <f t="shared" si="109"/>
        <v>0</v>
      </c>
      <c r="AC80" s="40">
        <f t="shared" si="109"/>
        <v>0</v>
      </c>
      <c r="AD80" s="40">
        <f t="shared" si="109"/>
        <v>0</v>
      </c>
      <c r="AE80" s="38">
        <f t="shared" si="109"/>
        <v>0</v>
      </c>
      <c r="AH80" s="17"/>
      <c r="AI80" s="17"/>
      <c r="AJ80" s="17"/>
      <c r="AK80" s="17" t="s">
        <v>1808</v>
      </c>
      <c r="AL80" s="56">
        <f t="shared" si="93"/>
        <v>0</v>
      </c>
      <c r="AM80" s="56">
        <f t="shared" si="82"/>
        <v>0</v>
      </c>
      <c r="AN80" s="56">
        <f t="shared" si="83"/>
        <v>0</v>
      </c>
      <c r="AO80" s="56">
        <f t="shared" si="84"/>
        <v>0</v>
      </c>
      <c r="AP80" s="56">
        <f t="shared" si="85"/>
        <v>0</v>
      </c>
      <c r="AQ80" s="56">
        <f t="shared" si="86"/>
        <v>0</v>
      </c>
      <c r="AR80" s="56">
        <f t="shared" si="87"/>
        <v>0</v>
      </c>
      <c r="AS80" s="56">
        <f t="shared" si="88"/>
        <v>0</v>
      </c>
      <c r="AT80" s="56">
        <f t="shared" si="89"/>
        <v>0</v>
      </c>
      <c r="AU80" s="57">
        <f t="shared" si="90"/>
        <v>0</v>
      </c>
    </row>
    <row r="81" spans="2:47">
      <c r="E81" s="10" t="s">
        <v>1810</v>
      </c>
      <c r="F81" s="34">
        <f t="shared" ref="F81:O81" si="110">F19+F50</f>
        <v>0</v>
      </c>
      <c r="G81" s="34">
        <f t="shared" si="110"/>
        <v>0</v>
      </c>
      <c r="H81" s="34">
        <f t="shared" si="110"/>
        <v>0</v>
      </c>
      <c r="I81" s="34">
        <f t="shared" si="110"/>
        <v>2946442230</v>
      </c>
      <c r="J81" s="34">
        <f t="shared" si="110"/>
        <v>0</v>
      </c>
      <c r="K81" s="34">
        <f t="shared" si="110"/>
        <v>979371000</v>
      </c>
      <c r="L81" s="34">
        <f t="shared" si="110"/>
        <v>0</v>
      </c>
      <c r="M81" s="34">
        <f t="shared" si="110"/>
        <v>0</v>
      </c>
      <c r="N81" s="34">
        <f t="shared" si="110"/>
        <v>0</v>
      </c>
      <c r="O81" s="39">
        <f t="shared" si="110"/>
        <v>3925813230</v>
      </c>
      <c r="U81" s="10" t="s">
        <v>1810</v>
      </c>
      <c r="V81" s="34">
        <f t="shared" ref="V81:AE81" si="111">V19+V50</f>
        <v>0</v>
      </c>
      <c r="W81" s="34">
        <f t="shared" si="111"/>
        <v>0</v>
      </c>
      <c r="X81" s="34">
        <f t="shared" si="111"/>
        <v>0</v>
      </c>
      <c r="Y81" s="34">
        <f t="shared" si="111"/>
        <v>91530</v>
      </c>
      <c r="Z81" s="34">
        <f t="shared" si="111"/>
        <v>0</v>
      </c>
      <c r="AA81" s="34">
        <f t="shared" si="111"/>
        <v>36612</v>
      </c>
      <c r="AB81" s="34">
        <f t="shared" si="111"/>
        <v>0</v>
      </c>
      <c r="AC81" s="34">
        <f t="shared" si="111"/>
        <v>0</v>
      </c>
      <c r="AD81" s="34">
        <f t="shared" si="111"/>
        <v>0</v>
      </c>
      <c r="AE81" s="39">
        <f t="shared" si="111"/>
        <v>128142</v>
      </c>
      <c r="AK81" s="10" t="s">
        <v>1810</v>
      </c>
      <c r="AL81" s="54">
        <f t="shared" si="93"/>
        <v>0</v>
      </c>
      <c r="AM81" s="54">
        <f t="shared" si="82"/>
        <v>0</v>
      </c>
      <c r="AN81" s="54">
        <f t="shared" si="83"/>
        <v>0</v>
      </c>
      <c r="AO81" s="54">
        <f t="shared" si="84"/>
        <v>32191</v>
      </c>
      <c r="AP81" s="54">
        <f t="shared" si="85"/>
        <v>0</v>
      </c>
      <c r="AQ81" s="54">
        <f t="shared" si="86"/>
        <v>26750</v>
      </c>
      <c r="AR81" s="54">
        <f t="shared" si="87"/>
        <v>0</v>
      </c>
      <c r="AS81" s="54">
        <f t="shared" si="88"/>
        <v>0</v>
      </c>
      <c r="AT81" s="54">
        <f t="shared" si="89"/>
        <v>0</v>
      </c>
      <c r="AU81" s="55">
        <f t="shared" si="90"/>
        <v>30636.428571428572</v>
      </c>
    </row>
    <row r="82" spans="2:47">
      <c r="B82" s="17"/>
      <c r="C82" s="17"/>
      <c r="D82" s="17"/>
      <c r="E82" s="17" t="s">
        <v>6821</v>
      </c>
      <c r="F82" s="40">
        <f t="shared" ref="F82:O82" si="112">F20+F51</f>
        <v>0</v>
      </c>
      <c r="G82" s="40">
        <f t="shared" si="112"/>
        <v>0</v>
      </c>
      <c r="H82" s="40">
        <f t="shared" si="112"/>
        <v>0</v>
      </c>
      <c r="I82" s="40">
        <f t="shared" si="112"/>
        <v>0</v>
      </c>
      <c r="J82" s="40">
        <f t="shared" si="112"/>
        <v>0</v>
      </c>
      <c r="K82" s="40">
        <f t="shared" si="112"/>
        <v>0</v>
      </c>
      <c r="L82" s="40">
        <f t="shared" si="112"/>
        <v>0</v>
      </c>
      <c r="M82" s="40">
        <f t="shared" si="112"/>
        <v>0</v>
      </c>
      <c r="N82" s="40">
        <f t="shared" si="112"/>
        <v>0</v>
      </c>
      <c r="O82" s="38">
        <f t="shared" si="112"/>
        <v>0</v>
      </c>
      <c r="R82" s="17"/>
      <c r="S82" s="17"/>
      <c r="T82" s="17"/>
      <c r="U82" s="17" t="s">
        <v>6821</v>
      </c>
      <c r="V82" s="40">
        <f t="shared" ref="V82:AE82" si="113">V20+V51</f>
        <v>0</v>
      </c>
      <c r="W82" s="40">
        <f t="shared" si="113"/>
        <v>0</v>
      </c>
      <c r="X82" s="40">
        <f t="shared" si="113"/>
        <v>0</v>
      </c>
      <c r="Y82" s="40">
        <f t="shared" si="113"/>
        <v>0</v>
      </c>
      <c r="Z82" s="40">
        <f t="shared" si="113"/>
        <v>0</v>
      </c>
      <c r="AA82" s="40">
        <f t="shared" si="113"/>
        <v>0</v>
      </c>
      <c r="AB82" s="40">
        <f t="shared" si="113"/>
        <v>0</v>
      </c>
      <c r="AC82" s="40">
        <f t="shared" si="113"/>
        <v>0</v>
      </c>
      <c r="AD82" s="40">
        <f t="shared" si="113"/>
        <v>0</v>
      </c>
      <c r="AE82" s="38">
        <f t="shared" si="113"/>
        <v>0</v>
      </c>
      <c r="AH82" s="17"/>
      <c r="AI82" s="17"/>
      <c r="AJ82" s="17"/>
      <c r="AK82" s="17" t="s">
        <v>6821</v>
      </c>
      <c r="AL82" s="56">
        <f t="shared" si="93"/>
        <v>0</v>
      </c>
      <c r="AM82" s="56">
        <f t="shared" si="82"/>
        <v>0</v>
      </c>
      <c r="AN82" s="56">
        <f t="shared" si="83"/>
        <v>0</v>
      </c>
      <c r="AO82" s="56">
        <f t="shared" si="84"/>
        <v>0</v>
      </c>
      <c r="AP82" s="56">
        <f t="shared" si="85"/>
        <v>0</v>
      </c>
      <c r="AQ82" s="56">
        <f t="shared" si="86"/>
        <v>0</v>
      </c>
      <c r="AR82" s="56">
        <f t="shared" si="87"/>
        <v>0</v>
      </c>
      <c r="AS82" s="56">
        <f t="shared" si="88"/>
        <v>0</v>
      </c>
      <c r="AT82" s="56">
        <f t="shared" si="89"/>
        <v>0</v>
      </c>
      <c r="AU82" s="57">
        <f t="shared" si="90"/>
        <v>0</v>
      </c>
    </row>
    <row r="83" spans="2:47">
      <c r="E83" s="10" t="s">
        <v>6868</v>
      </c>
      <c r="F83" s="34">
        <f t="shared" ref="F83:O83" si="114">F21+F52</f>
        <v>0</v>
      </c>
      <c r="G83" s="34">
        <f t="shared" si="114"/>
        <v>0</v>
      </c>
      <c r="H83" s="34">
        <f t="shared" si="114"/>
        <v>39712458414</v>
      </c>
      <c r="I83" s="34">
        <f t="shared" si="114"/>
        <v>53887184403</v>
      </c>
      <c r="J83" s="34">
        <f t="shared" si="114"/>
        <v>0</v>
      </c>
      <c r="K83" s="34">
        <f t="shared" si="114"/>
        <v>52508773500</v>
      </c>
      <c r="L83" s="34">
        <f t="shared" si="114"/>
        <v>6036719000</v>
      </c>
      <c r="M83" s="34">
        <f t="shared" si="114"/>
        <v>65090587695</v>
      </c>
      <c r="N83" s="34">
        <f t="shared" si="114"/>
        <v>3941933320</v>
      </c>
      <c r="O83" s="39">
        <f t="shared" si="114"/>
        <v>221177656332</v>
      </c>
      <c r="U83" s="10" t="s">
        <v>6868</v>
      </c>
      <c r="V83" s="34">
        <f t="shared" ref="V83:AE83" si="115">V21+V52</f>
        <v>0</v>
      </c>
      <c r="W83" s="34">
        <f t="shared" si="115"/>
        <v>0</v>
      </c>
      <c r="X83" s="34">
        <f t="shared" si="115"/>
        <v>1456550</v>
      </c>
      <c r="Y83" s="34">
        <f t="shared" si="115"/>
        <v>2119591</v>
      </c>
      <c r="Z83" s="34">
        <f t="shared" si="115"/>
        <v>0</v>
      </c>
      <c r="AA83" s="34">
        <f t="shared" si="115"/>
        <v>2251619</v>
      </c>
      <c r="AB83" s="34">
        <f t="shared" si="115"/>
        <v>149642</v>
      </c>
      <c r="AC83" s="34">
        <f t="shared" si="115"/>
        <v>2009389</v>
      </c>
      <c r="AD83" s="34">
        <f t="shared" si="115"/>
        <v>360000</v>
      </c>
      <c r="AE83" s="39">
        <f t="shared" si="115"/>
        <v>8346791</v>
      </c>
      <c r="AK83" s="10" t="s">
        <v>6868</v>
      </c>
      <c r="AL83" s="54">
        <f t="shared" si="93"/>
        <v>0</v>
      </c>
      <c r="AM83" s="54">
        <f t="shared" si="82"/>
        <v>0</v>
      </c>
      <c r="AN83" s="54">
        <f t="shared" si="83"/>
        <v>27264.740938519102</v>
      </c>
      <c r="AO83" s="54">
        <f t="shared" si="84"/>
        <v>25423.388004100791</v>
      </c>
      <c r="AP83" s="54">
        <f t="shared" si="85"/>
        <v>0</v>
      </c>
      <c r="AQ83" s="54">
        <f t="shared" si="86"/>
        <v>23320.452305652067</v>
      </c>
      <c r="AR83" s="54">
        <f t="shared" si="87"/>
        <v>40341.07403001831</v>
      </c>
      <c r="AS83" s="54">
        <f t="shared" si="88"/>
        <v>32393.223858098158</v>
      </c>
      <c r="AT83" s="54">
        <f t="shared" si="89"/>
        <v>10949.814777777778</v>
      </c>
      <c r="AU83" s="55">
        <f t="shared" si="90"/>
        <v>26498.525760618661</v>
      </c>
    </row>
    <row r="84" spans="2:47">
      <c r="B84" s="17"/>
      <c r="C84" s="17"/>
      <c r="D84" s="17" t="s">
        <v>1429</v>
      </c>
      <c r="E84" s="17"/>
      <c r="F84" s="40">
        <f t="shared" ref="F84:O84" si="116">F22+F53</f>
        <v>0</v>
      </c>
      <c r="G84" s="40">
        <f t="shared" si="116"/>
        <v>0</v>
      </c>
      <c r="H84" s="40">
        <f t="shared" si="116"/>
        <v>299123134270</v>
      </c>
      <c r="I84" s="40">
        <f t="shared" si="116"/>
        <v>27616927250</v>
      </c>
      <c r="J84" s="40">
        <f t="shared" si="116"/>
        <v>0</v>
      </c>
      <c r="K84" s="40">
        <f t="shared" si="116"/>
        <v>23621636193</v>
      </c>
      <c r="L84" s="40">
        <f t="shared" si="116"/>
        <v>0</v>
      </c>
      <c r="M84" s="40">
        <f t="shared" si="116"/>
        <v>31918958779</v>
      </c>
      <c r="N84" s="40">
        <f t="shared" si="116"/>
        <v>0</v>
      </c>
      <c r="O84" s="38">
        <f t="shared" si="116"/>
        <v>382280656492</v>
      </c>
      <c r="R84" s="17"/>
      <c r="S84" s="17"/>
      <c r="T84" s="17" t="s">
        <v>1429</v>
      </c>
      <c r="U84" s="17"/>
      <c r="V84" s="40">
        <f t="shared" ref="V84:AE84" si="117">V22+V53</f>
        <v>0</v>
      </c>
      <c r="W84" s="40">
        <f t="shared" si="117"/>
        <v>0</v>
      </c>
      <c r="X84" s="40">
        <f t="shared" si="117"/>
        <v>16039781</v>
      </c>
      <c r="Y84" s="40">
        <f t="shared" si="117"/>
        <v>1458094</v>
      </c>
      <c r="Z84" s="40">
        <f t="shared" si="117"/>
        <v>0</v>
      </c>
      <c r="AA84" s="40">
        <f t="shared" si="117"/>
        <v>1126113</v>
      </c>
      <c r="AB84" s="40">
        <f t="shared" si="117"/>
        <v>0</v>
      </c>
      <c r="AC84" s="40">
        <f t="shared" si="117"/>
        <v>1442909</v>
      </c>
      <c r="AD84" s="40">
        <f t="shared" si="117"/>
        <v>0</v>
      </c>
      <c r="AE84" s="38">
        <f t="shared" si="117"/>
        <v>20066897</v>
      </c>
      <c r="AH84" s="17"/>
      <c r="AI84" s="17"/>
      <c r="AJ84" s="17" t="s">
        <v>1429</v>
      </c>
      <c r="AK84" s="17"/>
      <c r="AL84" s="56">
        <f t="shared" si="93"/>
        <v>0</v>
      </c>
      <c r="AM84" s="56">
        <f t="shared" si="82"/>
        <v>0</v>
      </c>
      <c r="AN84" s="56">
        <f t="shared" si="83"/>
        <v>18648.829075035377</v>
      </c>
      <c r="AO84" s="56">
        <f t="shared" si="84"/>
        <v>18940.429937987537</v>
      </c>
      <c r="AP84" s="56">
        <f t="shared" si="85"/>
        <v>0</v>
      </c>
      <c r="AQ84" s="56">
        <f t="shared" si="86"/>
        <v>20976.257438640703</v>
      </c>
      <c r="AR84" s="56">
        <f t="shared" si="87"/>
        <v>0</v>
      </c>
      <c r="AS84" s="56">
        <f t="shared" si="88"/>
        <v>22121.255587843723</v>
      </c>
      <c r="AT84" s="56">
        <f t="shared" si="89"/>
        <v>0</v>
      </c>
      <c r="AU84" s="57">
        <f t="shared" si="90"/>
        <v>19050.312387211634</v>
      </c>
    </row>
    <row r="85" spans="2:47">
      <c r="E85" s="10" t="s">
        <v>10</v>
      </c>
      <c r="F85" s="34">
        <f t="shared" ref="F85:O85" si="118">F23+F54</f>
        <v>0</v>
      </c>
      <c r="G85" s="34">
        <f t="shared" si="118"/>
        <v>0</v>
      </c>
      <c r="H85" s="34">
        <f t="shared" si="118"/>
        <v>12927963350</v>
      </c>
      <c r="I85" s="34">
        <f t="shared" si="118"/>
        <v>0</v>
      </c>
      <c r="J85" s="34">
        <f t="shared" si="118"/>
        <v>0</v>
      </c>
      <c r="K85" s="34">
        <f t="shared" si="118"/>
        <v>23618136193</v>
      </c>
      <c r="L85" s="34">
        <f t="shared" si="118"/>
        <v>0</v>
      </c>
      <c r="M85" s="34">
        <f t="shared" si="118"/>
        <v>11001369287</v>
      </c>
      <c r="N85" s="34">
        <f t="shared" si="118"/>
        <v>0</v>
      </c>
      <c r="O85" s="39">
        <f t="shared" si="118"/>
        <v>47547468830</v>
      </c>
      <c r="U85" s="10" t="s">
        <v>10</v>
      </c>
      <c r="V85" s="34">
        <f t="shared" ref="V85:AE85" si="119">V23+V54</f>
        <v>0</v>
      </c>
      <c r="W85" s="34">
        <f t="shared" si="119"/>
        <v>0</v>
      </c>
      <c r="X85" s="34">
        <f t="shared" si="119"/>
        <v>675549</v>
      </c>
      <c r="Y85" s="34">
        <f t="shared" si="119"/>
        <v>0</v>
      </c>
      <c r="Z85" s="34">
        <f t="shared" si="119"/>
        <v>0</v>
      </c>
      <c r="AA85" s="34">
        <f t="shared" si="119"/>
        <v>1126111</v>
      </c>
      <c r="AB85" s="34">
        <f t="shared" si="119"/>
        <v>0</v>
      </c>
      <c r="AC85" s="34">
        <f t="shared" si="119"/>
        <v>391015</v>
      </c>
      <c r="AD85" s="34">
        <f t="shared" si="119"/>
        <v>0</v>
      </c>
      <c r="AE85" s="39">
        <f t="shared" si="119"/>
        <v>2192675</v>
      </c>
      <c r="AK85" s="10" t="s">
        <v>10</v>
      </c>
      <c r="AL85" s="54">
        <f t="shared" si="93"/>
        <v>0</v>
      </c>
      <c r="AM85" s="54">
        <f t="shared" si="82"/>
        <v>0</v>
      </c>
      <c r="AN85" s="54">
        <f t="shared" si="83"/>
        <v>19136.973557802616</v>
      </c>
      <c r="AO85" s="54">
        <f t="shared" si="84"/>
        <v>0</v>
      </c>
      <c r="AP85" s="54">
        <f t="shared" si="85"/>
        <v>0</v>
      </c>
      <c r="AQ85" s="54">
        <f t="shared" si="86"/>
        <v>20973.186651227101</v>
      </c>
      <c r="AR85" s="54">
        <f t="shared" si="87"/>
        <v>0</v>
      </c>
      <c r="AS85" s="54">
        <f t="shared" si="88"/>
        <v>28135.414976407556</v>
      </c>
      <c r="AT85" s="54">
        <f t="shared" si="89"/>
        <v>0</v>
      </c>
      <c r="AU85" s="55">
        <f t="shared" si="90"/>
        <v>21684.68597945432</v>
      </c>
    </row>
    <row r="86" spans="2:47">
      <c r="B86" s="17"/>
      <c r="C86" s="17"/>
      <c r="D86" s="17"/>
      <c r="E86" s="17" t="s">
        <v>1430</v>
      </c>
      <c r="F86" s="40">
        <f t="shared" ref="F86:O86" si="120">F24+F55</f>
        <v>0</v>
      </c>
      <c r="G86" s="40">
        <f t="shared" si="120"/>
        <v>0</v>
      </c>
      <c r="H86" s="40">
        <f t="shared" si="120"/>
        <v>283491876653</v>
      </c>
      <c r="I86" s="40">
        <f t="shared" si="120"/>
        <v>27581792116</v>
      </c>
      <c r="J86" s="40">
        <f t="shared" si="120"/>
        <v>0</v>
      </c>
      <c r="K86" s="40">
        <f t="shared" si="120"/>
        <v>0</v>
      </c>
      <c r="L86" s="40">
        <f t="shared" si="120"/>
        <v>0</v>
      </c>
      <c r="M86" s="40">
        <f t="shared" si="120"/>
        <v>349894492</v>
      </c>
      <c r="N86" s="40">
        <f t="shared" si="120"/>
        <v>0</v>
      </c>
      <c r="O86" s="38">
        <f t="shared" si="120"/>
        <v>311423563261</v>
      </c>
      <c r="R86" s="17"/>
      <c r="S86" s="17"/>
      <c r="T86" s="17"/>
      <c r="U86" s="17" t="s">
        <v>1430</v>
      </c>
      <c r="V86" s="40">
        <f t="shared" ref="V86:AE86" si="121">V24+V55</f>
        <v>0</v>
      </c>
      <c r="W86" s="40">
        <f t="shared" si="121"/>
        <v>0</v>
      </c>
      <c r="X86" s="40">
        <f t="shared" si="121"/>
        <v>14527255</v>
      </c>
      <c r="Y86" s="40">
        <f t="shared" si="121"/>
        <v>1456534</v>
      </c>
      <c r="Z86" s="40">
        <f t="shared" si="121"/>
        <v>0</v>
      </c>
      <c r="AA86" s="40">
        <f t="shared" si="121"/>
        <v>0</v>
      </c>
      <c r="AB86" s="40">
        <f t="shared" si="121"/>
        <v>0</v>
      </c>
      <c r="AC86" s="40">
        <f t="shared" si="121"/>
        <v>17739</v>
      </c>
      <c r="AD86" s="40">
        <f t="shared" si="121"/>
        <v>0</v>
      </c>
      <c r="AE86" s="38">
        <f t="shared" si="121"/>
        <v>16001528</v>
      </c>
      <c r="AH86" s="17"/>
      <c r="AI86" s="17"/>
      <c r="AJ86" s="17"/>
      <c r="AK86" s="17" t="s">
        <v>1430</v>
      </c>
      <c r="AL86" s="56">
        <f t="shared" si="93"/>
        <v>0</v>
      </c>
      <c r="AM86" s="56">
        <f t="shared" si="82"/>
        <v>0</v>
      </c>
      <c r="AN86" s="56">
        <f t="shared" si="83"/>
        <v>19514.483407429689</v>
      </c>
      <c r="AO86" s="56">
        <f t="shared" si="84"/>
        <v>18936.593389512364</v>
      </c>
      <c r="AP86" s="56">
        <f t="shared" si="85"/>
        <v>0</v>
      </c>
      <c r="AQ86" s="56">
        <f t="shared" si="86"/>
        <v>0</v>
      </c>
      <c r="AR86" s="56">
        <f t="shared" si="87"/>
        <v>0</v>
      </c>
      <c r="AS86" s="56">
        <f t="shared" si="88"/>
        <v>19724.589435706635</v>
      </c>
      <c r="AT86" s="56">
        <f t="shared" si="89"/>
        <v>0</v>
      </c>
      <c r="AU86" s="57">
        <f t="shared" si="90"/>
        <v>19462.114071918633</v>
      </c>
    </row>
    <row r="87" spans="2:47">
      <c r="E87" s="10" t="s">
        <v>6869</v>
      </c>
      <c r="F87" s="34">
        <f t="shared" ref="F87:O87" si="122">F25+F56</f>
        <v>0</v>
      </c>
      <c r="G87" s="34">
        <f t="shared" si="122"/>
        <v>0</v>
      </c>
      <c r="H87" s="34">
        <f t="shared" si="122"/>
        <v>2703294267</v>
      </c>
      <c r="I87" s="34">
        <f t="shared" si="122"/>
        <v>35135134</v>
      </c>
      <c r="J87" s="34">
        <f t="shared" si="122"/>
        <v>0</v>
      </c>
      <c r="K87" s="34">
        <f t="shared" si="122"/>
        <v>3500000</v>
      </c>
      <c r="L87" s="34">
        <f t="shared" si="122"/>
        <v>0</v>
      </c>
      <c r="M87" s="34">
        <f t="shared" si="122"/>
        <v>20567695000</v>
      </c>
      <c r="N87" s="34">
        <f t="shared" si="122"/>
        <v>0</v>
      </c>
      <c r="O87" s="39">
        <f t="shared" si="122"/>
        <v>23309624401</v>
      </c>
      <c r="U87" s="10" t="s">
        <v>6869</v>
      </c>
      <c r="V87" s="34">
        <f t="shared" ref="V87:AE87" si="123">V25+V56</f>
        <v>0</v>
      </c>
      <c r="W87" s="34">
        <f t="shared" si="123"/>
        <v>0</v>
      </c>
      <c r="X87" s="34">
        <f t="shared" si="123"/>
        <v>836977</v>
      </c>
      <c r="Y87" s="34">
        <f t="shared" si="123"/>
        <v>1560</v>
      </c>
      <c r="Z87" s="34">
        <f t="shared" si="123"/>
        <v>0</v>
      </c>
      <c r="AA87" s="34">
        <f t="shared" si="123"/>
        <v>2</v>
      </c>
      <c r="AB87" s="34">
        <f t="shared" si="123"/>
        <v>0</v>
      </c>
      <c r="AC87" s="34">
        <f t="shared" si="123"/>
        <v>1034155</v>
      </c>
      <c r="AD87" s="34">
        <f t="shared" si="123"/>
        <v>0</v>
      </c>
      <c r="AE87" s="39">
        <f t="shared" si="123"/>
        <v>1872694</v>
      </c>
      <c r="AK87" s="10" t="s">
        <v>6869</v>
      </c>
      <c r="AL87" s="54">
        <f t="shared" si="93"/>
        <v>0</v>
      </c>
      <c r="AM87" s="54">
        <f t="shared" si="82"/>
        <v>0</v>
      </c>
      <c r="AN87" s="54">
        <f t="shared" si="83"/>
        <v>3229.8310073036655</v>
      </c>
      <c r="AO87" s="54">
        <f t="shared" si="84"/>
        <v>22522.521794871795</v>
      </c>
      <c r="AP87" s="54">
        <f t="shared" si="85"/>
        <v>0</v>
      </c>
      <c r="AQ87" s="54">
        <f t="shared" si="86"/>
        <v>1750000</v>
      </c>
      <c r="AR87" s="54">
        <f t="shared" si="87"/>
        <v>0</v>
      </c>
      <c r="AS87" s="54">
        <f t="shared" si="88"/>
        <v>19888.406476785396</v>
      </c>
      <c r="AT87" s="54">
        <f t="shared" si="89"/>
        <v>0</v>
      </c>
      <c r="AU87" s="55">
        <f t="shared" si="90"/>
        <v>12447.107963714307</v>
      </c>
    </row>
    <row r="88" spans="2:47">
      <c r="B88" s="17"/>
      <c r="C88" s="17"/>
      <c r="D88" s="17" t="s">
        <v>1085</v>
      </c>
      <c r="E88" s="17"/>
      <c r="F88" s="40">
        <f t="shared" ref="F88:O88" si="124">F26+F57</f>
        <v>0</v>
      </c>
      <c r="G88" s="40">
        <f t="shared" si="124"/>
        <v>165012804000</v>
      </c>
      <c r="H88" s="40">
        <f t="shared" si="124"/>
        <v>0</v>
      </c>
      <c r="I88" s="40">
        <f t="shared" si="124"/>
        <v>8401250000</v>
      </c>
      <c r="J88" s="40">
        <f t="shared" si="124"/>
        <v>668221915730</v>
      </c>
      <c r="K88" s="40">
        <f t="shared" si="124"/>
        <v>400042301958</v>
      </c>
      <c r="L88" s="40">
        <f t="shared" si="124"/>
        <v>0</v>
      </c>
      <c r="M88" s="40">
        <f t="shared" si="124"/>
        <v>0</v>
      </c>
      <c r="N88" s="40">
        <f t="shared" si="124"/>
        <v>67662601000</v>
      </c>
      <c r="O88" s="38">
        <f t="shared" si="124"/>
        <v>1309340872688</v>
      </c>
      <c r="R88" s="17"/>
      <c r="S88" s="17"/>
      <c r="T88" s="17" t="s">
        <v>1085</v>
      </c>
      <c r="U88" s="17"/>
      <c r="V88" s="40">
        <f t="shared" ref="V88:AE88" si="125">V26+V57</f>
        <v>0</v>
      </c>
      <c r="W88" s="40">
        <f t="shared" si="125"/>
        <v>18248070</v>
      </c>
      <c r="X88" s="40">
        <f t="shared" si="125"/>
        <v>0</v>
      </c>
      <c r="Y88" s="40">
        <f t="shared" si="125"/>
        <v>2050000</v>
      </c>
      <c r="Z88" s="40">
        <f t="shared" si="125"/>
        <v>58066843</v>
      </c>
      <c r="AA88" s="40">
        <f t="shared" si="125"/>
        <v>33313529</v>
      </c>
      <c r="AB88" s="40">
        <f t="shared" si="125"/>
        <v>0</v>
      </c>
      <c r="AC88" s="40">
        <f t="shared" si="125"/>
        <v>0</v>
      </c>
      <c r="AD88" s="40">
        <f t="shared" si="125"/>
        <v>3309450</v>
      </c>
      <c r="AE88" s="38">
        <f t="shared" si="125"/>
        <v>114987892</v>
      </c>
      <c r="AH88" s="17"/>
      <c r="AI88" s="17"/>
      <c r="AJ88" s="17" t="s">
        <v>1085</v>
      </c>
      <c r="AK88" s="17"/>
      <c r="AL88" s="56">
        <f t="shared" si="93"/>
        <v>0</v>
      </c>
      <c r="AM88" s="56">
        <f t="shared" si="82"/>
        <v>9042.7537816327967</v>
      </c>
      <c r="AN88" s="56">
        <f t="shared" si="83"/>
        <v>0</v>
      </c>
      <c r="AO88" s="56">
        <f t="shared" si="84"/>
        <v>4098.1707317073169</v>
      </c>
      <c r="AP88" s="56">
        <f t="shared" si="85"/>
        <v>11507.805163955616</v>
      </c>
      <c r="AQ88" s="56">
        <f t="shared" si="86"/>
        <v>12008.403611577747</v>
      </c>
      <c r="AR88" s="56">
        <f t="shared" si="87"/>
        <v>0</v>
      </c>
      <c r="AS88" s="56">
        <f t="shared" si="88"/>
        <v>0</v>
      </c>
      <c r="AT88" s="56">
        <f t="shared" si="89"/>
        <v>20445.270664309781</v>
      </c>
      <c r="AU88" s="57">
        <f t="shared" si="90"/>
        <v>11386.77168451788</v>
      </c>
    </row>
    <row r="89" spans="2:47">
      <c r="E89" s="10" t="s">
        <v>1086</v>
      </c>
      <c r="F89" s="34">
        <f t="shared" ref="F89:O89" si="126">F27+F58</f>
        <v>0</v>
      </c>
      <c r="G89" s="34">
        <f t="shared" si="126"/>
        <v>150936963900</v>
      </c>
      <c r="H89" s="34">
        <f t="shared" si="126"/>
        <v>0</v>
      </c>
      <c r="I89" s="34">
        <f t="shared" si="126"/>
        <v>8401250000</v>
      </c>
      <c r="J89" s="34">
        <f t="shared" si="126"/>
        <v>650930115730</v>
      </c>
      <c r="K89" s="34">
        <f t="shared" si="126"/>
        <v>383158200941</v>
      </c>
      <c r="L89" s="34">
        <f t="shared" si="126"/>
        <v>0</v>
      </c>
      <c r="M89" s="34">
        <f t="shared" si="126"/>
        <v>0</v>
      </c>
      <c r="N89" s="34">
        <f t="shared" si="126"/>
        <v>67662601000</v>
      </c>
      <c r="O89" s="39">
        <f t="shared" si="126"/>
        <v>1261089131571</v>
      </c>
      <c r="U89" s="10" t="s">
        <v>1086</v>
      </c>
      <c r="V89" s="34">
        <f t="shared" ref="V89:AE89" si="127">V27+V58</f>
        <v>0</v>
      </c>
      <c r="W89" s="34">
        <f t="shared" si="127"/>
        <v>12541421</v>
      </c>
      <c r="X89" s="34">
        <f t="shared" si="127"/>
        <v>0</v>
      </c>
      <c r="Y89" s="34">
        <f t="shared" si="127"/>
        <v>2050000</v>
      </c>
      <c r="Z89" s="34">
        <f t="shared" si="127"/>
        <v>51966843</v>
      </c>
      <c r="AA89" s="34">
        <f t="shared" si="127"/>
        <v>25942588</v>
      </c>
      <c r="AB89" s="34">
        <f t="shared" si="127"/>
        <v>0</v>
      </c>
      <c r="AC89" s="34">
        <f t="shared" si="127"/>
        <v>0</v>
      </c>
      <c r="AD89" s="34">
        <f t="shared" si="127"/>
        <v>3309450</v>
      </c>
      <c r="AE89" s="39">
        <f t="shared" si="127"/>
        <v>95810302</v>
      </c>
      <c r="AK89" s="10" t="s">
        <v>1086</v>
      </c>
      <c r="AL89" s="54">
        <f t="shared" si="93"/>
        <v>0</v>
      </c>
      <c r="AM89" s="54">
        <f t="shared" si="82"/>
        <v>12035.076718977858</v>
      </c>
      <c r="AN89" s="54">
        <f t="shared" si="83"/>
        <v>0</v>
      </c>
      <c r="AO89" s="54">
        <f t="shared" si="84"/>
        <v>4098.1707317073169</v>
      </c>
      <c r="AP89" s="54">
        <f t="shared" si="85"/>
        <v>12525.873771666291</v>
      </c>
      <c r="AQ89" s="54">
        <f t="shared" si="86"/>
        <v>14769.467138012598</v>
      </c>
      <c r="AR89" s="54">
        <f t="shared" si="87"/>
        <v>0</v>
      </c>
      <c r="AS89" s="54">
        <f t="shared" si="88"/>
        <v>0</v>
      </c>
      <c r="AT89" s="54">
        <f t="shared" si="89"/>
        <v>20445.270664309781</v>
      </c>
      <c r="AU89" s="55">
        <f t="shared" si="90"/>
        <v>13162.354206659322</v>
      </c>
    </row>
    <row r="90" spans="2:47">
      <c r="B90" s="17"/>
      <c r="C90" s="17"/>
      <c r="D90" s="17"/>
      <c r="E90" s="17" t="s">
        <v>2073</v>
      </c>
      <c r="F90" s="40">
        <f t="shared" ref="F90:O90" si="128">F28+F59</f>
        <v>0</v>
      </c>
      <c r="G90" s="40">
        <f t="shared" si="128"/>
        <v>14075840100</v>
      </c>
      <c r="H90" s="40">
        <f t="shared" si="128"/>
        <v>0</v>
      </c>
      <c r="I90" s="40">
        <f t="shared" si="128"/>
        <v>0</v>
      </c>
      <c r="J90" s="40">
        <f t="shared" si="128"/>
        <v>17291800000</v>
      </c>
      <c r="K90" s="40">
        <f t="shared" si="128"/>
        <v>16884101017</v>
      </c>
      <c r="L90" s="40">
        <f t="shared" si="128"/>
        <v>0</v>
      </c>
      <c r="M90" s="40">
        <f t="shared" si="128"/>
        <v>0</v>
      </c>
      <c r="N90" s="40">
        <f t="shared" si="128"/>
        <v>0</v>
      </c>
      <c r="O90" s="38">
        <f t="shared" si="128"/>
        <v>48251741117</v>
      </c>
      <c r="R90" s="17"/>
      <c r="S90" s="17"/>
      <c r="T90" s="17"/>
      <c r="U90" s="17" t="s">
        <v>2073</v>
      </c>
      <c r="V90" s="40">
        <f t="shared" ref="V90:AE90" si="129">V28+V59</f>
        <v>0</v>
      </c>
      <c r="W90" s="40">
        <f t="shared" si="129"/>
        <v>5706649</v>
      </c>
      <c r="X90" s="40">
        <f t="shared" si="129"/>
        <v>0</v>
      </c>
      <c r="Y90" s="40">
        <f t="shared" si="129"/>
        <v>0</v>
      </c>
      <c r="Z90" s="40">
        <f t="shared" si="129"/>
        <v>6100000</v>
      </c>
      <c r="AA90" s="40">
        <f t="shared" si="129"/>
        <v>7370941</v>
      </c>
      <c r="AB90" s="40">
        <f t="shared" si="129"/>
        <v>0</v>
      </c>
      <c r="AC90" s="40">
        <f t="shared" si="129"/>
        <v>0</v>
      </c>
      <c r="AD90" s="40">
        <f t="shared" si="129"/>
        <v>0</v>
      </c>
      <c r="AE90" s="38">
        <f t="shared" si="129"/>
        <v>19177590</v>
      </c>
      <c r="AH90" s="17"/>
      <c r="AI90" s="17"/>
      <c r="AJ90" s="17"/>
      <c r="AK90" s="17" t="s">
        <v>2073</v>
      </c>
      <c r="AL90" s="56">
        <f t="shared" si="93"/>
        <v>0</v>
      </c>
      <c r="AM90" s="56">
        <f t="shared" si="82"/>
        <v>2466.5684011755411</v>
      </c>
      <c r="AN90" s="56">
        <f t="shared" si="83"/>
        <v>0</v>
      </c>
      <c r="AO90" s="56">
        <f t="shared" si="84"/>
        <v>0</v>
      </c>
      <c r="AP90" s="56">
        <f>IFERROR(J90/Z90,0)</f>
        <v>2834.7213114754099</v>
      </c>
      <c r="AQ90" s="56">
        <f t="shared" si="86"/>
        <v>2290.6303302387037</v>
      </c>
      <c r="AR90" s="56">
        <f t="shared" si="87"/>
        <v>0</v>
      </c>
      <c r="AS90" s="56">
        <f t="shared" si="88"/>
        <v>0</v>
      </c>
      <c r="AT90" s="56">
        <f t="shared" si="89"/>
        <v>0</v>
      </c>
      <c r="AU90" s="57">
        <f t="shared" si="90"/>
        <v>2516.0482165381572</v>
      </c>
    </row>
    <row r="91" spans="2:47">
      <c r="E91" s="10" t="s">
        <v>6494</v>
      </c>
      <c r="F91" s="34">
        <f t="shared" ref="F91:O91" si="130">F29+F60</f>
        <v>0</v>
      </c>
      <c r="G91" s="34">
        <f t="shared" si="130"/>
        <v>0</v>
      </c>
      <c r="H91" s="34">
        <f t="shared" si="130"/>
        <v>0</v>
      </c>
      <c r="I91" s="34">
        <f t="shared" si="130"/>
        <v>0</v>
      </c>
      <c r="J91" s="34">
        <f t="shared" si="130"/>
        <v>0</v>
      </c>
      <c r="K91" s="34">
        <f t="shared" si="130"/>
        <v>0</v>
      </c>
      <c r="L91" s="34">
        <f t="shared" si="130"/>
        <v>0</v>
      </c>
      <c r="M91" s="34">
        <f t="shared" si="130"/>
        <v>0</v>
      </c>
      <c r="N91" s="34">
        <f t="shared" si="130"/>
        <v>0</v>
      </c>
      <c r="O91" s="39">
        <f t="shared" si="130"/>
        <v>0</v>
      </c>
      <c r="U91" s="10" t="s">
        <v>6494</v>
      </c>
      <c r="V91" s="34">
        <f t="shared" ref="V91:AE91" si="131">V29+V60</f>
        <v>0</v>
      </c>
      <c r="W91" s="34">
        <f t="shared" si="131"/>
        <v>0</v>
      </c>
      <c r="X91" s="34">
        <f t="shared" si="131"/>
        <v>0</v>
      </c>
      <c r="Y91" s="34">
        <f t="shared" si="131"/>
        <v>0</v>
      </c>
      <c r="Z91" s="34">
        <f t="shared" si="131"/>
        <v>0</v>
      </c>
      <c r="AA91" s="34">
        <f t="shared" si="131"/>
        <v>0</v>
      </c>
      <c r="AB91" s="34">
        <f t="shared" si="131"/>
        <v>0</v>
      </c>
      <c r="AC91" s="34">
        <f t="shared" si="131"/>
        <v>0</v>
      </c>
      <c r="AD91" s="34">
        <f t="shared" si="131"/>
        <v>0</v>
      </c>
      <c r="AE91" s="39">
        <f t="shared" si="131"/>
        <v>0</v>
      </c>
      <c r="AK91" s="10" t="s">
        <v>6494</v>
      </c>
      <c r="AL91" s="54">
        <f t="shared" si="93"/>
        <v>0</v>
      </c>
      <c r="AM91" s="54">
        <f t="shared" si="82"/>
        <v>0</v>
      </c>
      <c r="AN91" s="54">
        <f t="shared" si="83"/>
        <v>0</v>
      </c>
      <c r="AO91" s="54">
        <f t="shared" si="84"/>
        <v>0</v>
      </c>
      <c r="AP91" s="54">
        <f t="shared" si="85"/>
        <v>0</v>
      </c>
      <c r="AQ91" s="54">
        <f t="shared" si="86"/>
        <v>0</v>
      </c>
      <c r="AR91" s="54">
        <f t="shared" si="87"/>
        <v>0</v>
      </c>
      <c r="AS91" s="54">
        <f t="shared" si="88"/>
        <v>0</v>
      </c>
      <c r="AT91" s="54">
        <f t="shared" si="89"/>
        <v>0</v>
      </c>
      <c r="AU91" s="55">
        <f t="shared" si="90"/>
        <v>0</v>
      </c>
    </row>
    <row r="92" spans="2:47">
      <c r="B92" s="17"/>
      <c r="C92" s="17"/>
      <c r="D92" s="17" t="s">
        <v>1103</v>
      </c>
      <c r="E92" s="17"/>
      <c r="F92" s="40">
        <f t="shared" ref="F92:O92" si="132">F30+F61</f>
        <v>0</v>
      </c>
      <c r="G92" s="40">
        <f t="shared" si="132"/>
        <v>0</v>
      </c>
      <c r="H92" s="40">
        <f t="shared" si="132"/>
        <v>0</v>
      </c>
      <c r="I92" s="40">
        <f t="shared" si="132"/>
        <v>13034691500</v>
      </c>
      <c r="J92" s="40">
        <f t="shared" si="132"/>
        <v>0</v>
      </c>
      <c r="K92" s="40">
        <f t="shared" si="132"/>
        <v>75555355571</v>
      </c>
      <c r="L92" s="40">
        <f t="shared" si="132"/>
        <v>0</v>
      </c>
      <c r="M92" s="40">
        <f t="shared" si="132"/>
        <v>0</v>
      </c>
      <c r="N92" s="40">
        <f t="shared" si="132"/>
        <v>0</v>
      </c>
      <c r="O92" s="38">
        <f t="shared" si="132"/>
        <v>88590047071</v>
      </c>
      <c r="R92" s="17"/>
      <c r="S92" s="17"/>
      <c r="T92" s="17" t="s">
        <v>1103</v>
      </c>
      <c r="U92" s="17"/>
      <c r="V92" s="40">
        <f t="shared" ref="V92:AE92" si="133">V30+V61</f>
        <v>0</v>
      </c>
      <c r="W92" s="40">
        <f t="shared" si="133"/>
        <v>0</v>
      </c>
      <c r="X92" s="40">
        <f t="shared" si="133"/>
        <v>0</v>
      </c>
      <c r="Y92" s="40">
        <f t="shared" si="133"/>
        <v>241175</v>
      </c>
      <c r="Z92" s="40">
        <f t="shared" si="133"/>
        <v>0</v>
      </c>
      <c r="AA92" s="40">
        <f t="shared" si="133"/>
        <v>936971</v>
      </c>
      <c r="AB92" s="40">
        <f t="shared" si="133"/>
        <v>0</v>
      </c>
      <c r="AC92" s="40">
        <f t="shared" si="133"/>
        <v>0</v>
      </c>
      <c r="AD92" s="40">
        <f t="shared" si="133"/>
        <v>0</v>
      </c>
      <c r="AE92" s="38">
        <f t="shared" si="133"/>
        <v>1178146</v>
      </c>
      <c r="AH92" s="17"/>
      <c r="AI92" s="17"/>
      <c r="AJ92" s="17" t="s">
        <v>1103</v>
      </c>
      <c r="AK92" s="17"/>
      <c r="AL92" s="56">
        <f t="shared" si="93"/>
        <v>0</v>
      </c>
      <c r="AM92" s="56">
        <f t="shared" si="82"/>
        <v>0</v>
      </c>
      <c r="AN92" s="56">
        <f t="shared" si="83"/>
        <v>0</v>
      </c>
      <c r="AO92" s="56">
        <f t="shared" si="84"/>
        <v>54046.611381776718</v>
      </c>
      <c r="AP92" s="56">
        <f t="shared" si="85"/>
        <v>0</v>
      </c>
      <c r="AQ92" s="56">
        <f t="shared" si="86"/>
        <v>80637.880543794847</v>
      </c>
      <c r="AR92" s="56">
        <f t="shared" si="87"/>
        <v>0</v>
      </c>
      <c r="AS92" s="56">
        <f t="shared" si="88"/>
        <v>0</v>
      </c>
      <c r="AT92" s="56">
        <f t="shared" si="89"/>
        <v>0</v>
      </c>
      <c r="AU92" s="57">
        <f t="shared" si="90"/>
        <v>75194.455586149765</v>
      </c>
    </row>
    <row r="93" spans="2:47">
      <c r="E93" s="10" t="s">
        <v>1300</v>
      </c>
      <c r="F93" s="34">
        <f t="shared" ref="F93:O93" si="134">F31+F62</f>
        <v>0</v>
      </c>
      <c r="G93" s="34">
        <f t="shared" si="134"/>
        <v>0</v>
      </c>
      <c r="H93" s="34">
        <f t="shared" si="134"/>
        <v>0</v>
      </c>
      <c r="I93" s="34">
        <f t="shared" si="134"/>
        <v>98740000</v>
      </c>
      <c r="J93" s="34">
        <f t="shared" si="134"/>
        <v>0</v>
      </c>
      <c r="K93" s="34">
        <f t="shared" si="134"/>
        <v>65385487242</v>
      </c>
      <c r="L93" s="34">
        <f t="shared" si="134"/>
        <v>0</v>
      </c>
      <c r="M93" s="34">
        <f t="shared" si="134"/>
        <v>0</v>
      </c>
      <c r="N93" s="34">
        <f t="shared" si="134"/>
        <v>0</v>
      </c>
      <c r="O93" s="39">
        <f t="shared" si="134"/>
        <v>65484227242</v>
      </c>
      <c r="U93" s="10" t="s">
        <v>1300</v>
      </c>
      <c r="V93" s="34">
        <f t="shared" ref="V93:AE93" si="135">V31+V62</f>
        <v>0</v>
      </c>
      <c r="W93" s="34">
        <f t="shared" si="135"/>
        <v>0</v>
      </c>
      <c r="X93" s="34">
        <f t="shared" si="135"/>
        <v>0</v>
      </c>
      <c r="Y93" s="34">
        <f t="shared" si="135"/>
        <v>1038</v>
      </c>
      <c r="Z93" s="34">
        <f t="shared" si="135"/>
        <v>0</v>
      </c>
      <c r="AA93" s="34">
        <f t="shared" si="135"/>
        <v>735066</v>
      </c>
      <c r="AB93" s="34">
        <f t="shared" si="135"/>
        <v>0</v>
      </c>
      <c r="AC93" s="34">
        <f t="shared" si="135"/>
        <v>0</v>
      </c>
      <c r="AD93" s="34">
        <f t="shared" si="135"/>
        <v>0</v>
      </c>
      <c r="AE93" s="39">
        <f t="shared" si="135"/>
        <v>736104</v>
      </c>
      <c r="AK93" s="10" t="s">
        <v>1300</v>
      </c>
      <c r="AL93" s="54">
        <f t="shared" si="93"/>
        <v>0</v>
      </c>
      <c r="AM93" s="54">
        <f t="shared" si="82"/>
        <v>0</v>
      </c>
      <c r="AN93" s="54">
        <f t="shared" si="83"/>
        <v>0</v>
      </c>
      <c r="AO93" s="54">
        <f t="shared" si="84"/>
        <v>95125.240847784196</v>
      </c>
      <c r="AP93" s="54">
        <f t="shared" si="85"/>
        <v>0</v>
      </c>
      <c r="AQ93" s="54">
        <f t="shared" si="86"/>
        <v>88951.859073879081</v>
      </c>
      <c r="AR93" s="54">
        <f t="shared" si="87"/>
        <v>0</v>
      </c>
      <c r="AS93" s="54">
        <f t="shared" si="88"/>
        <v>0</v>
      </c>
      <c r="AT93" s="54">
        <f t="shared" si="89"/>
        <v>0</v>
      </c>
      <c r="AU93" s="55">
        <f t="shared" si="90"/>
        <v>88960.564325149709</v>
      </c>
    </row>
    <row r="94" spans="2:47">
      <c r="B94" s="17"/>
      <c r="C94" s="17"/>
      <c r="D94" s="17"/>
      <c r="E94" s="17" t="s">
        <v>1308</v>
      </c>
      <c r="F94" s="40">
        <f t="shared" ref="F94:O94" si="136">F32+F63</f>
        <v>0</v>
      </c>
      <c r="G94" s="40">
        <f t="shared" si="136"/>
        <v>0</v>
      </c>
      <c r="H94" s="40">
        <f t="shared" si="136"/>
        <v>0</v>
      </c>
      <c r="I94" s="40">
        <f t="shared" si="136"/>
        <v>12935951500</v>
      </c>
      <c r="J94" s="40">
        <f t="shared" si="136"/>
        <v>0</v>
      </c>
      <c r="K94" s="40">
        <f t="shared" si="136"/>
        <v>10169868329</v>
      </c>
      <c r="L94" s="40">
        <f t="shared" si="136"/>
        <v>0</v>
      </c>
      <c r="M94" s="40">
        <f t="shared" si="136"/>
        <v>0</v>
      </c>
      <c r="N94" s="40">
        <f t="shared" si="136"/>
        <v>0</v>
      </c>
      <c r="O94" s="38">
        <f t="shared" si="136"/>
        <v>23105819829</v>
      </c>
      <c r="R94" s="17"/>
      <c r="S94" s="17"/>
      <c r="T94" s="17"/>
      <c r="U94" s="17" t="s">
        <v>1308</v>
      </c>
      <c r="V94" s="40">
        <f t="shared" ref="V94:AE94" si="137">V32+V63</f>
        <v>0</v>
      </c>
      <c r="W94" s="40">
        <f t="shared" si="137"/>
        <v>0</v>
      </c>
      <c r="X94" s="40">
        <f t="shared" si="137"/>
        <v>0</v>
      </c>
      <c r="Y94" s="40">
        <f t="shared" si="137"/>
        <v>240137</v>
      </c>
      <c r="Z94" s="40">
        <f t="shared" si="137"/>
        <v>0</v>
      </c>
      <c r="AA94" s="40">
        <f t="shared" si="137"/>
        <v>201905</v>
      </c>
      <c r="AB94" s="40">
        <f t="shared" si="137"/>
        <v>0</v>
      </c>
      <c r="AC94" s="40">
        <f t="shared" si="137"/>
        <v>0</v>
      </c>
      <c r="AD94" s="40">
        <f t="shared" si="137"/>
        <v>0</v>
      </c>
      <c r="AE94" s="38">
        <f t="shared" si="137"/>
        <v>442042</v>
      </c>
      <c r="AH94" s="17"/>
      <c r="AI94" s="17"/>
      <c r="AJ94" s="17"/>
      <c r="AK94" s="17" t="s">
        <v>1308</v>
      </c>
      <c r="AL94" s="56">
        <f t="shared" si="93"/>
        <v>0</v>
      </c>
      <c r="AM94" s="56">
        <f t="shared" si="82"/>
        <v>0</v>
      </c>
      <c r="AN94" s="56">
        <f t="shared" si="83"/>
        <v>0</v>
      </c>
      <c r="AO94" s="56">
        <f t="shared" si="84"/>
        <v>53869.047668622494</v>
      </c>
      <c r="AP94" s="56">
        <f t="shared" si="85"/>
        <v>0</v>
      </c>
      <c r="AQ94" s="56">
        <f t="shared" si="86"/>
        <v>50369.571476684578</v>
      </c>
      <c r="AR94" s="56">
        <f t="shared" si="87"/>
        <v>0</v>
      </c>
      <c r="AS94" s="56">
        <f t="shared" si="88"/>
        <v>0</v>
      </c>
      <c r="AT94" s="56">
        <f t="shared" si="89"/>
        <v>0</v>
      </c>
      <c r="AU94" s="57">
        <f t="shared" si="90"/>
        <v>52270.643579116913</v>
      </c>
    </row>
    <row r="95" spans="2:47">
      <c r="D95" s="10" t="s">
        <v>1829</v>
      </c>
      <c r="F95" s="34">
        <f t="shared" ref="F95:O95" si="138">F33+F64</f>
        <v>0</v>
      </c>
      <c r="G95" s="34">
        <f t="shared" si="138"/>
        <v>0</v>
      </c>
      <c r="H95" s="34">
        <f t="shared" si="138"/>
        <v>0</v>
      </c>
      <c r="I95" s="34">
        <f t="shared" si="138"/>
        <v>0</v>
      </c>
      <c r="J95" s="34">
        <f t="shared" si="138"/>
        <v>0</v>
      </c>
      <c r="K95" s="34">
        <f t="shared" si="138"/>
        <v>770862750</v>
      </c>
      <c r="L95" s="34">
        <f t="shared" si="138"/>
        <v>0</v>
      </c>
      <c r="M95" s="34">
        <f t="shared" si="138"/>
        <v>0</v>
      </c>
      <c r="N95" s="34">
        <f t="shared" si="138"/>
        <v>0</v>
      </c>
      <c r="O95" s="39">
        <f t="shared" si="138"/>
        <v>770862750</v>
      </c>
      <c r="T95" s="10" t="s">
        <v>1829</v>
      </c>
      <c r="V95" s="34">
        <f t="shared" ref="V95:AE95" si="139">V33+V64</f>
        <v>0</v>
      </c>
      <c r="W95" s="34">
        <f t="shared" si="139"/>
        <v>0</v>
      </c>
      <c r="X95" s="34">
        <f t="shared" si="139"/>
        <v>0</v>
      </c>
      <c r="Y95" s="34">
        <f t="shared" si="139"/>
        <v>0</v>
      </c>
      <c r="Z95" s="34">
        <f t="shared" si="139"/>
        <v>0</v>
      </c>
      <c r="AA95" s="34">
        <f t="shared" si="139"/>
        <v>7033</v>
      </c>
      <c r="AB95" s="34">
        <f t="shared" si="139"/>
        <v>0</v>
      </c>
      <c r="AC95" s="34">
        <f t="shared" si="139"/>
        <v>0</v>
      </c>
      <c r="AD95" s="34">
        <f t="shared" si="139"/>
        <v>0</v>
      </c>
      <c r="AE95" s="39">
        <f t="shared" si="139"/>
        <v>7033</v>
      </c>
      <c r="AJ95" s="10" t="s">
        <v>1829</v>
      </c>
      <c r="AL95" s="54">
        <f t="shared" si="93"/>
        <v>0</v>
      </c>
      <c r="AM95" s="54">
        <f t="shared" si="82"/>
        <v>0</v>
      </c>
      <c r="AN95" s="54">
        <f t="shared" si="83"/>
        <v>0</v>
      </c>
      <c r="AO95" s="54">
        <f t="shared" si="84"/>
        <v>0</v>
      </c>
      <c r="AP95" s="54">
        <f t="shared" si="85"/>
        <v>0</v>
      </c>
      <c r="AQ95" s="54">
        <f t="shared" si="86"/>
        <v>109606.53348499929</v>
      </c>
      <c r="AR95" s="54">
        <f t="shared" si="87"/>
        <v>0</v>
      </c>
      <c r="AS95" s="54">
        <f t="shared" si="88"/>
        <v>0</v>
      </c>
      <c r="AT95" s="54">
        <f t="shared" si="89"/>
        <v>0</v>
      </c>
      <c r="AU95" s="55">
        <f t="shared" si="90"/>
        <v>109606.53348499929</v>
      </c>
    </row>
    <row r="96" spans="2:47">
      <c r="B96" s="17"/>
      <c r="C96" s="17"/>
      <c r="D96" s="17"/>
      <c r="E96" s="17" t="s">
        <v>1837</v>
      </c>
      <c r="F96" s="40">
        <f t="shared" ref="F96:O96" si="140">F34+F65</f>
        <v>0</v>
      </c>
      <c r="G96" s="40">
        <f t="shared" si="140"/>
        <v>0</v>
      </c>
      <c r="H96" s="40">
        <f t="shared" si="140"/>
        <v>0</v>
      </c>
      <c r="I96" s="40">
        <f t="shared" si="140"/>
        <v>0</v>
      </c>
      <c r="J96" s="40">
        <f t="shared" si="140"/>
        <v>0</v>
      </c>
      <c r="K96" s="40">
        <f t="shared" si="140"/>
        <v>392728000</v>
      </c>
      <c r="L96" s="40">
        <f t="shared" si="140"/>
        <v>0</v>
      </c>
      <c r="M96" s="40">
        <f t="shared" si="140"/>
        <v>0</v>
      </c>
      <c r="N96" s="40">
        <f t="shared" si="140"/>
        <v>0</v>
      </c>
      <c r="O96" s="38">
        <f t="shared" si="140"/>
        <v>392728000</v>
      </c>
      <c r="R96" s="17"/>
      <c r="S96" s="17"/>
      <c r="T96" s="17"/>
      <c r="U96" s="17" t="s">
        <v>1837</v>
      </c>
      <c r="V96" s="40">
        <f t="shared" ref="V96:AE96" si="141">V34+V65</f>
        <v>0</v>
      </c>
      <c r="W96" s="40">
        <f t="shared" si="141"/>
        <v>0</v>
      </c>
      <c r="X96" s="40">
        <f t="shared" si="141"/>
        <v>0</v>
      </c>
      <c r="Y96" s="40">
        <f t="shared" si="141"/>
        <v>0</v>
      </c>
      <c r="Z96" s="40">
        <f t="shared" si="141"/>
        <v>0</v>
      </c>
      <c r="AA96" s="40">
        <f t="shared" si="141"/>
        <v>3247</v>
      </c>
      <c r="AB96" s="40">
        <f t="shared" si="141"/>
        <v>0</v>
      </c>
      <c r="AC96" s="40">
        <f t="shared" si="141"/>
        <v>0</v>
      </c>
      <c r="AD96" s="40">
        <f t="shared" si="141"/>
        <v>0</v>
      </c>
      <c r="AE96" s="38">
        <f t="shared" si="141"/>
        <v>3247</v>
      </c>
      <c r="AH96" s="17"/>
      <c r="AI96" s="17"/>
      <c r="AJ96" s="17"/>
      <c r="AK96" s="17" t="s">
        <v>1837</v>
      </c>
      <c r="AL96" s="56">
        <f t="shared" si="93"/>
        <v>0</v>
      </c>
      <c r="AM96" s="56">
        <f t="shared" si="82"/>
        <v>0</v>
      </c>
      <c r="AN96" s="56">
        <f t="shared" si="83"/>
        <v>0</v>
      </c>
      <c r="AO96" s="56">
        <f t="shared" si="84"/>
        <v>0</v>
      </c>
      <c r="AP96" s="56">
        <f t="shared" si="85"/>
        <v>0</v>
      </c>
      <c r="AQ96" s="56">
        <f t="shared" si="86"/>
        <v>120951.03172158916</v>
      </c>
      <c r="AR96" s="56">
        <f t="shared" si="87"/>
        <v>0</v>
      </c>
      <c r="AS96" s="56">
        <f t="shared" si="88"/>
        <v>0</v>
      </c>
      <c r="AT96" s="56">
        <f t="shared" si="89"/>
        <v>0</v>
      </c>
      <c r="AU96" s="57">
        <f t="shared" si="90"/>
        <v>120951.03172158916</v>
      </c>
    </row>
    <row r="97" spans="2:47">
      <c r="E97" s="10" t="s">
        <v>1830</v>
      </c>
      <c r="F97" s="34">
        <f t="shared" ref="F97:O97" si="142">F35+F66</f>
        <v>0</v>
      </c>
      <c r="G97" s="34">
        <f t="shared" si="142"/>
        <v>0</v>
      </c>
      <c r="H97" s="34">
        <f t="shared" si="142"/>
        <v>0</v>
      </c>
      <c r="I97" s="34">
        <f t="shared" si="142"/>
        <v>0</v>
      </c>
      <c r="J97" s="34">
        <f t="shared" si="142"/>
        <v>0</v>
      </c>
      <c r="K97" s="34">
        <f t="shared" si="142"/>
        <v>378134750</v>
      </c>
      <c r="L97" s="34">
        <f t="shared" si="142"/>
        <v>0</v>
      </c>
      <c r="M97" s="34">
        <f t="shared" si="142"/>
        <v>0</v>
      </c>
      <c r="N97" s="34">
        <f t="shared" si="142"/>
        <v>0</v>
      </c>
      <c r="O97" s="39">
        <f t="shared" si="142"/>
        <v>378134750</v>
      </c>
      <c r="U97" s="10" t="s">
        <v>1830</v>
      </c>
      <c r="V97" s="34">
        <f t="shared" ref="V97:AE97" si="143">V35+V66</f>
        <v>0</v>
      </c>
      <c r="W97" s="34">
        <f t="shared" si="143"/>
        <v>0</v>
      </c>
      <c r="X97" s="34">
        <f t="shared" si="143"/>
        <v>0</v>
      </c>
      <c r="Y97" s="34">
        <f t="shared" si="143"/>
        <v>0</v>
      </c>
      <c r="Z97" s="34">
        <f t="shared" si="143"/>
        <v>0</v>
      </c>
      <c r="AA97" s="34">
        <f t="shared" si="143"/>
        <v>3786</v>
      </c>
      <c r="AB97" s="34">
        <f t="shared" si="143"/>
        <v>0</v>
      </c>
      <c r="AC97" s="34">
        <f t="shared" si="143"/>
        <v>0</v>
      </c>
      <c r="AD97" s="34">
        <f t="shared" si="143"/>
        <v>0</v>
      </c>
      <c r="AE97" s="39">
        <f t="shared" si="143"/>
        <v>3786</v>
      </c>
      <c r="AK97" s="10" t="s">
        <v>1830</v>
      </c>
      <c r="AL97" s="54">
        <f t="shared" si="93"/>
        <v>0</v>
      </c>
      <c r="AM97" s="54">
        <f t="shared" si="82"/>
        <v>0</v>
      </c>
      <c r="AN97" s="54">
        <f t="shared" si="83"/>
        <v>0</v>
      </c>
      <c r="AO97" s="54">
        <f t="shared" si="84"/>
        <v>0</v>
      </c>
      <c r="AP97" s="54">
        <f t="shared" si="85"/>
        <v>0</v>
      </c>
      <c r="AQ97" s="54">
        <f t="shared" si="86"/>
        <v>99877.113048071842</v>
      </c>
      <c r="AR97" s="54">
        <f t="shared" si="87"/>
        <v>0</v>
      </c>
      <c r="AS97" s="54">
        <f t="shared" si="88"/>
        <v>0</v>
      </c>
      <c r="AT97" s="54">
        <f t="shared" si="89"/>
        <v>0</v>
      </c>
      <c r="AU97" s="55">
        <f t="shared" si="90"/>
        <v>99877.113048071842</v>
      </c>
    </row>
    <row r="98" spans="2:47">
      <c r="B98" s="17"/>
      <c r="C98" s="17"/>
      <c r="D98" s="17" t="s">
        <v>2733</v>
      </c>
      <c r="E98" s="17"/>
      <c r="F98" s="40">
        <f t="shared" ref="F98:O98" si="144">F36+F67</f>
        <v>0</v>
      </c>
      <c r="G98" s="40">
        <f t="shared" si="144"/>
        <v>319504500</v>
      </c>
      <c r="H98" s="40">
        <f t="shared" si="144"/>
        <v>0</v>
      </c>
      <c r="I98" s="40">
        <f t="shared" si="144"/>
        <v>0</v>
      </c>
      <c r="J98" s="40">
        <f t="shared" si="144"/>
        <v>117241533677</v>
      </c>
      <c r="K98" s="40">
        <f t="shared" si="144"/>
        <v>0</v>
      </c>
      <c r="L98" s="40">
        <f t="shared" si="144"/>
        <v>0</v>
      </c>
      <c r="M98" s="40">
        <f t="shared" si="144"/>
        <v>0</v>
      </c>
      <c r="N98" s="40">
        <f t="shared" si="144"/>
        <v>0</v>
      </c>
      <c r="O98" s="38">
        <f t="shared" si="144"/>
        <v>117561038177</v>
      </c>
      <c r="R98" s="17"/>
      <c r="S98" s="17"/>
      <c r="T98" s="17" t="s">
        <v>2733</v>
      </c>
      <c r="U98" s="17"/>
      <c r="V98" s="40">
        <f t="shared" ref="V98:AE98" si="145">V36+V67</f>
        <v>0</v>
      </c>
      <c r="W98" s="40">
        <f t="shared" si="145"/>
        <v>1890</v>
      </c>
      <c r="X98" s="40">
        <f t="shared" si="145"/>
        <v>0</v>
      </c>
      <c r="Y98" s="40">
        <f t="shared" si="145"/>
        <v>0</v>
      </c>
      <c r="Z98" s="40">
        <f t="shared" si="145"/>
        <v>699830</v>
      </c>
      <c r="AA98" s="40">
        <f t="shared" si="145"/>
        <v>0</v>
      </c>
      <c r="AB98" s="40">
        <f t="shared" si="145"/>
        <v>0</v>
      </c>
      <c r="AC98" s="40">
        <f t="shared" si="145"/>
        <v>0</v>
      </c>
      <c r="AD98" s="40">
        <f t="shared" si="145"/>
        <v>0</v>
      </c>
      <c r="AE98" s="38">
        <f t="shared" si="145"/>
        <v>701720</v>
      </c>
      <c r="AH98" s="17"/>
      <c r="AI98" s="17"/>
      <c r="AJ98" s="17" t="s">
        <v>2733</v>
      </c>
      <c r="AK98" s="17"/>
      <c r="AL98" s="56">
        <f t="shared" si="93"/>
        <v>0</v>
      </c>
      <c r="AM98" s="56">
        <f t="shared" si="82"/>
        <v>169050</v>
      </c>
      <c r="AN98" s="56">
        <f t="shared" si="83"/>
        <v>0</v>
      </c>
      <c r="AO98" s="56">
        <f t="shared" si="84"/>
        <v>0</v>
      </c>
      <c r="AP98" s="56">
        <f t="shared" si="85"/>
        <v>167528.59076775788</v>
      </c>
      <c r="AQ98" s="56">
        <f t="shared" si="86"/>
        <v>0</v>
      </c>
      <c r="AR98" s="56">
        <f t="shared" si="87"/>
        <v>0</v>
      </c>
      <c r="AS98" s="56">
        <f t="shared" si="88"/>
        <v>0</v>
      </c>
      <c r="AT98" s="56">
        <f t="shared" si="89"/>
        <v>0</v>
      </c>
      <c r="AU98" s="57">
        <f t="shared" si="90"/>
        <v>167532.68850396169</v>
      </c>
    </row>
    <row r="99" spans="2:47">
      <c r="F99" s="19"/>
      <c r="G99" s="26"/>
      <c r="H99" s="19"/>
      <c r="I99" s="19"/>
      <c r="J99" s="19"/>
      <c r="K99" s="19"/>
      <c r="L99" s="19"/>
      <c r="M99" s="19"/>
      <c r="N99" s="19"/>
      <c r="O99" s="31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spans="2:47" ht="15.4">
      <c r="B100" s="16" t="s">
        <v>6830</v>
      </c>
      <c r="C100" s="16"/>
      <c r="D100" s="16"/>
      <c r="E100" s="16"/>
      <c r="G100" s="26"/>
      <c r="R100" s="16" t="s">
        <v>6830</v>
      </c>
      <c r="S100" s="16"/>
      <c r="T100" s="16"/>
      <c r="U100" s="16"/>
      <c r="AH100" s="16" t="s">
        <v>6830</v>
      </c>
      <c r="AI100" s="16"/>
      <c r="AJ100" s="16"/>
      <c r="AK100" s="16"/>
    </row>
    <row r="101" spans="2:47">
      <c r="B101" s="22" t="s">
        <v>6874</v>
      </c>
      <c r="C101" s="23"/>
      <c r="D101" s="23"/>
      <c r="E101" s="23"/>
      <c r="R101" s="22" t="s">
        <v>6892</v>
      </c>
      <c r="S101" s="23"/>
      <c r="T101" s="23"/>
      <c r="U101" s="23"/>
      <c r="AH101" s="22" t="s">
        <v>6909</v>
      </c>
      <c r="AI101" s="23"/>
      <c r="AJ101" s="23"/>
      <c r="AK101" s="23"/>
    </row>
    <row r="102" spans="2:47">
      <c r="B102" s="22" t="str">
        <f>"s.d. "&amp;Param!$C$6&amp;" "&amp;Param!$B$2</f>
        <v>s.d. Desember 2023</v>
      </c>
      <c r="C102" s="23"/>
      <c r="D102" s="23"/>
      <c r="E102" s="23"/>
      <c r="R102" s="22" t="str">
        <f>B102</f>
        <v>s.d. Desember 2023</v>
      </c>
      <c r="S102" s="23"/>
      <c r="T102" s="23"/>
      <c r="U102" s="23"/>
      <c r="AH102" s="22" t="str">
        <f>B102</f>
        <v>s.d. Desember 2023</v>
      </c>
      <c r="AI102" s="23"/>
      <c r="AJ102" s="23"/>
      <c r="AK102" s="23"/>
    </row>
    <row r="103" spans="2:47" ht="15" customHeight="1">
      <c r="B103" s="119" t="s">
        <v>6831</v>
      </c>
      <c r="C103" s="119"/>
      <c r="D103" s="119"/>
      <c r="E103" s="119"/>
      <c r="F103" s="21" t="s">
        <v>6852</v>
      </c>
      <c r="G103" s="21" t="s">
        <v>6837</v>
      </c>
      <c r="H103" s="21" t="s">
        <v>6838</v>
      </c>
      <c r="I103" s="21" t="s">
        <v>6839</v>
      </c>
      <c r="J103" s="21" t="s">
        <v>6840</v>
      </c>
      <c r="K103" s="21" t="s">
        <v>6841</v>
      </c>
      <c r="L103" s="21" t="s">
        <v>6832</v>
      </c>
      <c r="M103" s="21" t="s">
        <v>6842</v>
      </c>
      <c r="N103" s="21" t="s">
        <v>6843</v>
      </c>
      <c r="O103" s="21" t="s">
        <v>6833</v>
      </c>
      <c r="R103" s="119" t="s">
        <v>6831</v>
      </c>
      <c r="S103" s="119"/>
      <c r="T103" s="119"/>
      <c r="U103" s="119"/>
      <c r="V103" s="21" t="s">
        <v>6852</v>
      </c>
      <c r="W103" s="21" t="s">
        <v>6837</v>
      </c>
      <c r="X103" s="21" t="s">
        <v>6838</v>
      </c>
      <c r="Y103" s="21" t="s">
        <v>6839</v>
      </c>
      <c r="Z103" s="21" t="s">
        <v>6840</v>
      </c>
      <c r="AA103" s="21" t="s">
        <v>6841</v>
      </c>
      <c r="AB103" s="21" t="s">
        <v>6832</v>
      </c>
      <c r="AC103" s="21" t="s">
        <v>6842</v>
      </c>
      <c r="AD103" s="21" t="s">
        <v>6843</v>
      </c>
      <c r="AE103" s="21" t="s">
        <v>6833</v>
      </c>
      <c r="AH103" s="119" t="s">
        <v>6831</v>
      </c>
      <c r="AI103" s="119"/>
      <c r="AJ103" s="119"/>
      <c r="AK103" s="119"/>
      <c r="AL103" s="21" t="s">
        <v>6852</v>
      </c>
      <c r="AM103" s="21" t="s">
        <v>6837</v>
      </c>
      <c r="AN103" s="21" t="s">
        <v>6838</v>
      </c>
      <c r="AO103" s="21" t="s">
        <v>6839</v>
      </c>
      <c r="AP103" s="21" t="s">
        <v>6840</v>
      </c>
      <c r="AQ103" s="21" t="s">
        <v>6841</v>
      </c>
      <c r="AR103" s="21" t="s">
        <v>6832</v>
      </c>
      <c r="AS103" s="21" t="s">
        <v>6842</v>
      </c>
      <c r="AT103" s="21" t="s">
        <v>6843</v>
      </c>
      <c r="AU103" s="21" t="s">
        <v>6833</v>
      </c>
    </row>
    <row r="104" spans="2:47" ht="10.5" customHeight="1">
      <c r="B104" s="13"/>
      <c r="C104" s="13"/>
      <c r="D104" s="13"/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R104" s="13"/>
      <c r="S104" s="13"/>
      <c r="T104" s="13"/>
      <c r="U104" s="1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H104" s="13"/>
      <c r="AI104" s="13"/>
      <c r="AJ104" s="13"/>
      <c r="AK104" s="13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</row>
    <row r="105" spans="2:47">
      <c r="B105" s="24" t="s">
        <v>6834</v>
      </c>
      <c r="C105" s="24"/>
      <c r="D105" s="24"/>
      <c r="E105" s="24"/>
      <c r="F105" s="17"/>
      <c r="G105" s="17"/>
      <c r="H105" s="17"/>
      <c r="I105" s="17"/>
      <c r="J105" s="17"/>
      <c r="K105" s="17"/>
      <c r="L105" s="17"/>
      <c r="M105" s="17"/>
      <c r="N105" s="17"/>
      <c r="O105" s="15"/>
      <c r="R105" s="24" t="s">
        <v>6891</v>
      </c>
      <c r="S105" s="24"/>
      <c r="T105" s="24"/>
      <c r="U105" s="24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H105" s="24" t="s">
        <v>6835</v>
      </c>
      <c r="AI105" s="24"/>
      <c r="AJ105" s="24"/>
      <c r="AK105" s="24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</row>
    <row r="106" spans="2:47">
      <c r="B106" s="11"/>
      <c r="C106" s="11" t="s">
        <v>4</v>
      </c>
      <c r="D106" s="11"/>
      <c r="E106" s="11"/>
      <c r="F106" s="42">
        <f>F107+F113+F121+F125+F129+F132+F135</f>
        <v>0</v>
      </c>
      <c r="G106" s="42">
        <f>G107+G113+G121+G125+G129+G132+G135</f>
        <v>0</v>
      </c>
      <c r="H106" s="42">
        <f>H107+H113+H121+H125+H129+H132+H135</f>
        <v>10164386983</v>
      </c>
      <c r="I106" s="42">
        <f t="shared" ref="I106:M106" si="146">I107+I113+I121+I125+I129+I132+I135</f>
        <v>8192126907</v>
      </c>
      <c r="J106" s="42">
        <f t="shared" si="146"/>
        <v>42852766522</v>
      </c>
      <c r="K106" s="42">
        <f t="shared" si="146"/>
        <v>17450321398</v>
      </c>
      <c r="L106" s="42">
        <f t="shared" si="146"/>
        <v>0</v>
      </c>
      <c r="M106" s="42">
        <f t="shared" si="146"/>
        <v>8337957412</v>
      </c>
      <c r="N106" s="42">
        <f>N107+N113+N121+N125+N129+N132+N135</f>
        <v>0</v>
      </c>
      <c r="O106" s="42">
        <f>SUM(F106:N106)</f>
        <v>86997559222</v>
      </c>
      <c r="R106" s="11"/>
      <c r="S106" s="11" t="s">
        <v>4</v>
      </c>
      <c r="T106" s="11"/>
      <c r="U106" s="11"/>
      <c r="V106" s="42">
        <f>V107+V113+V121+V125+V129+V132+V135</f>
        <v>0</v>
      </c>
      <c r="W106" s="42">
        <f>W107+W113+W121+W125+W129+W132+W135</f>
        <v>0</v>
      </c>
      <c r="X106" s="42">
        <f>X107+X113+X121+X125+X129+X132+X135</f>
        <v>461794</v>
      </c>
      <c r="Y106" s="42">
        <f t="shared" ref="Y106:AC106" si="147">Y107+Y113+Y121+Y125+Y129+Y132+Y135</f>
        <v>329202</v>
      </c>
      <c r="Z106" s="42">
        <f t="shared" si="147"/>
        <v>51666</v>
      </c>
      <c r="AA106" s="42">
        <f t="shared" si="147"/>
        <v>621906</v>
      </c>
      <c r="AB106" s="42">
        <f t="shared" si="147"/>
        <v>0</v>
      </c>
      <c r="AC106" s="42">
        <f t="shared" si="147"/>
        <v>331266</v>
      </c>
      <c r="AD106" s="42">
        <f>AD107+AD113+AD121+AD125+AD129+AD132+AD135</f>
        <v>0</v>
      </c>
      <c r="AE106" s="42">
        <f>SUM(V106:AD106)</f>
        <v>1795834</v>
      </c>
      <c r="AH106" s="11"/>
      <c r="AI106" s="11" t="s">
        <v>4</v>
      </c>
      <c r="AJ106" s="11"/>
      <c r="AK106" s="11"/>
      <c r="AL106" s="52">
        <f>IFERROR(F106/V106,0)</f>
        <v>0</v>
      </c>
      <c r="AM106" s="52">
        <f t="shared" ref="AM106:AM169" si="148">IFERROR(G106/W106,0)</f>
        <v>0</v>
      </c>
      <c r="AN106" s="52">
        <f t="shared" ref="AN106:AN169" si="149">IFERROR(H106/X106,0)</f>
        <v>22010.651898898643</v>
      </c>
      <c r="AO106" s="52">
        <f t="shared" ref="AO106:AO169" si="150">IFERROR(I106/Y106,0)</f>
        <v>24884.802968997759</v>
      </c>
      <c r="AP106" s="52">
        <f t="shared" ref="AP106:AP169" si="151">IFERROR(J106/Z106,0)</f>
        <v>829419.0864785352</v>
      </c>
      <c r="AQ106" s="52">
        <f t="shared" ref="AQ106:AQ169" si="152">IFERROR(K106/AA106,0)</f>
        <v>28059.419587526088</v>
      </c>
      <c r="AR106" s="52">
        <f t="shared" ref="AR106:AR169" si="153">IFERROR(L106/AB106,0)</f>
        <v>0</v>
      </c>
      <c r="AS106" s="52">
        <f t="shared" ref="AS106:AS169" si="154">IFERROR(M106/AC106,0)</f>
        <v>25169.976429817729</v>
      </c>
      <c r="AT106" s="52">
        <f t="shared" ref="AT106:AT169" si="155">IFERROR(N106/AD106,0)</f>
        <v>0</v>
      </c>
      <c r="AU106" s="52">
        <f t="shared" ref="AU106:AU169" si="156">IFERROR(O106/AE106,0)</f>
        <v>48444.098520241845</v>
      </c>
    </row>
    <row r="107" spans="2:47">
      <c r="B107" s="17"/>
      <c r="C107" s="17"/>
      <c r="D107" s="17" t="s">
        <v>1087</v>
      </c>
      <c r="E107" s="17"/>
      <c r="F107" s="37">
        <f>SUM(F108:F112)</f>
        <v>0</v>
      </c>
      <c r="G107" s="37">
        <f>SUM(G108:G112)</f>
        <v>0</v>
      </c>
      <c r="H107" s="37">
        <f>SUM(H108:H112)</f>
        <v>0</v>
      </c>
      <c r="I107" s="37">
        <f t="shared" ref="I107:M107" si="157">SUM(I108:I112)</f>
        <v>0</v>
      </c>
      <c r="J107" s="37">
        <f t="shared" si="157"/>
        <v>0</v>
      </c>
      <c r="K107" s="37">
        <f t="shared" si="157"/>
        <v>0</v>
      </c>
      <c r="L107" s="37">
        <f t="shared" si="157"/>
        <v>0</v>
      </c>
      <c r="M107" s="37">
        <f t="shared" si="157"/>
        <v>0</v>
      </c>
      <c r="N107" s="37">
        <f>SUM(N108:N112)</f>
        <v>0</v>
      </c>
      <c r="O107" s="33">
        <f t="shared" ref="O107:O135" si="158">SUM(F107:N107)</f>
        <v>0</v>
      </c>
      <c r="R107" s="17"/>
      <c r="S107" s="17"/>
      <c r="T107" s="17" t="s">
        <v>1087</v>
      </c>
      <c r="U107" s="17"/>
      <c r="V107" s="37">
        <f>SUM(V108:V112)</f>
        <v>0</v>
      </c>
      <c r="W107" s="37">
        <f>SUM(W108:W112)</f>
        <v>0</v>
      </c>
      <c r="X107" s="37">
        <f>SUM(X108:X112)</f>
        <v>0</v>
      </c>
      <c r="Y107" s="37">
        <f t="shared" ref="Y107:AC107" si="159">SUM(Y108:Y112)</f>
        <v>0</v>
      </c>
      <c r="Z107" s="37">
        <f t="shared" si="159"/>
        <v>0</v>
      </c>
      <c r="AA107" s="37">
        <f t="shared" si="159"/>
        <v>0</v>
      </c>
      <c r="AB107" s="37">
        <f t="shared" si="159"/>
        <v>0</v>
      </c>
      <c r="AC107" s="37">
        <f t="shared" si="159"/>
        <v>0</v>
      </c>
      <c r="AD107" s="37">
        <f>SUM(AD108:AD112)</f>
        <v>0</v>
      </c>
      <c r="AE107" s="33">
        <f t="shared" ref="AE107:AE135" si="160">SUM(V107:AD107)</f>
        <v>0</v>
      </c>
      <c r="AH107" s="17"/>
      <c r="AI107" s="17"/>
      <c r="AJ107" s="17" t="s">
        <v>1087</v>
      </c>
      <c r="AK107" s="17"/>
      <c r="AL107" s="18">
        <f t="shared" ref="AL107:AL170" si="161">IFERROR(F107/V107,0)</f>
        <v>0</v>
      </c>
      <c r="AM107" s="18">
        <f t="shared" si="148"/>
        <v>0</v>
      </c>
      <c r="AN107" s="18">
        <f t="shared" si="149"/>
        <v>0</v>
      </c>
      <c r="AO107" s="18">
        <f t="shared" si="150"/>
        <v>0</v>
      </c>
      <c r="AP107" s="18">
        <f t="shared" si="151"/>
        <v>0</v>
      </c>
      <c r="AQ107" s="18">
        <f t="shared" si="152"/>
        <v>0</v>
      </c>
      <c r="AR107" s="18">
        <f t="shared" si="153"/>
        <v>0</v>
      </c>
      <c r="AS107" s="18">
        <f t="shared" si="154"/>
        <v>0</v>
      </c>
      <c r="AT107" s="18">
        <f t="shared" si="155"/>
        <v>0</v>
      </c>
      <c r="AU107" s="53">
        <f t="shared" si="156"/>
        <v>0</v>
      </c>
    </row>
    <row r="108" spans="2:47">
      <c r="E108" s="10" t="s">
        <v>6806</v>
      </c>
      <c r="F108" s="34">
        <f>IFERROR(GETPIVOTDATA("Sum of 20.Nilai",'Pivot Eval'!$A$1,"06.Tahun",Param!$B$2,"02.Regional",MID(F$4,11,1),"08.Kanal",$C$7,"Group Eval",$D$8,"Kategori",$E108),0)</f>
        <v>0</v>
      </c>
      <c r="G108" s="34">
        <f>IFERROR(GETPIVOTDATA("Sum of 20.Nilai",'Pivot Eval'!$A$1,"06.Tahun",Param!$B$2,"02.Regional",MID(G$4,11,1),"08.Kanal",$C$7,"Group Eval",$D$8,"Kategori",$E108),0)</f>
        <v>0</v>
      </c>
      <c r="H108" s="34">
        <f>IFERROR(GETPIVOTDATA("Sum of 20.Nilai",'Pivot Eval'!$A$1,"06.Tahun",Param!$B$2,"02.Regional",MID(H$4,11,1),"08.Kanal",$C$7,"Group Eval",$D$8,"Kategori",$E108),0)</f>
        <v>0</v>
      </c>
      <c r="I108" s="34">
        <f>IFERROR(GETPIVOTDATA("Sum of 20.Nilai",'Pivot Eval'!$A$1,"06.Tahun",Param!$B$2,"02.Regional",MID(I$4,11,1),"08.Kanal",$C$7,"Group Eval",$D$8,"Kategori",$E108),0)</f>
        <v>0</v>
      </c>
      <c r="J108" s="34">
        <f>IFERROR(GETPIVOTDATA("Sum of 20.Nilai",'Pivot Eval'!$A$1,"06.Tahun",Param!$B$2,"02.Regional",MID(J$4,11,1),"08.Kanal",$C$7,"Group Eval",$D$8,"Kategori",$E108),0)</f>
        <v>0</v>
      </c>
      <c r="K108" s="34">
        <f>IFERROR(GETPIVOTDATA("Sum of 20.Nilai",'Pivot Eval'!$A$1,"06.Tahun",Param!$B$2,"02.Regional",MID(K$4,11,1),"08.Kanal",$C$7,"Group Eval",$D$8,"Kategori",$E108),0)</f>
        <v>0</v>
      </c>
      <c r="L108" s="34">
        <f>IFERROR(GETPIVOTDATA("Sum of 20.Nilai",'Pivot Eval'!$A$1,"06.Tahun",Param!$B$2,"02.Regional",MID(L$4,11,1),"08.Kanal",$C$7,"Group Eval",$D$8,"Kategori",$E108),0)</f>
        <v>0</v>
      </c>
      <c r="M108" s="34">
        <f>IFERROR(GETPIVOTDATA("Sum of 20.Nilai",'Pivot Eval'!$A$1,"06.Tahun",Param!$B$2,"02.Regional",MID(M$4,11,1),"08.Kanal",$C$7,"Group Eval",$D$8,"Kategori",$E108),0)</f>
        <v>0</v>
      </c>
      <c r="N108" s="34">
        <f>IFERROR(GETPIVOTDATA("Sum of 20.Nilai",'Pivot Eval'!$A$1,"06.Tahun",Param!$B$2,"02.Regional",MID(N$4,11,1),"08.Kanal",$C$7,"Group Eval",$D$8,"Kategori",$E108),0)</f>
        <v>0</v>
      </c>
      <c r="O108" s="39">
        <f t="shared" si="158"/>
        <v>0</v>
      </c>
      <c r="U108" s="10" t="s">
        <v>6806</v>
      </c>
      <c r="V108" s="34">
        <f>IFERROR(GETPIVOTDATA("Sum of 22.Volume",'Pivot Eval'!$A$1,"06.Tahun",Param!$B$2,"02.Regional",MID(V$4,11,1),"08.Kanal",$C$7,"Group Eval",$D$8,"Kategori",$E108),0)</f>
        <v>0</v>
      </c>
      <c r="W108" s="34">
        <f>IFERROR(GETPIVOTDATA("Sum of 22.Volume",'Pivot Eval'!$A$1,"06.Tahun",Param!$B$2,"02.Regional",MID(W$4,11,1),"08.Kanal",$C$7,"Group Eval",$D$8,"Kategori",$E108),0)</f>
        <v>0</v>
      </c>
      <c r="X108" s="34">
        <f>IFERROR(GETPIVOTDATA("Sum of 22.Volume",'Pivot Eval'!$A$1,"06.Tahun",Param!$B$2,"02.Regional",MID(X$4,11,1),"08.Kanal",$C$7,"Group Eval",$D$8,"Kategori",$E108),0)</f>
        <v>0</v>
      </c>
      <c r="Y108" s="34">
        <f>IFERROR(GETPIVOTDATA("Sum of 22.Volume",'Pivot Eval'!$A$1,"06.Tahun",Param!$B$2,"02.Regional",MID(Y$4,11,1),"08.Kanal",$C$7,"Group Eval",$D$8,"Kategori",$E108),0)</f>
        <v>0</v>
      </c>
      <c r="Z108" s="34">
        <f>IFERROR(GETPIVOTDATA("Sum of 22.Volume",'Pivot Eval'!$A$1,"06.Tahun",Param!$B$2,"02.Regional",MID(Z$4,11,1),"08.Kanal",$C$7,"Group Eval",$D$8,"Kategori",$E108),0)</f>
        <v>0</v>
      </c>
      <c r="AA108" s="34">
        <f>IFERROR(GETPIVOTDATA("Sum of 22.Volume",'Pivot Eval'!$A$1,"06.Tahun",Param!$B$2,"02.Regional",MID(AA$4,11,1),"08.Kanal",$C$7,"Group Eval",$D$8,"Kategori",$E108),0)</f>
        <v>0</v>
      </c>
      <c r="AB108" s="34">
        <f>IFERROR(GETPIVOTDATA("Sum of 22.Volume",'Pivot Eval'!$A$1,"06.Tahun",Param!$B$2,"02.Regional",MID(AB$4,11,1),"08.Kanal",$C$7,"Group Eval",$D$8,"Kategori",$E108),0)</f>
        <v>0</v>
      </c>
      <c r="AC108" s="34">
        <f>IFERROR(GETPIVOTDATA("Sum of 22.Volume",'Pivot Eval'!$A$1,"06.Tahun",Param!$B$2,"02.Regional",MID(AC$4,11,1),"08.Kanal",$C$7,"Group Eval",$D$8,"Kategori",$E108),0)</f>
        <v>0</v>
      </c>
      <c r="AD108" s="34">
        <f>IFERROR(GETPIVOTDATA("Sum of 22.Volume",'Pivot Eval'!$A$1,"06.Tahun",Param!$B$2,"02.Regional",MID(AD$4,11,1),"08.Kanal",$C$7,"Group Eval",$D$8,"Kategori",$E108),0)</f>
        <v>0</v>
      </c>
      <c r="AE108" s="39">
        <f t="shared" si="160"/>
        <v>0</v>
      </c>
      <c r="AK108" s="10" t="s">
        <v>6806</v>
      </c>
      <c r="AL108" s="54">
        <f t="shared" si="161"/>
        <v>0</v>
      </c>
      <c r="AM108" s="54">
        <f t="shared" si="148"/>
        <v>0</v>
      </c>
      <c r="AN108" s="54">
        <f t="shared" si="149"/>
        <v>0</v>
      </c>
      <c r="AO108" s="54">
        <f t="shared" si="150"/>
        <v>0</v>
      </c>
      <c r="AP108" s="54">
        <f t="shared" si="151"/>
        <v>0</v>
      </c>
      <c r="AQ108" s="54">
        <f t="shared" si="152"/>
        <v>0</v>
      </c>
      <c r="AR108" s="54">
        <f t="shared" si="153"/>
        <v>0</v>
      </c>
      <c r="AS108" s="54">
        <f t="shared" si="154"/>
        <v>0</v>
      </c>
      <c r="AT108" s="54">
        <f t="shared" si="155"/>
        <v>0</v>
      </c>
      <c r="AU108" s="55">
        <f t="shared" si="156"/>
        <v>0</v>
      </c>
    </row>
    <row r="109" spans="2:47">
      <c r="B109" s="17"/>
      <c r="C109" s="17"/>
      <c r="D109" s="17"/>
      <c r="E109" s="17" t="s">
        <v>1088</v>
      </c>
      <c r="F109" s="40">
        <f>IFERROR(GETPIVOTDATA("Sum of 20.Nilai",'Pivot Eval'!$A$1,"06.Tahun",Param!$B$2,"02.Regional",MID(F$4,11,1),"08.Kanal",$C$7,"Group Eval",$D$8,"Kategori",$E109),0)</f>
        <v>0</v>
      </c>
      <c r="G109" s="40">
        <f>IFERROR(GETPIVOTDATA("Sum of 20.Nilai",'Pivot Eval'!$A$1,"06.Tahun",Param!$B$2,"02.Regional",MID(G$4,11,1),"08.Kanal",$C$7,"Group Eval",$D$8,"Kategori",$E109),0)</f>
        <v>0</v>
      </c>
      <c r="H109" s="40">
        <f>IFERROR(GETPIVOTDATA("Sum of 20.Nilai",'Pivot Eval'!$A$1,"06.Tahun",Param!$B$2,"02.Regional",MID(H$4,11,1),"08.Kanal",$C$7,"Group Eval",$D$8,"Kategori",$E109),0)</f>
        <v>0</v>
      </c>
      <c r="I109" s="40">
        <f>IFERROR(GETPIVOTDATA("Sum of 20.Nilai",'Pivot Eval'!$A$1,"06.Tahun",Param!$B$2,"02.Regional",MID(I$4,11,1),"08.Kanal",$C$7,"Group Eval",$D$8,"Kategori",$E109),0)</f>
        <v>0</v>
      </c>
      <c r="J109" s="40">
        <f>IFERROR(GETPIVOTDATA("Sum of 20.Nilai",'Pivot Eval'!$A$1,"06.Tahun",Param!$B$2,"02.Regional",MID(J$4,11,1),"08.Kanal",$C$7,"Group Eval",$D$8,"Kategori",$E109),0)</f>
        <v>0</v>
      </c>
      <c r="K109" s="40">
        <f>IFERROR(GETPIVOTDATA("Sum of 20.Nilai",'Pivot Eval'!$A$1,"06.Tahun",Param!$B$2,"02.Regional",MID(K$4,11,1),"08.Kanal",$C$7,"Group Eval",$D$8,"Kategori",$E109),0)</f>
        <v>0</v>
      </c>
      <c r="L109" s="40">
        <f>IFERROR(GETPIVOTDATA("Sum of 20.Nilai",'Pivot Eval'!$A$1,"06.Tahun",Param!$B$2,"02.Regional",MID(L$4,11,1),"08.Kanal",$C$7,"Group Eval",$D$8,"Kategori",$E109),0)</f>
        <v>0</v>
      </c>
      <c r="M109" s="40">
        <f>IFERROR(GETPIVOTDATA("Sum of 20.Nilai",'Pivot Eval'!$A$1,"06.Tahun",Param!$B$2,"02.Regional",MID(M$4,11,1),"08.Kanal",$C$7,"Group Eval",$D$8,"Kategori",$E109),0)</f>
        <v>0</v>
      </c>
      <c r="N109" s="40">
        <f>IFERROR(GETPIVOTDATA("Sum of 20.Nilai",'Pivot Eval'!$A$1,"06.Tahun",Param!$B$2,"02.Regional",MID(N$4,11,1),"08.Kanal",$C$7,"Group Eval",$D$8,"Kategori",$E109),0)</f>
        <v>0</v>
      </c>
      <c r="O109" s="38">
        <f t="shared" si="158"/>
        <v>0</v>
      </c>
      <c r="R109" s="17"/>
      <c r="S109" s="17"/>
      <c r="T109" s="17"/>
      <c r="U109" s="17" t="s">
        <v>1088</v>
      </c>
      <c r="V109" s="40">
        <f>IFERROR(GETPIVOTDATA("Sum of 22.Volume",'Pivot Eval'!$A$1,"06.Tahun",Param!$B$2,"02.Regional",MID(V$4,11,1),"08.Kanal",$C$7,"Group Eval",$D$8,"Kategori",$E109),0)</f>
        <v>0</v>
      </c>
      <c r="W109" s="40">
        <f>IFERROR(GETPIVOTDATA("Sum of 22.Volume",'Pivot Eval'!$A$1,"06.Tahun",Param!$B$2,"02.Regional",MID(W$4,11,1),"08.Kanal",$C$7,"Group Eval",$D$8,"Kategori",$E109),0)</f>
        <v>0</v>
      </c>
      <c r="X109" s="40">
        <f>IFERROR(GETPIVOTDATA("Sum of 22.Volume",'Pivot Eval'!$A$1,"06.Tahun",Param!$B$2,"02.Regional",MID(X$4,11,1),"08.Kanal",$C$7,"Group Eval",$D$8,"Kategori",$E109),0)</f>
        <v>0</v>
      </c>
      <c r="Y109" s="40">
        <f>IFERROR(GETPIVOTDATA("Sum of 22.Volume",'Pivot Eval'!$A$1,"06.Tahun",Param!$B$2,"02.Regional",MID(Y$4,11,1),"08.Kanal",$C$7,"Group Eval",$D$8,"Kategori",$E109),0)</f>
        <v>0</v>
      </c>
      <c r="Z109" s="40">
        <f>IFERROR(GETPIVOTDATA("Sum of 22.Volume",'Pivot Eval'!$A$1,"06.Tahun",Param!$B$2,"02.Regional",MID(Z$4,11,1),"08.Kanal",$C$7,"Group Eval",$D$8,"Kategori",$E109),0)</f>
        <v>0</v>
      </c>
      <c r="AA109" s="40">
        <f>IFERROR(GETPIVOTDATA("Sum of 22.Volume",'Pivot Eval'!$A$1,"06.Tahun",Param!$B$2,"02.Regional",MID(AA$4,11,1),"08.Kanal",$C$7,"Group Eval",$D$8,"Kategori",$E109),0)</f>
        <v>0</v>
      </c>
      <c r="AB109" s="40">
        <f>IFERROR(GETPIVOTDATA("Sum of 22.Volume",'Pivot Eval'!$A$1,"06.Tahun",Param!$B$2,"02.Regional",MID(AB$4,11,1),"08.Kanal",$C$7,"Group Eval",$D$8,"Kategori",$E109),0)</f>
        <v>0</v>
      </c>
      <c r="AC109" s="40">
        <f>IFERROR(GETPIVOTDATA("Sum of 22.Volume",'Pivot Eval'!$A$1,"06.Tahun",Param!$B$2,"02.Regional",MID(AC$4,11,1),"08.Kanal",$C$7,"Group Eval",$D$8,"Kategori",$E109),0)</f>
        <v>0</v>
      </c>
      <c r="AD109" s="40">
        <f>IFERROR(GETPIVOTDATA("Sum of 22.Volume",'Pivot Eval'!$A$1,"06.Tahun",Param!$B$2,"02.Regional",MID(AD$4,11,1),"08.Kanal",$C$7,"Group Eval",$D$8,"Kategori",$E109),0)</f>
        <v>0</v>
      </c>
      <c r="AE109" s="38">
        <f t="shared" si="160"/>
        <v>0</v>
      </c>
      <c r="AH109" s="17"/>
      <c r="AI109" s="17"/>
      <c r="AJ109" s="17"/>
      <c r="AK109" s="17" t="s">
        <v>1088</v>
      </c>
      <c r="AL109" s="56">
        <f t="shared" si="161"/>
        <v>0</v>
      </c>
      <c r="AM109" s="56">
        <f t="shared" si="148"/>
        <v>0</v>
      </c>
      <c r="AN109" s="56">
        <f t="shared" si="149"/>
        <v>0</v>
      </c>
      <c r="AO109" s="56">
        <f t="shared" si="150"/>
        <v>0</v>
      </c>
      <c r="AP109" s="56">
        <f t="shared" si="151"/>
        <v>0</v>
      </c>
      <c r="AQ109" s="56">
        <f t="shared" si="152"/>
        <v>0</v>
      </c>
      <c r="AR109" s="56">
        <f t="shared" si="153"/>
        <v>0</v>
      </c>
      <c r="AS109" s="56">
        <f t="shared" si="154"/>
        <v>0</v>
      </c>
      <c r="AT109" s="56">
        <f t="shared" si="155"/>
        <v>0</v>
      </c>
      <c r="AU109" s="57">
        <f t="shared" si="156"/>
        <v>0</v>
      </c>
    </row>
    <row r="110" spans="2:47">
      <c r="E110" s="10" t="s">
        <v>1034</v>
      </c>
      <c r="F110" s="34">
        <f>IFERROR(GETPIVOTDATA("Sum of 20.Nilai",'Pivot Eval'!$A$1,"06.Tahun",Param!$B$2,"02.Regional",MID(F$4,11,1),"08.Kanal",$C$7,"Group Eval",$D$8,"Kategori",$E110),0)</f>
        <v>0</v>
      </c>
      <c r="G110" s="34">
        <f>IFERROR(GETPIVOTDATA("Sum of 20.Nilai",'Pivot Eval'!$A$1,"06.Tahun",Param!$B$2,"02.Regional",MID(G$4,11,1),"08.Kanal",$C$7,"Group Eval",$D$8,"Kategori",$E110),0)</f>
        <v>0</v>
      </c>
      <c r="H110" s="34">
        <f>IFERROR(GETPIVOTDATA("Sum of 20.Nilai",'Pivot Eval'!$A$1,"06.Tahun",Param!$B$2,"02.Regional",MID(H$4,11,1),"08.Kanal",$C$7,"Group Eval",$D$8,"Kategori",$E110),0)</f>
        <v>0</v>
      </c>
      <c r="I110" s="34">
        <f>IFERROR(GETPIVOTDATA("Sum of 20.Nilai",'Pivot Eval'!$A$1,"06.Tahun",Param!$B$2,"02.Regional",MID(I$4,11,1),"08.Kanal",$C$7,"Group Eval",$D$8,"Kategori",$E110),0)</f>
        <v>0</v>
      </c>
      <c r="J110" s="34">
        <f>IFERROR(GETPIVOTDATA("Sum of 20.Nilai",'Pivot Eval'!$A$1,"06.Tahun",Param!$B$2,"02.Regional",MID(J$4,11,1),"08.Kanal",$C$7,"Group Eval",$D$8,"Kategori",$E110),0)</f>
        <v>0</v>
      </c>
      <c r="K110" s="34">
        <f>IFERROR(GETPIVOTDATA("Sum of 20.Nilai",'Pivot Eval'!$A$1,"06.Tahun",Param!$B$2,"02.Regional",MID(K$4,11,1),"08.Kanal",$C$7,"Group Eval",$D$8,"Kategori",$E110),0)</f>
        <v>0</v>
      </c>
      <c r="L110" s="34">
        <f>IFERROR(GETPIVOTDATA("Sum of 20.Nilai",'Pivot Eval'!$A$1,"06.Tahun",Param!$B$2,"02.Regional",MID(L$4,11,1),"08.Kanal",$C$7,"Group Eval",$D$8,"Kategori",$E110),0)</f>
        <v>0</v>
      </c>
      <c r="M110" s="34">
        <f>IFERROR(GETPIVOTDATA("Sum of 20.Nilai",'Pivot Eval'!$A$1,"06.Tahun",Param!$B$2,"02.Regional",MID(M$4,11,1),"08.Kanal",$C$7,"Group Eval",$D$8,"Kategori",$E110),0)</f>
        <v>0</v>
      </c>
      <c r="N110" s="34">
        <f>IFERROR(GETPIVOTDATA("Sum of 20.Nilai",'Pivot Eval'!$A$1,"06.Tahun",Param!$B$2,"02.Regional",MID(N$4,11,1),"08.Kanal",$C$7,"Group Eval",$D$8,"Kategori",$E110),0)</f>
        <v>0</v>
      </c>
      <c r="O110" s="39">
        <f t="shared" si="158"/>
        <v>0</v>
      </c>
      <c r="U110" s="10" t="s">
        <v>1034</v>
      </c>
      <c r="V110" s="34">
        <f>IFERROR(GETPIVOTDATA("Sum of 22.Volume",'Pivot Eval'!$A$1,"06.Tahun",Param!$B$2,"02.Regional",MID(V$4,11,1),"08.Kanal",$C$7,"Group Eval",$D$8,"Kategori",$E110),0)</f>
        <v>0</v>
      </c>
      <c r="W110" s="34">
        <f>IFERROR(GETPIVOTDATA("Sum of 22.Volume",'Pivot Eval'!$A$1,"06.Tahun",Param!$B$2,"02.Regional",MID(W$4,11,1),"08.Kanal",$C$7,"Group Eval",$D$8,"Kategori",$E110),0)</f>
        <v>0</v>
      </c>
      <c r="X110" s="34">
        <f>IFERROR(GETPIVOTDATA("Sum of 22.Volume",'Pivot Eval'!$A$1,"06.Tahun",Param!$B$2,"02.Regional",MID(X$4,11,1),"08.Kanal",$C$7,"Group Eval",$D$8,"Kategori",$E110),0)</f>
        <v>0</v>
      </c>
      <c r="Y110" s="34">
        <f>IFERROR(GETPIVOTDATA("Sum of 22.Volume",'Pivot Eval'!$A$1,"06.Tahun",Param!$B$2,"02.Regional",MID(Y$4,11,1),"08.Kanal",$C$7,"Group Eval",$D$8,"Kategori",$E110),0)</f>
        <v>0</v>
      </c>
      <c r="Z110" s="34">
        <f>IFERROR(GETPIVOTDATA("Sum of 22.Volume",'Pivot Eval'!$A$1,"06.Tahun",Param!$B$2,"02.Regional",MID(Z$4,11,1),"08.Kanal",$C$7,"Group Eval",$D$8,"Kategori",$E110),0)</f>
        <v>0</v>
      </c>
      <c r="AA110" s="34">
        <f>IFERROR(GETPIVOTDATA("Sum of 22.Volume",'Pivot Eval'!$A$1,"06.Tahun",Param!$B$2,"02.Regional",MID(AA$4,11,1),"08.Kanal",$C$7,"Group Eval",$D$8,"Kategori",$E110),0)</f>
        <v>0</v>
      </c>
      <c r="AB110" s="34">
        <f>IFERROR(GETPIVOTDATA("Sum of 22.Volume",'Pivot Eval'!$A$1,"06.Tahun",Param!$B$2,"02.Regional",MID(AB$4,11,1),"08.Kanal",$C$7,"Group Eval",$D$8,"Kategori",$E110),0)</f>
        <v>0</v>
      </c>
      <c r="AC110" s="34">
        <f>IFERROR(GETPIVOTDATA("Sum of 22.Volume",'Pivot Eval'!$A$1,"06.Tahun",Param!$B$2,"02.Regional",MID(AC$4,11,1),"08.Kanal",$C$7,"Group Eval",$D$8,"Kategori",$E110),0)</f>
        <v>0</v>
      </c>
      <c r="AD110" s="34">
        <f>IFERROR(GETPIVOTDATA("Sum of 22.Volume",'Pivot Eval'!$A$1,"06.Tahun",Param!$B$2,"02.Regional",MID(AD$4,11,1),"08.Kanal",$C$7,"Group Eval",$D$8,"Kategori",$E110),0)</f>
        <v>0</v>
      </c>
      <c r="AE110" s="39">
        <f t="shared" si="160"/>
        <v>0</v>
      </c>
      <c r="AK110" s="10" t="s">
        <v>1034</v>
      </c>
      <c r="AL110" s="54">
        <f t="shared" si="161"/>
        <v>0</v>
      </c>
      <c r="AM110" s="54">
        <f t="shared" si="148"/>
        <v>0</v>
      </c>
      <c r="AN110" s="54">
        <f t="shared" si="149"/>
        <v>0</v>
      </c>
      <c r="AO110" s="54">
        <f t="shared" si="150"/>
        <v>0</v>
      </c>
      <c r="AP110" s="54">
        <f t="shared" si="151"/>
        <v>0</v>
      </c>
      <c r="AQ110" s="54">
        <f t="shared" si="152"/>
        <v>0</v>
      </c>
      <c r="AR110" s="54">
        <f t="shared" si="153"/>
        <v>0</v>
      </c>
      <c r="AS110" s="54">
        <f t="shared" si="154"/>
        <v>0</v>
      </c>
      <c r="AT110" s="54">
        <f t="shared" si="155"/>
        <v>0</v>
      </c>
      <c r="AU110" s="55">
        <f t="shared" si="156"/>
        <v>0</v>
      </c>
    </row>
    <row r="111" spans="2:47">
      <c r="B111" s="17"/>
      <c r="C111" s="17"/>
      <c r="D111" s="17"/>
      <c r="E111" s="17" t="s">
        <v>1036</v>
      </c>
      <c r="F111" s="40">
        <f>IFERROR(GETPIVOTDATA("Sum of 20.Nilai",'Pivot Eval'!$A$1,"06.Tahun",Param!$B$2,"02.Regional",MID(F$4,11,1),"08.Kanal",$C$7,"Group Eval",$D$8,"Kategori",$E111),0)</f>
        <v>0</v>
      </c>
      <c r="G111" s="40">
        <f>IFERROR(GETPIVOTDATA("Sum of 20.Nilai",'Pivot Eval'!$A$1,"06.Tahun",Param!$B$2,"02.Regional",MID(G$4,11,1),"08.Kanal",$C$7,"Group Eval",$D$8,"Kategori",$E111),0)</f>
        <v>0</v>
      </c>
      <c r="H111" s="40">
        <f>IFERROR(GETPIVOTDATA("Sum of 20.Nilai",'Pivot Eval'!$A$1,"06.Tahun",Param!$B$2,"02.Regional",MID(H$4,11,1),"08.Kanal",$C$7,"Group Eval",$D$8,"Kategori",$E111),0)</f>
        <v>0</v>
      </c>
      <c r="I111" s="40">
        <f>IFERROR(GETPIVOTDATA("Sum of 20.Nilai",'Pivot Eval'!$A$1,"06.Tahun",Param!$B$2,"02.Regional",MID(I$4,11,1),"08.Kanal",$C$7,"Group Eval",$D$8,"Kategori",$E111),0)</f>
        <v>0</v>
      </c>
      <c r="J111" s="40">
        <f>IFERROR(GETPIVOTDATA("Sum of 20.Nilai",'Pivot Eval'!$A$1,"06.Tahun",Param!$B$2,"02.Regional",MID(J$4,11,1),"08.Kanal",$C$7,"Group Eval",$D$8,"Kategori",$E111),0)</f>
        <v>0</v>
      </c>
      <c r="K111" s="40">
        <f>IFERROR(GETPIVOTDATA("Sum of 20.Nilai",'Pivot Eval'!$A$1,"06.Tahun",Param!$B$2,"02.Regional",MID(K$4,11,1),"08.Kanal",$C$7,"Group Eval",$D$8,"Kategori",$E111),0)</f>
        <v>0</v>
      </c>
      <c r="L111" s="40">
        <f>IFERROR(GETPIVOTDATA("Sum of 20.Nilai",'Pivot Eval'!$A$1,"06.Tahun",Param!$B$2,"02.Regional",MID(L$4,11,1),"08.Kanal",$C$7,"Group Eval",$D$8,"Kategori",$E111),0)</f>
        <v>0</v>
      </c>
      <c r="M111" s="40">
        <f>IFERROR(GETPIVOTDATA("Sum of 20.Nilai",'Pivot Eval'!$A$1,"06.Tahun",Param!$B$2,"02.Regional",MID(M$4,11,1),"08.Kanal",$C$7,"Group Eval",$D$8,"Kategori",$E111),0)</f>
        <v>0</v>
      </c>
      <c r="N111" s="40">
        <f>IFERROR(GETPIVOTDATA("Sum of 20.Nilai",'Pivot Eval'!$A$1,"06.Tahun",Param!$B$2,"02.Regional",MID(N$4,11,1),"08.Kanal",$C$7,"Group Eval",$D$8,"Kategori",$E111),0)</f>
        <v>0</v>
      </c>
      <c r="O111" s="38">
        <f t="shared" si="158"/>
        <v>0</v>
      </c>
      <c r="R111" s="17"/>
      <c r="S111" s="17"/>
      <c r="T111" s="17"/>
      <c r="U111" s="17" t="s">
        <v>1036</v>
      </c>
      <c r="V111" s="40">
        <f>IFERROR(GETPIVOTDATA("Sum of 22.Volume",'Pivot Eval'!$A$1,"06.Tahun",Param!$B$2,"02.Regional",MID(V$4,11,1),"08.Kanal",$C$7,"Group Eval",$D$8,"Kategori",$E111),0)</f>
        <v>0</v>
      </c>
      <c r="W111" s="40">
        <f>IFERROR(GETPIVOTDATA("Sum of 22.Volume",'Pivot Eval'!$A$1,"06.Tahun",Param!$B$2,"02.Regional",MID(W$4,11,1),"08.Kanal",$C$7,"Group Eval",$D$8,"Kategori",$E111),0)</f>
        <v>0</v>
      </c>
      <c r="X111" s="40">
        <f>IFERROR(GETPIVOTDATA("Sum of 22.Volume",'Pivot Eval'!$A$1,"06.Tahun",Param!$B$2,"02.Regional",MID(X$4,11,1),"08.Kanal",$C$7,"Group Eval",$D$8,"Kategori",$E111),0)</f>
        <v>0</v>
      </c>
      <c r="Y111" s="40">
        <f>IFERROR(GETPIVOTDATA("Sum of 22.Volume",'Pivot Eval'!$A$1,"06.Tahun",Param!$B$2,"02.Regional",MID(Y$4,11,1),"08.Kanal",$C$7,"Group Eval",$D$8,"Kategori",$E111),0)</f>
        <v>0</v>
      </c>
      <c r="Z111" s="40">
        <f>IFERROR(GETPIVOTDATA("Sum of 22.Volume",'Pivot Eval'!$A$1,"06.Tahun",Param!$B$2,"02.Regional",MID(Z$4,11,1),"08.Kanal",$C$7,"Group Eval",$D$8,"Kategori",$E111),0)</f>
        <v>0</v>
      </c>
      <c r="AA111" s="40">
        <f>IFERROR(GETPIVOTDATA("Sum of 22.Volume",'Pivot Eval'!$A$1,"06.Tahun",Param!$B$2,"02.Regional",MID(AA$4,11,1),"08.Kanal",$C$7,"Group Eval",$D$8,"Kategori",$E111),0)</f>
        <v>0</v>
      </c>
      <c r="AB111" s="40">
        <f>IFERROR(GETPIVOTDATA("Sum of 22.Volume",'Pivot Eval'!$A$1,"06.Tahun",Param!$B$2,"02.Regional",MID(AB$4,11,1),"08.Kanal",$C$7,"Group Eval",$D$8,"Kategori",$E111),0)</f>
        <v>0</v>
      </c>
      <c r="AC111" s="40">
        <f>IFERROR(GETPIVOTDATA("Sum of 22.Volume",'Pivot Eval'!$A$1,"06.Tahun",Param!$B$2,"02.Regional",MID(AC$4,11,1),"08.Kanal",$C$7,"Group Eval",$D$8,"Kategori",$E111),0)</f>
        <v>0</v>
      </c>
      <c r="AD111" s="40">
        <f>IFERROR(GETPIVOTDATA("Sum of 22.Volume",'Pivot Eval'!$A$1,"06.Tahun",Param!$B$2,"02.Regional",MID(AD$4,11,1),"08.Kanal",$C$7,"Group Eval",$D$8,"Kategori",$E111),0)</f>
        <v>0</v>
      </c>
      <c r="AE111" s="38">
        <f t="shared" si="160"/>
        <v>0</v>
      </c>
      <c r="AH111" s="17"/>
      <c r="AI111" s="17"/>
      <c r="AJ111" s="17"/>
      <c r="AK111" s="17" t="s">
        <v>1036</v>
      </c>
      <c r="AL111" s="56">
        <f t="shared" si="161"/>
        <v>0</v>
      </c>
      <c r="AM111" s="56">
        <f t="shared" si="148"/>
        <v>0</v>
      </c>
      <c r="AN111" s="56">
        <f t="shared" si="149"/>
        <v>0</v>
      </c>
      <c r="AO111" s="56">
        <f t="shared" si="150"/>
        <v>0</v>
      </c>
      <c r="AP111" s="56">
        <f t="shared" si="151"/>
        <v>0</v>
      </c>
      <c r="AQ111" s="56">
        <f t="shared" si="152"/>
        <v>0</v>
      </c>
      <c r="AR111" s="56">
        <f t="shared" si="153"/>
        <v>0</v>
      </c>
      <c r="AS111" s="56">
        <f t="shared" si="154"/>
        <v>0</v>
      </c>
      <c r="AT111" s="56">
        <f t="shared" si="155"/>
        <v>0</v>
      </c>
      <c r="AU111" s="57">
        <f t="shared" si="156"/>
        <v>0</v>
      </c>
    </row>
    <row r="112" spans="2:47">
      <c r="E112" s="10" t="s">
        <v>6481</v>
      </c>
      <c r="F112" s="34">
        <f>IFERROR(GETPIVOTDATA("Sum of 20.Nilai",'Pivot Eval'!$A$1,"06.Tahun",Param!$B$2,"02.Regional",MID(F$4,11,1),"08.Kanal",$C$7,"Group Eval",$D$8,"Kategori",$E112),0)</f>
        <v>0</v>
      </c>
      <c r="G112" s="34">
        <f>IFERROR(GETPIVOTDATA("Sum of 20.Nilai",'Pivot Eval'!$A$1,"06.Tahun",Param!$B$2,"02.Regional",MID(G$4,11,1),"08.Kanal",$C$7,"Group Eval",$D$8,"Kategori",$E112),0)</f>
        <v>0</v>
      </c>
      <c r="H112" s="34">
        <f>IFERROR(GETPIVOTDATA("Sum of 20.Nilai",'Pivot Eval'!$A$1,"06.Tahun",Param!$B$2,"02.Regional",MID(H$4,11,1),"08.Kanal",$C$7,"Group Eval",$D$8,"Kategori",$E112),0)</f>
        <v>0</v>
      </c>
      <c r="I112" s="34">
        <f>IFERROR(GETPIVOTDATA("Sum of 20.Nilai",'Pivot Eval'!$A$1,"06.Tahun",Param!$B$2,"02.Regional",MID(I$4,11,1),"08.Kanal",$C$7,"Group Eval",$D$8,"Kategori",$E112),0)</f>
        <v>0</v>
      </c>
      <c r="J112" s="34">
        <f>IFERROR(GETPIVOTDATA("Sum of 20.Nilai",'Pivot Eval'!$A$1,"06.Tahun",Param!$B$2,"02.Regional",MID(J$4,11,1),"08.Kanal",$C$7,"Group Eval",$D$8,"Kategori",$E112),0)</f>
        <v>0</v>
      </c>
      <c r="K112" s="34">
        <f>IFERROR(GETPIVOTDATA("Sum of 20.Nilai",'Pivot Eval'!$A$1,"06.Tahun",Param!$B$2,"02.Regional",MID(K$4,11,1),"08.Kanal",$C$7,"Group Eval",$D$8,"Kategori",$E112),0)</f>
        <v>0</v>
      </c>
      <c r="L112" s="34">
        <f>IFERROR(GETPIVOTDATA("Sum of 20.Nilai",'Pivot Eval'!$A$1,"06.Tahun",Param!$B$2,"02.Regional",MID(L$4,11,1),"08.Kanal",$C$7,"Group Eval",$D$8,"Kategori",$E112),0)</f>
        <v>0</v>
      </c>
      <c r="M112" s="34">
        <f>IFERROR(GETPIVOTDATA("Sum of 20.Nilai",'Pivot Eval'!$A$1,"06.Tahun",Param!$B$2,"02.Regional",MID(M$4,11,1),"08.Kanal",$C$7,"Group Eval",$D$8,"Kategori",$E112),0)</f>
        <v>0</v>
      </c>
      <c r="N112" s="34">
        <f>IFERROR(GETPIVOTDATA("Sum of 20.Nilai",'Pivot Eval'!$A$1,"06.Tahun",Param!$B$2,"02.Regional",MID(N$4,11,1),"08.Kanal",$C$7,"Group Eval",$D$8,"Kategori",$E112),0)</f>
        <v>0</v>
      </c>
      <c r="O112" s="39">
        <f t="shared" si="158"/>
        <v>0</v>
      </c>
      <c r="U112" s="10" t="s">
        <v>6481</v>
      </c>
      <c r="V112" s="34">
        <f>IFERROR(GETPIVOTDATA("Sum of 22.Volume",'Pivot Eval'!$A$1,"06.Tahun",Param!$B$2,"02.Regional",MID(V$4,11,1),"08.Kanal",$C$7,"Group Eval",$D$8,"Kategori",$E112),0)</f>
        <v>0</v>
      </c>
      <c r="W112" s="34">
        <f>IFERROR(GETPIVOTDATA("Sum of 22.Volume",'Pivot Eval'!$A$1,"06.Tahun",Param!$B$2,"02.Regional",MID(W$4,11,1),"08.Kanal",$C$7,"Group Eval",$D$8,"Kategori",$E112),0)</f>
        <v>0</v>
      </c>
      <c r="X112" s="34">
        <f>IFERROR(GETPIVOTDATA("Sum of 22.Volume",'Pivot Eval'!$A$1,"06.Tahun",Param!$B$2,"02.Regional",MID(X$4,11,1),"08.Kanal",$C$7,"Group Eval",$D$8,"Kategori",$E112),0)</f>
        <v>0</v>
      </c>
      <c r="Y112" s="34">
        <f>IFERROR(GETPIVOTDATA("Sum of 22.Volume",'Pivot Eval'!$A$1,"06.Tahun",Param!$B$2,"02.Regional",MID(Y$4,11,1),"08.Kanal",$C$7,"Group Eval",$D$8,"Kategori",$E112),0)</f>
        <v>0</v>
      </c>
      <c r="Z112" s="34">
        <f>IFERROR(GETPIVOTDATA("Sum of 22.Volume",'Pivot Eval'!$A$1,"06.Tahun",Param!$B$2,"02.Regional",MID(Z$4,11,1),"08.Kanal",$C$7,"Group Eval",$D$8,"Kategori",$E112),0)</f>
        <v>0</v>
      </c>
      <c r="AA112" s="34">
        <f>IFERROR(GETPIVOTDATA("Sum of 22.Volume",'Pivot Eval'!$A$1,"06.Tahun",Param!$B$2,"02.Regional",MID(AA$4,11,1),"08.Kanal",$C$7,"Group Eval",$D$8,"Kategori",$E112),0)</f>
        <v>0</v>
      </c>
      <c r="AB112" s="34">
        <f>IFERROR(GETPIVOTDATA("Sum of 22.Volume",'Pivot Eval'!$A$1,"06.Tahun",Param!$B$2,"02.Regional",MID(AB$4,11,1),"08.Kanal",$C$7,"Group Eval",$D$8,"Kategori",$E112),0)</f>
        <v>0</v>
      </c>
      <c r="AC112" s="34">
        <f>IFERROR(GETPIVOTDATA("Sum of 22.Volume",'Pivot Eval'!$A$1,"06.Tahun",Param!$B$2,"02.Regional",MID(AC$4,11,1),"08.Kanal",$C$7,"Group Eval",$D$8,"Kategori",$E112),0)</f>
        <v>0</v>
      </c>
      <c r="AD112" s="34">
        <f>IFERROR(GETPIVOTDATA("Sum of 22.Volume",'Pivot Eval'!$A$1,"06.Tahun",Param!$B$2,"02.Regional",MID(AD$4,11,1),"08.Kanal",$C$7,"Group Eval",$D$8,"Kategori",$E112),0)</f>
        <v>0</v>
      </c>
      <c r="AE112" s="39">
        <f t="shared" si="160"/>
        <v>0</v>
      </c>
      <c r="AK112" s="10" t="s">
        <v>6481</v>
      </c>
      <c r="AL112" s="54">
        <f t="shared" si="161"/>
        <v>0</v>
      </c>
      <c r="AM112" s="54">
        <f t="shared" si="148"/>
        <v>0</v>
      </c>
      <c r="AN112" s="54">
        <f t="shared" si="149"/>
        <v>0</v>
      </c>
      <c r="AO112" s="54">
        <f t="shared" si="150"/>
        <v>0</v>
      </c>
      <c r="AP112" s="54">
        <f t="shared" si="151"/>
        <v>0</v>
      </c>
      <c r="AQ112" s="54">
        <f t="shared" si="152"/>
        <v>0</v>
      </c>
      <c r="AR112" s="54">
        <f t="shared" si="153"/>
        <v>0</v>
      </c>
      <c r="AS112" s="54">
        <f t="shared" si="154"/>
        <v>0</v>
      </c>
      <c r="AT112" s="54">
        <f t="shared" si="155"/>
        <v>0</v>
      </c>
      <c r="AU112" s="55">
        <f t="shared" si="156"/>
        <v>0</v>
      </c>
    </row>
    <row r="113" spans="2:47">
      <c r="B113" s="17"/>
      <c r="C113" s="17"/>
      <c r="D113" s="17" t="s">
        <v>1106</v>
      </c>
      <c r="E113" s="17"/>
      <c r="F113" s="40">
        <f>SUM(F114:F120)</f>
        <v>0</v>
      </c>
      <c r="G113" s="40">
        <f>SUM(G114:G120)</f>
        <v>0</v>
      </c>
      <c r="H113" s="40">
        <f>SUM(H114:H120)</f>
        <v>1433832095</v>
      </c>
      <c r="I113" s="40">
        <f t="shared" ref="I113:M113" si="162">SUM(I114:I120)</f>
        <v>7233391467</v>
      </c>
      <c r="J113" s="40">
        <f t="shared" si="162"/>
        <v>0</v>
      </c>
      <c r="K113" s="40">
        <f t="shared" si="162"/>
        <v>14268079294</v>
      </c>
      <c r="L113" s="40">
        <f t="shared" si="162"/>
        <v>0</v>
      </c>
      <c r="M113" s="40">
        <f t="shared" si="162"/>
        <v>8337957412</v>
      </c>
      <c r="N113" s="40">
        <f>SUM(N114:N120)</f>
        <v>0</v>
      </c>
      <c r="O113" s="38">
        <f t="shared" si="158"/>
        <v>31273260268</v>
      </c>
      <c r="R113" s="17"/>
      <c r="S113" s="17"/>
      <c r="T113" s="17" t="s">
        <v>1106</v>
      </c>
      <c r="U113" s="17"/>
      <c r="V113" s="40">
        <f>SUM(V114:V120)</f>
        <v>0</v>
      </c>
      <c r="W113" s="40">
        <f>SUM(W114:W120)</f>
        <v>0</v>
      </c>
      <c r="X113" s="40">
        <f>SUM(X114:X120)</f>
        <v>54918</v>
      </c>
      <c r="Y113" s="40">
        <f t="shared" ref="Y113:AC113" si="163">SUM(Y114:Y120)</f>
        <v>311202</v>
      </c>
      <c r="Z113" s="40">
        <f t="shared" si="163"/>
        <v>0</v>
      </c>
      <c r="AA113" s="40">
        <f t="shared" si="163"/>
        <v>565986</v>
      </c>
      <c r="AB113" s="40">
        <f t="shared" si="163"/>
        <v>0</v>
      </c>
      <c r="AC113" s="40">
        <f t="shared" si="163"/>
        <v>331266</v>
      </c>
      <c r="AD113" s="40">
        <f>SUM(AD114:AD120)</f>
        <v>0</v>
      </c>
      <c r="AE113" s="38">
        <f t="shared" si="160"/>
        <v>1263372</v>
      </c>
      <c r="AH113" s="17"/>
      <c r="AI113" s="17"/>
      <c r="AJ113" s="17" t="s">
        <v>1106</v>
      </c>
      <c r="AK113" s="17"/>
      <c r="AL113" s="56">
        <f t="shared" si="161"/>
        <v>0</v>
      </c>
      <c r="AM113" s="56">
        <f t="shared" si="148"/>
        <v>0</v>
      </c>
      <c r="AN113" s="56">
        <f t="shared" si="149"/>
        <v>26108.600003641794</v>
      </c>
      <c r="AO113" s="56">
        <f t="shared" si="150"/>
        <v>23243.396465961017</v>
      </c>
      <c r="AP113" s="56">
        <f t="shared" si="151"/>
        <v>0</v>
      </c>
      <c r="AQ113" s="56">
        <f t="shared" si="152"/>
        <v>25209.244210987552</v>
      </c>
      <c r="AR113" s="56">
        <f t="shared" si="153"/>
        <v>0</v>
      </c>
      <c r="AS113" s="56">
        <f t="shared" si="154"/>
        <v>25169.976429817729</v>
      </c>
      <c r="AT113" s="56">
        <f t="shared" si="155"/>
        <v>0</v>
      </c>
      <c r="AU113" s="57">
        <f t="shared" si="156"/>
        <v>24753.801942737373</v>
      </c>
    </row>
    <row r="114" spans="2:47">
      <c r="E114" s="10" t="s">
        <v>379</v>
      </c>
      <c r="F114" s="34">
        <f>IFERROR(GETPIVOTDATA("Sum of 20.Nilai",'Pivot Eval'!$A$1,"06.Tahun",Param!$B$2,"02.Regional",MID(F$4,11,1),"08.Kanal",$C$7,"Group Eval",$D$14,"Kategori",$E114),0)</f>
        <v>0</v>
      </c>
      <c r="G114" s="34">
        <f>IFERROR(GETPIVOTDATA("Sum of 20.Nilai",'Pivot Eval'!$A$1,"06.Tahun",Param!$B$2,"02.Regional",MID(G$4,11,1),"08.Kanal",$C$7,"Group Eval",$D$14,"Kategori",$E114),0)</f>
        <v>0</v>
      </c>
      <c r="H114" s="34">
        <f>IFERROR(GETPIVOTDATA("Sum of 20.Nilai",'Pivot Eval'!$A$1,"06.Tahun",Param!$B$2,"02.Regional",MID(H$4,11,1),"08.Kanal",$C$7,"Group Eval",$D$14,"Kategori",$E114),0)</f>
        <v>0</v>
      </c>
      <c r="I114" s="34">
        <f>IFERROR(GETPIVOTDATA("Sum of 20.Nilai",'Pivot Eval'!$A$1,"06.Tahun",Param!$B$2,"02.Regional",MID(I$4,11,1),"08.Kanal",$C$7,"Group Eval",$D$14,"Kategori",$E114),0)</f>
        <v>0</v>
      </c>
      <c r="J114" s="34">
        <f>IFERROR(GETPIVOTDATA("Sum of 20.Nilai",'Pivot Eval'!$A$1,"06.Tahun",Param!$B$2,"02.Regional",MID(J$4,11,1),"08.Kanal",$C$7,"Group Eval",$D$14,"Kategori",$E114),0)</f>
        <v>0</v>
      </c>
      <c r="K114" s="34">
        <f>IFERROR(GETPIVOTDATA("Sum of 20.Nilai",'Pivot Eval'!$A$1,"06.Tahun",Param!$B$2,"02.Regional",MID(K$4,11,1),"08.Kanal",$C$7,"Group Eval",$D$14,"Kategori",$E114),0)</f>
        <v>0</v>
      </c>
      <c r="L114" s="34">
        <f>IFERROR(GETPIVOTDATA("Sum of 20.Nilai",'Pivot Eval'!$A$1,"06.Tahun",Param!$B$2,"02.Regional",MID(L$4,11,1),"08.Kanal",$C$7,"Group Eval",$D$14,"Kategori",$E114),0)</f>
        <v>0</v>
      </c>
      <c r="M114" s="34">
        <f>IFERROR(GETPIVOTDATA("Sum of 20.Nilai",'Pivot Eval'!$A$1,"06.Tahun",Param!$B$2,"02.Regional",MID(M$4,11,1),"08.Kanal",$C$7,"Group Eval",$D$14,"Kategori",$E114),0)</f>
        <v>0</v>
      </c>
      <c r="N114" s="34">
        <f>IFERROR(GETPIVOTDATA("Sum of 20.Nilai",'Pivot Eval'!$A$1,"06.Tahun",Param!$B$2,"02.Regional",MID(N$4,11,1),"08.Kanal",$C$7,"Group Eval",$D$14,"Kategori",$E114),0)</f>
        <v>0</v>
      </c>
      <c r="O114" s="39">
        <f t="shared" si="158"/>
        <v>0</v>
      </c>
      <c r="U114" s="10" t="s">
        <v>379</v>
      </c>
      <c r="V114" s="34">
        <f>IFERROR(GETPIVOTDATA("Sum of 22.Volume",'Pivot Eval'!$A$1,"06.Tahun",Param!$B$2,"02.Regional",MID(V$4,11,1),"08.Kanal",$C$7,"Group Eval",$D$14,"Kategori",$E114),0)</f>
        <v>0</v>
      </c>
      <c r="W114" s="34">
        <f>IFERROR(GETPIVOTDATA("Sum of 22.Volume",'Pivot Eval'!$A$1,"06.Tahun",Param!$B$2,"02.Regional",MID(W$4,11,1),"08.Kanal",$C$7,"Group Eval",$D$14,"Kategori",$E114),0)</f>
        <v>0</v>
      </c>
      <c r="X114" s="34">
        <f>IFERROR(GETPIVOTDATA("Sum of 22.Volume",'Pivot Eval'!$A$1,"06.Tahun",Param!$B$2,"02.Regional",MID(X$4,11,1),"08.Kanal",$C$7,"Group Eval",$D$14,"Kategori",$E114),0)</f>
        <v>0</v>
      </c>
      <c r="Y114" s="34">
        <f>IFERROR(GETPIVOTDATA("Sum of 22.Volume",'Pivot Eval'!$A$1,"06.Tahun",Param!$B$2,"02.Regional",MID(Y$4,11,1),"08.Kanal",$C$7,"Group Eval",$D$14,"Kategori",$E114),0)</f>
        <v>0</v>
      </c>
      <c r="Z114" s="34">
        <f>IFERROR(GETPIVOTDATA("Sum of 22.Volume",'Pivot Eval'!$A$1,"06.Tahun",Param!$B$2,"02.Regional",MID(Z$4,11,1),"08.Kanal",$C$7,"Group Eval",$D$14,"Kategori",$E114),0)</f>
        <v>0</v>
      </c>
      <c r="AA114" s="34">
        <f>IFERROR(GETPIVOTDATA("Sum of 22.Volume",'Pivot Eval'!$A$1,"06.Tahun",Param!$B$2,"02.Regional",MID(AA$4,11,1),"08.Kanal",$C$7,"Group Eval",$D$14,"Kategori",$E114),0)</f>
        <v>0</v>
      </c>
      <c r="AB114" s="34">
        <f>IFERROR(GETPIVOTDATA("Sum of 22.Volume",'Pivot Eval'!$A$1,"06.Tahun",Param!$B$2,"02.Regional",MID(AB$4,11,1),"08.Kanal",$C$7,"Group Eval",$D$14,"Kategori",$E114),0)</f>
        <v>0</v>
      </c>
      <c r="AC114" s="34">
        <f>IFERROR(GETPIVOTDATA("Sum of 22.Volume",'Pivot Eval'!$A$1,"06.Tahun",Param!$B$2,"02.Regional",MID(AC$4,11,1),"08.Kanal",$C$7,"Group Eval",$D$14,"Kategori",$E114),0)</f>
        <v>0</v>
      </c>
      <c r="AD114" s="34">
        <f>IFERROR(GETPIVOTDATA("Sum of 22.Volume",'Pivot Eval'!$A$1,"06.Tahun",Param!$B$2,"02.Regional",MID(AD$4,11,1),"08.Kanal",$C$7,"Group Eval",$D$14,"Kategori",$E114),0)</f>
        <v>0</v>
      </c>
      <c r="AE114" s="39">
        <f t="shared" si="160"/>
        <v>0</v>
      </c>
      <c r="AK114" s="10" t="s">
        <v>379</v>
      </c>
      <c r="AL114" s="54">
        <f t="shared" si="161"/>
        <v>0</v>
      </c>
      <c r="AM114" s="54">
        <f t="shared" si="148"/>
        <v>0</v>
      </c>
      <c r="AN114" s="54">
        <f t="shared" si="149"/>
        <v>0</v>
      </c>
      <c r="AO114" s="54">
        <f t="shared" si="150"/>
        <v>0</v>
      </c>
      <c r="AP114" s="54">
        <f t="shared" si="151"/>
        <v>0</v>
      </c>
      <c r="AQ114" s="54">
        <f t="shared" si="152"/>
        <v>0</v>
      </c>
      <c r="AR114" s="54">
        <f t="shared" si="153"/>
        <v>0</v>
      </c>
      <c r="AS114" s="54">
        <f t="shared" si="154"/>
        <v>0</v>
      </c>
      <c r="AT114" s="54">
        <f t="shared" si="155"/>
        <v>0</v>
      </c>
      <c r="AU114" s="55">
        <f t="shared" si="156"/>
        <v>0</v>
      </c>
    </row>
    <row r="115" spans="2:47">
      <c r="B115" s="17"/>
      <c r="C115" s="17"/>
      <c r="D115" s="17"/>
      <c r="E115" s="17" t="s">
        <v>356</v>
      </c>
      <c r="F115" s="40">
        <f>IFERROR(GETPIVOTDATA("Sum of 20.Nilai",'Pivot Eval'!$A$1,"06.Tahun",Param!$B$2,"02.Regional",MID(F$4,11,1),"08.Kanal",$C$7,"Group Eval",$D$14,"Kategori",$E115),0)</f>
        <v>0</v>
      </c>
      <c r="G115" s="40">
        <f>IFERROR(GETPIVOTDATA("Sum of 20.Nilai",'Pivot Eval'!$A$1,"06.Tahun",Param!$B$2,"02.Regional",MID(G$4,11,1),"08.Kanal",$C$7,"Group Eval",$D$14,"Kategori",$E115),0)</f>
        <v>0</v>
      </c>
      <c r="H115" s="40">
        <f>IFERROR(GETPIVOTDATA("Sum of 20.Nilai",'Pivot Eval'!$A$1,"06.Tahun",Param!$B$2,"02.Regional",MID(H$4,11,1),"08.Kanal",$C$7,"Group Eval",$D$14,"Kategori",$E115),0)</f>
        <v>0</v>
      </c>
      <c r="I115" s="40">
        <f>IFERROR(GETPIVOTDATA("Sum of 20.Nilai",'Pivot Eval'!$A$1,"06.Tahun",Param!$B$2,"02.Regional",MID(I$4,11,1),"08.Kanal",$C$7,"Group Eval",$D$14,"Kategori",$E115),0)</f>
        <v>0</v>
      </c>
      <c r="J115" s="40">
        <f>IFERROR(GETPIVOTDATA("Sum of 20.Nilai",'Pivot Eval'!$A$1,"06.Tahun",Param!$B$2,"02.Regional",MID(J$4,11,1),"08.Kanal",$C$7,"Group Eval",$D$14,"Kategori",$E115),0)</f>
        <v>0</v>
      </c>
      <c r="K115" s="40">
        <f>IFERROR(GETPIVOTDATA("Sum of 20.Nilai",'Pivot Eval'!$A$1,"06.Tahun",Param!$B$2,"02.Regional",MID(K$4,11,1),"08.Kanal",$C$7,"Group Eval",$D$14,"Kategori",$E115),0)</f>
        <v>0</v>
      </c>
      <c r="L115" s="40">
        <f>IFERROR(GETPIVOTDATA("Sum of 20.Nilai",'Pivot Eval'!$A$1,"06.Tahun",Param!$B$2,"02.Regional",MID(L$4,11,1),"08.Kanal",$C$7,"Group Eval",$D$14,"Kategori",$E115),0)</f>
        <v>0</v>
      </c>
      <c r="M115" s="40">
        <f>IFERROR(GETPIVOTDATA("Sum of 20.Nilai",'Pivot Eval'!$A$1,"06.Tahun",Param!$B$2,"02.Regional",MID(M$4,11,1),"08.Kanal",$C$7,"Group Eval",$D$14,"Kategori",$E115),0)</f>
        <v>0</v>
      </c>
      <c r="N115" s="40">
        <f>IFERROR(GETPIVOTDATA("Sum of 20.Nilai",'Pivot Eval'!$A$1,"06.Tahun",Param!$B$2,"02.Regional",MID(N$4,11,1),"08.Kanal",$C$7,"Group Eval",$D$14,"Kategori",$E115),0)</f>
        <v>0</v>
      </c>
      <c r="O115" s="38">
        <f t="shared" si="158"/>
        <v>0</v>
      </c>
      <c r="R115" s="17"/>
      <c r="S115" s="17"/>
      <c r="T115" s="17"/>
      <c r="U115" s="17" t="s">
        <v>356</v>
      </c>
      <c r="V115" s="40">
        <f>IFERROR(GETPIVOTDATA("Sum of 22.Volume",'Pivot Eval'!$A$1,"06.Tahun",Param!$B$2,"02.Regional",MID(V$4,11,1),"08.Kanal",$C$7,"Group Eval",$D$14,"Kategori",$E115),0)</f>
        <v>0</v>
      </c>
      <c r="W115" s="40">
        <f>IFERROR(GETPIVOTDATA("Sum of 22.Volume",'Pivot Eval'!$A$1,"06.Tahun",Param!$B$2,"02.Regional",MID(W$4,11,1),"08.Kanal",$C$7,"Group Eval",$D$14,"Kategori",$E115),0)</f>
        <v>0</v>
      </c>
      <c r="X115" s="40">
        <f>IFERROR(GETPIVOTDATA("Sum of 22.Volume",'Pivot Eval'!$A$1,"06.Tahun",Param!$B$2,"02.Regional",MID(X$4,11,1),"08.Kanal",$C$7,"Group Eval",$D$14,"Kategori",$E115),0)</f>
        <v>0</v>
      </c>
      <c r="Y115" s="40">
        <f>IFERROR(GETPIVOTDATA("Sum of 22.Volume",'Pivot Eval'!$A$1,"06.Tahun",Param!$B$2,"02.Regional",MID(Y$4,11,1),"08.Kanal",$C$7,"Group Eval",$D$14,"Kategori",$E115),0)</f>
        <v>0</v>
      </c>
      <c r="Z115" s="40">
        <f>IFERROR(GETPIVOTDATA("Sum of 22.Volume",'Pivot Eval'!$A$1,"06.Tahun",Param!$B$2,"02.Regional",MID(Z$4,11,1),"08.Kanal",$C$7,"Group Eval",$D$14,"Kategori",$E115),0)</f>
        <v>0</v>
      </c>
      <c r="AA115" s="40">
        <f>IFERROR(GETPIVOTDATA("Sum of 22.Volume",'Pivot Eval'!$A$1,"06.Tahun",Param!$B$2,"02.Regional",MID(AA$4,11,1),"08.Kanal",$C$7,"Group Eval",$D$14,"Kategori",$E115),0)</f>
        <v>0</v>
      </c>
      <c r="AB115" s="40">
        <f>IFERROR(GETPIVOTDATA("Sum of 22.Volume",'Pivot Eval'!$A$1,"06.Tahun",Param!$B$2,"02.Regional",MID(AB$4,11,1),"08.Kanal",$C$7,"Group Eval",$D$14,"Kategori",$E115),0)</f>
        <v>0</v>
      </c>
      <c r="AC115" s="40">
        <f>IFERROR(GETPIVOTDATA("Sum of 22.Volume",'Pivot Eval'!$A$1,"06.Tahun",Param!$B$2,"02.Regional",MID(AC$4,11,1),"08.Kanal",$C$7,"Group Eval",$D$14,"Kategori",$E115),0)</f>
        <v>0</v>
      </c>
      <c r="AD115" s="40">
        <f>IFERROR(GETPIVOTDATA("Sum of 22.Volume",'Pivot Eval'!$A$1,"06.Tahun",Param!$B$2,"02.Regional",MID(AD$4,11,1),"08.Kanal",$C$7,"Group Eval",$D$14,"Kategori",$E115),0)</f>
        <v>0</v>
      </c>
      <c r="AE115" s="38">
        <f t="shared" si="160"/>
        <v>0</v>
      </c>
      <c r="AH115" s="17"/>
      <c r="AI115" s="17"/>
      <c r="AJ115" s="17"/>
      <c r="AK115" s="17" t="s">
        <v>356</v>
      </c>
      <c r="AL115" s="56">
        <f t="shared" si="161"/>
        <v>0</v>
      </c>
      <c r="AM115" s="56">
        <f t="shared" si="148"/>
        <v>0</v>
      </c>
      <c r="AN115" s="56">
        <f t="shared" si="149"/>
        <v>0</v>
      </c>
      <c r="AO115" s="56">
        <f t="shared" si="150"/>
        <v>0</v>
      </c>
      <c r="AP115" s="56">
        <f t="shared" si="151"/>
        <v>0</v>
      </c>
      <c r="AQ115" s="56">
        <f t="shared" si="152"/>
        <v>0</v>
      </c>
      <c r="AR115" s="56">
        <f t="shared" si="153"/>
        <v>0</v>
      </c>
      <c r="AS115" s="56">
        <f t="shared" si="154"/>
        <v>0</v>
      </c>
      <c r="AT115" s="56">
        <f t="shared" si="155"/>
        <v>0</v>
      </c>
      <c r="AU115" s="57">
        <f t="shared" si="156"/>
        <v>0</v>
      </c>
    </row>
    <row r="116" spans="2:47">
      <c r="E116" s="10" t="s">
        <v>1189</v>
      </c>
      <c r="F116" s="34">
        <f>IFERROR(GETPIVOTDATA("Sum of 20.Nilai",'Pivot Eval'!$A$1,"06.Tahun",Param!$B$2,"02.Regional",MID(F$4,11,1),"08.Kanal",$C$7,"Group Eval",$D$14,"Kategori",$E116),0)</f>
        <v>0</v>
      </c>
      <c r="G116" s="34">
        <f>IFERROR(GETPIVOTDATA("Sum of 20.Nilai",'Pivot Eval'!$A$1,"06.Tahun",Param!$B$2,"02.Regional",MID(G$4,11,1),"08.Kanal",$C$7,"Group Eval",$D$14,"Kategori",$E116),0)</f>
        <v>0</v>
      </c>
      <c r="H116" s="34">
        <f>IFERROR(GETPIVOTDATA("Sum of 20.Nilai",'Pivot Eval'!$A$1,"06.Tahun",Param!$B$2,"02.Regional",MID(H$4,11,1),"08.Kanal",$C$7,"Group Eval",$D$14,"Kategori",$E116),0)</f>
        <v>1433832095</v>
      </c>
      <c r="I116" s="34">
        <f>IFERROR(GETPIVOTDATA("Sum of 20.Nilai",'Pivot Eval'!$A$1,"06.Tahun",Param!$B$2,"02.Regional",MID(I$4,11,1),"08.Kanal",$C$7,"Group Eval",$D$14,"Kategori",$E116),0)</f>
        <v>7233391467</v>
      </c>
      <c r="J116" s="34">
        <f>IFERROR(GETPIVOTDATA("Sum of 20.Nilai",'Pivot Eval'!$A$1,"06.Tahun",Param!$B$2,"02.Regional",MID(J$4,11,1),"08.Kanal",$C$7,"Group Eval",$D$14,"Kategori",$E116),0)</f>
        <v>0</v>
      </c>
      <c r="K116" s="34">
        <f>IFERROR(GETPIVOTDATA("Sum of 20.Nilai",'Pivot Eval'!$A$1,"06.Tahun",Param!$B$2,"02.Regional",MID(K$4,11,1),"08.Kanal",$C$7,"Group Eval",$D$14,"Kategori",$E116),0)</f>
        <v>14268079294</v>
      </c>
      <c r="L116" s="34">
        <f>IFERROR(GETPIVOTDATA("Sum of 20.Nilai",'Pivot Eval'!$A$1,"06.Tahun",Param!$B$2,"02.Regional",MID(L$4,11,1),"08.Kanal",$C$7,"Group Eval",$D$14,"Kategori",$E116),0)</f>
        <v>0</v>
      </c>
      <c r="M116" s="34">
        <f>IFERROR(GETPIVOTDATA("Sum of 20.Nilai",'Pivot Eval'!$A$1,"06.Tahun",Param!$B$2,"02.Regional",MID(M$4,11,1),"08.Kanal",$C$7,"Group Eval",$D$14,"Kategori",$E116),0)</f>
        <v>5204630539</v>
      </c>
      <c r="N116" s="34">
        <f>IFERROR(GETPIVOTDATA("Sum of 20.Nilai",'Pivot Eval'!$A$1,"06.Tahun",Param!$B$2,"02.Regional",MID(N$4,11,1),"08.Kanal",$C$7,"Group Eval",$D$14,"Kategori",$E116),0)</f>
        <v>0</v>
      </c>
      <c r="O116" s="39">
        <f t="shared" si="158"/>
        <v>28139933395</v>
      </c>
      <c r="U116" s="10" t="s">
        <v>1189</v>
      </c>
      <c r="V116" s="34">
        <f>IFERROR(GETPIVOTDATA("Sum of 22.Volume",'Pivot Eval'!$A$1,"06.Tahun",Param!$B$2,"02.Regional",MID(V$4,11,1),"08.Kanal",$C$7,"Group Eval",$D$14,"Kategori",$E116),0)</f>
        <v>0</v>
      </c>
      <c r="W116" s="34">
        <f>IFERROR(GETPIVOTDATA("Sum of 22.Volume",'Pivot Eval'!$A$1,"06.Tahun",Param!$B$2,"02.Regional",MID(W$4,11,1),"08.Kanal",$C$7,"Group Eval",$D$14,"Kategori",$E116),0)</f>
        <v>0</v>
      </c>
      <c r="X116" s="34">
        <f>IFERROR(GETPIVOTDATA("Sum of 22.Volume",'Pivot Eval'!$A$1,"06.Tahun",Param!$B$2,"02.Regional",MID(X$4,11,1),"08.Kanal",$C$7,"Group Eval",$D$14,"Kategori",$E116),0)</f>
        <v>54918</v>
      </c>
      <c r="Y116" s="34">
        <f>IFERROR(GETPIVOTDATA("Sum of 22.Volume",'Pivot Eval'!$A$1,"06.Tahun",Param!$B$2,"02.Regional",MID(Y$4,11,1),"08.Kanal",$C$7,"Group Eval",$D$14,"Kategori",$E116),0)</f>
        <v>311202</v>
      </c>
      <c r="Z116" s="34">
        <f>IFERROR(GETPIVOTDATA("Sum of 22.Volume",'Pivot Eval'!$A$1,"06.Tahun",Param!$B$2,"02.Regional",MID(Z$4,11,1),"08.Kanal",$C$7,"Group Eval",$D$14,"Kategori",$E116),0)</f>
        <v>0</v>
      </c>
      <c r="AA116" s="34">
        <f>IFERROR(GETPIVOTDATA("Sum of 22.Volume",'Pivot Eval'!$A$1,"06.Tahun",Param!$B$2,"02.Regional",MID(AA$4,11,1),"08.Kanal",$C$7,"Group Eval",$D$14,"Kategori",$E116),0)</f>
        <v>565986</v>
      </c>
      <c r="AB116" s="34">
        <f>IFERROR(GETPIVOTDATA("Sum of 22.Volume",'Pivot Eval'!$A$1,"06.Tahun",Param!$B$2,"02.Regional",MID(AB$4,11,1),"08.Kanal",$C$7,"Group Eval",$D$14,"Kategori",$E116),0)</f>
        <v>0</v>
      </c>
      <c r="AC116" s="34">
        <f>IFERROR(GETPIVOTDATA("Sum of 22.Volume",'Pivot Eval'!$A$1,"06.Tahun",Param!$B$2,"02.Regional",MID(AC$4,11,1),"08.Kanal",$C$7,"Group Eval",$D$14,"Kategori",$E116),0)</f>
        <v>210306</v>
      </c>
      <c r="AD116" s="34">
        <f>IFERROR(GETPIVOTDATA("Sum of 22.Volume",'Pivot Eval'!$A$1,"06.Tahun",Param!$B$2,"02.Regional",MID(AD$4,11,1),"08.Kanal",$C$7,"Group Eval",$D$14,"Kategori",$E116),0)</f>
        <v>0</v>
      </c>
      <c r="AE116" s="39">
        <f t="shared" si="160"/>
        <v>1142412</v>
      </c>
      <c r="AK116" s="10" t="s">
        <v>1189</v>
      </c>
      <c r="AL116" s="54">
        <f t="shared" si="161"/>
        <v>0</v>
      </c>
      <c r="AM116" s="54">
        <f t="shared" si="148"/>
        <v>0</v>
      </c>
      <c r="AN116" s="54">
        <f t="shared" si="149"/>
        <v>26108.600003641794</v>
      </c>
      <c r="AO116" s="54">
        <f t="shared" si="150"/>
        <v>23243.396465961017</v>
      </c>
      <c r="AP116" s="54">
        <f t="shared" si="151"/>
        <v>0</v>
      </c>
      <c r="AQ116" s="54">
        <f t="shared" si="152"/>
        <v>25209.244210987552</v>
      </c>
      <c r="AR116" s="54">
        <f t="shared" si="153"/>
        <v>0</v>
      </c>
      <c r="AS116" s="54">
        <f t="shared" si="154"/>
        <v>24747.893731039534</v>
      </c>
      <c r="AT116" s="54">
        <f t="shared" si="155"/>
        <v>0</v>
      </c>
      <c r="AU116" s="55">
        <f t="shared" si="156"/>
        <v>24632.035898607508</v>
      </c>
    </row>
    <row r="117" spans="2:47">
      <c r="B117" s="17"/>
      <c r="C117" s="17"/>
      <c r="D117" s="17"/>
      <c r="E117" s="17" t="s">
        <v>1808</v>
      </c>
      <c r="F117" s="40">
        <f>IFERROR(GETPIVOTDATA("Sum of 20.Nilai",'Pivot Eval'!$A$1,"06.Tahun",Param!$B$2,"02.Regional",MID(F$4,11,1),"08.Kanal",$C$7,"Group Eval",$D$14,"Kategori",$E117),0)</f>
        <v>0</v>
      </c>
      <c r="G117" s="40">
        <f>IFERROR(GETPIVOTDATA("Sum of 20.Nilai",'Pivot Eval'!$A$1,"06.Tahun",Param!$B$2,"02.Regional",MID(G$4,11,1),"08.Kanal",$C$7,"Group Eval",$D$14,"Kategori",$E117),0)</f>
        <v>0</v>
      </c>
      <c r="H117" s="40">
        <f>IFERROR(GETPIVOTDATA("Sum of 20.Nilai",'Pivot Eval'!$A$1,"06.Tahun",Param!$B$2,"02.Regional",MID(H$4,11,1),"08.Kanal",$C$7,"Group Eval",$D$14,"Kategori",$E117),0)</f>
        <v>0</v>
      </c>
      <c r="I117" s="40">
        <f>IFERROR(GETPIVOTDATA("Sum of 20.Nilai",'Pivot Eval'!$A$1,"06.Tahun",Param!$B$2,"02.Regional",MID(I$4,11,1),"08.Kanal",$C$7,"Group Eval",$D$14,"Kategori",$E117),0)</f>
        <v>0</v>
      </c>
      <c r="J117" s="40">
        <f>IFERROR(GETPIVOTDATA("Sum of 20.Nilai",'Pivot Eval'!$A$1,"06.Tahun",Param!$B$2,"02.Regional",MID(J$4,11,1),"08.Kanal",$C$7,"Group Eval",$D$14,"Kategori",$E117),0)</f>
        <v>0</v>
      </c>
      <c r="K117" s="40">
        <f>IFERROR(GETPIVOTDATA("Sum of 20.Nilai",'Pivot Eval'!$A$1,"06.Tahun",Param!$B$2,"02.Regional",MID(K$4,11,1),"08.Kanal",$C$7,"Group Eval",$D$14,"Kategori",$E117),0)</f>
        <v>0</v>
      </c>
      <c r="L117" s="40">
        <f>IFERROR(GETPIVOTDATA("Sum of 20.Nilai",'Pivot Eval'!$A$1,"06.Tahun",Param!$B$2,"02.Regional",MID(L$4,11,1),"08.Kanal",$C$7,"Group Eval",$D$14,"Kategori",$E117),0)</f>
        <v>0</v>
      </c>
      <c r="M117" s="40">
        <f>IFERROR(GETPIVOTDATA("Sum of 20.Nilai",'Pivot Eval'!$A$1,"06.Tahun",Param!$B$2,"02.Regional",MID(M$4,11,1),"08.Kanal",$C$7,"Group Eval",$D$14,"Kategori",$E117),0)</f>
        <v>0</v>
      </c>
      <c r="N117" s="40">
        <f>IFERROR(GETPIVOTDATA("Sum of 20.Nilai",'Pivot Eval'!$A$1,"06.Tahun",Param!$B$2,"02.Regional",MID(N$4,11,1),"08.Kanal",$C$7,"Group Eval",$D$14,"Kategori",$E117),0)</f>
        <v>0</v>
      </c>
      <c r="O117" s="38">
        <f t="shared" si="158"/>
        <v>0</v>
      </c>
      <c r="R117" s="17"/>
      <c r="S117" s="17"/>
      <c r="T117" s="17"/>
      <c r="U117" s="17" t="s">
        <v>1808</v>
      </c>
      <c r="V117" s="40">
        <f>IFERROR(GETPIVOTDATA("Sum of 22.Volume",'Pivot Eval'!$A$1,"06.Tahun",Param!$B$2,"02.Regional",MID(V$4,11,1),"08.Kanal",$C$7,"Group Eval",$D$14,"Kategori",$E117),0)</f>
        <v>0</v>
      </c>
      <c r="W117" s="40">
        <f>IFERROR(GETPIVOTDATA("Sum of 22.Volume",'Pivot Eval'!$A$1,"06.Tahun",Param!$B$2,"02.Regional",MID(W$4,11,1),"08.Kanal",$C$7,"Group Eval",$D$14,"Kategori",$E117),0)</f>
        <v>0</v>
      </c>
      <c r="X117" s="40">
        <f>IFERROR(GETPIVOTDATA("Sum of 22.Volume",'Pivot Eval'!$A$1,"06.Tahun",Param!$B$2,"02.Regional",MID(X$4,11,1),"08.Kanal",$C$7,"Group Eval",$D$14,"Kategori",$E117),0)</f>
        <v>0</v>
      </c>
      <c r="Y117" s="40">
        <f>IFERROR(GETPIVOTDATA("Sum of 22.Volume",'Pivot Eval'!$A$1,"06.Tahun",Param!$B$2,"02.Regional",MID(Y$4,11,1),"08.Kanal",$C$7,"Group Eval",$D$14,"Kategori",$E117),0)</f>
        <v>0</v>
      </c>
      <c r="Z117" s="40">
        <f>IFERROR(GETPIVOTDATA("Sum of 22.Volume",'Pivot Eval'!$A$1,"06.Tahun",Param!$B$2,"02.Regional",MID(Z$4,11,1),"08.Kanal",$C$7,"Group Eval",$D$14,"Kategori",$E117),0)</f>
        <v>0</v>
      </c>
      <c r="AA117" s="40">
        <f>IFERROR(GETPIVOTDATA("Sum of 22.Volume",'Pivot Eval'!$A$1,"06.Tahun",Param!$B$2,"02.Regional",MID(AA$4,11,1),"08.Kanal",$C$7,"Group Eval",$D$14,"Kategori",$E117),0)</f>
        <v>0</v>
      </c>
      <c r="AB117" s="40">
        <f>IFERROR(GETPIVOTDATA("Sum of 22.Volume",'Pivot Eval'!$A$1,"06.Tahun",Param!$B$2,"02.Regional",MID(AB$4,11,1),"08.Kanal",$C$7,"Group Eval",$D$14,"Kategori",$E117),0)</f>
        <v>0</v>
      </c>
      <c r="AC117" s="40">
        <f>IFERROR(GETPIVOTDATA("Sum of 22.Volume",'Pivot Eval'!$A$1,"06.Tahun",Param!$B$2,"02.Regional",MID(AC$4,11,1),"08.Kanal",$C$7,"Group Eval",$D$14,"Kategori",$E117),0)</f>
        <v>0</v>
      </c>
      <c r="AD117" s="40">
        <f>IFERROR(GETPIVOTDATA("Sum of 22.Volume",'Pivot Eval'!$A$1,"06.Tahun",Param!$B$2,"02.Regional",MID(AD$4,11,1),"08.Kanal",$C$7,"Group Eval",$D$14,"Kategori",$E117),0)</f>
        <v>0</v>
      </c>
      <c r="AE117" s="38">
        <f t="shared" si="160"/>
        <v>0</v>
      </c>
      <c r="AH117" s="17"/>
      <c r="AI117" s="17"/>
      <c r="AJ117" s="17"/>
      <c r="AK117" s="17" t="s">
        <v>1808</v>
      </c>
      <c r="AL117" s="56">
        <f t="shared" si="161"/>
        <v>0</v>
      </c>
      <c r="AM117" s="56">
        <f t="shared" si="148"/>
        <v>0</v>
      </c>
      <c r="AN117" s="56">
        <f t="shared" si="149"/>
        <v>0</v>
      </c>
      <c r="AO117" s="56">
        <f t="shared" si="150"/>
        <v>0</v>
      </c>
      <c r="AP117" s="56">
        <f t="shared" si="151"/>
        <v>0</v>
      </c>
      <c r="AQ117" s="56">
        <f t="shared" si="152"/>
        <v>0</v>
      </c>
      <c r="AR117" s="56">
        <f t="shared" si="153"/>
        <v>0</v>
      </c>
      <c r="AS117" s="56">
        <f t="shared" si="154"/>
        <v>0</v>
      </c>
      <c r="AT117" s="56">
        <f t="shared" si="155"/>
        <v>0</v>
      </c>
      <c r="AU117" s="57">
        <f t="shared" si="156"/>
        <v>0</v>
      </c>
    </row>
    <row r="118" spans="2:47">
      <c r="E118" s="10" t="s">
        <v>1810</v>
      </c>
      <c r="F118" s="34">
        <f>IFERROR(GETPIVOTDATA("Sum of 20.Nilai",'Pivot Eval'!$A$1,"06.Tahun",Param!$B$2,"02.Regional",MID(F$4,11,1),"08.Kanal",$C$7,"Group Eval",$D$14,"Kategori",$E118),0)</f>
        <v>0</v>
      </c>
      <c r="G118" s="34">
        <f>IFERROR(GETPIVOTDATA("Sum of 20.Nilai",'Pivot Eval'!$A$1,"06.Tahun",Param!$B$2,"02.Regional",MID(G$4,11,1),"08.Kanal",$C$7,"Group Eval",$D$14,"Kategori",$E118),0)</f>
        <v>0</v>
      </c>
      <c r="H118" s="34">
        <f>IFERROR(GETPIVOTDATA("Sum of 20.Nilai",'Pivot Eval'!$A$1,"06.Tahun",Param!$B$2,"02.Regional",MID(H$4,11,1),"08.Kanal",$C$7,"Group Eval",$D$14,"Kategori",$E118),0)</f>
        <v>0</v>
      </c>
      <c r="I118" s="34">
        <f>IFERROR(GETPIVOTDATA("Sum of 20.Nilai",'Pivot Eval'!$A$1,"06.Tahun",Param!$B$2,"02.Regional",MID(I$4,11,1),"08.Kanal",$C$7,"Group Eval",$D$14,"Kategori",$E118),0)</f>
        <v>0</v>
      </c>
      <c r="J118" s="34">
        <f>IFERROR(GETPIVOTDATA("Sum of 20.Nilai",'Pivot Eval'!$A$1,"06.Tahun",Param!$B$2,"02.Regional",MID(J$4,11,1),"08.Kanal",$C$7,"Group Eval",$D$14,"Kategori",$E118),0)</f>
        <v>0</v>
      </c>
      <c r="K118" s="34">
        <f>IFERROR(GETPIVOTDATA("Sum of 20.Nilai",'Pivot Eval'!$A$1,"06.Tahun",Param!$B$2,"02.Regional",MID(K$4,11,1),"08.Kanal",$C$7,"Group Eval",$D$14,"Kategori",$E118),0)</f>
        <v>0</v>
      </c>
      <c r="L118" s="34">
        <f>IFERROR(GETPIVOTDATA("Sum of 20.Nilai",'Pivot Eval'!$A$1,"06.Tahun",Param!$B$2,"02.Regional",MID(L$4,11,1),"08.Kanal",$C$7,"Group Eval",$D$14,"Kategori",$E118),0)</f>
        <v>0</v>
      </c>
      <c r="M118" s="34">
        <f>IFERROR(GETPIVOTDATA("Sum of 20.Nilai",'Pivot Eval'!$A$1,"06.Tahun",Param!$B$2,"02.Regional",MID(M$4,11,1),"08.Kanal",$C$7,"Group Eval",$D$14,"Kategori",$E118),0)</f>
        <v>0</v>
      </c>
      <c r="N118" s="34">
        <f>IFERROR(GETPIVOTDATA("Sum of 20.Nilai",'Pivot Eval'!$A$1,"06.Tahun",Param!$B$2,"02.Regional",MID(N$4,11,1),"08.Kanal",$C$7,"Group Eval",$D$14,"Kategori",$E118),0)</f>
        <v>0</v>
      </c>
      <c r="O118" s="39">
        <f t="shared" si="158"/>
        <v>0</v>
      </c>
      <c r="U118" s="10" t="s">
        <v>1810</v>
      </c>
      <c r="V118" s="34">
        <f>IFERROR(GETPIVOTDATA("Sum of 22.Volume",'Pivot Eval'!$A$1,"06.Tahun",Param!$B$2,"02.Regional",MID(V$4,11,1),"08.Kanal",$C$7,"Group Eval",$D$14,"Kategori",$E118),0)</f>
        <v>0</v>
      </c>
      <c r="W118" s="34">
        <f>IFERROR(GETPIVOTDATA("Sum of 22.Volume",'Pivot Eval'!$A$1,"06.Tahun",Param!$B$2,"02.Regional",MID(W$4,11,1),"08.Kanal",$C$7,"Group Eval",$D$14,"Kategori",$E118),0)</f>
        <v>0</v>
      </c>
      <c r="X118" s="34">
        <f>IFERROR(GETPIVOTDATA("Sum of 22.Volume",'Pivot Eval'!$A$1,"06.Tahun",Param!$B$2,"02.Regional",MID(X$4,11,1),"08.Kanal",$C$7,"Group Eval",$D$14,"Kategori",$E118),0)</f>
        <v>0</v>
      </c>
      <c r="Y118" s="34">
        <f>IFERROR(GETPIVOTDATA("Sum of 22.Volume",'Pivot Eval'!$A$1,"06.Tahun",Param!$B$2,"02.Regional",MID(Y$4,11,1),"08.Kanal",$C$7,"Group Eval",$D$14,"Kategori",$E118),0)</f>
        <v>0</v>
      </c>
      <c r="Z118" s="34">
        <f>IFERROR(GETPIVOTDATA("Sum of 22.Volume",'Pivot Eval'!$A$1,"06.Tahun",Param!$B$2,"02.Regional",MID(Z$4,11,1),"08.Kanal",$C$7,"Group Eval",$D$14,"Kategori",$E118),0)</f>
        <v>0</v>
      </c>
      <c r="AA118" s="34">
        <f>IFERROR(GETPIVOTDATA("Sum of 22.Volume",'Pivot Eval'!$A$1,"06.Tahun",Param!$B$2,"02.Regional",MID(AA$4,11,1),"08.Kanal",$C$7,"Group Eval",$D$14,"Kategori",$E118),0)</f>
        <v>0</v>
      </c>
      <c r="AB118" s="34">
        <f>IFERROR(GETPIVOTDATA("Sum of 22.Volume",'Pivot Eval'!$A$1,"06.Tahun",Param!$B$2,"02.Regional",MID(AB$4,11,1),"08.Kanal",$C$7,"Group Eval",$D$14,"Kategori",$E118),0)</f>
        <v>0</v>
      </c>
      <c r="AC118" s="34">
        <f>IFERROR(GETPIVOTDATA("Sum of 22.Volume",'Pivot Eval'!$A$1,"06.Tahun",Param!$B$2,"02.Regional",MID(AC$4,11,1),"08.Kanal",$C$7,"Group Eval",$D$14,"Kategori",$E118),0)</f>
        <v>0</v>
      </c>
      <c r="AD118" s="34">
        <f>IFERROR(GETPIVOTDATA("Sum of 22.Volume",'Pivot Eval'!$A$1,"06.Tahun",Param!$B$2,"02.Regional",MID(AD$4,11,1),"08.Kanal",$C$7,"Group Eval",$D$14,"Kategori",$E118),0)</f>
        <v>0</v>
      </c>
      <c r="AE118" s="39">
        <f t="shared" si="160"/>
        <v>0</v>
      </c>
      <c r="AK118" s="10" t="s">
        <v>1810</v>
      </c>
      <c r="AL118" s="54">
        <f t="shared" si="161"/>
        <v>0</v>
      </c>
      <c r="AM118" s="54">
        <f t="shared" si="148"/>
        <v>0</v>
      </c>
      <c r="AN118" s="54">
        <f t="shared" si="149"/>
        <v>0</v>
      </c>
      <c r="AO118" s="54">
        <f t="shared" si="150"/>
        <v>0</v>
      </c>
      <c r="AP118" s="54">
        <f t="shared" si="151"/>
        <v>0</v>
      </c>
      <c r="AQ118" s="54">
        <f t="shared" si="152"/>
        <v>0</v>
      </c>
      <c r="AR118" s="54">
        <f t="shared" si="153"/>
        <v>0</v>
      </c>
      <c r="AS118" s="54">
        <f t="shared" si="154"/>
        <v>0</v>
      </c>
      <c r="AT118" s="54">
        <f t="shared" si="155"/>
        <v>0</v>
      </c>
      <c r="AU118" s="55">
        <f t="shared" si="156"/>
        <v>0</v>
      </c>
    </row>
    <row r="119" spans="2:47">
      <c r="B119" s="17"/>
      <c r="C119" s="17"/>
      <c r="D119" s="17"/>
      <c r="E119" s="17" t="s">
        <v>6821</v>
      </c>
      <c r="F119" s="40">
        <f>IFERROR(GETPIVOTDATA("Sum of 20.Nilai",'Pivot Eval'!$A$1,"06.Tahun",Param!$B$2,"02.Regional",MID(F$4,11,1),"08.Kanal",$C$7,"Group Eval",$D$14,"Kategori",$E119),0)</f>
        <v>0</v>
      </c>
      <c r="G119" s="40">
        <f>IFERROR(GETPIVOTDATA("Sum of 20.Nilai",'Pivot Eval'!$A$1,"06.Tahun",Param!$B$2,"02.Regional",MID(G$4,11,1),"08.Kanal",$C$7,"Group Eval",$D$14,"Kategori",$E119),0)</f>
        <v>0</v>
      </c>
      <c r="H119" s="40">
        <f>IFERROR(GETPIVOTDATA("Sum of 20.Nilai",'Pivot Eval'!$A$1,"06.Tahun",Param!$B$2,"02.Regional",MID(H$4,11,1),"08.Kanal",$C$7,"Group Eval",$D$14,"Kategori",$E119),0)</f>
        <v>0</v>
      </c>
      <c r="I119" s="40">
        <f>IFERROR(GETPIVOTDATA("Sum of 20.Nilai",'Pivot Eval'!$A$1,"06.Tahun",Param!$B$2,"02.Regional",MID(I$4,11,1),"08.Kanal",$C$7,"Group Eval",$D$14,"Kategori",$E119),0)</f>
        <v>0</v>
      </c>
      <c r="J119" s="40">
        <f>IFERROR(GETPIVOTDATA("Sum of 20.Nilai",'Pivot Eval'!$A$1,"06.Tahun",Param!$B$2,"02.Regional",MID(J$4,11,1),"08.Kanal",$C$7,"Group Eval",$D$14,"Kategori",$E119),0)</f>
        <v>0</v>
      </c>
      <c r="K119" s="40">
        <f>IFERROR(GETPIVOTDATA("Sum of 20.Nilai",'Pivot Eval'!$A$1,"06.Tahun",Param!$B$2,"02.Regional",MID(K$4,11,1),"08.Kanal",$C$7,"Group Eval",$D$14,"Kategori",$E119),0)</f>
        <v>0</v>
      </c>
      <c r="L119" s="40">
        <f>IFERROR(GETPIVOTDATA("Sum of 20.Nilai",'Pivot Eval'!$A$1,"06.Tahun",Param!$B$2,"02.Regional",MID(L$4,11,1),"08.Kanal",$C$7,"Group Eval",$D$14,"Kategori",$E119),0)</f>
        <v>0</v>
      </c>
      <c r="M119" s="40">
        <f>IFERROR(GETPIVOTDATA("Sum of 20.Nilai",'Pivot Eval'!$A$1,"06.Tahun",Param!$B$2,"02.Regional",MID(M$4,11,1),"08.Kanal",$C$7,"Group Eval",$D$14,"Kategori",$E119),0)</f>
        <v>0</v>
      </c>
      <c r="N119" s="40">
        <f>IFERROR(GETPIVOTDATA("Sum of 20.Nilai",'Pivot Eval'!$A$1,"06.Tahun",Param!$B$2,"02.Regional",MID(N$4,11,1),"08.Kanal",$C$7,"Group Eval",$D$14,"Kategori",$E119),0)</f>
        <v>0</v>
      </c>
      <c r="O119" s="38">
        <f t="shared" si="158"/>
        <v>0</v>
      </c>
      <c r="R119" s="17"/>
      <c r="S119" s="17"/>
      <c r="T119" s="17"/>
      <c r="U119" s="17" t="s">
        <v>6821</v>
      </c>
      <c r="V119" s="40">
        <f>IFERROR(GETPIVOTDATA("Sum of 22.Volume",'Pivot Eval'!$A$1,"06.Tahun",Param!$B$2,"02.Regional",MID(V$4,11,1),"08.Kanal",$C$7,"Group Eval",$D$14,"Kategori",$E119),0)</f>
        <v>0</v>
      </c>
      <c r="W119" s="40">
        <f>IFERROR(GETPIVOTDATA("Sum of 22.Volume",'Pivot Eval'!$A$1,"06.Tahun",Param!$B$2,"02.Regional",MID(W$4,11,1),"08.Kanal",$C$7,"Group Eval",$D$14,"Kategori",$E119),0)</f>
        <v>0</v>
      </c>
      <c r="X119" s="40">
        <f>IFERROR(GETPIVOTDATA("Sum of 22.Volume",'Pivot Eval'!$A$1,"06.Tahun",Param!$B$2,"02.Regional",MID(X$4,11,1),"08.Kanal",$C$7,"Group Eval",$D$14,"Kategori",$E119),0)</f>
        <v>0</v>
      </c>
      <c r="Y119" s="40">
        <f>IFERROR(GETPIVOTDATA("Sum of 22.Volume",'Pivot Eval'!$A$1,"06.Tahun",Param!$B$2,"02.Regional",MID(Y$4,11,1),"08.Kanal",$C$7,"Group Eval",$D$14,"Kategori",$E119),0)</f>
        <v>0</v>
      </c>
      <c r="Z119" s="40">
        <f>IFERROR(GETPIVOTDATA("Sum of 22.Volume",'Pivot Eval'!$A$1,"06.Tahun",Param!$B$2,"02.Regional",MID(Z$4,11,1),"08.Kanal",$C$7,"Group Eval",$D$14,"Kategori",$E119),0)</f>
        <v>0</v>
      </c>
      <c r="AA119" s="40">
        <f>IFERROR(GETPIVOTDATA("Sum of 22.Volume",'Pivot Eval'!$A$1,"06.Tahun",Param!$B$2,"02.Regional",MID(AA$4,11,1),"08.Kanal",$C$7,"Group Eval",$D$14,"Kategori",$E119),0)</f>
        <v>0</v>
      </c>
      <c r="AB119" s="40">
        <f>IFERROR(GETPIVOTDATA("Sum of 22.Volume",'Pivot Eval'!$A$1,"06.Tahun",Param!$B$2,"02.Regional",MID(AB$4,11,1),"08.Kanal",$C$7,"Group Eval",$D$14,"Kategori",$E119),0)</f>
        <v>0</v>
      </c>
      <c r="AC119" s="40">
        <f>IFERROR(GETPIVOTDATA("Sum of 22.Volume",'Pivot Eval'!$A$1,"06.Tahun",Param!$B$2,"02.Regional",MID(AC$4,11,1),"08.Kanal",$C$7,"Group Eval",$D$14,"Kategori",$E119),0)</f>
        <v>0</v>
      </c>
      <c r="AD119" s="40">
        <f>IFERROR(GETPIVOTDATA("Sum of 22.Volume",'Pivot Eval'!$A$1,"06.Tahun",Param!$B$2,"02.Regional",MID(AD$4,11,1),"08.Kanal",$C$7,"Group Eval",$D$14,"Kategori",$E119),0)</f>
        <v>0</v>
      </c>
      <c r="AE119" s="38">
        <f t="shared" si="160"/>
        <v>0</v>
      </c>
      <c r="AH119" s="17"/>
      <c r="AI119" s="17"/>
      <c r="AJ119" s="17"/>
      <c r="AK119" s="17" t="s">
        <v>6821</v>
      </c>
      <c r="AL119" s="56">
        <f t="shared" si="161"/>
        <v>0</v>
      </c>
      <c r="AM119" s="56">
        <f t="shared" si="148"/>
        <v>0</v>
      </c>
      <c r="AN119" s="56">
        <f t="shared" si="149"/>
        <v>0</v>
      </c>
      <c r="AO119" s="56">
        <f t="shared" si="150"/>
        <v>0</v>
      </c>
      <c r="AP119" s="56">
        <f t="shared" si="151"/>
        <v>0</v>
      </c>
      <c r="AQ119" s="56">
        <f t="shared" si="152"/>
        <v>0</v>
      </c>
      <c r="AR119" s="56">
        <f t="shared" si="153"/>
        <v>0</v>
      </c>
      <c r="AS119" s="56">
        <f t="shared" si="154"/>
        <v>0</v>
      </c>
      <c r="AT119" s="56">
        <f t="shared" si="155"/>
        <v>0</v>
      </c>
      <c r="AU119" s="57">
        <f t="shared" si="156"/>
        <v>0</v>
      </c>
    </row>
    <row r="120" spans="2:47">
      <c r="E120" s="10" t="s">
        <v>6868</v>
      </c>
      <c r="F120" s="34">
        <f>IFERROR(GETPIVOTDATA("Sum of 20.Nilai",'Pivot Eval'!$A$1,"06.Tahun",Param!$B$2,"02.Regional",MID(F$4,11,1),"08.Kanal",$C$7,"Group Eval",$D$14,"Kategori",$E120),0)</f>
        <v>0</v>
      </c>
      <c r="G120" s="34">
        <f>IFERROR(GETPIVOTDATA("Sum of 20.Nilai",'Pivot Eval'!$A$1,"06.Tahun",Param!$B$2,"02.Regional",MID(G$4,11,1),"08.Kanal",$C$7,"Group Eval",$D$14,"Kategori",$E120),0)</f>
        <v>0</v>
      </c>
      <c r="H120" s="34">
        <f>IFERROR(GETPIVOTDATA("Sum of 20.Nilai",'Pivot Eval'!$A$1,"06.Tahun",Param!$B$2,"02.Regional",MID(H$4,11,1),"08.Kanal",$C$7,"Group Eval",$D$14,"Kategori",$E120),0)</f>
        <v>0</v>
      </c>
      <c r="I120" s="34">
        <f>IFERROR(GETPIVOTDATA("Sum of 20.Nilai",'Pivot Eval'!$A$1,"06.Tahun",Param!$B$2,"02.Regional",MID(I$4,11,1),"08.Kanal",$C$7,"Group Eval",$D$14,"Kategori",$E120),0)</f>
        <v>0</v>
      </c>
      <c r="J120" s="34">
        <f>IFERROR(GETPIVOTDATA("Sum of 20.Nilai",'Pivot Eval'!$A$1,"06.Tahun",Param!$B$2,"02.Regional",MID(J$4,11,1),"08.Kanal",$C$7,"Group Eval",$D$14,"Kategori",$E120),0)</f>
        <v>0</v>
      </c>
      <c r="K120" s="34">
        <f>IFERROR(GETPIVOTDATA("Sum of 20.Nilai",'Pivot Eval'!$A$1,"06.Tahun",Param!$B$2,"02.Regional",MID(K$4,11,1),"08.Kanal",$C$7,"Group Eval",$D$14,"Kategori",$E120),0)</f>
        <v>0</v>
      </c>
      <c r="L120" s="34">
        <f>IFERROR(GETPIVOTDATA("Sum of 20.Nilai",'Pivot Eval'!$A$1,"06.Tahun",Param!$B$2,"02.Regional",MID(L$4,11,1),"08.Kanal",$C$7,"Group Eval",$D$14,"Kategori",$E120),0)</f>
        <v>0</v>
      </c>
      <c r="M120" s="34">
        <f>IFERROR(GETPIVOTDATA("Sum of 20.Nilai",'Pivot Eval'!$A$1,"06.Tahun",Param!$B$2,"02.Regional",MID(M$4,11,1),"08.Kanal",$C$7,"Group Eval",$D$14,"Kategori",$E120),0)</f>
        <v>3133326873</v>
      </c>
      <c r="N120" s="34">
        <f>IFERROR(GETPIVOTDATA("Sum of 20.Nilai",'Pivot Eval'!$A$1,"06.Tahun",Param!$B$2,"02.Regional",MID(N$4,11,1),"08.Kanal",$C$7,"Group Eval",$D$14,"Kategori",$E120),0)</f>
        <v>0</v>
      </c>
      <c r="O120" s="39">
        <f t="shared" si="158"/>
        <v>3133326873</v>
      </c>
      <c r="U120" s="10" t="s">
        <v>6868</v>
      </c>
      <c r="V120" s="34">
        <f>IFERROR(GETPIVOTDATA("Sum of 22.Volume",'Pivot Eval'!$A$1,"06.Tahun",Param!$B$2,"02.Regional",MID(V$4,11,1),"08.Kanal",$C$7,"Group Eval",$D$14,"Kategori",$E120),0)</f>
        <v>0</v>
      </c>
      <c r="W120" s="34">
        <f>IFERROR(GETPIVOTDATA("Sum of 22.Volume",'Pivot Eval'!$A$1,"06.Tahun",Param!$B$2,"02.Regional",MID(W$4,11,1),"08.Kanal",$C$7,"Group Eval",$D$14,"Kategori",$E120),0)</f>
        <v>0</v>
      </c>
      <c r="X120" s="34">
        <f>IFERROR(GETPIVOTDATA("Sum of 22.Volume",'Pivot Eval'!$A$1,"06.Tahun",Param!$B$2,"02.Regional",MID(X$4,11,1),"08.Kanal",$C$7,"Group Eval",$D$14,"Kategori",$E120),0)</f>
        <v>0</v>
      </c>
      <c r="Y120" s="34">
        <f>IFERROR(GETPIVOTDATA("Sum of 22.Volume",'Pivot Eval'!$A$1,"06.Tahun",Param!$B$2,"02.Regional",MID(Y$4,11,1),"08.Kanal",$C$7,"Group Eval",$D$14,"Kategori",$E120),0)</f>
        <v>0</v>
      </c>
      <c r="Z120" s="34">
        <f>IFERROR(GETPIVOTDATA("Sum of 22.Volume",'Pivot Eval'!$A$1,"06.Tahun",Param!$B$2,"02.Regional",MID(Z$4,11,1),"08.Kanal",$C$7,"Group Eval",$D$14,"Kategori",$E120),0)</f>
        <v>0</v>
      </c>
      <c r="AA120" s="34">
        <f>IFERROR(GETPIVOTDATA("Sum of 22.Volume",'Pivot Eval'!$A$1,"06.Tahun",Param!$B$2,"02.Regional",MID(AA$4,11,1),"08.Kanal",$C$7,"Group Eval",$D$14,"Kategori",$E120),0)</f>
        <v>0</v>
      </c>
      <c r="AB120" s="34">
        <f>IFERROR(GETPIVOTDATA("Sum of 22.Volume",'Pivot Eval'!$A$1,"06.Tahun",Param!$B$2,"02.Regional",MID(AB$4,11,1),"08.Kanal",$C$7,"Group Eval",$D$14,"Kategori",$E120),0)</f>
        <v>0</v>
      </c>
      <c r="AC120" s="34">
        <f>IFERROR(GETPIVOTDATA("Sum of 22.Volume",'Pivot Eval'!$A$1,"06.Tahun",Param!$B$2,"02.Regional",MID(AC$4,11,1),"08.Kanal",$C$7,"Group Eval",$D$14,"Kategori",$E120),0)</f>
        <v>120960</v>
      </c>
      <c r="AD120" s="34">
        <f>IFERROR(GETPIVOTDATA("Sum of 22.Volume",'Pivot Eval'!$A$1,"06.Tahun",Param!$B$2,"02.Regional",MID(AD$4,11,1),"08.Kanal",$C$7,"Group Eval",$D$14,"Kategori",$E120),0)</f>
        <v>0</v>
      </c>
      <c r="AE120" s="39">
        <f t="shared" si="160"/>
        <v>120960</v>
      </c>
      <c r="AK120" s="10" t="s">
        <v>6868</v>
      </c>
      <c r="AL120" s="54">
        <f t="shared" si="161"/>
        <v>0</v>
      </c>
      <c r="AM120" s="54">
        <f t="shared" si="148"/>
        <v>0</v>
      </c>
      <c r="AN120" s="54">
        <f t="shared" si="149"/>
        <v>0</v>
      </c>
      <c r="AO120" s="54">
        <f t="shared" si="150"/>
        <v>0</v>
      </c>
      <c r="AP120" s="54">
        <f t="shared" si="151"/>
        <v>0</v>
      </c>
      <c r="AQ120" s="54">
        <f t="shared" si="152"/>
        <v>0</v>
      </c>
      <c r="AR120" s="54">
        <f t="shared" si="153"/>
        <v>0</v>
      </c>
      <c r="AS120" s="54">
        <f t="shared" si="154"/>
        <v>25903.826661706349</v>
      </c>
      <c r="AT120" s="54">
        <f t="shared" si="155"/>
        <v>0</v>
      </c>
      <c r="AU120" s="55">
        <f t="shared" si="156"/>
        <v>25903.826661706349</v>
      </c>
    </row>
    <row r="121" spans="2:47">
      <c r="B121" s="17"/>
      <c r="C121" s="17"/>
      <c r="D121" s="17" t="s">
        <v>1429</v>
      </c>
      <c r="E121" s="17"/>
      <c r="F121" s="40">
        <f>SUM(F122:F124)</f>
        <v>0</v>
      </c>
      <c r="G121" s="40">
        <f>SUM(G122:G124)</f>
        <v>0</v>
      </c>
      <c r="H121" s="40">
        <f>SUM(H122:H124)</f>
        <v>8730554888</v>
      </c>
      <c r="I121" s="40">
        <f t="shared" ref="I121:M121" si="164">SUM(I122:I124)</f>
        <v>0</v>
      </c>
      <c r="J121" s="40">
        <f t="shared" si="164"/>
        <v>0</v>
      </c>
      <c r="K121" s="40">
        <f t="shared" si="164"/>
        <v>1164200904</v>
      </c>
      <c r="L121" s="40">
        <f t="shared" si="164"/>
        <v>0</v>
      </c>
      <c r="M121" s="40">
        <f t="shared" si="164"/>
        <v>0</v>
      </c>
      <c r="N121" s="40">
        <f>SUM(N122:N124)</f>
        <v>0</v>
      </c>
      <c r="O121" s="38">
        <f t="shared" si="158"/>
        <v>9894755792</v>
      </c>
      <c r="R121" s="17"/>
      <c r="S121" s="17"/>
      <c r="T121" s="17" t="s">
        <v>1429</v>
      </c>
      <c r="U121" s="17"/>
      <c r="V121" s="40">
        <f>SUM(V122:V124)</f>
        <v>0</v>
      </c>
      <c r="W121" s="40">
        <f>SUM(W122:W124)</f>
        <v>0</v>
      </c>
      <c r="X121" s="40">
        <f>SUM(X122:X124)</f>
        <v>406876</v>
      </c>
      <c r="Y121" s="40">
        <f t="shared" ref="Y121:AC121" si="165">SUM(Y122:Y124)</f>
        <v>0</v>
      </c>
      <c r="Z121" s="40">
        <f t="shared" si="165"/>
        <v>0</v>
      </c>
      <c r="AA121" s="40">
        <f t="shared" si="165"/>
        <v>37920</v>
      </c>
      <c r="AB121" s="40">
        <f t="shared" si="165"/>
        <v>0</v>
      </c>
      <c r="AC121" s="40">
        <f t="shared" si="165"/>
        <v>0</v>
      </c>
      <c r="AD121" s="40">
        <f>SUM(AD122:AD124)</f>
        <v>0</v>
      </c>
      <c r="AE121" s="38">
        <f t="shared" si="160"/>
        <v>444796</v>
      </c>
      <c r="AH121" s="17"/>
      <c r="AI121" s="17"/>
      <c r="AJ121" s="17" t="s">
        <v>1429</v>
      </c>
      <c r="AK121" s="17"/>
      <c r="AL121" s="56">
        <f t="shared" si="161"/>
        <v>0</v>
      </c>
      <c r="AM121" s="56">
        <f t="shared" si="148"/>
        <v>0</v>
      </c>
      <c r="AN121" s="56">
        <f t="shared" si="149"/>
        <v>21457.532240780976</v>
      </c>
      <c r="AO121" s="56">
        <f t="shared" si="150"/>
        <v>0</v>
      </c>
      <c r="AP121" s="56">
        <f t="shared" si="151"/>
        <v>0</v>
      </c>
      <c r="AQ121" s="56">
        <f t="shared" si="152"/>
        <v>30701.500632911393</v>
      </c>
      <c r="AR121" s="56">
        <f t="shared" si="153"/>
        <v>0</v>
      </c>
      <c r="AS121" s="56">
        <f t="shared" si="154"/>
        <v>0</v>
      </c>
      <c r="AT121" s="56">
        <f t="shared" si="155"/>
        <v>0</v>
      </c>
      <c r="AU121" s="57">
        <f t="shared" si="156"/>
        <v>22245.604259031108</v>
      </c>
    </row>
    <row r="122" spans="2:47">
      <c r="E122" s="10" t="s">
        <v>10</v>
      </c>
      <c r="F122" s="34">
        <f>IFERROR(GETPIVOTDATA("Sum of 20.Nilai",'Pivot Eval'!$A$1,"06.Tahun",Param!$B$2,"02.Regional",MID(F$4,11,1),"08.Kanal",$C$7,"Group Eval",$D$22,"Kategori",$E122),0)</f>
        <v>0</v>
      </c>
      <c r="G122" s="34">
        <f>IFERROR(GETPIVOTDATA("Sum of 20.Nilai",'Pivot Eval'!$A$1,"06.Tahun",Param!$B$2,"02.Regional",MID(G$4,11,1),"08.Kanal",$C$7,"Group Eval",$D$22,"Kategori",$E122),0)</f>
        <v>0</v>
      </c>
      <c r="H122" s="34">
        <f>IFERROR(GETPIVOTDATA("Sum of 20.Nilai",'Pivot Eval'!$A$1,"06.Tahun",Param!$B$2,"02.Regional",MID(H$4,11,1),"08.Kanal",$C$7,"Group Eval",$D$22,"Kategori",$E122),0)</f>
        <v>937037654</v>
      </c>
      <c r="I122" s="34">
        <f>IFERROR(GETPIVOTDATA("Sum of 20.Nilai",'Pivot Eval'!$A$1,"06.Tahun",Param!$B$2,"02.Regional",MID(I$4,11,1),"08.Kanal",$C$7,"Group Eval",$D$22,"Kategori",$E122),0)</f>
        <v>0</v>
      </c>
      <c r="J122" s="34">
        <f>IFERROR(GETPIVOTDATA("Sum of 20.Nilai",'Pivot Eval'!$A$1,"06.Tahun",Param!$B$2,"02.Regional",MID(J$4,11,1),"08.Kanal",$C$7,"Group Eval",$D$22,"Kategori",$E122),0)</f>
        <v>0</v>
      </c>
      <c r="K122" s="34">
        <f>IFERROR(GETPIVOTDATA("Sum of 20.Nilai",'Pivot Eval'!$A$1,"06.Tahun",Param!$B$2,"02.Regional",MID(K$4,11,1),"08.Kanal",$C$7,"Group Eval",$D$22,"Kategori",$E122),0)</f>
        <v>1164200904</v>
      </c>
      <c r="L122" s="34">
        <f>IFERROR(GETPIVOTDATA("Sum of 20.Nilai",'Pivot Eval'!$A$1,"06.Tahun",Param!$B$2,"02.Regional",MID(L$4,11,1),"08.Kanal",$C$7,"Group Eval",$D$22,"Kategori",$E122),0)</f>
        <v>0</v>
      </c>
      <c r="M122" s="34">
        <f>IFERROR(GETPIVOTDATA("Sum of 20.Nilai",'Pivot Eval'!$A$1,"06.Tahun",Param!$B$2,"02.Regional",MID(M$4,11,1),"08.Kanal",$C$7,"Group Eval",$D$22,"Kategori",$E122),0)</f>
        <v>0</v>
      </c>
      <c r="N122" s="34">
        <f>IFERROR(GETPIVOTDATA("Sum of 20.Nilai",'Pivot Eval'!$A$1,"06.Tahun",Param!$B$2,"02.Regional",MID(N$4,11,1),"08.Kanal",$C$7,"Group Eval",$D$22,"Kategori",$E122),0)</f>
        <v>0</v>
      </c>
      <c r="O122" s="39">
        <f t="shared" si="158"/>
        <v>2101238558</v>
      </c>
      <c r="U122" s="10" t="s">
        <v>10</v>
      </c>
      <c r="V122" s="34">
        <f>IFERROR(GETPIVOTDATA("Sum of 22.Volume",'Pivot Eval'!$A$1,"06.Tahun",Param!$B$2,"02.Regional",MID(V$4,11,1),"08.Kanal",$C$7,"Group Eval",$D$22,"Kategori",$E122),0)</f>
        <v>0</v>
      </c>
      <c r="W122" s="34">
        <f>IFERROR(GETPIVOTDATA("Sum of 22.Volume",'Pivot Eval'!$A$1,"06.Tahun",Param!$B$2,"02.Regional",MID(W$4,11,1),"08.Kanal",$C$7,"Group Eval",$D$22,"Kategori",$E122),0)</f>
        <v>0</v>
      </c>
      <c r="X122" s="34">
        <f>IFERROR(GETPIVOTDATA("Sum of 22.Volume",'Pivot Eval'!$A$1,"06.Tahun",Param!$B$2,"02.Regional",MID(X$4,11,1),"08.Kanal",$C$7,"Group Eval",$D$22,"Kategori",$E122),0)</f>
        <v>48700</v>
      </c>
      <c r="Y122" s="34">
        <f>IFERROR(GETPIVOTDATA("Sum of 22.Volume",'Pivot Eval'!$A$1,"06.Tahun",Param!$B$2,"02.Regional",MID(Y$4,11,1),"08.Kanal",$C$7,"Group Eval",$D$22,"Kategori",$E122),0)</f>
        <v>0</v>
      </c>
      <c r="Z122" s="34">
        <f>IFERROR(GETPIVOTDATA("Sum of 22.Volume",'Pivot Eval'!$A$1,"06.Tahun",Param!$B$2,"02.Regional",MID(Z$4,11,1),"08.Kanal",$C$7,"Group Eval",$D$22,"Kategori",$E122),0)</f>
        <v>0</v>
      </c>
      <c r="AA122" s="34">
        <f>IFERROR(GETPIVOTDATA("Sum of 22.Volume",'Pivot Eval'!$A$1,"06.Tahun",Param!$B$2,"02.Regional",MID(AA$4,11,1),"08.Kanal",$C$7,"Group Eval",$D$22,"Kategori",$E122),0)</f>
        <v>37920</v>
      </c>
      <c r="AB122" s="34">
        <f>IFERROR(GETPIVOTDATA("Sum of 22.Volume",'Pivot Eval'!$A$1,"06.Tahun",Param!$B$2,"02.Regional",MID(AB$4,11,1),"08.Kanal",$C$7,"Group Eval",$D$22,"Kategori",$E122),0)</f>
        <v>0</v>
      </c>
      <c r="AC122" s="34">
        <f>IFERROR(GETPIVOTDATA("Sum of 22.Volume",'Pivot Eval'!$A$1,"06.Tahun",Param!$B$2,"02.Regional",MID(AC$4,11,1),"08.Kanal",$C$7,"Group Eval",$D$22,"Kategori",$E122),0)</f>
        <v>0</v>
      </c>
      <c r="AD122" s="34">
        <f>IFERROR(GETPIVOTDATA("Sum of 22.Volume",'Pivot Eval'!$A$1,"06.Tahun",Param!$B$2,"02.Regional",MID(AD$4,11,1),"08.Kanal",$C$7,"Group Eval",$D$22,"Kategori",$E122),0)</f>
        <v>0</v>
      </c>
      <c r="AE122" s="39">
        <f t="shared" si="160"/>
        <v>86620</v>
      </c>
      <c r="AK122" s="10" t="s">
        <v>10</v>
      </c>
      <c r="AL122" s="54">
        <f t="shared" si="161"/>
        <v>0</v>
      </c>
      <c r="AM122" s="54">
        <f t="shared" si="148"/>
        <v>0</v>
      </c>
      <c r="AN122" s="54">
        <f t="shared" si="149"/>
        <v>19241.019589322383</v>
      </c>
      <c r="AO122" s="54">
        <f t="shared" si="150"/>
        <v>0</v>
      </c>
      <c r="AP122" s="54">
        <f t="shared" si="151"/>
        <v>0</v>
      </c>
      <c r="AQ122" s="54">
        <f t="shared" si="152"/>
        <v>30701.500632911393</v>
      </c>
      <c r="AR122" s="54">
        <f t="shared" si="153"/>
        <v>0</v>
      </c>
      <c r="AS122" s="54">
        <f t="shared" si="154"/>
        <v>0</v>
      </c>
      <c r="AT122" s="54">
        <f t="shared" si="155"/>
        <v>0</v>
      </c>
      <c r="AU122" s="55">
        <f t="shared" si="156"/>
        <v>24258.122350496422</v>
      </c>
    </row>
    <row r="123" spans="2:47">
      <c r="B123" s="17"/>
      <c r="C123" s="17"/>
      <c r="D123" s="17"/>
      <c r="E123" s="17" t="s">
        <v>1430</v>
      </c>
      <c r="F123" s="40">
        <f>IFERROR(GETPIVOTDATA("Sum of 20.Nilai",'Pivot Eval'!$A$1,"06.Tahun",Param!$B$2,"02.Regional",MID(F$4,11,1),"08.Kanal",$C$7,"Group Eval",$D$22,"Kategori",$E123),0)</f>
        <v>0</v>
      </c>
      <c r="G123" s="40">
        <f>IFERROR(GETPIVOTDATA("Sum of 20.Nilai",'Pivot Eval'!$A$1,"06.Tahun",Param!$B$2,"02.Regional",MID(G$4,11,1),"08.Kanal",$C$7,"Group Eval",$D$22,"Kategori",$E123),0)</f>
        <v>0</v>
      </c>
      <c r="H123" s="40">
        <f>IFERROR(GETPIVOTDATA("Sum of 20.Nilai",'Pivot Eval'!$A$1,"06.Tahun",Param!$B$2,"02.Regional",MID(H$4,11,1),"08.Kanal",$C$7,"Group Eval",$D$22,"Kategori",$E123),0)</f>
        <v>7793517234</v>
      </c>
      <c r="I123" s="40">
        <f>IFERROR(GETPIVOTDATA("Sum of 20.Nilai",'Pivot Eval'!$A$1,"06.Tahun",Param!$B$2,"02.Regional",MID(I$4,11,1),"08.Kanal",$C$7,"Group Eval",$D$22,"Kategori",$E123),0)</f>
        <v>0</v>
      </c>
      <c r="J123" s="40">
        <f>IFERROR(GETPIVOTDATA("Sum of 20.Nilai",'Pivot Eval'!$A$1,"06.Tahun",Param!$B$2,"02.Regional",MID(J$4,11,1),"08.Kanal",$C$7,"Group Eval",$D$22,"Kategori",$E123),0)</f>
        <v>0</v>
      </c>
      <c r="K123" s="40">
        <f>IFERROR(GETPIVOTDATA("Sum of 20.Nilai",'Pivot Eval'!$A$1,"06.Tahun",Param!$B$2,"02.Regional",MID(K$4,11,1),"08.Kanal",$C$7,"Group Eval",$D$22,"Kategori",$E123),0)</f>
        <v>0</v>
      </c>
      <c r="L123" s="40">
        <f>IFERROR(GETPIVOTDATA("Sum of 20.Nilai",'Pivot Eval'!$A$1,"06.Tahun",Param!$B$2,"02.Regional",MID(L$4,11,1),"08.Kanal",$C$7,"Group Eval",$D$22,"Kategori",$E123),0)</f>
        <v>0</v>
      </c>
      <c r="M123" s="40">
        <f>IFERROR(GETPIVOTDATA("Sum of 20.Nilai",'Pivot Eval'!$A$1,"06.Tahun",Param!$B$2,"02.Regional",MID(M$4,11,1),"08.Kanal",$C$7,"Group Eval",$D$22,"Kategori",$E123),0)</f>
        <v>0</v>
      </c>
      <c r="N123" s="40">
        <f>IFERROR(GETPIVOTDATA("Sum of 20.Nilai",'Pivot Eval'!$A$1,"06.Tahun",Param!$B$2,"02.Regional",MID(N$4,11,1),"08.Kanal",$C$7,"Group Eval",$D$22,"Kategori",$E123),0)</f>
        <v>0</v>
      </c>
      <c r="O123" s="38">
        <f t="shared" si="158"/>
        <v>7793517234</v>
      </c>
      <c r="R123" s="17"/>
      <c r="S123" s="17"/>
      <c r="T123" s="17"/>
      <c r="U123" s="17" t="s">
        <v>1430</v>
      </c>
      <c r="V123" s="40">
        <f>IFERROR(GETPIVOTDATA("Sum of 22.Volume",'Pivot Eval'!$A$1,"06.Tahun",Param!$B$2,"02.Regional",MID(V$4,11,1),"08.Kanal",$C$7,"Group Eval",$D$22,"Kategori",$E123),0)</f>
        <v>0</v>
      </c>
      <c r="W123" s="40">
        <f>IFERROR(GETPIVOTDATA("Sum of 22.Volume",'Pivot Eval'!$A$1,"06.Tahun",Param!$B$2,"02.Regional",MID(W$4,11,1),"08.Kanal",$C$7,"Group Eval",$D$22,"Kategori",$E123),0)</f>
        <v>0</v>
      </c>
      <c r="X123" s="40">
        <f>IFERROR(GETPIVOTDATA("Sum of 22.Volume",'Pivot Eval'!$A$1,"06.Tahun",Param!$B$2,"02.Regional",MID(X$4,11,1),"08.Kanal",$C$7,"Group Eval",$D$22,"Kategori",$E123),0)</f>
        <v>358176</v>
      </c>
      <c r="Y123" s="40">
        <f>IFERROR(GETPIVOTDATA("Sum of 22.Volume",'Pivot Eval'!$A$1,"06.Tahun",Param!$B$2,"02.Regional",MID(Y$4,11,1),"08.Kanal",$C$7,"Group Eval",$D$22,"Kategori",$E123),0)</f>
        <v>0</v>
      </c>
      <c r="Z123" s="40">
        <f>IFERROR(GETPIVOTDATA("Sum of 22.Volume",'Pivot Eval'!$A$1,"06.Tahun",Param!$B$2,"02.Regional",MID(Z$4,11,1),"08.Kanal",$C$7,"Group Eval",$D$22,"Kategori",$E123),0)</f>
        <v>0</v>
      </c>
      <c r="AA123" s="40">
        <f>IFERROR(GETPIVOTDATA("Sum of 22.Volume",'Pivot Eval'!$A$1,"06.Tahun",Param!$B$2,"02.Regional",MID(AA$4,11,1),"08.Kanal",$C$7,"Group Eval",$D$22,"Kategori",$E123),0)</f>
        <v>0</v>
      </c>
      <c r="AB123" s="40">
        <f>IFERROR(GETPIVOTDATA("Sum of 22.Volume",'Pivot Eval'!$A$1,"06.Tahun",Param!$B$2,"02.Regional",MID(AB$4,11,1),"08.Kanal",$C$7,"Group Eval",$D$22,"Kategori",$E123),0)</f>
        <v>0</v>
      </c>
      <c r="AC123" s="40">
        <f>IFERROR(GETPIVOTDATA("Sum of 22.Volume",'Pivot Eval'!$A$1,"06.Tahun",Param!$B$2,"02.Regional",MID(AC$4,11,1),"08.Kanal",$C$7,"Group Eval",$D$22,"Kategori",$E123),0)</f>
        <v>0</v>
      </c>
      <c r="AD123" s="40">
        <f>IFERROR(GETPIVOTDATA("Sum of 22.Volume",'Pivot Eval'!$A$1,"06.Tahun",Param!$B$2,"02.Regional",MID(AD$4,11,1),"08.Kanal",$C$7,"Group Eval",$D$22,"Kategori",$E123),0)</f>
        <v>0</v>
      </c>
      <c r="AE123" s="38">
        <f t="shared" si="160"/>
        <v>358176</v>
      </c>
      <c r="AH123" s="17"/>
      <c r="AI123" s="17"/>
      <c r="AJ123" s="17"/>
      <c r="AK123" s="17" t="s">
        <v>1430</v>
      </c>
      <c r="AL123" s="56">
        <f t="shared" si="161"/>
        <v>0</v>
      </c>
      <c r="AM123" s="56">
        <f t="shared" si="148"/>
        <v>0</v>
      </c>
      <c r="AN123" s="56">
        <f t="shared" si="149"/>
        <v>21758.904097426963</v>
      </c>
      <c r="AO123" s="56">
        <f t="shared" si="150"/>
        <v>0</v>
      </c>
      <c r="AP123" s="56">
        <f t="shared" si="151"/>
        <v>0</v>
      </c>
      <c r="AQ123" s="56">
        <f t="shared" si="152"/>
        <v>0</v>
      </c>
      <c r="AR123" s="56">
        <f t="shared" si="153"/>
        <v>0</v>
      </c>
      <c r="AS123" s="56">
        <f t="shared" si="154"/>
        <v>0</v>
      </c>
      <c r="AT123" s="56">
        <f t="shared" si="155"/>
        <v>0</v>
      </c>
      <c r="AU123" s="57">
        <f t="shared" si="156"/>
        <v>21758.904097426963</v>
      </c>
    </row>
    <row r="124" spans="2:47">
      <c r="E124" s="10" t="s">
        <v>6869</v>
      </c>
      <c r="F124" s="34">
        <f>IFERROR(GETPIVOTDATA("Sum of 20.Nilai",'Pivot Eval'!$A$1,"06.Tahun",Param!$B$2,"02.Regional",MID(F$4,11,1),"08.Kanal",$C$7,"Group Eval",$D$22,"Kategori",$E124),0)</f>
        <v>0</v>
      </c>
      <c r="G124" s="34">
        <f>IFERROR(GETPIVOTDATA("Sum of 20.Nilai",'Pivot Eval'!$A$1,"06.Tahun",Param!$B$2,"02.Regional",MID(G$4,11,1),"08.Kanal",$C$7,"Group Eval",$D$22,"Kategori",$E124),0)</f>
        <v>0</v>
      </c>
      <c r="H124" s="34">
        <f>IFERROR(GETPIVOTDATA("Sum of 20.Nilai",'Pivot Eval'!$A$1,"06.Tahun",Param!$B$2,"02.Regional",MID(H$4,11,1),"08.Kanal",$C$7,"Group Eval",$D$22,"Kategori",$E124),0)</f>
        <v>0</v>
      </c>
      <c r="I124" s="34">
        <f>IFERROR(GETPIVOTDATA("Sum of 20.Nilai",'Pivot Eval'!$A$1,"06.Tahun",Param!$B$2,"02.Regional",MID(I$4,11,1),"08.Kanal",$C$7,"Group Eval",$D$22,"Kategori",$E124),0)</f>
        <v>0</v>
      </c>
      <c r="J124" s="34">
        <f>IFERROR(GETPIVOTDATA("Sum of 20.Nilai",'Pivot Eval'!$A$1,"06.Tahun",Param!$B$2,"02.Regional",MID(J$4,11,1),"08.Kanal",$C$7,"Group Eval",$D$22,"Kategori",$E124),0)</f>
        <v>0</v>
      </c>
      <c r="K124" s="34">
        <f>IFERROR(GETPIVOTDATA("Sum of 20.Nilai",'Pivot Eval'!$A$1,"06.Tahun",Param!$B$2,"02.Regional",MID(K$4,11,1),"08.Kanal",$C$7,"Group Eval",$D$22,"Kategori",$E124),0)</f>
        <v>0</v>
      </c>
      <c r="L124" s="34">
        <f>IFERROR(GETPIVOTDATA("Sum of 20.Nilai",'Pivot Eval'!$A$1,"06.Tahun",Param!$B$2,"02.Regional",MID(L$4,11,1),"08.Kanal",$C$7,"Group Eval",$D$22,"Kategori",$E124),0)</f>
        <v>0</v>
      </c>
      <c r="M124" s="34">
        <f>IFERROR(GETPIVOTDATA("Sum of 20.Nilai",'Pivot Eval'!$A$1,"06.Tahun",Param!$B$2,"02.Regional",MID(M$4,11,1),"08.Kanal",$C$7,"Group Eval",$D$22,"Kategori",$E124),0)</f>
        <v>0</v>
      </c>
      <c r="N124" s="34">
        <f>IFERROR(GETPIVOTDATA("Sum of 20.Nilai",'Pivot Eval'!$A$1,"06.Tahun",Param!$B$2,"02.Regional",MID(N$4,11,1),"08.Kanal",$C$7,"Group Eval",$D$22,"Kategori",$E124),0)</f>
        <v>0</v>
      </c>
      <c r="O124" s="39">
        <f t="shared" si="158"/>
        <v>0</v>
      </c>
      <c r="U124" s="10" t="s">
        <v>6869</v>
      </c>
      <c r="V124" s="34">
        <f>IFERROR(GETPIVOTDATA("Sum of 22.Volume",'Pivot Eval'!$A$1,"06.Tahun",Param!$B$2,"02.Regional",MID(V$4,11,1),"08.Kanal",$C$7,"Group Eval",$D$22,"Kategori",$E124),0)</f>
        <v>0</v>
      </c>
      <c r="W124" s="34">
        <f>IFERROR(GETPIVOTDATA("Sum of 22.Volume",'Pivot Eval'!$A$1,"06.Tahun",Param!$B$2,"02.Regional",MID(W$4,11,1),"08.Kanal",$C$7,"Group Eval",$D$22,"Kategori",$E124),0)</f>
        <v>0</v>
      </c>
      <c r="X124" s="34">
        <f>IFERROR(GETPIVOTDATA("Sum of 22.Volume",'Pivot Eval'!$A$1,"06.Tahun",Param!$B$2,"02.Regional",MID(X$4,11,1),"08.Kanal",$C$7,"Group Eval",$D$22,"Kategori",$E124),0)</f>
        <v>0</v>
      </c>
      <c r="Y124" s="34">
        <f>IFERROR(GETPIVOTDATA("Sum of 22.Volume",'Pivot Eval'!$A$1,"06.Tahun",Param!$B$2,"02.Regional",MID(Y$4,11,1),"08.Kanal",$C$7,"Group Eval",$D$22,"Kategori",$E124),0)</f>
        <v>0</v>
      </c>
      <c r="Z124" s="34">
        <f>IFERROR(GETPIVOTDATA("Sum of 22.Volume",'Pivot Eval'!$A$1,"06.Tahun",Param!$B$2,"02.Regional",MID(Z$4,11,1),"08.Kanal",$C$7,"Group Eval",$D$22,"Kategori",$E124),0)</f>
        <v>0</v>
      </c>
      <c r="AA124" s="34">
        <f>IFERROR(GETPIVOTDATA("Sum of 22.Volume",'Pivot Eval'!$A$1,"06.Tahun",Param!$B$2,"02.Regional",MID(AA$4,11,1),"08.Kanal",$C$7,"Group Eval",$D$22,"Kategori",$E124),0)</f>
        <v>0</v>
      </c>
      <c r="AB124" s="34">
        <f>IFERROR(GETPIVOTDATA("Sum of 22.Volume",'Pivot Eval'!$A$1,"06.Tahun",Param!$B$2,"02.Regional",MID(AB$4,11,1),"08.Kanal",$C$7,"Group Eval",$D$22,"Kategori",$E124),0)</f>
        <v>0</v>
      </c>
      <c r="AC124" s="34">
        <f>IFERROR(GETPIVOTDATA("Sum of 22.Volume",'Pivot Eval'!$A$1,"06.Tahun",Param!$B$2,"02.Regional",MID(AC$4,11,1),"08.Kanal",$C$7,"Group Eval",$D$22,"Kategori",$E124),0)</f>
        <v>0</v>
      </c>
      <c r="AD124" s="34">
        <f>IFERROR(GETPIVOTDATA("Sum of 22.Volume",'Pivot Eval'!$A$1,"06.Tahun",Param!$B$2,"02.Regional",MID(AD$4,11,1),"08.Kanal",$C$7,"Group Eval",$D$22,"Kategori",$E124),0)</f>
        <v>0</v>
      </c>
      <c r="AE124" s="39">
        <f t="shared" si="160"/>
        <v>0</v>
      </c>
      <c r="AK124" s="10" t="s">
        <v>6869</v>
      </c>
      <c r="AL124" s="54">
        <f t="shared" si="161"/>
        <v>0</v>
      </c>
      <c r="AM124" s="54">
        <f t="shared" si="148"/>
        <v>0</v>
      </c>
      <c r="AN124" s="54">
        <f t="shared" si="149"/>
        <v>0</v>
      </c>
      <c r="AO124" s="54">
        <f t="shared" si="150"/>
        <v>0</v>
      </c>
      <c r="AP124" s="54">
        <f t="shared" si="151"/>
        <v>0</v>
      </c>
      <c r="AQ124" s="54">
        <f t="shared" si="152"/>
        <v>0</v>
      </c>
      <c r="AR124" s="54">
        <f t="shared" si="153"/>
        <v>0</v>
      </c>
      <c r="AS124" s="54">
        <f t="shared" si="154"/>
        <v>0</v>
      </c>
      <c r="AT124" s="54">
        <f t="shared" si="155"/>
        <v>0</v>
      </c>
      <c r="AU124" s="55">
        <f t="shared" si="156"/>
        <v>0</v>
      </c>
    </row>
    <row r="125" spans="2:47">
      <c r="B125" s="17"/>
      <c r="C125" s="17"/>
      <c r="D125" s="17" t="s">
        <v>1085</v>
      </c>
      <c r="E125" s="17"/>
      <c r="F125" s="40">
        <f>SUM(F126:F128)</f>
        <v>0</v>
      </c>
      <c r="G125" s="40">
        <f>SUM(G126:G128)</f>
        <v>0</v>
      </c>
      <c r="H125" s="40">
        <f>SUM(H126:H128)</f>
        <v>0</v>
      </c>
      <c r="I125" s="40">
        <f t="shared" ref="I125:M125" si="166">SUM(I126:I128)</f>
        <v>0</v>
      </c>
      <c r="J125" s="40">
        <f t="shared" si="166"/>
        <v>0</v>
      </c>
      <c r="K125" s="40">
        <f t="shared" si="166"/>
        <v>0</v>
      </c>
      <c r="L125" s="40">
        <f t="shared" si="166"/>
        <v>0</v>
      </c>
      <c r="M125" s="40">
        <f t="shared" si="166"/>
        <v>0</v>
      </c>
      <c r="N125" s="40">
        <f>SUM(N126:N128)</f>
        <v>0</v>
      </c>
      <c r="O125" s="38">
        <f t="shared" si="158"/>
        <v>0</v>
      </c>
      <c r="R125" s="17"/>
      <c r="S125" s="17"/>
      <c r="T125" s="17" t="s">
        <v>1085</v>
      </c>
      <c r="U125" s="17"/>
      <c r="V125" s="40">
        <f>SUM(V126:V128)</f>
        <v>0</v>
      </c>
      <c r="W125" s="40">
        <f>SUM(W126:W128)</f>
        <v>0</v>
      </c>
      <c r="X125" s="40">
        <f>SUM(X126:X128)</f>
        <v>0</v>
      </c>
      <c r="Y125" s="40">
        <f t="shared" ref="Y125:AC125" si="167">SUM(Y126:Y128)</f>
        <v>0</v>
      </c>
      <c r="Z125" s="40">
        <f t="shared" si="167"/>
        <v>0</v>
      </c>
      <c r="AA125" s="40">
        <f t="shared" si="167"/>
        <v>0</v>
      </c>
      <c r="AB125" s="40">
        <f t="shared" si="167"/>
        <v>0</v>
      </c>
      <c r="AC125" s="40">
        <f t="shared" si="167"/>
        <v>0</v>
      </c>
      <c r="AD125" s="40">
        <f>SUM(AD126:AD128)</f>
        <v>0</v>
      </c>
      <c r="AE125" s="38">
        <f t="shared" si="160"/>
        <v>0</v>
      </c>
      <c r="AH125" s="17"/>
      <c r="AI125" s="17"/>
      <c r="AJ125" s="17" t="s">
        <v>1085</v>
      </c>
      <c r="AK125" s="17"/>
      <c r="AL125" s="56">
        <f t="shared" si="161"/>
        <v>0</v>
      </c>
      <c r="AM125" s="56">
        <f t="shared" si="148"/>
        <v>0</v>
      </c>
      <c r="AN125" s="56">
        <f t="shared" si="149"/>
        <v>0</v>
      </c>
      <c r="AO125" s="56">
        <f t="shared" si="150"/>
        <v>0</v>
      </c>
      <c r="AP125" s="56">
        <f t="shared" si="151"/>
        <v>0</v>
      </c>
      <c r="AQ125" s="56">
        <f t="shared" si="152"/>
        <v>0</v>
      </c>
      <c r="AR125" s="56">
        <f t="shared" si="153"/>
        <v>0</v>
      </c>
      <c r="AS125" s="56">
        <f t="shared" si="154"/>
        <v>0</v>
      </c>
      <c r="AT125" s="56">
        <f t="shared" si="155"/>
        <v>0</v>
      </c>
      <c r="AU125" s="57">
        <f t="shared" si="156"/>
        <v>0</v>
      </c>
    </row>
    <row r="126" spans="2:47">
      <c r="E126" s="10" t="s">
        <v>1086</v>
      </c>
      <c r="F126" s="34">
        <f>IFERROR(GETPIVOTDATA("Sum of 20.Nilai",'Pivot Eval'!$A$1,"06.Tahun",Param!$B$2,"02.Regional",MID(F$4,11,1),"08.Kanal",$C$7,"Group Eval",$D$26,"Kategori",$E126),0)</f>
        <v>0</v>
      </c>
      <c r="G126" s="34">
        <f>IFERROR(GETPIVOTDATA("Sum of 20.Nilai",'Pivot Eval'!$A$1,"06.Tahun",Param!$B$2,"02.Regional",MID(G$4,11,1),"08.Kanal",$C$7,"Group Eval",$D$26,"Kategori",$E126),0)</f>
        <v>0</v>
      </c>
      <c r="H126" s="34">
        <f>IFERROR(GETPIVOTDATA("Sum of 20.Nilai",'Pivot Eval'!$A$1,"06.Tahun",Param!$B$2,"02.Regional",MID(H$4,11,1),"08.Kanal",$C$7,"Group Eval",$D$26,"Kategori",$E126),0)</f>
        <v>0</v>
      </c>
      <c r="I126" s="34">
        <f>IFERROR(GETPIVOTDATA("Sum of 20.Nilai",'Pivot Eval'!$A$1,"06.Tahun",Param!$B$2,"02.Regional",MID(I$4,11,1),"08.Kanal",$C$7,"Group Eval",$D$26,"Kategori",$E126),0)</f>
        <v>0</v>
      </c>
      <c r="J126" s="34">
        <f>IFERROR(GETPIVOTDATA("Sum of 20.Nilai",'Pivot Eval'!$A$1,"06.Tahun",Param!$B$2,"02.Regional",MID(J$4,11,1),"08.Kanal",$C$7,"Group Eval",$D$26,"Kategori",$E126),0)</f>
        <v>0</v>
      </c>
      <c r="K126" s="34">
        <f>IFERROR(GETPIVOTDATA("Sum of 20.Nilai",'Pivot Eval'!$A$1,"06.Tahun",Param!$B$2,"02.Regional",MID(K$4,11,1),"08.Kanal",$C$7,"Group Eval",$D$26,"Kategori",$E126),0)</f>
        <v>0</v>
      </c>
      <c r="L126" s="34">
        <f>IFERROR(GETPIVOTDATA("Sum of 20.Nilai",'Pivot Eval'!$A$1,"06.Tahun",Param!$B$2,"02.Regional",MID(L$4,11,1),"08.Kanal",$C$7,"Group Eval",$D$26,"Kategori",$E126),0)</f>
        <v>0</v>
      </c>
      <c r="M126" s="34">
        <f>IFERROR(GETPIVOTDATA("Sum of 20.Nilai",'Pivot Eval'!$A$1,"06.Tahun",Param!$B$2,"02.Regional",MID(M$4,11,1),"08.Kanal",$C$7,"Group Eval",$D$26,"Kategori",$E126),0)</f>
        <v>0</v>
      </c>
      <c r="N126" s="34">
        <f>IFERROR(GETPIVOTDATA("Sum of 20.Nilai",'Pivot Eval'!$A$1,"06.Tahun",Param!$B$2,"02.Regional",MID(N$4,11,1),"08.Kanal",$C$7,"Group Eval",$D$26,"Kategori",$E126),0)</f>
        <v>0</v>
      </c>
      <c r="O126" s="39">
        <f t="shared" si="158"/>
        <v>0</v>
      </c>
      <c r="U126" s="10" t="s">
        <v>1086</v>
      </c>
      <c r="V126" s="34">
        <f>IFERROR(GETPIVOTDATA("Sum of 22.Volume",'Pivot Eval'!$A$1,"06.Tahun",Param!$B$2,"02.Regional",MID(V$4,11,1),"08.Kanal",$C$7,"Group Eval",$D$26,"Kategori",$E126),0)</f>
        <v>0</v>
      </c>
      <c r="W126" s="34">
        <f>IFERROR(GETPIVOTDATA("Sum of 22.Volume",'Pivot Eval'!$A$1,"06.Tahun",Param!$B$2,"02.Regional",MID(W$4,11,1),"08.Kanal",$C$7,"Group Eval",$D$26,"Kategori",$E126),0)</f>
        <v>0</v>
      </c>
      <c r="X126" s="34">
        <f>IFERROR(GETPIVOTDATA("Sum of 22.Volume",'Pivot Eval'!$A$1,"06.Tahun",Param!$B$2,"02.Regional",MID(X$4,11,1),"08.Kanal",$C$7,"Group Eval",$D$26,"Kategori",$E126),0)</f>
        <v>0</v>
      </c>
      <c r="Y126" s="34">
        <f>IFERROR(GETPIVOTDATA("Sum of 22.Volume",'Pivot Eval'!$A$1,"06.Tahun",Param!$B$2,"02.Regional",MID(Y$4,11,1),"08.Kanal",$C$7,"Group Eval",$D$26,"Kategori",$E126),0)</f>
        <v>0</v>
      </c>
      <c r="Z126" s="34">
        <f>IFERROR(GETPIVOTDATA("Sum of 22.Volume",'Pivot Eval'!$A$1,"06.Tahun",Param!$B$2,"02.Regional",MID(Z$4,11,1),"08.Kanal",$C$7,"Group Eval",$D$26,"Kategori",$E126),0)</f>
        <v>0</v>
      </c>
      <c r="AA126" s="34">
        <f>IFERROR(GETPIVOTDATA("Sum of 22.Volume",'Pivot Eval'!$A$1,"06.Tahun",Param!$B$2,"02.Regional",MID(AA$4,11,1),"08.Kanal",$C$7,"Group Eval",$D$26,"Kategori",$E126),0)</f>
        <v>0</v>
      </c>
      <c r="AB126" s="34">
        <f>IFERROR(GETPIVOTDATA("Sum of 22.Volume",'Pivot Eval'!$A$1,"06.Tahun",Param!$B$2,"02.Regional",MID(AB$4,11,1),"08.Kanal",$C$7,"Group Eval",$D$26,"Kategori",$E126),0)</f>
        <v>0</v>
      </c>
      <c r="AC126" s="34">
        <f>IFERROR(GETPIVOTDATA("Sum of 22.Volume",'Pivot Eval'!$A$1,"06.Tahun",Param!$B$2,"02.Regional",MID(AC$4,11,1),"08.Kanal",$C$7,"Group Eval",$D$26,"Kategori",$E126),0)</f>
        <v>0</v>
      </c>
      <c r="AD126" s="34">
        <f>IFERROR(GETPIVOTDATA("Sum of 22.Volume",'Pivot Eval'!$A$1,"06.Tahun",Param!$B$2,"02.Regional",MID(AD$4,11,1),"08.Kanal",$C$7,"Group Eval",$D$26,"Kategori",$E126),0)</f>
        <v>0</v>
      </c>
      <c r="AE126" s="39">
        <f t="shared" si="160"/>
        <v>0</v>
      </c>
      <c r="AK126" s="10" t="s">
        <v>1086</v>
      </c>
      <c r="AL126" s="54">
        <f t="shared" si="161"/>
        <v>0</v>
      </c>
      <c r="AM126" s="54">
        <f t="shared" si="148"/>
        <v>0</v>
      </c>
      <c r="AN126" s="54">
        <f t="shared" si="149"/>
        <v>0</v>
      </c>
      <c r="AO126" s="54">
        <f t="shared" si="150"/>
        <v>0</v>
      </c>
      <c r="AP126" s="54">
        <f t="shared" si="151"/>
        <v>0</v>
      </c>
      <c r="AQ126" s="54">
        <f t="shared" si="152"/>
        <v>0</v>
      </c>
      <c r="AR126" s="54">
        <f t="shared" si="153"/>
        <v>0</v>
      </c>
      <c r="AS126" s="54">
        <f t="shared" si="154"/>
        <v>0</v>
      </c>
      <c r="AT126" s="54">
        <f t="shared" si="155"/>
        <v>0</v>
      </c>
      <c r="AU126" s="55">
        <f t="shared" si="156"/>
        <v>0</v>
      </c>
    </row>
    <row r="127" spans="2:47">
      <c r="B127" s="17"/>
      <c r="C127" s="17"/>
      <c r="D127" s="17"/>
      <c r="E127" s="17" t="s">
        <v>2073</v>
      </c>
      <c r="F127" s="40">
        <f>IFERROR(GETPIVOTDATA("Sum of 20.Nilai",'Pivot Eval'!$A$1,"06.Tahun",Param!$B$2,"02.Regional",MID(F$4,11,1),"08.Kanal",$C$7,"Group Eval",$D$26,"Kategori",$E127),0)</f>
        <v>0</v>
      </c>
      <c r="G127" s="40">
        <f>IFERROR(GETPIVOTDATA("Sum of 20.Nilai",'Pivot Eval'!$A$1,"06.Tahun",Param!$B$2,"02.Regional",MID(G$4,11,1),"08.Kanal",$C$7,"Group Eval",$D$26,"Kategori",$E127),0)</f>
        <v>0</v>
      </c>
      <c r="H127" s="40">
        <f>IFERROR(GETPIVOTDATA("Sum of 20.Nilai",'Pivot Eval'!$A$1,"06.Tahun",Param!$B$2,"02.Regional",MID(H$4,11,1),"08.Kanal",$C$7,"Group Eval",$D$26,"Kategori",$E127),0)</f>
        <v>0</v>
      </c>
      <c r="I127" s="40">
        <f>IFERROR(GETPIVOTDATA("Sum of 20.Nilai",'Pivot Eval'!$A$1,"06.Tahun",Param!$B$2,"02.Regional",MID(I$4,11,1),"08.Kanal",$C$7,"Group Eval",$D$26,"Kategori",$E127),0)</f>
        <v>0</v>
      </c>
      <c r="J127" s="40">
        <f>IFERROR(GETPIVOTDATA("Sum of 20.Nilai",'Pivot Eval'!$A$1,"06.Tahun",Param!$B$2,"02.Regional",MID(J$4,11,1),"08.Kanal",$C$7,"Group Eval",$D$26,"Kategori",$E127),0)</f>
        <v>0</v>
      </c>
      <c r="K127" s="40">
        <f>IFERROR(GETPIVOTDATA("Sum of 20.Nilai",'Pivot Eval'!$A$1,"06.Tahun",Param!$B$2,"02.Regional",MID(K$4,11,1),"08.Kanal",$C$7,"Group Eval",$D$26,"Kategori",$E127),0)</f>
        <v>0</v>
      </c>
      <c r="L127" s="40">
        <f>IFERROR(GETPIVOTDATA("Sum of 20.Nilai",'Pivot Eval'!$A$1,"06.Tahun",Param!$B$2,"02.Regional",MID(L$4,11,1),"08.Kanal",$C$7,"Group Eval",$D$26,"Kategori",$E127),0)</f>
        <v>0</v>
      </c>
      <c r="M127" s="40">
        <f>IFERROR(GETPIVOTDATA("Sum of 20.Nilai",'Pivot Eval'!$A$1,"06.Tahun",Param!$B$2,"02.Regional",MID(M$4,11,1),"08.Kanal",$C$7,"Group Eval",$D$26,"Kategori",$E127),0)</f>
        <v>0</v>
      </c>
      <c r="N127" s="40">
        <f>IFERROR(GETPIVOTDATA("Sum of 20.Nilai",'Pivot Eval'!$A$1,"06.Tahun",Param!$B$2,"02.Regional",MID(N$4,11,1),"08.Kanal",$C$7,"Group Eval",$D$26,"Kategori",$E127),0)</f>
        <v>0</v>
      </c>
      <c r="O127" s="38">
        <f t="shared" si="158"/>
        <v>0</v>
      </c>
      <c r="R127" s="17"/>
      <c r="S127" s="17"/>
      <c r="T127" s="17"/>
      <c r="U127" s="17" t="s">
        <v>2073</v>
      </c>
      <c r="V127" s="40">
        <f>IFERROR(GETPIVOTDATA("Sum of 22.Volume",'Pivot Eval'!$A$1,"06.Tahun",Param!$B$2,"02.Regional",MID(V$4,11,1),"08.Kanal",$C$7,"Group Eval",$D$26,"Kategori",$E127),0)</f>
        <v>0</v>
      </c>
      <c r="W127" s="40">
        <f>IFERROR(GETPIVOTDATA("Sum of 22.Volume",'Pivot Eval'!$A$1,"06.Tahun",Param!$B$2,"02.Regional",MID(W$4,11,1),"08.Kanal",$C$7,"Group Eval",$D$26,"Kategori",$E127),0)</f>
        <v>0</v>
      </c>
      <c r="X127" s="40">
        <f>IFERROR(GETPIVOTDATA("Sum of 22.Volume",'Pivot Eval'!$A$1,"06.Tahun",Param!$B$2,"02.Regional",MID(X$4,11,1),"08.Kanal",$C$7,"Group Eval",$D$26,"Kategori",$E127),0)</f>
        <v>0</v>
      </c>
      <c r="Y127" s="40">
        <f>IFERROR(GETPIVOTDATA("Sum of 22.Volume",'Pivot Eval'!$A$1,"06.Tahun",Param!$B$2,"02.Regional",MID(Y$4,11,1),"08.Kanal",$C$7,"Group Eval",$D$26,"Kategori",$E127),0)</f>
        <v>0</v>
      </c>
      <c r="Z127" s="40">
        <f>IFERROR(GETPIVOTDATA("Sum of 22.Volume",'Pivot Eval'!$A$1,"06.Tahun",Param!$B$2,"02.Regional",MID(Z$4,11,1),"08.Kanal",$C$7,"Group Eval",$D$26,"Kategori",$E127),0)</f>
        <v>0</v>
      </c>
      <c r="AA127" s="40">
        <f>IFERROR(GETPIVOTDATA("Sum of 22.Volume",'Pivot Eval'!$A$1,"06.Tahun",Param!$B$2,"02.Regional",MID(AA$4,11,1),"08.Kanal",$C$7,"Group Eval",$D$26,"Kategori",$E127),0)</f>
        <v>0</v>
      </c>
      <c r="AB127" s="40">
        <f>IFERROR(GETPIVOTDATA("Sum of 22.Volume",'Pivot Eval'!$A$1,"06.Tahun",Param!$B$2,"02.Regional",MID(AB$4,11,1),"08.Kanal",$C$7,"Group Eval",$D$26,"Kategori",$E127),0)</f>
        <v>0</v>
      </c>
      <c r="AC127" s="40">
        <f>IFERROR(GETPIVOTDATA("Sum of 22.Volume",'Pivot Eval'!$A$1,"06.Tahun",Param!$B$2,"02.Regional",MID(AC$4,11,1),"08.Kanal",$C$7,"Group Eval",$D$26,"Kategori",$E127),0)</f>
        <v>0</v>
      </c>
      <c r="AD127" s="40">
        <f>IFERROR(GETPIVOTDATA("Sum of 22.Volume",'Pivot Eval'!$A$1,"06.Tahun",Param!$B$2,"02.Regional",MID(AD$4,11,1),"08.Kanal",$C$7,"Group Eval",$D$26,"Kategori",$E127),0)</f>
        <v>0</v>
      </c>
      <c r="AE127" s="38">
        <f t="shared" si="160"/>
        <v>0</v>
      </c>
      <c r="AH127" s="17"/>
      <c r="AI127" s="17"/>
      <c r="AJ127" s="17"/>
      <c r="AK127" s="17" t="s">
        <v>2073</v>
      </c>
      <c r="AL127" s="56">
        <f t="shared" si="161"/>
        <v>0</v>
      </c>
      <c r="AM127" s="56">
        <f t="shared" si="148"/>
        <v>0</v>
      </c>
      <c r="AN127" s="56">
        <f t="shared" si="149"/>
        <v>0</v>
      </c>
      <c r="AO127" s="56">
        <f t="shared" si="150"/>
        <v>0</v>
      </c>
      <c r="AP127" s="56">
        <f t="shared" si="151"/>
        <v>0</v>
      </c>
      <c r="AQ127" s="56">
        <f t="shared" si="152"/>
        <v>0</v>
      </c>
      <c r="AR127" s="56">
        <f t="shared" si="153"/>
        <v>0</v>
      </c>
      <c r="AS127" s="56">
        <f t="shared" si="154"/>
        <v>0</v>
      </c>
      <c r="AT127" s="56">
        <f t="shared" si="155"/>
        <v>0</v>
      </c>
      <c r="AU127" s="57">
        <f t="shared" si="156"/>
        <v>0</v>
      </c>
    </row>
    <row r="128" spans="2:47">
      <c r="E128" s="10" t="s">
        <v>6494</v>
      </c>
      <c r="F128" s="34">
        <f>IFERROR(GETPIVOTDATA("Sum of 20.Nilai",'Pivot Eval'!$A$1,"06.Tahun",Param!$B$2,"02.Regional",MID(F$4,11,1),"08.Kanal",$C$7,"Group Eval",$D$26,"Kategori",$E128),0)</f>
        <v>0</v>
      </c>
      <c r="G128" s="34">
        <f>IFERROR(GETPIVOTDATA("Sum of 20.Nilai",'Pivot Eval'!$A$1,"06.Tahun",Param!$B$2,"02.Regional",MID(G$4,11,1),"08.Kanal",$C$7,"Group Eval",$D$26,"Kategori",$E128),0)</f>
        <v>0</v>
      </c>
      <c r="H128" s="34">
        <f>IFERROR(GETPIVOTDATA("Sum of 20.Nilai",'Pivot Eval'!$A$1,"06.Tahun",Param!$B$2,"02.Regional",MID(H$4,11,1),"08.Kanal",$C$7,"Group Eval",$D$26,"Kategori",$E128),0)</f>
        <v>0</v>
      </c>
      <c r="I128" s="34">
        <f>IFERROR(GETPIVOTDATA("Sum of 20.Nilai",'Pivot Eval'!$A$1,"06.Tahun",Param!$B$2,"02.Regional",MID(I$4,11,1),"08.Kanal",$C$7,"Group Eval",$D$26,"Kategori",$E128),0)</f>
        <v>0</v>
      </c>
      <c r="J128" s="34">
        <f>IFERROR(GETPIVOTDATA("Sum of 20.Nilai",'Pivot Eval'!$A$1,"06.Tahun",Param!$B$2,"02.Regional",MID(J$4,11,1),"08.Kanal",$C$7,"Group Eval",$D$26,"Kategori",$E128),0)</f>
        <v>0</v>
      </c>
      <c r="K128" s="34">
        <f>IFERROR(GETPIVOTDATA("Sum of 20.Nilai",'Pivot Eval'!$A$1,"06.Tahun",Param!$B$2,"02.Regional",MID(K$4,11,1),"08.Kanal",$C$7,"Group Eval",$D$26,"Kategori",$E128),0)</f>
        <v>0</v>
      </c>
      <c r="L128" s="34">
        <f>IFERROR(GETPIVOTDATA("Sum of 20.Nilai",'Pivot Eval'!$A$1,"06.Tahun",Param!$B$2,"02.Regional",MID(L$4,11,1),"08.Kanal",$C$7,"Group Eval",$D$26,"Kategori",$E128),0)</f>
        <v>0</v>
      </c>
      <c r="M128" s="34">
        <f>IFERROR(GETPIVOTDATA("Sum of 20.Nilai",'Pivot Eval'!$A$1,"06.Tahun",Param!$B$2,"02.Regional",MID(M$4,11,1),"08.Kanal",$C$7,"Group Eval",$D$26,"Kategori",$E128),0)</f>
        <v>0</v>
      </c>
      <c r="N128" s="34">
        <f>IFERROR(GETPIVOTDATA("Sum of 20.Nilai",'Pivot Eval'!$A$1,"06.Tahun",Param!$B$2,"02.Regional",MID(N$4,11,1),"08.Kanal",$C$7,"Group Eval",$D$26,"Kategori",$E128),0)</f>
        <v>0</v>
      </c>
      <c r="O128" s="39">
        <f t="shared" si="158"/>
        <v>0</v>
      </c>
      <c r="U128" s="10" t="s">
        <v>6494</v>
      </c>
      <c r="V128" s="34">
        <f>IFERROR(GETPIVOTDATA("Sum of 22.Volume",'Pivot Eval'!$A$1,"06.Tahun",Param!$B$2,"02.Regional",MID(V$4,11,1),"08.Kanal",$C$7,"Group Eval",$D$26,"Kategori",$E128),0)</f>
        <v>0</v>
      </c>
      <c r="W128" s="34">
        <f>IFERROR(GETPIVOTDATA("Sum of 22.Volume",'Pivot Eval'!$A$1,"06.Tahun",Param!$B$2,"02.Regional",MID(W$4,11,1),"08.Kanal",$C$7,"Group Eval",$D$26,"Kategori",$E128),0)</f>
        <v>0</v>
      </c>
      <c r="X128" s="34">
        <f>IFERROR(GETPIVOTDATA("Sum of 22.Volume",'Pivot Eval'!$A$1,"06.Tahun",Param!$B$2,"02.Regional",MID(X$4,11,1),"08.Kanal",$C$7,"Group Eval",$D$26,"Kategori",$E128),0)</f>
        <v>0</v>
      </c>
      <c r="Y128" s="34">
        <f>IFERROR(GETPIVOTDATA("Sum of 22.Volume",'Pivot Eval'!$A$1,"06.Tahun",Param!$B$2,"02.Regional",MID(Y$4,11,1),"08.Kanal",$C$7,"Group Eval",$D$26,"Kategori",$E128),0)</f>
        <v>0</v>
      </c>
      <c r="Z128" s="34">
        <f>IFERROR(GETPIVOTDATA("Sum of 22.Volume",'Pivot Eval'!$A$1,"06.Tahun",Param!$B$2,"02.Regional",MID(Z$4,11,1),"08.Kanal",$C$7,"Group Eval",$D$26,"Kategori",$E128),0)</f>
        <v>0</v>
      </c>
      <c r="AA128" s="34">
        <f>IFERROR(GETPIVOTDATA("Sum of 22.Volume",'Pivot Eval'!$A$1,"06.Tahun",Param!$B$2,"02.Regional",MID(AA$4,11,1),"08.Kanal",$C$7,"Group Eval",$D$26,"Kategori",$E128),0)</f>
        <v>0</v>
      </c>
      <c r="AB128" s="34">
        <f>IFERROR(GETPIVOTDATA("Sum of 22.Volume",'Pivot Eval'!$A$1,"06.Tahun",Param!$B$2,"02.Regional",MID(AB$4,11,1),"08.Kanal",$C$7,"Group Eval",$D$26,"Kategori",$E128),0)</f>
        <v>0</v>
      </c>
      <c r="AC128" s="34">
        <f>IFERROR(GETPIVOTDATA("Sum of 22.Volume",'Pivot Eval'!$A$1,"06.Tahun",Param!$B$2,"02.Regional",MID(AC$4,11,1),"08.Kanal",$C$7,"Group Eval",$D$26,"Kategori",$E128),0)</f>
        <v>0</v>
      </c>
      <c r="AD128" s="34">
        <f>IFERROR(GETPIVOTDATA("Sum of 22.Volume",'Pivot Eval'!$A$1,"06.Tahun",Param!$B$2,"02.Regional",MID(AD$4,11,1),"08.Kanal",$C$7,"Group Eval",$D$26,"Kategori",$E128),0)</f>
        <v>0</v>
      </c>
      <c r="AE128" s="39">
        <f t="shared" si="160"/>
        <v>0</v>
      </c>
      <c r="AK128" s="10" t="s">
        <v>6494</v>
      </c>
      <c r="AL128" s="54">
        <f t="shared" si="161"/>
        <v>0</v>
      </c>
      <c r="AM128" s="54">
        <f t="shared" si="148"/>
        <v>0</v>
      </c>
      <c r="AN128" s="54">
        <f t="shared" si="149"/>
        <v>0</v>
      </c>
      <c r="AO128" s="54">
        <f t="shared" si="150"/>
        <v>0</v>
      </c>
      <c r="AP128" s="54">
        <f t="shared" si="151"/>
        <v>0</v>
      </c>
      <c r="AQ128" s="54">
        <f t="shared" si="152"/>
        <v>0</v>
      </c>
      <c r="AR128" s="54">
        <f t="shared" si="153"/>
        <v>0</v>
      </c>
      <c r="AS128" s="54">
        <f t="shared" si="154"/>
        <v>0</v>
      </c>
      <c r="AT128" s="54">
        <f t="shared" si="155"/>
        <v>0</v>
      </c>
      <c r="AU128" s="55">
        <f t="shared" si="156"/>
        <v>0</v>
      </c>
    </row>
    <row r="129" spans="2:47">
      <c r="B129" s="17"/>
      <c r="C129" s="17"/>
      <c r="D129" s="17" t="s">
        <v>1103</v>
      </c>
      <c r="E129" s="17"/>
      <c r="F129" s="40">
        <f>SUM(F130:F131)</f>
        <v>0</v>
      </c>
      <c r="G129" s="40">
        <f>SUM(G130:G131)</f>
        <v>0</v>
      </c>
      <c r="H129" s="40">
        <f>SUM(H130:H131)</f>
        <v>0</v>
      </c>
      <c r="I129" s="40">
        <f t="shared" ref="I129:M129" si="168">SUM(I130:I131)</f>
        <v>958735440</v>
      </c>
      <c r="J129" s="40">
        <f t="shared" si="168"/>
        <v>0</v>
      </c>
      <c r="K129" s="40">
        <f t="shared" si="168"/>
        <v>2018041200</v>
      </c>
      <c r="L129" s="40">
        <f t="shared" si="168"/>
        <v>0</v>
      </c>
      <c r="M129" s="40">
        <f t="shared" si="168"/>
        <v>0</v>
      </c>
      <c r="N129" s="40">
        <f>SUM(N130:N131)</f>
        <v>0</v>
      </c>
      <c r="O129" s="38">
        <f t="shared" si="158"/>
        <v>2976776640</v>
      </c>
      <c r="R129" s="17"/>
      <c r="S129" s="17"/>
      <c r="T129" s="17" t="s">
        <v>1103</v>
      </c>
      <c r="U129" s="17"/>
      <c r="V129" s="40">
        <f>SUM(V130:V131)</f>
        <v>0</v>
      </c>
      <c r="W129" s="40">
        <f>SUM(W130:W131)</f>
        <v>0</v>
      </c>
      <c r="X129" s="40">
        <f>SUM(X130:X131)</f>
        <v>0</v>
      </c>
      <c r="Y129" s="40">
        <f t="shared" ref="Y129:AC129" si="169">SUM(Y130:Y131)</f>
        <v>18000</v>
      </c>
      <c r="Z129" s="40">
        <f t="shared" si="169"/>
        <v>0</v>
      </c>
      <c r="AA129" s="40">
        <f t="shared" si="169"/>
        <v>18000</v>
      </c>
      <c r="AB129" s="40">
        <f t="shared" si="169"/>
        <v>0</v>
      </c>
      <c r="AC129" s="40">
        <f t="shared" si="169"/>
        <v>0</v>
      </c>
      <c r="AD129" s="40">
        <f>SUM(AD130:AD131)</f>
        <v>0</v>
      </c>
      <c r="AE129" s="38">
        <f t="shared" si="160"/>
        <v>36000</v>
      </c>
      <c r="AH129" s="17"/>
      <c r="AI129" s="17"/>
      <c r="AJ129" s="17" t="s">
        <v>1103</v>
      </c>
      <c r="AK129" s="17"/>
      <c r="AL129" s="56">
        <f t="shared" si="161"/>
        <v>0</v>
      </c>
      <c r="AM129" s="56">
        <f t="shared" si="148"/>
        <v>0</v>
      </c>
      <c r="AN129" s="56">
        <f t="shared" si="149"/>
        <v>0</v>
      </c>
      <c r="AO129" s="56">
        <f t="shared" si="150"/>
        <v>53263.08</v>
      </c>
      <c r="AP129" s="56">
        <f t="shared" si="151"/>
        <v>0</v>
      </c>
      <c r="AQ129" s="56">
        <f t="shared" si="152"/>
        <v>112113.4</v>
      </c>
      <c r="AR129" s="56">
        <f t="shared" si="153"/>
        <v>0</v>
      </c>
      <c r="AS129" s="56">
        <f t="shared" si="154"/>
        <v>0</v>
      </c>
      <c r="AT129" s="56">
        <f t="shared" si="155"/>
        <v>0</v>
      </c>
      <c r="AU129" s="57">
        <f t="shared" si="156"/>
        <v>82688.240000000005</v>
      </c>
    </row>
    <row r="130" spans="2:47">
      <c r="E130" s="10" t="s">
        <v>1300</v>
      </c>
      <c r="F130" s="34">
        <f>IFERROR(GETPIVOTDATA("Sum of 20.Nilai",'Pivot Eval'!$A$1,"06.Tahun",Param!$B$2,"02.Regional",MID(F$4,11,1),"08.Kanal",$C$7,"Group Eval",$D$30,"Kategori",$E130),0)</f>
        <v>0</v>
      </c>
      <c r="G130" s="34">
        <f>IFERROR(GETPIVOTDATA("Sum of 20.Nilai",'Pivot Eval'!$A$1,"06.Tahun",Param!$B$2,"02.Regional",MID(G$4,11,1),"08.Kanal",$C$7,"Group Eval",$D$30,"Kategori",$E130),0)</f>
        <v>0</v>
      </c>
      <c r="H130" s="34">
        <f>IFERROR(GETPIVOTDATA("Sum of 20.Nilai",'Pivot Eval'!$A$1,"06.Tahun",Param!$B$2,"02.Regional",MID(H$4,11,1),"08.Kanal",$C$7,"Group Eval",$D$30,"Kategori",$E130),0)</f>
        <v>0</v>
      </c>
      <c r="I130" s="34">
        <f>IFERROR(GETPIVOTDATA("Sum of 20.Nilai",'Pivot Eval'!$A$1,"06.Tahun",Param!$B$2,"02.Regional",MID(I$4,11,1),"08.Kanal",$C$7,"Group Eval",$D$30,"Kategori",$E130),0)</f>
        <v>0</v>
      </c>
      <c r="J130" s="34">
        <f>IFERROR(GETPIVOTDATA("Sum of 20.Nilai",'Pivot Eval'!$A$1,"06.Tahun",Param!$B$2,"02.Regional",MID(J$4,11,1),"08.Kanal",$C$7,"Group Eval",$D$30,"Kategori",$E130),0)</f>
        <v>0</v>
      </c>
      <c r="K130" s="34">
        <f>IFERROR(GETPIVOTDATA("Sum of 20.Nilai",'Pivot Eval'!$A$1,"06.Tahun",Param!$B$2,"02.Regional",MID(K$4,11,1),"08.Kanal",$C$7,"Group Eval",$D$30,"Kategori",$E130),0)</f>
        <v>2018041200</v>
      </c>
      <c r="L130" s="34">
        <f>IFERROR(GETPIVOTDATA("Sum of 20.Nilai",'Pivot Eval'!$A$1,"06.Tahun",Param!$B$2,"02.Regional",MID(L$4,11,1),"08.Kanal",$C$7,"Group Eval",$D$30,"Kategori",$E130),0)</f>
        <v>0</v>
      </c>
      <c r="M130" s="34">
        <f>IFERROR(GETPIVOTDATA("Sum of 20.Nilai",'Pivot Eval'!$A$1,"06.Tahun",Param!$B$2,"02.Regional",MID(M$4,11,1),"08.Kanal",$C$7,"Group Eval",$D$30,"Kategori",$E130),0)</f>
        <v>0</v>
      </c>
      <c r="N130" s="34">
        <f>IFERROR(GETPIVOTDATA("Sum of 20.Nilai",'Pivot Eval'!$A$1,"06.Tahun",Param!$B$2,"02.Regional",MID(N$4,11,1),"08.Kanal",$C$7,"Group Eval",$D$30,"Kategori",$E130),0)</f>
        <v>0</v>
      </c>
      <c r="O130" s="39">
        <f t="shared" si="158"/>
        <v>2018041200</v>
      </c>
      <c r="U130" s="10" t="s">
        <v>1300</v>
      </c>
      <c r="V130" s="34">
        <f>IFERROR(GETPIVOTDATA("Sum of 22.Volume",'Pivot Eval'!$A$1,"06.Tahun",Param!$B$2,"02.Regional",MID(V$4,11,1),"08.Kanal",$C$7,"Group Eval",$D$30,"Kategori",$E130),0)</f>
        <v>0</v>
      </c>
      <c r="W130" s="34">
        <f>IFERROR(GETPIVOTDATA("Sum of 22.Volume",'Pivot Eval'!$A$1,"06.Tahun",Param!$B$2,"02.Regional",MID(W$4,11,1),"08.Kanal",$C$7,"Group Eval",$D$30,"Kategori",$E130),0)</f>
        <v>0</v>
      </c>
      <c r="X130" s="34">
        <f>IFERROR(GETPIVOTDATA("Sum of 22.Volume",'Pivot Eval'!$A$1,"06.Tahun",Param!$B$2,"02.Regional",MID(X$4,11,1),"08.Kanal",$C$7,"Group Eval",$D$30,"Kategori",$E130),0)</f>
        <v>0</v>
      </c>
      <c r="Y130" s="34">
        <f>IFERROR(GETPIVOTDATA("Sum of 22.Volume",'Pivot Eval'!$A$1,"06.Tahun",Param!$B$2,"02.Regional",MID(Y$4,11,1),"08.Kanal",$C$7,"Group Eval",$D$30,"Kategori",$E130),0)</f>
        <v>0</v>
      </c>
      <c r="Z130" s="34">
        <f>IFERROR(GETPIVOTDATA("Sum of 22.Volume",'Pivot Eval'!$A$1,"06.Tahun",Param!$B$2,"02.Regional",MID(Z$4,11,1),"08.Kanal",$C$7,"Group Eval",$D$30,"Kategori",$E130),0)</f>
        <v>0</v>
      </c>
      <c r="AA130" s="34">
        <f>IFERROR(GETPIVOTDATA("Sum of 22.Volume",'Pivot Eval'!$A$1,"06.Tahun",Param!$B$2,"02.Regional",MID(AA$4,11,1),"08.Kanal",$C$7,"Group Eval",$D$30,"Kategori",$E130),0)</f>
        <v>18000</v>
      </c>
      <c r="AB130" s="34">
        <f>IFERROR(GETPIVOTDATA("Sum of 22.Volume",'Pivot Eval'!$A$1,"06.Tahun",Param!$B$2,"02.Regional",MID(AB$4,11,1),"08.Kanal",$C$7,"Group Eval",$D$30,"Kategori",$E130),0)</f>
        <v>0</v>
      </c>
      <c r="AC130" s="34">
        <f>IFERROR(GETPIVOTDATA("Sum of 22.Volume",'Pivot Eval'!$A$1,"06.Tahun",Param!$B$2,"02.Regional",MID(AC$4,11,1),"08.Kanal",$C$7,"Group Eval",$D$30,"Kategori",$E130),0)</f>
        <v>0</v>
      </c>
      <c r="AD130" s="34">
        <f>IFERROR(GETPIVOTDATA("Sum of 22.Volume",'Pivot Eval'!$A$1,"06.Tahun",Param!$B$2,"02.Regional",MID(AD$4,11,1),"08.Kanal",$C$7,"Group Eval",$D$30,"Kategori",$E130),0)</f>
        <v>0</v>
      </c>
      <c r="AE130" s="39">
        <f t="shared" si="160"/>
        <v>18000</v>
      </c>
      <c r="AK130" s="10" t="s">
        <v>1300</v>
      </c>
      <c r="AL130" s="54">
        <f t="shared" si="161"/>
        <v>0</v>
      </c>
      <c r="AM130" s="54">
        <f t="shared" si="148"/>
        <v>0</v>
      </c>
      <c r="AN130" s="54">
        <f t="shared" si="149"/>
        <v>0</v>
      </c>
      <c r="AO130" s="54">
        <f t="shared" si="150"/>
        <v>0</v>
      </c>
      <c r="AP130" s="54">
        <f t="shared" si="151"/>
        <v>0</v>
      </c>
      <c r="AQ130" s="54">
        <f t="shared" si="152"/>
        <v>112113.4</v>
      </c>
      <c r="AR130" s="54">
        <f t="shared" si="153"/>
        <v>0</v>
      </c>
      <c r="AS130" s="54">
        <f t="shared" si="154"/>
        <v>0</v>
      </c>
      <c r="AT130" s="54">
        <f t="shared" si="155"/>
        <v>0</v>
      </c>
      <c r="AU130" s="55">
        <f t="shared" si="156"/>
        <v>112113.4</v>
      </c>
    </row>
    <row r="131" spans="2:47">
      <c r="B131" s="17"/>
      <c r="C131" s="17"/>
      <c r="D131" s="17"/>
      <c r="E131" s="17" t="s">
        <v>1308</v>
      </c>
      <c r="F131" s="40">
        <f>IFERROR(GETPIVOTDATA("Sum of 20.Nilai",'Pivot Eval'!$A$1,"06.Tahun",Param!$B$2,"02.Regional",MID(F$4,11,1),"08.Kanal",$C$7,"Group Eval",$D$30,"Kategori",$E131),0)</f>
        <v>0</v>
      </c>
      <c r="G131" s="40">
        <f>IFERROR(GETPIVOTDATA("Sum of 20.Nilai",'Pivot Eval'!$A$1,"06.Tahun",Param!$B$2,"02.Regional",MID(G$4,11,1),"08.Kanal",$C$7,"Group Eval",$D$30,"Kategori",$E131),0)</f>
        <v>0</v>
      </c>
      <c r="H131" s="40">
        <f>IFERROR(GETPIVOTDATA("Sum of 20.Nilai",'Pivot Eval'!$A$1,"06.Tahun",Param!$B$2,"02.Regional",MID(H$4,11,1),"08.Kanal",$C$7,"Group Eval",$D$30,"Kategori",$E131),0)</f>
        <v>0</v>
      </c>
      <c r="I131" s="40">
        <f>IFERROR(GETPIVOTDATA("Sum of 20.Nilai",'Pivot Eval'!$A$1,"06.Tahun",Param!$B$2,"02.Regional",MID(I$4,11,1),"08.Kanal",$C$7,"Group Eval",$D$30,"Kategori",$E131),0)</f>
        <v>958735440</v>
      </c>
      <c r="J131" s="40">
        <f>IFERROR(GETPIVOTDATA("Sum of 20.Nilai",'Pivot Eval'!$A$1,"06.Tahun",Param!$B$2,"02.Regional",MID(J$4,11,1),"08.Kanal",$C$7,"Group Eval",$D$30,"Kategori",$E131),0)</f>
        <v>0</v>
      </c>
      <c r="K131" s="40">
        <f>IFERROR(GETPIVOTDATA("Sum of 20.Nilai",'Pivot Eval'!$A$1,"06.Tahun",Param!$B$2,"02.Regional",MID(K$4,11,1),"08.Kanal",$C$7,"Group Eval",$D$30,"Kategori",$E131),0)</f>
        <v>0</v>
      </c>
      <c r="L131" s="40">
        <f>IFERROR(GETPIVOTDATA("Sum of 20.Nilai",'Pivot Eval'!$A$1,"06.Tahun",Param!$B$2,"02.Regional",MID(L$4,11,1),"08.Kanal",$C$7,"Group Eval",$D$30,"Kategori",$E131),0)</f>
        <v>0</v>
      </c>
      <c r="M131" s="40">
        <f>IFERROR(GETPIVOTDATA("Sum of 20.Nilai",'Pivot Eval'!$A$1,"06.Tahun",Param!$B$2,"02.Regional",MID(M$4,11,1),"08.Kanal",$C$7,"Group Eval",$D$30,"Kategori",$E131),0)</f>
        <v>0</v>
      </c>
      <c r="N131" s="40">
        <f>IFERROR(GETPIVOTDATA("Sum of 20.Nilai",'Pivot Eval'!$A$1,"06.Tahun",Param!$B$2,"02.Regional",MID(N$4,11,1),"08.Kanal",$C$7,"Group Eval",$D$30,"Kategori",$E131),0)</f>
        <v>0</v>
      </c>
      <c r="O131" s="38">
        <f t="shared" si="158"/>
        <v>958735440</v>
      </c>
      <c r="R131" s="17"/>
      <c r="S131" s="17"/>
      <c r="T131" s="17"/>
      <c r="U131" s="17" t="s">
        <v>1308</v>
      </c>
      <c r="V131" s="40">
        <f>IFERROR(GETPIVOTDATA("Sum of 22.Volume",'Pivot Eval'!$A$1,"06.Tahun",Param!$B$2,"02.Regional",MID(V$4,11,1),"08.Kanal",$C$7,"Group Eval",$D$30,"Kategori",$E131),0)</f>
        <v>0</v>
      </c>
      <c r="W131" s="40">
        <f>IFERROR(GETPIVOTDATA("Sum of 22.Volume",'Pivot Eval'!$A$1,"06.Tahun",Param!$B$2,"02.Regional",MID(W$4,11,1),"08.Kanal",$C$7,"Group Eval",$D$30,"Kategori",$E131),0)</f>
        <v>0</v>
      </c>
      <c r="X131" s="40">
        <f>IFERROR(GETPIVOTDATA("Sum of 22.Volume",'Pivot Eval'!$A$1,"06.Tahun",Param!$B$2,"02.Regional",MID(X$4,11,1),"08.Kanal",$C$7,"Group Eval",$D$30,"Kategori",$E131),0)</f>
        <v>0</v>
      </c>
      <c r="Y131" s="40">
        <f>IFERROR(GETPIVOTDATA("Sum of 22.Volume",'Pivot Eval'!$A$1,"06.Tahun",Param!$B$2,"02.Regional",MID(Y$4,11,1),"08.Kanal",$C$7,"Group Eval",$D$30,"Kategori",$E131),0)</f>
        <v>18000</v>
      </c>
      <c r="Z131" s="40">
        <f>IFERROR(GETPIVOTDATA("Sum of 22.Volume",'Pivot Eval'!$A$1,"06.Tahun",Param!$B$2,"02.Regional",MID(Z$4,11,1),"08.Kanal",$C$7,"Group Eval",$D$30,"Kategori",$E131),0)</f>
        <v>0</v>
      </c>
      <c r="AA131" s="40">
        <f>IFERROR(GETPIVOTDATA("Sum of 22.Volume",'Pivot Eval'!$A$1,"06.Tahun",Param!$B$2,"02.Regional",MID(AA$4,11,1),"08.Kanal",$C$7,"Group Eval",$D$30,"Kategori",$E131),0)</f>
        <v>0</v>
      </c>
      <c r="AB131" s="40">
        <f>IFERROR(GETPIVOTDATA("Sum of 22.Volume",'Pivot Eval'!$A$1,"06.Tahun",Param!$B$2,"02.Regional",MID(AB$4,11,1),"08.Kanal",$C$7,"Group Eval",$D$30,"Kategori",$E131),0)</f>
        <v>0</v>
      </c>
      <c r="AC131" s="40">
        <f>IFERROR(GETPIVOTDATA("Sum of 22.Volume",'Pivot Eval'!$A$1,"06.Tahun",Param!$B$2,"02.Regional",MID(AC$4,11,1),"08.Kanal",$C$7,"Group Eval",$D$30,"Kategori",$E131),0)</f>
        <v>0</v>
      </c>
      <c r="AD131" s="40">
        <f>IFERROR(GETPIVOTDATA("Sum of 22.Volume",'Pivot Eval'!$A$1,"06.Tahun",Param!$B$2,"02.Regional",MID(AD$4,11,1),"08.Kanal",$C$7,"Group Eval",$D$30,"Kategori",$E131),0)</f>
        <v>0</v>
      </c>
      <c r="AE131" s="38">
        <f t="shared" si="160"/>
        <v>18000</v>
      </c>
      <c r="AH131" s="17"/>
      <c r="AI131" s="17"/>
      <c r="AJ131" s="17"/>
      <c r="AK131" s="17" t="s">
        <v>1308</v>
      </c>
      <c r="AL131" s="56">
        <f t="shared" si="161"/>
        <v>0</v>
      </c>
      <c r="AM131" s="56">
        <f t="shared" si="148"/>
        <v>0</v>
      </c>
      <c r="AN131" s="56">
        <f t="shared" si="149"/>
        <v>0</v>
      </c>
      <c r="AO131" s="56">
        <f t="shared" si="150"/>
        <v>53263.08</v>
      </c>
      <c r="AP131" s="56">
        <f t="shared" si="151"/>
        <v>0</v>
      </c>
      <c r="AQ131" s="56">
        <f t="shared" si="152"/>
        <v>0</v>
      </c>
      <c r="AR131" s="56">
        <f t="shared" si="153"/>
        <v>0</v>
      </c>
      <c r="AS131" s="56">
        <f t="shared" si="154"/>
        <v>0</v>
      </c>
      <c r="AT131" s="56">
        <f t="shared" si="155"/>
        <v>0</v>
      </c>
      <c r="AU131" s="57">
        <f t="shared" si="156"/>
        <v>53263.08</v>
      </c>
    </row>
    <row r="132" spans="2:47">
      <c r="D132" s="10" t="s">
        <v>1829</v>
      </c>
      <c r="F132" s="34">
        <f>SUM(F133:F134)</f>
        <v>0</v>
      </c>
      <c r="G132" s="34">
        <f>SUM(G133:G134)</f>
        <v>0</v>
      </c>
      <c r="H132" s="34">
        <f>SUM(H133:H134)</f>
        <v>0</v>
      </c>
      <c r="I132" s="34">
        <f t="shared" ref="I132:M132" si="170">SUM(I133:I134)</f>
        <v>0</v>
      </c>
      <c r="J132" s="34">
        <f t="shared" si="170"/>
        <v>0</v>
      </c>
      <c r="K132" s="34">
        <f t="shared" si="170"/>
        <v>0</v>
      </c>
      <c r="L132" s="34">
        <f t="shared" si="170"/>
        <v>0</v>
      </c>
      <c r="M132" s="34">
        <f t="shared" si="170"/>
        <v>0</v>
      </c>
      <c r="N132" s="34">
        <f>SUM(N133:N134)</f>
        <v>0</v>
      </c>
      <c r="O132" s="39">
        <f t="shared" si="158"/>
        <v>0</v>
      </c>
      <c r="T132" s="10" t="s">
        <v>1829</v>
      </c>
      <c r="V132" s="34">
        <f>SUM(V133:V134)</f>
        <v>0</v>
      </c>
      <c r="W132" s="34">
        <f>SUM(W133:W134)</f>
        <v>0</v>
      </c>
      <c r="X132" s="34">
        <f>SUM(X133:X134)</f>
        <v>0</v>
      </c>
      <c r="Y132" s="34">
        <f t="shared" ref="Y132:AC132" si="171">SUM(Y133:Y134)</f>
        <v>0</v>
      </c>
      <c r="Z132" s="34">
        <f t="shared" si="171"/>
        <v>0</v>
      </c>
      <c r="AA132" s="34">
        <f t="shared" si="171"/>
        <v>0</v>
      </c>
      <c r="AB132" s="34">
        <f t="shared" si="171"/>
        <v>0</v>
      </c>
      <c r="AC132" s="34">
        <f t="shared" si="171"/>
        <v>0</v>
      </c>
      <c r="AD132" s="34">
        <f>SUM(AD133:AD134)</f>
        <v>0</v>
      </c>
      <c r="AE132" s="39">
        <f t="shared" si="160"/>
        <v>0</v>
      </c>
      <c r="AJ132" s="10" t="s">
        <v>1829</v>
      </c>
      <c r="AL132" s="54">
        <f t="shared" si="161"/>
        <v>0</v>
      </c>
      <c r="AM132" s="54">
        <f t="shared" si="148"/>
        <v>0</v>
      </c>
      <c r="AN132" s="54">
        <f t="shared" si="149"/>
        <v>0</v>
      </c>
      <c r="AO132" s="54">
        <f t="shared" si="150"/>
        <v>0</v>
      </c>
      <c r="AP132" s="54">
        <f t="shared" si="151"/>
        <v>0</v>
      </c>
      <c r="AQ132" s="54">
        <f t="shared" si="152"/>
        <v>0</v>
      </c>
      <c r="AR132" s="54">
        <f t="shared" si="153"/>
        <v>0</v>
      </c>
      <c r="AS132" s="54">
        <f t="shared" si="154"/>
        <v>0</v>
      </c>
      <c r="AT132" s="54">
        <f t="shared" si="155"/>
        <v>0</v>
      </c>
      <c r="AU132" s="55">
        <f t="shared" si="156"/>
        <v>0</v>
      </c>
    </row>
    <row r="133" spans="2:47">
      <c r="B133" s="17"/>
      <c r="C133" s="17"/>
      <c r="D133" s="17"/>
      <c r="E133" s="17" t="s">
        <v>1837</v>
      </c>
      <c r="F133" s="40">
        <f>IFERROR(GETPIVOTDATA("Sum of 20.Nilai",'Pivot Eval'!$A$1,"06.Tahun",Param!$B$2,"02.Regional",MID(F$4,11,1),"08.Kanal",$C$7,"Group Eval",$D$33,"Kategori",$E133),0)</f>
        <v>0</v>
      </c>
      <c r="G133" s="40">
        <f>IFERROR(GETPIVOTDATA("Sum of 20.Nilai",'Pivot Eval'!$A$1,"06.Tahun",Param!$B$2,"02.Regional",MID(G$4,11,1),"08.Kanal",$C$7,"Group Eval",$D$33,"Kategori",$E133),0)</f>
        <v>0</v>
      </c>
      <c r="H133" s="40">
        <f>IFERROR(GETPIVOTDATA("Sum of 20.Nilai",'Pivot Eval'!$A$1,"06.Tahun",Param!$B$2,"02.Regional",MID(H$4,11,1),"08.Kanal",$C$7,"Group Eval",$D$33,"Kategori",$E133),0)</f>
        <v>0</v>
      </c>
      <c r="I133" s="40">
        <f>IFERROR(GETPIVOTDATA("Sum of 20.Nilai",'Pivot Eval'!$A$1,"06.Tahun",Param!$B$2,"02.Regional",MID(I$4,11,1),"08.Kanal",$C$7,"Group Eval",$D$33,"Kategori",$E133),0)</f>
        <v>0</v>
      </c>
      <c r="J133" s="40">
        <f>IFERROR(GETPIVOTDATA("Sum of 20.Nilai",'Pivot Eval'!$A$1,"06.Tahun",Param!$B$2,"02.Regional",MID(J$4,11,1),"08.Kanal",$C$7,"Group Eval",$D$33,"Kategori",$E133),0)</f>
        <v>0</v>
      </c>
      <c r="K133" s="40">
        <f>IFERROR(GETPIVOTDATA("Sum of 20.Nilai",'Pivot Eval'!$A$1,"06.Tahun",Param!$B$2,"02.Regional",MID(K$4,11,1),"08.Kanal",$C$7,"Group Eval",$D$33,"Kategori",$E133),0)</f>
        <v>0</v>
      </c>
      <c r="L133" s="40">
        <f>IFERROR(GETPIVOTDATA("Sum of 20.Nilai",'Pivot Eval'!$A$1,"06.Tahun",Param!$B$2,"02.Regional",MID(L$4,11,1),"08.Kanal",$C$7,"Group Eval",$D$33,"Kategori",$E133),0)</f>
        <v>0</v>
      </c>
      <c r="M133" s="40">
        <f>IFERROR(GETPIVOTDATA("Sum of 20.Nilai",'Pivot Eval'!$A$1,"06.Tahun",Param!$B$2,"02.Regional",MID(M$4,11,1),"08.Kanal",$C$7,"Group Eval",$D$33,"Kategori",$E133),0)</f>
        <v>0</v>
      </c>
      <c r="N133" s="40">
        <f>IFERROR(GETPIVOTDATA("Sum of 20.Nilai",'Pivot Eval'!$A$1,"06.Tahun",Param!$B$2,"02.Regional",MID(N$4,11,1),"08.Kanal",$C$7,"Group Eval",$D$33,"Kategori",$E133),0)</f>
        <v>0</v>
      </c>
      <c r="O133" s="38">
        <f t="shared" si="158"/>
        <v>0</v>
      </c>
      <c r="R133" s="17"/>
      <c r="S133" s="17"/>
      <c r="T133" s="17"/>
      <c r="U133" s="17" t="s">
        <v>1837</v>
      </c>
      <c r="V133" s="40">
        <f>IFERROR(GETPIVOTDATA("Sum of 22.Volume",'Pivot Eval'!$A$1,"06.Tahun",Param!$B$2,"02.Regional",MID(V$4,11,1),"08.Kanal",$C$7,"Group Eval",$D$33,"Kategori",$E133),0)</f>
        <v>0</v>
      </c>
      <c r="W133" s="40">
        <f>IFERROR(GETPIVOTDATA("Sum of 22.Volume",'Pivot Eval'!$A$1,"06.Tahun",Param!$B$2,"02.Regional",MID(W$4,11,1),"08.Kanal",$C$7,"Group Eval",$D$33,"Kategori",$E133),0)</f>
        <v>0</v>
      </c>
      <c r="X133" s="40">
        <f>IFERROR(GETPIVOTDATA("Sum of 22.Volume",'Pivot Eval'!$A$1,"06.Tahun",Param!$B$2,"02.Regional",MID(X$4,11,1),"08.Kanal",$C$7,"Group Eval",$D$33,"Kategori",$E133),0)</f>
        <v>0</v>
      </c>
      <c r="Y133" s="40">
        <f>IFERROR(GETPIVOTDATA("Sum of 22.Volume",'Pivot Eval'!$A$1,"06.Tahun",Param!$B$2,"02.Regional",MID(Y$4,11,1),"08.Kanal",$C$7,"Group Eval",$D$33,"Kategori",$E133),0)</f>
        <v>0</v>
      </c>
      <c r="Z133" s="40">
        <f>IFERROR(GETPIVOTDATA("Sum of 22.Volume",'Pivot Eval'!$A$1,"06.Tahun",Param!$B$2,"02.Regional",MID(Z$4,11,1),"08.Kanal",$C$7,"Group Eval",$D$33,"Kategori",$E133),0)</f>
        <v>0</v>
      </c>
      <c r="AA133" s="40">
        <f>IFERROR(GETPIVOTDATA("Sum of 22.Volume",'Pivot Eval'!$A$1,"06.Tahun",Param!$B$2,"02.Regional",MID(AA$4,11,1),"08.Kanal",$C$7,"Group Eval",$D$33,"Kategori",$E133),0)</f>
        <v>0</v>
      </c>
      <c r="AB133" s="40">
        <f>IFERROR(GETPIVOTDATA("Sum of 22.Volume",'Pivot Eval'!$A$1,"06.Tahun",Param!$B$2,"02.Regional",MID(AB$4,11,1),"08.Kanal",$C$7,"Group Eval",$D$33,"Kategori",$E133),0)</f>
        <v>0</v>
      </c>
      <c r="AC133" s="40">
        <f>IFERROR(GETPIVOTDATA("Sum of 22.Volume",'Pivot Eval'!$A$1,"06.Tahun",Param!$B$2,"02.Regional",MID(AC$4,11,1),"08.Kanal",$C$7,"Group Eval",$D$33,"Kategori",$E133),0)</f>
        <v>0</v>
      </c>
      <c r="AD133" s="40">
        <f>IFERROR(GETPIVOTDATA("Sum of 22.Volume",'Pivot Eval'!$A$1,"06.Tahun",Param!$B$2,"02.Regional",MID(AD$4,11,1),"08.Kanal",$C$7,"Group Eval",$D$33,"Kategori",$E133),0)</f>
        <v>0</v>
      </c>
      <c r="AE133" s="38">
        <f t="shared" si="160"/>
        <v>0</v>
      </c>
      <c r="AH133" s="17"/>
      <c r="AI133" s="17"/>
      <c r="AJ133" s="17"/>
      <c r="AK133" s="17" t="s">
        <v>1837</v>
      </c>
      <c r="AL133" s="56">
        <f t="shared" si="161"/>
        <v>0</v>
      </c>
      <c r="AM133" s="56">
        <f t="shared" si="148"/>
        <v>0</v>
      </c>
      <c r="AN133" s="56">
        <f t="shared" si="149"/>
        <v>0</v>
      </c>
      <c r="AO133" s="56">
        <f t="shared" si="150"/>
        <v>0</v>
      </c>
      <c r="AP133" s="56">
        <f t="shared" si="151"/>
        <v>0</v>
      </c>
      <c r="AQ133" s="56">
        <f t="shared" si="152"/>
        <v>0</v>
      </c>
      <c r="AR133" s="56">
        <f t="shared" si="153"/>
        <v>0</v>
      </c>
      <c r="AS133" s="56">
        <f t="shared" si="154"/>
        <v>0</v>
      </c>
      <c r="AT133" s="56">
        <f t="shared" si="155"/>
        <v>0</v>
      </c>
      <c r="AU133" s="57">
        <f t="shared" si="156"/>
        <v>0</v>
      </c>
    </row>
    <row r="134" spans="2:47">
      <c r="E134" s="10" t="s">
        <v>1830</v>
      </c>
      <c r="F134" s="34">
        <f>IFERROR(GETPIVOTDATA("Sum of 20.Nilai",'Pivot Eval'!$A$1,"06.Tahun",Param!$B$2,"02.Regional",MID(F$4,11,1),"08.Kanal",$C$7,"Group Eval",$D$33,"Kategori",$E134),0)</f>
        <v>0</v>
      </c>
      <c r="G134" s="34">
        <f>IFERROR(GETPIVOTDATA("Sum of 20.Nilai",'Pivot Eval'!$A$1,"06.Tahun",Param!$B$2,"02.Regional",MID(G$4,11,1),"08.Kanal",$C$7,"Group Eval",$D$33,"Kategori",$E134),0)</f>
        <v>0</v>
      </c>
      <c r="H134" s="34">
        <f>IFERROR(GETPIVOTDATA("Sum of 20.Nilai",'Pivot Eval'!$A$1,"06.Tahun",Param!$B$2,"02.Regional",MID(H$4,11,1),"08.Kanal",$C$7,"Group Eval",$D$33,"Kategori",$E134),0)</f>
        <v>0</v>
      </c>
      <c r="I134" s="34">
        <f>IFERROR(GETPIVOTDATA("Sum of 20.Nilai",'Pivot Eval'!$A$1,"06.Tahun",Param!$B$2,"02.Regional",MID(I$4,11,1),"08.Kanal",$C$7,"Group Eval",$D$33,"Kategori",$E134),0)</f>
        <v>0</v>
      </c>
      <c r="J134" s="34">
        <f>IFERROR(GETPIVOTDATA("Sum of 20.Nilai",'Pivot Eval'!$A$1,"06.Tahun",Param!$B$2,"02.Regional",MID(J$4,11,1),"08.Kanal",$C$7,"Group Eval",$D$33,"Kategori",$E134),0)</f>
        <v>0</v>
      </c>
      <c r="K134" s="34">
        <f>IFERROR(GETPIVOTDATA("Sum of 20.Nilai",'Pivot Eval'!$A$1,"06.Tahun",Param!$B$2,"02.Regional",MID(K$4,11,1),"08.Kanal",$C$7,"Group Eval",$D$33,"Kategori",$E134),0)</f>
        <v>0</v>
      </c>
      <c r="L134" s="34">
        <f>IFERROR(GETPIVOTDATA("Sum of 20.Nilai",'Pivot Eval'!$A$1,"06.Tahun",Param!$B$2,"02.Regional",MID(L$4,11,1),"08.Kanal",$C$7,"Group Eval",$D$33,"Kategori",$E134),0)</f>
        <v>0</v>
      </c>
      <c r="M134" s="34">
        <f>IFERROR(GETPIVOTDATA("Sum of 20.Nilai",'Pivot Eval'!$A$1,"06.Tahun",Param!$B$2,"02.Regional",MID(M$4,11,1),"08.Kanal",$C$7,"Group Eval",$D$33,"Kategori",$E134),0)</f>
        <v>0</v>
      </c>
      <c r="N134" s="34">
        <f>IFERROR(GETPIVOTDATA("Sum of 20.Nilai",'Pivot Eval'!$A$1,"06.Tahun",Param!$B$2,"02.Regional",MID(N$4,11,1),"08.Kanal",$C$7,"Group Eval",$D$33,"Kategori",$E134),0)</f>
        <v>0</v>
      </c>
      <c r="O134" s="39">
        <f t="shared" si="158"/>
        <v>0</v>
      </c>
      <c r="U134" s="10" t="s">
        <v>1830</v>
      </c>
      <c r="V134" s="34">
        <f>IFERROR(GETPIVOTDATA("Sum of 22.Volume",'Pivot Eval'!$A$1,"06.Tahun",Param!$B$2,"02.Regional",MID(V$4,11,1),"08.Kanal",$C$7,"Group Eval",$D$33,"Kategori",$E134),0)</f>
        <v>0</v>
      </c>
      <c r="W134" s="34">
        <f>IFERROR(GETPIVOTDATA("Sum of 22.Volume",'Pivot Eval'!$A$1,"06.Tahun",Param!$B$2,"02.Regional",MID(W$4,11,1),"08.Kanal",$C$7,"Group Eval",$D$33,"Kategori",$E134),0)</f>
        <v>0</v>
      </c>
      <c r="X134" s="34">
        <f>IFERROR(GETPIVOTDATA("Sum of 22.Volume",'Pivot Eval'!$A$1,"06.Tahun",Param!$B$2,"02.Regional",MID(X$4,11,1),"08.Kanal",$C$7,"Group Eval",$D$33,"Kategori",$E134),0)</f>
        <v>0</v>
      </c>
      <c r="Y134" s="34">
        <f>IFERROR(GETPIVOTDATA("Sum of 22.Volume",'Pivot Eval'!$A$1,"06.Tahun",Param!$B$2,"02.Regional",MID(Y$4,11,1),"08.Kanal",$C$7,"Group Eval",$D$33,"Kategori",$E134),0)</f>
        <v>0</v>
      </c>
      <c r="Z134" s="34">
        <f>IFERROR(GETPIVOTDATA("Sum of 22.Volume",'Pivot Eval'!$A$1,"06.Tahun",Param!$B$2,"02.Regional",MID(Z$4,11,1),"08.Kanal",$C$7,"Group Eval",$D$33,"Kategori",$E134),0)</f>
        <v>0</v>
      </c>
      <c r="AA134" s="34">
        <f>IFERROR(GETPIVOTDATA("Sum of 22.Volume",'Pivot Eval'!$A$1,"06.Tahun",Param!$B$2,"02.Regional",MID(AA$4,11,1),"08.Kanal",$C$7,"Group Eval",$D$33,"Kategori",$E134),0)</f>
        <v>0</v>
      </c>
      <c r="AB134" s="34">
        <f>IFERROR(GETPIVOTDATA("Sum of 22.Volume",'Pivot Eval'!$A$1,"06.Tahun",Param!$B$2,"02.Regional",MID(AB$4,11,1),"08.Kanal",$C$7,"Group Eval",$D$33,"Kategori",$E134),0)</f>
        <v>0</v>
      </c>
      <c r="AC134" s="34">
        <f>IFERROR(GETPIVOTDATA("Sum of 22.Volume",'Pivot Eval'!$A$1,"06.Tahun",Param!$B$2,"02.Regional",MID(AC$4,11,1),"08.Kanal",$C$7,"Group Eval",$D$33,"Kategori",$E134),0)</f>
        <v>0</v>
      </c>
      <c r="AD134" s="34">
        <f>IFERROR(GETPIVOTDATA("Sum of 22.Volume",'Pivot Eval'!$A$1,"06.Tahun",Param!$B$2,"02.Regional",MID(AD$4,11,1),"08.Kanal",$C$7,"Group Eval",$D$33,"Kategori",$E134),0)</f>
        <v>0</v>
      </c>
      <c r="AE134" s="39">
        <f t="shared" si="160"/>
        <v>0</v>
      </c>
      <c r="AK134" s="10" t="s">
        <v>1830</v>
      </c>
      <c r="AL134" s="54">
        <f t="shared" si="161"/>
        <v>0</v>
      </c>
      <c r="AM134" s="54">
        <f t="shared" si="148"/>
        <v>0</v>
      </c>
      <c r="AN134" s="54">
        <f t="shared" si="149"/>
        <v>0</v>
      </c>
      <c r="AO134" s="54">
        <f t="shared" si="150"/>
        <v>0</v>
      </c>
      <c r="AP134" s="54">
        <f t="shared" si="151"/>
        <v>0</v>
      </c>
      <c r="AQ134" s="54">
        <f t="shared" si="152"/>
        <v>0</v>
      </c>
      <c r="AR134" s="54">
        <f t="shared" si="153"/>
        <v>0</v>
      </c>
      <c r="AS134" s="54">
        <f t="shared" si="154"/>
        <v>0</v>
      </c>
      <c r="AT134" s="54">
        <f t="shared" si="155"/>
        <v>0</v>
      </c>
      <c r="AU134" s="55">
        <f t="shared" si="156"/>
        <v>0</v>
      </c>
    </row>
    <row r="135" spans="2:47">
      <c r="B135" s="17"/>
      <c r="C135" s="17"/>
      <c r="D135" s="17" t="s">
        <v>2733</v>
      </c>
      <c r="E135" s="17"/>
      <c r="F135" s="40">
        <f>IFERROR(GETPIVOTDATA("Sum of 20.Nilai",'Pivot Eval'!$A$1,"06.Tahun",Param!$B$2,"02.Regional",MID(F$4,11,1),"08.Kanal",$C$7,"Group Eval",$D135),0)</f>
        <v>0</v>
      </c>
      <c r="G135" s="40">
        <f>IFERROR(GETPIVOTDATA("Sum of 20.Nilai",'Pivot Eval'!$A$1,"06.Tahun",Param!$B$2,"02.Regional",MID(G$4,11,1),"08.Kanal",$C$7,"Group Eval",$D135),0)</f>
        <v>0</v>
      </c>
      <c r="H135" s="40">
        <f>IFERROR(GETPIVOTDATA("Sum of 20.Nilai",'Pivot Eval'!$A$1,"06.Tahun",Param!$B$2,"02.Regional",MID(H$4,11,1),"08.Kanal",$C$7,"Group Eval",$D135),0)</f>
        <v>0</v>
      </c>
      <c r="I135" s="40">
        <f>IFERROR(GETPIVOTDATA("Sum of 20.Nilai",'Pivot Eval'!$A$1,"06.Tahun",Param!$B$2,"02.Regional",MID(I$4,11,1),"08.Kanal",$C$7,"Group Eval",$D135),0)</f>
        <v>0</v>
      </c>
      <c r="J135" s="40">
        <f>IFERROR(GETPIVOTDATA("Sum of 20.Nilai",'Pivot Eval'!$A$1,"06.Tahun",Param!$B$2,"02.Regional",MID(J$4,11,1),"08.Kanal",$C$7,"Group Eval",$D135),0)</f>
        <v>42852766522</v>
      </c>
      <c r="K135" s="40">
        <f>IFERROR(GETPIVOTDATA("Sum of 20.Nilai",'Pivot Eval'!$A$1,"06.Tahun",Param!$B$2,"02.Regional",MID(K$4,11,1),"08.Kanal",$C$7,"Group Eval",$D135),0)</f>
        <v>0</v>
      </c>
      <c r="L135" s="40">
        <f>IFERROR(GETPIVOTDATA("Sum of 20.Nilai",'Pivot Eval'!$A$1,"06.Tahun",Param!$B$2,"02.Regional",MID(L$4,11,1),"08.Kanal",$C$7,"Group Eval",$D135),0)</f>
        <v>0</v>
      </c>
      <c r="M135" s="40">
        <f>IFERROR(GETPIVOTDATA("Sum of 20.Nilai",'Pivot Eval'!$A$1,"06.Tahun",Param!$B$2,"02.Regional",MID(M$4,11,1),"08.Kanal",$C$7,"Group Eval",$D135),0)</f>
        <v>0</v>
      </c>
      <c r="N135" s="40">
        <f>IFERROR(GETPIVOTDATA("Sum of 20.Nilai",'Pivot Eval'!$A$1,"06.Tahun",Param!$B$2,"02.Regional",MID(N$4,11,1),"08.Kanal",$C$7,"Group Eval",$D135),0)</f>
        <v>0</v>
      </c>
      <c r="O135" s="38">
        <f t="shared" si="158"/>
        <v>42852766522</v>
      </c>
      <c r="R135" s="17"/>
      <c r="S135" s="17"/>
      <c r="T135" s="17" t="s">
        <v>2733</v>
      </c>
      <c r="U135" s="17"/>
      <c r="V135" s="40">
        <f>IFERROR(GETPIVOTDATA("Sum of 22.Volume",'Pivot Eval'!$A$1,"06.Tahun",Param!$B$2,"02.Regional",MID(V$4,11,1),"08.Kanal",$C$7,"Group Eval",$D135),0)</f>
        <v>0</v>
      </c>
      <c r="W135" s="40">
        <f>IFERROR(GETPIVOTDATA("Sum of 22.Volume",'Pivot Eval'!$A$1,"06.Tahun",Param!$B$2,"02.Regional",MID(W$4,11,1),"08.Kanal",$C$7,"Group Eval",$D135),0)</f>
        <v>0</v>
      </c>
      <c r="X135" s="40">
        <f>IFERROR(GETPIVOTDATA("Sum of 22.Volume",'Pivot Eval'!$A$1,"06.Tahun",Param!$B$2,"02.Regional",MID(X$4,11,1),"08.Kanal",$C$7,"Group Eval",$D135),0)</f>
        <v>0</v>
      </c>
      <c r="Y135" s="40">
        <f>IFERROR(GETPIVOTDATA("Sum of 22.Volume",'Pivot Eval'!$A$1,"06.Tahun",Param!$B$2,"02.Regional",MID(Y$4,11,1),"08.Kanal",$C$7,"Group Eval",$D135),0)</f>
        <v>0</v>
      </c>
      <c r="Z135" s="40">
        <f>IFERROR(GETPIVOTDATA("Sum of 22.Volume",'Pivot Eval'!$A$1,"06.Tahun",Param!$B$2,"02.Regional",MID(Z$4,11,1),"08.Kanal",$C$7,"Group Eval",$D135),0)</f>
        <v>51666</v>
      </c>
      <c r="AA135" s="40">
        <f>IFERROR(GETPIVOTDATA("Sum of 22.Volume",'Pivot Eval'!$A$1,"06.Tahun",Param!$B$2,"02.Regional",MID(AA$4,11,1),"08.Kanal",$C$7,"Group Eval",$D135),0)</f>
        <v>0</v>
      </c>
      <c r="AB135" s="40">
        <f>IFERROR(GETPIVOTDATA("Sum of 22.Volume",'Pivot Eval'!$A$1,"06.Tahun",Param!$B$2,"02.Regional",MID(AB$4,11,1),"08.Kanal",$C$7,"Group Eval",$D135),0)</f>
        <v>0</v>
      </c>
      <c r="AC135" s="40">
        <f>IFERROR(GETPIVOTDATA("Sum of 22.Volume",'Pivot Eval'!$A$1,"06.Tahun",Param!$B$2,"02.Regional",MID(AC$4,11,1),"08.Kanal",$C$7,"Group Eval",$D135),0)</f>
        <v>0</v>
      </c>
      <c r="AD135" s="40">
        <f>IFERROR(GETPIVOTDATA("Sum of 22.Volume",'Pivot Eval'!$A$1,"06.Tahun",Param!$B$2,"02.Regional",MID(AD$4,11,1),"08.Kanal",$C$7,"Group Eval",$D135),0)</f>
        <v>0</v>
      </c>
      <c r="AE135" s="38">
        <f t="shared" si="160"/>
        <v>51666</v>
      </c>
      <c r="AH135" s="17"/>
      <c r="AI135" s="17"/>
      <c r="AJ135" s="17" t="s">
        <v>2733</v>
      </c>
      <c r="AK135" s="17"/>
      <c r="AL135" s="56">
        <f t="shared" si="161"/>
        <v>0</v>
      </c>
      <c r="AM135" s="56">
        <f t="shared" si="148"/>
        <v>0</v>
      </c>
      <c r="AN135" s="56">
        <f t="shared" si="149"/>
        <v>0</v>
      </c>
      <c r="AO135" s="56">
        <f t="shared" si="150"/>
        <v>0</v>
      </c>
      <c r="AP135" s="56">
        <f t="shared" si="151"/>
        <v>829419.0864785352</v>
      </c>
      <c r="AQ135" s="56">
        <f t="shared" si="152"/>
        <v>0</v>
      </c>
      <c r="AR135" s="56">
        <f t="shared" si="153"/>
        <v>0</v>
      </c>
      <c r="AS135" s="56">
        <f t="shared" si="154"/>
        <v>0</v>
      </c>
      <c r="AT135" s="56">
        <f t="shared" si="155"/>
        <v>0</v>
      </c>
      <c r="AU135" s="57">
        <f t="shared" si="156"/>
        <v>829419.0864785352</v>
      </c>
    </row>
    <row r="136" spans="2:47">
      <c r="F136" s="34"/>
      <c r="G136" s="34"/>
      <c r="H136" s="34"/>
      <c r="I136" s="34"/>
      <c r="J136" s="34"/>
      <c r="K136" s="34"/>
      <c r="L136" s="34"/>
      <c r="M136" s="34"/>
      <c r="N136" s="34"/>
      <c r="O136" s="39"/>
      <c r="V136" s="34"/>
      <c r="W136" s="34"/>
      <c r="X136" s="34"/>
      <c r="Y136" s="34"/>
      <c r="Z136" s="34"/>
      <c r="AA136" s="34"/>
      <c r="AB136" s="34"/>
      <c r="AC136" s="34"/>
      <c r="AD136" s="34"/>
      <c r="AE136" s="39"/>
      <c r="AL136" s="54">
        <f t="shared" si="161"/>
        <v>0</v>
      </c>
      <c r="AM136" s="54">
        <f t="shared" si="148"/>
        <v>0</v>
      </c>
      <c r="AN136" s="54">
        <f t="shared" si="149"/>
        <v>0</v>
      </c>
      <c r="AO136" s="54">
        <f t="shared" si="150"/>
        <v>0</v>
      </c>
      <c r="AP136" s="54">
        <f t="shared" si="151"/>
        <v>0</v>
      </c>
      <c r="AQ136" s="54">
        <f t="shared" si="152"/>
        <v>0</v>
      </c>
      <c r="AR136" s="54">
        <f t="shared" si="153"/>
        <v>0</v>
      </c>
      <c r="AS136" s="54">
        <f t="shared" si="154"/>
        <v>0</v>
      </c>
      <c r="AT136" s="54">
        <f t="shared" si="155"/>
        <v>0</v>
      </c>
      <c r="AU136" s="55">
        <f t="shared" si="156"/>
        <v>0</v>
      </c>
    </row>
    <row r="137" spans="2:47">
      <c r="B137" s="15"/>
      <c r="C137" s="15" t="s">
        <v>5</v>
      </c>
      <c r="D137" s="15"/>
      <c r="E137" s="15"/>
      <c r="F137" s="38">
        <f>F138+F144+F152+F156+F160+F163+F166</f>
        <v>0</v>
      </c>
      <c r="G137" s="38">
        <f>G138+G144+G152+G156+G160+G163+G166</f>
        <v>2735528516339</v>
      </c>
      <c r="H137" s="38">
        <f>H138+H144+H152+H156+H160+H163+H166</f>
        <v>592306559688</v>
      </c>
      <c r="I137" s="38">
        <f t="shared" ref="I137:N137" si="172">I138+I144+I152+I156+I160+I163+I166</f>
        <v>439856005993</v>
      </c>
      <c r="J137" s="38">
        <f t="shared" si="172"/>
        <v>789566877804</v>
      </c>
      <c r="K137" s="38">
        <f t="shared" si="172"/>
        <v>961416377724</v>
      </c>
      <c r="L137" s="38">
        <f t="shared" si="172"/>
        <v>1350481221382</v>
      </c>
      <c r="M137" s="38">
        <f t="shared" si="172"/>
        <v>2802534947707</v>
      </c>
      <c r="N137" s="38">
        <f t="shared" si="172"/>
        <v>171594008295</v>
      </c>
      <c r="O137" s="38">
        <f t="shared" ref="O137:O166" si="173">SUM(F137:N137)</f>
        <v>9843284514932</v>
      </c>
      <c r="R137" s="15"/>
      <c r="S137" s="15" t="s">
        <v>5</v>
      </c>
      <c r="T137" s="15"/>
      <c r="U137" s="15"/>
      <c r="V137" s="38">
        <f>V138+V144+V152+V156+V160+V163+V166</f>
        <v>0</v>
      </c>
      <c r="W137" s="38">
        <f>W138+W144+W152+W156+W160+W163+W166</f>
        <v>12212530</v>
      </c>
      <c r="X137" s="38">
        <f>X138+X144+X152+X156+X160+X163+X166</f>
        <v>1289181</v>
      </c>
      <c r="Y137" s="38">
        <f t="shared" ref="Y137:AD137" si="174">Y138+Y144+Y152+Y156+Y160+Y163+Y166</f>
        <v>934250</v>
      </c>
      <c r="Z137" s="38">
        <f t="shared" si="174"/>
        <v>2911273</v>
      </c>
      <c r="AA137" s="38">
        <f t="shared" si="174"/>
        <v>22494722</v>
      </c>
      <c r="AB137" s="38">
        <f t="shared" si="174"/>
        <v>8674296</v>
      </c>
      <c r="AC137" s="38">
        <f t="shared" si="174"/>
        <v>21410933</v>
      </c>
      <c r="AD137" s="38">
        <f t="shared" si="174"/>
        <v>893220</v>
      </c>
      <c r="AE137" s="38">
        <f t="shared" ref="AE137:AE166" si="175">SUM(V137:AD137)</f>
        <v>70820405</v>
      </c>
      <c r="AH137" s="15"/>
      <c r="AI137" s="15" t="s">
        <v>5</v>
      </c>
      <c r="AJ137" s="15"/>
      <c r="AK137" s="15"/>
      <c r="AL137" s="57">
        <f t="shared" si="161"/>
        <v>0</v>
      </c>
      <c r="AM137" s="57">
        <f t="shared" si="148"/>
        <v>223993.59644062287</v>
      </c>
      <c r="AN137" s="57">
        <f t="shared" si="149"/>
        <v>459444.06540896895</v>
      </c>
      <c r="AO137" s="57">
        <f t="shared" si="150"/>
        <v>470811.88760289003</v>
      </c>
      <c r="AP137" s="57">
        <f t="shared" si="151"/>
        <v>271210.18118328304</v>
      </c>
      <c r="AQ137" s="57">
        <f t="shared" si="152"/>
        <v>42739.642558107633</v>
      </c>
      <c r="AR137" s="57">
        <f t="shared" si="153"/>
        <v>155687.70323055613</v>
      </c>
      <c r="AS137" s="57">
        <f t="shared" si="154"/>
        <v>130892.70550269808</v>
      </c>
      <c r="AT137" s="57">
        <f t="shared" si="155"/>
        <v>192107.21691744475</v>
      </c>
      <c r="AU137" s="57">
        <f t="shared" si="156"/>
        <v>138989.38469685396</v>
      </c>
    </row>
    <row r="138" spans="2:47">
      <c r="D138" s="10" t="s">
        <v>1087</v>
      </c>
      <c r="F138" s="34">
        <f>SUM(F139:F143)</f>
        <v>0</v>
      </c>
      <c r="G138" s="34">
        <f>SUM(G139:G143)</f>
        <v>1611908231710</v>
      </c>
      <c r="H138" s="34">
        <f>SUM(H139:H143)</f>
        <v>0</v>
      </c>
      <c r="I138" s="34">
        <f t="shared" ref="I138:N138" si="176">SUM(I139:I143)</f>
        <v>0</v>
      </c>
      <c r="J138" s="34">
        <f t="shared" si="176"/>
        <v>0</v>
      </c>
      <c r="K138" s="34">
        <f t="shared" si="176"/>
        <v>0</v>
      </c>
      <c r="L138" s="34">
        <f t="shared" si="176"/>
        <v>1337984876120</v>
      </c>
      <c r="M138" s="34">
        <f t="shared" si="176"/>
        <v>1640013553658</v>
      </c>
      <c r="N138" s="34">
        <f t="shared" si="176"/>
        <v>24648144285</v>
      </c>
      <c r="O138" s="39">
        <f t="shared" si="173"/>
        <v>4614554805773</v>
      </c>
      <c r="T138" s="10" t="s">
        <v>1087</v>
      </c>
      <c r="V138" s="34">
        <f>SUM(V139:V143)</f>
        <v>0</v>
      </c>
      <c r="W138" s="34">
        <f>SUM(W139:W143)</f>
        <v>11544660</v>
      </c>
      <c r="X138" s="34">
        <f>SUM(X139:X143)</f>
        <v>0</v>
      </c>
      <c r="Y138" s="34">
        <f t="shared" ref="Y138:AD138" si="177">SUM(Y139:Y143)</f>
        <v>0</v>
      </c>
      <c r="Z138" s="34">
        <f t="shared" si="177"/>
        <v>0</v>
      </c>
      <c r="AA138" s="34">
        <f t="shared" si="177"/>
        <v>0</v>
      </c>
      <c r="AB138" s="34">
        <f t="shared" si="177"/>
        <v>8574200</v>
      </c>
      <c r="AC138" s="34">
        <f t="shared" si="177"/>
        <v>18169575</v>
      </c>
      <c r="AD138" s="34">
        <f t="shared" si="177"/>
        <v>893220</v>
      </c>
      <c r="AE138" s="39">
        <f t="shared" si="175"/>
        <v>39181655</v>
      </c>
      <c r="AJ138" s="10" t="s">
        <v>1087</v>
      </c>
      <c r="AL138" s="54">
        <f t="shared" si="161"/>
        <v>0</v>
      </c>
      <c r="AM138" s="54">
        <f t="shared" si="148"/>
        <v>139623.70755916589</v>
      </c>
      <c r="AN138" s="54">
        <f t="shared" si="149"/>
        <v>0</v>
      </c>
      <c r="AO138" s="54">
        <f t="shared" si="150"/>
        <v>0</v>
      </c>
      <c r="AP138" s="54">
        <f t="shared" si="151"/>
        <v>0</v>
      </c>
      <c r="AQ138" s="54">
        <f t="shared" si="152"/>
        <v>0</v>
      </c>
      <c r="AR138" s="54">
        <f t="shared" si="153"/>
        <v>156047.78009843483</v>
      </c>
      <c r="AS138" s="54">
        <f t="shared" si="154"/>
        <v>90261.525305792791</v>
      </c>
      <c r="AT138" s="54">
        <f t="shared" si="155"/>
        <v>27594.707110230403</v>
      </c>
      <c r="AU138" s="55">
        <f t="shared" si="156"/>
        <v>117773.35096674706</v>
      </c>
    </row>
    <row r="139" spans="2:47">
      <c r="B139" s="17"/>
      <c r="C139" s="17"/>
      <c r="D139" s="17"/>
      <c r="E139" s="17" t="s">
        <v>6806</v>
      </c>
      <c r="F139" s="40">
        <f>IFERROR(GETPIVOTDATA("Sum of 20.Nilai",'Pivot Eval'!$A$1,"06.Tahun",Param!$B$2,"02.Regional",MID(F$4,11,1),"08.Kanal",$C$38,"Group Eval",$D$8,"Kategori",$E139),0)</f>
        <v>0</v>
      </c>
      <c r="G139" s="40">
        <f>IFERROR(GETPIVOTDATA("Sum of 20.Nilai",'Pivot Eval'!$A$1,"06.Tahun",Param!$B$2,"02.Regional",MID(G$4,11,1),"08.Kanal",$C$38,"Group Eval",$D$8,"Kategori",$E139),0)</f>
        <v>1482255971650</v>
      </c>
      <c r="H139" s="40">
        <f>IFERROR(GETPIVOTDATA("Sum of 20.Nilai",'Pivot Eval'!$A$1,"06.Tahun",Param!$B$2,"02.Regional",MID(H$4,11,1),"08.Kanal",$C$38,"Group Eval",$D$8,"Kategori",$E139),0)</f>
        <v>0</v>
      </c>
      <c r="I139" s="40">
        <f>IFERROR(GETPIVOTDATA("Sum of 20.Nilai",'Pivot Eval'!$A$1,"06.Tahun",Param!$B$2,"02.Regional",MID(I$4,11,1),"08.Kanal",$C$38,"Group Eval",$D$8,"Kategori",$E139),0)</f>
        <v>0</v>
      </c>
      <c r="J139" s="40">
        <f>IFERROR(GETPIVOTDATA("Sum of 20.Nilai",'Pivot Eval'!$A$1,"06.Tahun",Param!$B$2,"02.Regional",MID(J$4,11,1),"08.Kanal",$C$38,"Group Eval",$D$8,"Kategori",$E139),0)</f>
        <v>0</v>
      </c>
      <c r="K139" s="40">
        <f>IFERROR(GETPIVOTDATA("Sum of 20.Nilai",'Pivot Eval'!$A$1,"06.Tahun",Param!$B$2,"02.Regional",MID(K$4,11,1),"08.Kanal",$C$38,"Group Eval",$D$8,"Kategori",$E139),0)</f>
        <v>0</v>
      </c>
      <c r="L139" s="40">
        <f>IFERROR(GETPIVOTDATA("Sum of 20.Nilai",'Pivot Eval'!$A$1,"06.Tahun",Param!$B$2,"02.Regional",MID(L$4,11,1),"08.Kanal",$C$38,"Group Eval",$D$8,"Kategori",$E139),0)</f>
        <v>1214474986790</v>
      </c>
      <c r="M139" s="40">
        <f>IFERROR(GETPIVOTDATA("Sum of 20.Nilai",'Pivot Eval'!$A$1,"06.Tahun",Param!$B$2,"02.Regional",MID(M$4,11,1),"08.Kanal",$C$38,"Group Eval",$D$8,"Kategori",$E139),0)</f>
        <v>1419341914514</v>
      </c>
      <c r="N139" s="40">
        <f>IFERROR(GETPIVOTDATA("Sum of 20.Nilai",'Pivot Eval'!$A$1,"06.Tahun",Param!$B$2,"02.Regional",MID(N$4,11,1),"08.Kanal",$C$38,"Group Eval",$D$8,"Kategori",$E139),0)</f>
        <v>0</v>
      </c>
      <c r="O139" s="38">
        <f t="shared" si="173"/>
        <v>4116072872954</v>
      </c>
      <c r="R139" s="17"/>
      <c r="S139" s="17"/>
      <c r="T139" s="17"/>
      <c r="U139" s="17" t="s">
        <v>6806</v>
      </c>
      <c r="V139" s="40">
        <f>IFERROR(GETPIVOTDATA("Sum of 22.Volume",'Pivot Eval'!$A$1,"06.Tahun",Param!$B$2,"02.Regional",MID(V$4,11,1),"08.Kanal",$C$38,"Group Eval",$D$8,"Kategori",$E139),0)</f>
        <v>0</v>
      </c>
      <c r="W139" s="40">
        <f>IFERROR(GETPIVOTDATA("Sum of 22.Volume",'Pivot Eval'!$A$1,"06.Tahun",Param!$B$2,"02.Regional",MID(W$4,11,1),"08.Kanal",$C$38,"Group Eval",$D$8,"Kategori",$E139),0)</f>
        <v>9599040</v>
      </c>
      <c r="X139" s="40">
        <f>IFERROR(GETPIVOTDATA("Sum of 22.Volume",'Pivot Eval'!$A$1,"06.Tahun",Param!$B$2,"02.Regional",MID(X$4,11,1),"08.Kanal",$C$38,"Group Eval",$D$8,"Kategori",$E139),0)</f>
        <v>0</v>
      </c>
      <c r="Y139" s="40">
        <f>IFERROR(GETPIVOTDATA("Sum of 22.Volume",'Pivot Eval'!$A$1,"06.Tahun",Param!$B$2,"02.Regional",MID(Y$4,11,1),"08.Kanal",$C$38,"Group Eval",$D$8,"Kategori",$E139),0)</f>
        <v>0</v>
      </c>
      <c r="Z139" s="40">
        <f>IFERROR(GETPIVOTDATA("Sum of 22.Volume",'Pivot Eval'!$A$1,"06.Tahun",Param!$B$2,"02.Regional",MID(Z$4,11,1),"08.Kanal",$C$38,"Group Eval",$D$8,"Kategori",$E139),0)</f>
        <v>0</v>
      </c>
      <c r="AA139" s="40">
        <f>IFERROR(GETPIVOTDATA("Sum of 22.Volume",'Pivot Eval'!$A$1,"06.Tahun",Param!$B$2,"02.Regional",MID(AA$4,11,1),"08.Kanal",$C$38,"Group Eval",$D$8,"Kategori",$E139),0)</f>
        <v>0</v>
      </c>
      <c r="AB139" s="40">
        <f>IFERROR(GETPIVOTDATA("Sum of 22.Volume",'Pivot Eval'!$A$1,"06.Tahun",Param!$B$2,"02.Regional",MID(AB$4,11,1),"08.Kanal",$C$38,"Group Eval",$D$8,"Kategori",$E139),0)</f>
        <v>7153430</v>
      </c>
      <c r="AC139" s="40">
        <f>IFERROR(GETPIVOTDATA("Sum of 22.Volume",'Pivot Eval'!$A$1,"06.Tahun",Param!$B$2,"02.Regional",MID(AC$4,11,1),"08.Kanal",$C$38,"Group Eval",$D$8,"Kategori",$E139),0)</f>
        <v>13898742</v>
      </c>
      <c r="AD139" s="40">
        <f>IFERROR(GETPIVOTDATA("Sum of 22.Volume",'Pivot Eval'!$A$1,"06.Tahun",Param!$B$2,"02.Regional",MID(AD$4,11,1),"08.Kanal",$C$38,"Group Eval",$D$8,"Kategori",$E139),0)</f>
        <v>0</v>
      </c>
      <c r="AE139" s="38">
        <f t="shared" si="175"/>
        <v>30651212</v>
      </c>
      <c r="AH139" s="17"/>
      <c r="AI139" s="17"/>
      <c r="AJ139" s="17"/>
      <c r="AK139" s="17" t="s">
        <v>6806</v>
      </c>
      <c r="AL139" s="56">
        <f t="shared" si="161"/>
        <v>0</v>
      </c>
      <c r="AM139" s="56">
        <f t="shared" si="148"/>
        <v>154417.10542408409</v>
      </c>
      <c r="AN139" s="56">
        <f t="shared" si="149"/>
        <v>0</v>
      </c>
      <c r="AO139" s="56">
        <f t="shared" si="150"/>
        <v>0</v>
      </c>
      <c r="AP139" s="56">
        <f t="shared" si="151"/>
        <v>0</v>
      </c>
      <c r="AQ139" s="56">
        <f t="shared" si="152"/>
        <v>0</v>
      </c>
      <c r="AR139" s="56">
        <f t="shared" si="153"/>
        <v>169775.19690414247</v>
      </c>
      <c r="AS139" s="56">
        <f t="shared" si="154"/>
        <v>102120.17134457205</v>
      </c>
      <c r="AT139" s="56">
        <f t="shared" si="155"/>
        <v>0</v>
      </c>
      <c r="AU139" s="57">
        <f t="shared" si="156"/>
        <v>134287.44262882657</v>
      </c>
    </row>
    <row r="140" spans="2:47">
      <c r="E140" s="10" t="s">
        <v>1088</v>
      </c>
      <c r="F140" s="34">
        <f>IFERROR(GETPIVOTDATA("Sum of 20.Nilai",'Pivot Eval'!$A$1,"06.Tahun",Param!$B$2,"02.Regional",MID(F$4,11,1),"08.Kanal",$C$38,"Group Eval",$D$8,"Kategori",$E140),0)</f>
        <v>0</v>
      </c>
      <c r="G140" s="34">
        <f>IFERROR(GETPIVOTDATA("Sum of 20.Nilai",'Pivot Eval'!$A$1,"06.Tahun",Param!$B$2,"02.Regional",MID(G$4,11,1),"08.Kanal",$C$38,"Group Eval",$D$8,"Kategori",$E140),0)</f>
        <v>129361577540</v>
      </c>
      <c r="H140" s="34">
        <f>IFERROR(GETPIVOTDATA("Sum of 20.Nilai",'Pivot Eval'!$A$1,"06.Tahun",Param!$B$2,"02.Regional",MID(H$4,11,1),"08.Kanal",$C$38,"Group Eval",$D$8,"Kategori",$E140),0)</f>
        <v>0</v>
      </c>
      <c r="I140" s="34">
        <f>IFERROR(GETPIVOTDATA("Sum of 20.Nilai",'Pivot Eval'!$A$1,"06.Tahun",Param!$B$2,"02.Regional",MID(I$4,11,1),"08.Kanal",$C$38,"Group Eval",$D$8,"Kategori",$E140),0)</f>
        <v>0</v>
      </c>
      <c r="J140" s="34">
        <f>IFERROR(GETPIVOTDATA("Sum of 20.Nilai",'Pivot Eval'!$A$1,"06.Tahun",Param!$B$2,"02.Regional",MID(J$4,11,1),"08.Kanal",$C$38,"Group Eval",$D$8,"Kategori",$E140),0)</f>
        <v>0</v>
      </c>
      <c r="K140" s="34">
        <f>IFERROR(GETPIVOTDATA("Sum of 20.Nilai",'Pivot Eval'!$A$1,"06.Tahun",Param!$B$2,"02.Regional",MID(K$4,11,1),"08.Kanal",$C$38,"Group Eval",$D$8,"Kategori",$E140),0)</f>
        <v>0</v>
      </c>
      <c r="L140" s="34">
        <f>IFERROR(GETPIVOTDATA("Sum of 20.Nilai",'Pivot Eval'!$A$1,"06.Tahun",Param!$B$2,"02.Regional",MID(L$4,11,1),"08.Kanal",$C$38,"Group Eval",$D$8,"Kategori",$E140),0)</f>
        <v>123509889330</v>
      </c>
      <c r="M140" s="34">
        <f>IFERROR(GETPIVOTDATA("Sum of 20.Nilai",'Pivot Eval'!$A$1,"06.Tahun",Param!$B$2,"02.Regional",MID(M$4,11,1),"08.Kanal",$C$38,"Group Eval",$D$8,"Kategori",$E140),0)</f>
        <v>11758449000</v>
      </c>
      <c r="N140" s="34">
        <f>IFERROR(GETPIVOTDATA("Sum of 20.Nilai",'Pivot Eval'!$A$1,"06.Tahun",Param!$B$2,"02.Regional",MID(N$4,11,1),"08.Kanal",$C$38,"Group Eval",$D$8,"Kategori",$E140),0)</f>
        <v>8756457000</v>
      </c>
      <c r="O140" s="39">
        <f t="shared" si="173"/>
        <v>273386372870</v>
      </c>
      <c r="U140" s="10" t="s">
        <v>1088</v>
      </c>
      <c r="V140" s="34">
        <f>IFERROR(GETPIVOTDATA("Sum of 22.Volume",'Pivot Eval'!$A$1,"06.Tahun",Param!$B$2,"02.Regional",MID(V$4,11,1),"08.Kanal",$C$38,"Group Eval",$D$8,"Kategori",$E140),0)</f>
        <v>0</v>
      </c>
      <c r="W140" s="34">
        <f>IFERROR(GETPIVOTDATA("Sum of 22.Volume",'Pivot Eval'!$A$1,"06.Tahun",Param!$B$2,"02.Regional",MID(W$4,11,1),"08.Kanal",$C$38,"Group Eval",$D$8,"Kategori",$E140),0)</f>
        <v>1945620</v>
      </c>
      <c r="X140" s="34">
        <f>IFERROR(GETPIVOTDATA("Sum of 22.Volume",'Pivot Eval'!$A$1,"06.Tahun",Param!$B$2,"02.Regional",MID(X$4,11,1),"08.Kanal",$C$38,"Group Eval",$D$8,"Kategori",$E140),0)</f>
        <v>0</v>
      </c>
      <c r="Y140" s="34">
        <f>IFERROR(GETPIVOTDATA("Sum of 22.Volume",'Pivot Eval'!$A$1,"06.Tahun",Param!$B$2,"02.Regional",MID(Y$4,11,1),"08.Kanal",$C$38,"Group Eval",$D$8,"Kategori",$E140),0)</f>
        <v>0</v>
      </c>
      <c r="Z140" s="34">
        <f>IFERROR(GETPIVOTDATA("Sum of 22.Volume",'Pivot Eval'!$A$1,"06.Tahun",Param!$B$2,"02.Regional",MID(Z$4,11,1),"08.Kanal",$C$38,"Group Eval",$D$8,"Kategori",$E140),0)</f>
        <v>0</v>
      </c>
      <c r="AA140" s="34">
        <f>IFERROR(GETPIVOTDATA("Sum of 22.Volume",'Pivot Eval'!$A$1,"06.Tahun",Param!$B$2,"02.Regional",MID(AA$4,11,1),"08.Kanal",$C$38,"Group Eval",$D$8,"Kategori",$E140),0)</f>
        <v>0</v>
      </c>
      <c r="AB140" s="34">
        <f>IFERROR(GETPIVOTDATA("Sum of 22.Volume",'Pivot Eval'!$A$1,"06.Tahun",Param!$B$2,"02.Regional",MID(AB$4,11,1),"08.Kanal",$C$38,"Group Eval",$D$8,"Kategori",$E140),0)</f>
        <v>1420770</v>
      </c>
      <c r="AC140" s="34">
        <f>IFERROR(GETPIVOTDATA("Sum of 22.Volume",'Pivot Eval'!$A$1,"06.Tahun",Param!$B$2,"02.Regional",MID(AC$4,11,1),"08.Kanal",$C$38,"Group Eval",$D$8,"Kategori",$E140),0)</f>
        <v>60180</v>
      </c>
      <c r="AD140" s="34">
        <f>IFERROR(GETPIVOTDATA("Sum of 22.Volume",'Pivot Eval'!$A$1,"06.Tahun",Param!$B$2,"02.Regional",MID(AD$4,11,1),"08.Kanal",$C$38,"Group Eval",$D$8,"Kategori",$E140),0)</f>
        <v>0</v>
      </c>
      <c r="AE140" s="39">
        <f t="shared" si="175"/>
        <v>3426570</v>
      </c>
      <c r="AK140" s="10" t="s">
        <v>1088</v>
      </c>
      <c r="AL140" s="54">
        <f t="shared" si="161"/>
        <v>0</v>
      </c>
      <c r="AM140" s="54">
        <f t="shared" si="148"/>
        <v>66488.614189821237</v>
      </c>
      <c r="AN140" s="54">
        <f t="shared" si="149"/>
        <v>0</v>
      </c>
      <c r="AO140" s="54">
        <f t="shared" si="150"/>
        <v>0</v>
      </c>
      <c r="AP140" s="54">
        <f t="shared" si="151"/>
        <v>0</v>
      </c>
      <c r="AQ140" s="54">
        <f t="shared" si="152"/>
        <v>0</v>
      </c>
      <c r="AR140" s="54">
        <f t="shared" si="153"/>
        <v>86931.656306087549</v>
      </c>
      <c r="AS140" s="54">
        <f t="shared" si="154"/>
        <v>195387.98604187436</v>
      </c>
      <c r="AT140" s="54">
        <f t="shared" si="155"/>
        <v>0</v>
      </c>
      <c r="AU140" s="55">
        <f t="shared" si="156"/>
        <v>79784.266152449825</v>
      </c>
    </row>
    <row r="141" spans="2:47">
      <c r="B141" s="17"/>
      <c r="C141" s="17"/>
      <c r="D141" s="17"/>
      <c r="E141" s="17" t="s">
        <v>1034</v>
      </c>
      <c r="F141" s="40">
        <f>IFERROR(GETPIVOTDATA("Sum of 20.Nilai",'Pivot Eval'!$A$1,"06.Tahun",Param!$B$2,"02.Regional",MID(F$4,11,1),"08.Kanal",$C$38,"Group Eval",$D$8,"Kategori",$E141),0)</f>
        <v>0</v>
      </c>
      <c r="G141" s="40">
        <f>IFERROR(GETPIVOTDATA("Sum of 20.Nilai",'Pivot Eval'!$A$1,"06.Tahun",Param!$B$2,"02.Regional",MID(G$4,11,1),"08.Kanal",$C$38,"Group Eval",$D$8,"Kategori",$E141),0)</f>
        <v>0</v>
      </c>
      <c r="H141" s="40">
        <f>IFERROR(GETPIVOTDATA("Sum of 20.Nilai",'Pivot Eval'!$A$1,"06.Tahun",Param!$B$2,"02.Regional",MID(H$4,11,1),"08.Kanal",$C$38,"Group Eval",$D$8,"Kategori",$E141),0)</f>
        <v>0</v>
      </c>
      <c r="I141" s="40">
        <f>IFERROR(GETPIVOTDATA("Sum of 20.Nilai",'Pivot Eval'!$A$1,"06.Tahun",Param!$B$2,"02.Regional",MID(I$4,11,1),"08.Kanal",$C$38,"Group Eval",$D$8,"Kategori",$E141),0)</f>
        <v>0</v>
      </c>
      <c r="J141" s="40">
        <f>IFERROR(GETPIVOTDATA("Sum of 20.Nilai",'Pivot Eval'!$A$1,"06.Tahun",Param!$B$2,"02.Regional",MID(J$4,11,1),"08.Kanal",$C$38,"Group Eval",$D$8,"Kategori",$E141),0)</f>
        <v>0</v>
      </c>
      <c r="K141" s="40">
        <f>IFERROR(GETPIVOTDATA("Sum of 20.Nilai",'Pivot Eval'!$A$1,"06.Tahun",Param!$B$2,"02.Regional",MID(K$4,11,1),"08.Kanal",$C$38,"Group Eval",$D$8,"Kategori",$E141),0)</f>
        <v>0</v>
      </c>
      <c r="L141" s="40">
        <f>IFERROR(GETPIVOTDATA("Sum of 20.Nilai",'Pivot Eval'!$A$1,"06.Tahun",Param!$B$2,"02.Regional",MID(L$4,11,1),"08.Kanal",$C$38,"Group Eval",$D$8,"Kategori",$E141),0)</f>
        <v>0</v>
      </c>
      <c r="M141" s="40">
        <f>IFERROR(GETPIVOTDATA("Sum of 20.Nilai",'Pivot Eval'!$A$1,"06.Tahun",Param!$B$2,"02.Regional",MID(M$4,11,1),"08.Kanal",$C$38,"Group Eval",$D$8,"Kategori",$E141),0)</f>
        <v>146957965740</v>
      </c>
      <c r="N141" s="40">
        <f>IFERROR(GETPIVOTDATA("Sum of 20.Nilai",'Pivot Eval'!$A$1,"06.Tahun",Param!$B$2,"02.Regional",MID(N$4,11,1),"08.Kanal",$C$38,"Group Eval",$D$8,"Kategori",$E141),0)</f>
        <v>0</v>
      </c>
      <c r="O141" s="38">
        <f t="shared" si="173"/>
        <v>146957965740</v>
      </c>
      <c r="R141" s="17"/>
      <c r="S141" s="17"/>
      <c r="T141" s="17"/>
      <c r="U141" s="17" t="s">
        <v>1034</v>
      </c>
      <c r="V141" s="40">
        <f>IFERROR(GETPIVOTDATA("Sum of 22.Volume",'Pivot Eval'!$A$1,"06.Tahun",Param!$B$2,"02.Regional",MID(V$4,11,1),"08.Kanal",$C$38,"Group Eval",$D$8,"Kategori",$E141),0)</f>
        <v>0</v>
      </c>
      <c r="W141" s="40">
        <f>IFERROR(GETPIVOTDATA("Sum of 22.Volume",'Pivot Eval'!$A$1,"06.Tahun",Param!$B$2,"02.Regional",MID(W$4,11,1),"08.Kanal",$C$38,"Group Eval",$D$8,"Kategori",$E141),0)</f>
        <v>0</v>
      </c>
      <c r="X141" s="40">
        <f>IFERROR(GETPIVOTDATA("Sum of 22.Volume",'Pivot Eval'!$A$1,"06.Tahun",Param!$B$2,"02.Regional",MID(X$4,11,1),"08.Kanal",$C$38,"Group Eval",$D$8,"Kategori",$E141),0)</f>
        <v>0</v>
      </c>
      <c r="Y141" s="40">
        <f>IFERROR(GETPIVOTDATA("Sum of 22.Volume",'Pivot Eval'!$A$1,"06.Tahun",Param!$B$2,"02.Regional",MID(Y$4,11,1),"08.Kanal",$C$38,"Group Eval",$D$8,"Kategori",$E141),0)</f>
        <v>0</v>
      </c>
      <c r="Z141" s="40">
        <f>IFERROR(GETPIVOTDATA("Sum of 22.Volume",'Pivot Eval'!$A$1,"06.Tahun",Param!$B$2,"02.Regional",MID(Z$4,11,1),"08.Kanal",$C$38,"Group Eval",$D$8,"Kategori",$E141),0)</f>
        <v>0</v>
      </c>
      <c r="AA141" s="40">
        <f>IFERROR(GETPIVOTDATA("Sum of 22.Volume",'Pivot Eval'!$A$1,"06.Tahun",Param!$B$2,"02.Regional",MID(AA$4,11,1),"08.Kanal",$C$38,"Group Eval",$D$8,"Kategori",$E141),0)</f>
        <v>0</v>
      </c>
      <c r="AB141" s="40">
        <f>IFERROR(GETPIVOTDATA("Sum of 22.Volume",'Pivot Eval'!$A$1,"06.Tahun",Param!$B$2,"02.Regional",MID(AB$4,11,1),"08.Kanal",$C$38,"Group Eval",$D$8,"Kategori",$E141),0)</f>
        <v>0</v>
      </c>
      <c r="AC141" s="40">
        <f>IFERROR(GETPIVOTDATA("Sum of 22.Volume",'Pivot Eval'!$A$1,"06.Tahun",Param!$B$2,"02.Regional",MID(AC$4,11,1),"08.Kanal",$C$38,"Group Eval",$D$8,"Kategori",$E141),0)</f>
        <v>2391090</v>
      </c>
      <c r="AD141" s="40">
        <f>IFERROR(GETPIVOTDATA("Sum of 22.Volume",'Pivot Eval'!$A$1,"06.Tahun",Param!$B$2,"02.Regional",MID(AD$4,11,1),"08.Kanal",$C$38,"Group Eval",$D$8,"Kategori",$E141),0)</f>
        <v>0</v>
      </c>
      <c r="AE141" s="38">
        <f t="shared" si="175"/>
        <v>2391090</v>
      </c>
      <c r="AH141" s="17"/>
      <c r="AI141" s="17"/>
      <c r="AJ141" s="17"/>
      <c r="AK141" s="17" t="s">
        <v>1034</v>
      </c>
      <c r="AL141" s="56">
        <f t="shared" si="161"/>
        <v>0</v>
      </c>
      <c r="AM141" s="56">
        <f t="shared" si="148"/>
        <v>0</v>
      </c>
      <c r="AN141" s="56">
        <f t="shared" si="149"/>
        <v>0</v>
      </c>
      <c r="AO141" s="56">
        <f t="shared" si="150"/>
        <v>0</v>
      </c>
      <c r="AP141" s="56">
        <f t="shared" si="151"/>
        <v>0</v>
      </c>
      <c r="AQ141" s="56">
        <f t="shared" si="152"/>
        <v>0</v>
      </c>
      <c r="AR141" s="56">
        <f t="shared" si="153"/>
        <v>0</v>
      </c>
      <c r="AS141" s="56">
        <f t="shared" si="154"/>
        <v>61460.658419381958</v>
      </c>
      <c r="AT141" s="56">
        <f t="shared" si="155"/>
        <v>0</v>
      </c>
      <c r="AU141" s="57">
        <f t="shared" si="156"/>
        <v>61460.658419381958</v>
      </c>
    </row>
    <row r="142" spans="2:47">
      <c r="E142" s="10" t="s">
        <v>1036</v>
      </c>
      <c r="F142" s="34">
        <f>IFERROR(GETPIVOTDATA("Sum of 20.Nilai",'Pivot Eval'!$A$1,"06.Tahun",Param!$B$2,"02.Regional",MID(F$4,11,1),"08.Kanal",$C$38,"Group Eval",$D$8,"Kategori",$E142),0)</f>
        <v>0</v>
      </c>
      <c r="G142" s="34">
        <f>IFERROR(GETPIVOTDATA("Sum of 20.Nilai",'Pivot Eval'!$A$1,"06.Tahun",Param!$B$2,"02.Regional",MID(G$4,11,1),"08.Kanal",$C$38,"Group Eval",$D$8,"Kategori",$E142),0)</f>
        <v>290682520</v>
      </c>
      <c r="H142" s="34">
        <f>IFERROR(GETPIVOTDATA("Sum of 20.Nilai",'Pivot Eval'!$A$1,"06.Tahun",Param!$B$2,"02.Regional",MID(H$4,11,1),"08.Kanal",$C$38,"Group Eval",$D$8,"Kategori",$E142),0)</f>
        <v>0</v>
      </c>
      <c r="I142" s="34">
        <f>IFERROR(GETPIVOTDATA("Sum of 20.Nilai",'Pivot Eval'!$A$1,"06.Tahun",Param!$B$2,"02.Regional",MID(I$4,11,1),"08.Kanal",$C$38,"Group Eval",$D$8,"Kategori",$E142),0)</f>
        <v>0</v>
      </c>
      <c r="J142" s="34">
        <f>IFERROR(GETPIVOTDATA("Sum of 20.Nilai",'Pivot Eval'!$A$1,"06.Tahun",Param!$B$2,"02.Regional",MID(J$4,11,1),"08.Kanal",$C$38,"Group Eval",$D$8,"Kategori",$E142),0)</f>
        <v>0</v>
      </c>
      <c r="K142" s="34">
        <f>IFERROR(GETPIVOTDATA("Sum of 20.Nilai",'Pivot Eval'!$A$1,"06.Tahun",Param!$B$2,"02.Regional",MID(K$4,11,1),"08.Kanal",$C$38,"Group Eval",$D$8,"Kategori",$E142),0)</f>
        <v>0</v>
      </c>
      <c r="L142" s="34">
        <f>IFERROR(GETPIVOTDATA("Sum of 20.Nilai",'Pivot Eval'!$A$1,"06.Tahun",Param!$B$2,"02.Regional",MID(L$4,11,1),"08.Kanal",$C$38,"Group Eval",$D$8,"Kategori",$E142),0)</f>
        <v>0</v>
      </c>
      <c r="M142" s="34">
        <f>IFERROR(GETPIVOTDATA("Sum of 20.Nilai",'Pivot Eval'!$A$1,"06.Tahun",Param!$B$2,"02.Regional",MID(M$4,11,1),"08.Kanal",$C$38,"Group Eval",$D$8,"Kategori",$E142),0)</f>
        <v>25953290184</v>
      </c>
      <c r="N142" s="34">
        <f>IFERROR(GETPIVOTDATA("Sum of 20.Nilai",'Pivot Eval'!$A$1,"06.Tahun",Param!$B$2,"02.Regional",MID(N$4,11,1),"08.Kanal",$C$38,"Group Eval",$D$8,"Kategori",$E142),0)</f>
        <v>0</v>
      </c>
      <c r="O142" s="39">
        <f t="shared" si="173"/>
        <v>26243972704</v>
      </c>
      <c r="U142" s="10" t="s">
        <v>1036</v>
      </c>
      <c r="V142" s="34">
        <f>IFERROR(GETPIVOTDATA("Sum of 22.Volume",'Pivot Eval'!$A$1,"06.Tahun",Param!$B$2,"02.Regional",MID(V$4,11,1),"08.Kanal",$C$38,"Group Eval",$D$8,"Kategori",$E142),0)</f>
        <v>0</v>
      </c>
      <c r="W142" s="34">
        <f>IFERROR(GETPIVOTDATA("Sum of 22.Volume",'Pivot Eval'!$A$1,"06.Tahun",Param!$B$2,"02.Regional",MID(W$4,11,1),"08.Kanal",$C$38,"Group Eval",$D$8,"Kategori",$E142),0)</f>
        <v>0</v>
      </c>
      <c r="X142" s="34">
        <f>IFERROR(GETPIVOTDATA("Sum of 22.Volume",'Pivot Eval'!$A$1,"06.Tahun",Param!$B$2,"02.Regional",MID(X$4,11,1),"08.Kanal",$C$38,"Group Eval",$D$8,"Kategori",$E142),0)</f>
        <v>0</v>
      </c>
      <c r="Y142" s="34">
        <f>IFERROR(GETPIVOTDATA("Sum of 22.Volume",'Pivot Eval'!$A$1,"06.Tahun",Param!$B$2,"02.Regional",MID(Y$4,11,1),"08.Kanal",$C$38,"Group Eval",$D$8,"Kategori",$E142),0)</f>
        <v>0</v>
      </c>
      <c r="Z142" s="34">
        <f>IFERROR(GETPIVOTDATA("Sum of 22.Volume",'Pivot Eval'!$A$1,"06.Tahun",Param!$B$2,"02.Regional",MID(Z$4,11,1),"08.Kanal",$C$38,"Group Eval",$D$8,"Kategori",$E142),0)</f>
        <v>0</v>
      </c>
      <c r="AA142" s="34">
        <f>IFERROR(GETPIVOTDATA("Sum of 22.Volume",'Pivot Eval'!$A$1,"06.Tahun",Param!$B$2,"02.Regional",MID(AA$4,11,1),"08.Kanal",$C$38,"Group Eval",$D$8,"Kategori",$E142),0)</f>
        <v>0</v>
      </c>
      <c r="AB142" s="34">
        <f>IFERROR(GETPIVOTDATA("Sum of 22.Volume",'Pivot Eval'!$A$1,"06.Tahun",Param!$B$2,"02.Regional",MID(AB$4,11,1),"08.Kanal",$C$38,"Group Eval",$D$8,"Kategori",$E142),0)</f>
        <v>0</v>
      </c>
      <c r="AC142" s="34">
        <f>IFERROR(GETPIVOTDATA("Sum of 22.Volume",'Pivot Eval'!$A$1,"06.Tahun",Param!$B$2,"02.Regional",MID(AC$4,11,1),"08.Kanal",$C$38,"Group Eval",$D$8,"Kategori",$E142),0)</f>
        <v>1202943</v>
      </c>
      <c r="AD142" s="34">
        <f>IFERROR(GETPIVOTDATA("Sum of 22.Volume",'Pivot Eval'!$A$1,"06.Tahun",Param!$B$2,"02.Regional",MID(AD$4,11,1),"08.Kanal",$C$38,"Group Eval",$D$8,"Kategori",$E142),0)</f>
        <v>0</v>
      </c>
      <c r="AE142" s="39">
        <f t="shared" si="175"/>
        <v>1202943</v>
      </c>
      <c r="AK142" s="10" t="s">
        <v>1036</v>
      </c>
      <c r="AL142" s="54">
        <f t="shared" si="161"/>
        <v>0</v>
      </c>
      <c r="AM142" s="54">
        <f t="shared" si="148"/>
        <v>0</v>
      </c>
      <c r="AN142" s="54">
        <f t="shared" si="149"/>
        <v>0</v>
      </c>
      <c r="AO142" s="54">
        <f t="shared" si="150"/>
        <v>0</v>
      </c>
      <c r="AP142" s="54">
        <f t="shared" si="151"/>
        <v>0</v>
      </c>
      <c r="AQ142" s="54">
        <f t="shared" si="152"/>
        <v>0</v>
      </c>
      <c r="AR142" s="54">
        <f t="shared" si="153"/>
        <v>0</v>
      </c>
      <c r="AS142" s="54">
        <f t="shared" si="154"/>
        <v>21574.829550527331</v>
      </c>
      <c r="AT142" s="54">
        <f t="shared" si="155"/>
        <v>0</v>
      </c>
      <c r="AU142" s="55">
        <f t="shared" si="156"/>
        <v>21816.472354882982</v>
      </c>
    </row>
    <row r="143" spans="2:47">
      <c r="B143" s="17"/>
      <c r="C143" s="17"/>
      <c r="D143" s="17"/>
      <c r="E143" s="17" t="s">
        <v>6481</v>
      </c>
      <c r="F143" s="40">
        <f>IFERROR(GETPIVOTDATA("Sum of 20.Nilai",'Pivot Eval'!$A$1,"06.Tahun",Param!$B$2,"02.Regional",MID(F$4,11,1),"08.Kanal",$C$38,"Group Eval",$D$8,"Kategori",$E143),0)</f>
        <v>0</v>
      </c>
      <c r="G143" s="40">
        <f>IFERROR(GETPIVOTDATA("Sum of 20.Nilai",'Pivot Eval'!$A$1,"06.Tahun",Param!$B$2,"02.Regional",MID(G$4,11,1),"08.Kanal",$C$38,"Group Eval",$D$8,"Kategori",$E143),0)</f>
        <v>0</v>
      </c>
      <c r="H143" s="40">
        <f>IFERROR(GETPIVOTDATA("Sum of 20.Nilai",'Pivot Eval'!$A$1,"06.Tahun",Param!$B$2,"02.Regional",MID(H$4,11,1),"08.Kanal",$C$38,"Group Eval",$D$8,"Kategori",$E143),0)</f>
        <v>0</v>
      </c>
      <c r="I143" s="40">
        <f>IFERROR(GETPIVOTDATA("Sum of 20.Nilai",'Pivot Eval'!$A$1,"06.Tahun",Param!$B$2,"02.Regional",MID(I$4,11,1),"08.Kanal",$C$38,"Group Eval",$D$8,"Kategori",$E143),0)</f>
        <v>0</v>
      </c>
      <c r="J143" s="40">
        <f>IFERROR(GETPIVOTDATA("Sum of 20.Nilai",'Pivot Eval'!$A$1,"06.Tahun",Param!$B$2,"02.Regional",MID(J$4,11,1),"08.Kanal",$C$38,"Group Eval",$D$8,"Kategori",$E143),0)</f>
        <v>0</v>
      </c>
      <c r="K143" s="40">
        <f>IFERROR(GETPIVOTDATA("Sum of 20.Nilai",'Pivot Eval'!$A$1,"06.Tahun",Param!$B$2,"02.Regional",MID(K$4,11,1),"08.Kanal",$C$38,"Group Eval",$D$8,"Kategori",$E143),0)</f>
        <v>0</v>
      </c>
      <c r="L143" s="40">
        <f>IFERROR(GETPIVOTDATA("Sum of 20.Nilai",'Pivot Eval'!$A$1,"06.Tahun",Param!$B$2,"02.Regional",MID(L$4,11,1),"08.Kanal",$C$38,"Group Eval",$D$8,"Kategori",$E143),0)</f>
        <v>0</v>
      </c>
      <c r="M143" s="40">
        <f>IFERROR(GETPIVOTDATA("Sum of 20.Nilai",'Pivot Eval'!$A$1,"06.Tahun",Param!$B$2,"02.Regional",MID(M$4,11,1),"08.Kanal",$C$38,"Group Eval",$D$8,"Kategori",$E143),0)</f>
        <v>36001934220</v>
      </c>
      <c r="N143" s="40">
        <f>IFERROR(GETPIVOTDATA("Sum of 20.Nilai",'Pivot Eval'!$A$1,"06.Tahun",Param!$B$2,"02.Regional",MID(N$4,11,1),"08.Kanal",$C$38,"Group Eval",$D$8,"Kategori",$E143),0)</f>
        <v>15891687285</v>
      </c>
      <c r="O143" s="38">
        <f t="shared" si="173"/>
        <v>51893621505</v>
      </c>
      <c r="R143" s="17"/>
      <c r="S143" s="17"/>
      <c r="T143" s="17"/>
      <c r="U143" s="17" t="s">
        <v>6481</v>
      </c>
      <c r="V143" s="40">
        <f>IFERROR(GETPIVOTDATA("Sum of 22.Volume",'Pivot Eval'!$A$1,"06.Tahun",Param!$B$2,"02.Regional",MID(V$4,11,1),"08.Kanal",$C$38,"Group Eval",$D$8,"Kategori",$E143),0)</f>
        <v>0</v>
      </c>
      <c r="W143" s="40">
        <f>IFERROR(GETPIVOTDATA("Sum of 22.Volume",'Pivot Eval'!$A$1,"06.Tahun",Param!$B$2,"02.Regional",MID(W$4,11,1),"08.Kanal",$C$38,"Group Eval",$D$8,"Kategori",$E143),0)</f>
        <v>0</v>
      </c>
      <c r="X143" s="40">
        <f>IFERROR(GETPIVOTDATA("Sum of 22.Volume",'Pivot Eval'!$A$1,"06.Tahun",Param!$B$2,"02.Regional",MID(X$4,11,1),"08.Kanal",$C$38,"Group Eval",$D$8,"Kategori",$E143),0)</f>
        <v>0</v>
      </c>
      <c r="Y143" s="40">
        <f>IFERROR(GETPIVOTDATA("Sum of 22.Volume",'Pivot Eval'!$A$1,"06.Tahun",Param!$B$2,"02.Regional",MID(Y$4,11,1),"08.Kanal",$C$38,"Group Eval",$D$8,"Kategori",$E143),0)</f>
        <v>0</v>
      </c>
      <c r="Z143" s="40">
        <f>IFERROR(GETPIVOTDATA("Sum of 22.Volume",'Pivot Eval'!$A$1,"06.Tahun",Param!$B$2,"02.Regional",MID(Z$4,11,1),"08.Kanal",$C$38,"Group Eval",$D$8,"Kategori",$E143),0)</f>
        <v>0</v>
      </c>
      <c r="AA143" s="40">
        <f>IFERROR(GETPIVOTDATA("Sum of 22.Volume",'Pivot Eval'!$A$1,"06.Tahun",Param!$B$2,"02.Regional",MID(AA$4,11,1),"08.Kanal",$C$38,"Group Eval",$D$8,"Kategori",$E143),0)</f>
        <v>0</v>
      </c>
      <c r="AB143" s="40">
        <f>IFERROR(GETPIVOTDATA("Sum of 22.Volume",'Pivot Eval'!$A$1,"06.Tahun",Param!$B$2,"02.Regional",MID(AB$4,11,1),"08.Kanal",$C$38,"Group Eval",$D$8,"Kategori",$E143),0)</f>
        <v>0</v>
      </c>
      <c r="AC143" s="40">
        <f>IFERROR(GETPIVOTDATA("Sum of 22.Volume",'Pivot Eval'!$A$1,"06.Tahun",Param!$B$2,"02.Regional",MID(AC$4,11,1),"08.Kanal",$C$38,"Group Eval",$D$8,"Kategori",$E143),0)</f>
        <v>616620</v>
      </c>
      <c r="AD143" s="40">
        <f>IFERROR(GETPIVOTDATA("Sum of 22.Volume",'Pivot Eval'!$A$1,"06.Tahun",Param!$B$2,"02.Regional",MID(AD$4,11,1),"08.Kanal",$C$38,"Group Eval",$D$8,"Kategori",$E143),0)</f>
        <v>893220</v>
      </c>
      <c r="AE143" s="38">
        <f t="shared" si="175"/>
        <v>1509840</v>
      </c>
      <c r="AH143" s="17"/>
      <c r="AI143" s="17"/>
      <c r="AJ143" s="17"/>
      <c r="AK143" s="17" t="s">
        <v>6481</v>
      </c>
      <c r="AL143" s="56">
        <f t="shared" si="161"/>
        <v>0</v>
      </c>
      <c r="AM143" s="56">
        <f t="shared" si="148"/>
        <v>0</v>
      </c>
      <c r="AN143" s="56">
        <f t="shared" si="149"/>
        <v>0</v>
      </c>
      <c r="AO143" s="56">
        <f t="shared" si="150"/>
        <v>0</v>
      </c>
      <c r="AP143" s="56">
        <f t="shared" si="151"/>
        <v>0</v>
      </c>
      <c r="AQ143" s="56">
        <f t="shared" si="152"/>
        <v>0</v>
      </c>
      <c r="AR143" s="56">
        <f t="shared" si="153"/>
        <v>0</v>
      </c>
      <c r="AS143" s="56">
        <f t="shared" si="154"/>
        <v>58385.933346307291</v>
      </c>
      <c r="AT143" s="56">
        <f t="shared" si="155"/>
        <v>17791.459310136361</v>
      </c>
      <c r="AU143" s="57">
        <f t="shared" si="156"/>
        <v>34370.278642107776</v>
      </c>
    </row>
    <row r="144" spans="2:47">
      <c r="D144" s="10" t="s">
        <v>1106</v>
      </c>
      <c r="F144" s="34">
        <f>SUM(F145:F151)</f>
        <v>0</v>
      </c>
      <c r="G144" s="34">
        <f>SUM(G145:G151)</f>
        <v>0</v>
      </c>
      <c r="H144" s="34">
        <f>SUM(H145:H151)</f>
        <v>208859735599</v>
      </c>
      <c r="I144" s="34">
        <f t="shared" ref="I144:N144" si="178">SUM(I145:I151)</f>
        <v>388096975739</v>
      </c>
      <c r="J144" s="34">
        <f t="shared" si="178"/>
        <v>0</v>
      </c>
      <c r="K144" s="34">
        <f t="shared" si="178"/>
        <v>293359994638</v>
      </c>
      <c r="L144" s="34">
        <f t="shared" si="178"/>
        <v>12496345262</v>
      </c>
      <c r="M144" s="34">
        <f t="shared" si="178"/>
        <v>1121260277963</v>
      </c>
      <c r="N144" s="34">
        <f t="shared" si="178"/>
        <v>17713490960</v>
      </c>
      <c r="O144" s="39">
        <f t="shared" si="173"/>
        <v>2041786820161</v>
      </c>
      <c r="T144" s="10" t="s">
        <v>1106</v>
      </c>
      <c r="V144" s="34">
        <f>SUM(V145:V151)</f>
        <v>0</v>
      </c>
      <c r="W144" s="34">
        <f>SUM(W145:W151)</f>
        <v>0</v>
      </c>
      <c r="X144" s="34">
        <f>SUM(X145:X151)</f>
        <v>304048</v>
      </c>
      <c r="Y144" s="34">
        <f t="shared" ref="Y144:AD144" si="179">SUM(Y145:Y151)</f>
        <v>691385</v>
      </c>
      <c r="Z144" s="34">
        <f t="shared" si="179"/>
        <v>0</v>
      </c>
      <c r="AA144" s="34">
        <f t="shared" si="179"/>
        <v>211182</v>
      </c>
      <c r="AB144" s="34">
        <f t="shared" si="179"/>
        <v>100096</v>
      </c>
      <c r="AC144" s="34">
        <f t="shared" si="179"/>
        <v>3226698</v>
      </c>
      <c r="AD144" s="34">
        <f t="shared" si="179"/>
        <v>0</v>
      </c>
      <c r="AE144" s="39">
        <f t="shared" si="175"/>
        <v>4533409</v>
      </c>
      <c r="AJ144" s="10" t="s">
        <v>1106</v>
      </c>
      <c r="AL144" s="54">
        <f t="shared" si="161"/>
        <v>0</v>
      </c>
      <c r="AM144" s="54">
        <f t="shared" si="148"/>
        <v>0</v>
      </c>
      <c r="AN144" s="54">
        <f t="shared" si="149"/>
        <v>686930.14129019098</v>
      </c>
      <c r="AO144" s="54">
        <f t="shared" si="150"/>
        <v>561332.65219667763</v>
      </c>
      <c r="AP144" s="54">
        <f t="shared" si="151"/>
        <v>0</v>
      </c>
      <c r="AQ144" s="54">
        <f t="shared" si="152"/>
        <v>1389133.5181881031</v>
      </c>
      <c r="AR144" s="54">
        <f t="shared" si="153"/>
        <v>124843.6027613491</v>
      </c>
      <c r="AS144" s="54">
        <f t="shared" si="154"/>
        <v>347494.64559837955</v>
      </c>
      <c r="AT144" s="54">
        <f t="shared" si="155"/>
        <v>0</v>
      </c>
      <c r="AU144" s="55">
        <f t="shared" si="156"/>
        <v>450386.63402331446</v>
      </c>
    </row>
    <row r="145" spans="2:47">
      <c r="B145" s="17"/>
      <c r="C145" s="17"/>
      <c r="D145" s="17"/>
      <c r="E145" s="17" t="s">
        <v>379</v>
      </c>
      <c r="F145" s="40">
        <f>IFERROR(GETPIVOTDATA("Sum of 20.Nilai",'Pivot Eval'!$A$1,"06.Tahun",Param!$B$2,"02.Regional",MID(F$4,11,1),"08.Kanal",$C$38,"Group Eval",$D$14,"Kategori",$E145),0)</f>
        <v>0</v>
      </c>
      <c r="G145" s="40">
        <f>IFERROR(GETPIVOTDATA("Sum of 20.Nilai",'Pivot Eval'!$A$1,"06.Tahun",Param!$B$2,"02.Regional",MID(G$4,11,1),"08.Kanal",$C$38,"Group Eval",$D$14,"Kategori",$E145),0)</f>
        <v>0</v>
      </c>
      <c r="H145" s="40">
        <f>IFERROR(GETPIVOTDATA("Sum of 20.Nilai",'Pivot Eval'!$A$1,"06.Tahun",Param!$B$2,"02.Regional",MID(H$4,11,1),"08.Kanal",$C$38,"Group Eval",$D$14,"Kategori",$E145),0)</f>
        <v>54556814165</v>
      </c>
      <c r="I145" s="40">
        <f>IFERROR(GETPIVOTDATA("Sum of 20.Nilai",'Pivot Eval'!$A$1,"06.Tahun",Param!$B$2,"02.Regional",MID(I$4,11,1),"08.Kanal",$C$38,"Group Eval",$D$14,"Kategori",$E145),0)</f>
        <v>0</v>
      </c>
      <c r="J145" s="40">
        <f>IFERROR(GETPIVOTDATA("Sum of 20.Nilai",'Pivot Eval'!$A$1,"06.Tahun",Param!$B$2,"02.Regional",MID(J$4,11,1),"08.Kanal",$C$38,"Group Eval",$D$14,"Kategori",$E145),0)</f>
        <v>0</v>
      </c>
      <c r="K145" s="40">
        <f>IFERROR(GETPIVOTDATA("Sum of 20.Nilai",'Pivot Eval'!$A$1,"06.Tahun",Param!$B$2,"02.Regional",MID(K$4,11,1),"08.Kanal",$C$38,"Group Eval",$D$14,"Kategori",$E145),0)</f>
        <v>0</v>
      </c>
      <c r="L145" s="40">
        <f>IFERROR(GETPIVOTDATA("Sum of 20.Nilai",'Pivot Eval'!$A$1,"06.Tahun",Param!$B$2,"02.Regional",MID(L$4,11,1),"08.Kanal",$C$38,"Group Eval",$D$14,"Kategori",$E145),0)</f>
        <v>0</v>
      </c>
      <c r="M145" s="40">
        <f>IFERROR(GETPIVOTDATA("Sum of 20.Nilai",'Pivot Eval'!$A$1,"06.Tahun",Param!$B$2,"02.Regional",MID(M$4,11,1),"08.Kanal",$C$38,"Group Eval",$D$14,"Kategori",$E145),0)</f>
        <v>0</v>
      </c>
      <c r="N145" s="40">
        <f>IFERROR(GETPIVOTDATA("Sum of 20.Nilai",'Pivot Eval'!$A$1,"06.Tahun",Param!$B$2,"02.Regional",MID(N$4,11,1),"08.Kanal",$C$38,"Group Eval",$D$14,"Kategori",$E145),0)</f>
        <v>0</v>
      </c>
      <c r="O145" s="38">
        <f t="shared" si="173"/>
        <v>54556814165</v>
      </c>
      <c r="R145" s="17"/>
      <c r="S145" s="17"/>
      <c r="T145" s="17"/>
      <c r="U145" s="17" t="s">
        <v>379</v>
      </c>
      <c r="V145" s="40">
        <f>IFERROR(GETPIVOTDATA("Sum of 22.Volume",'Pivot Eval'!$A$1,"06.Tahun",Param!$B$2,"02.Regional",MID(V$4,11,1),"08.Kanal",$C$38,"Group Eval",$D$14,"Kategori",$E145),0)</f>
        <v>0</v>
      </c>
      <c r="W145" s="40">
        <f>IFERROR(GETPIVOTDATA("Sum of 22.Volume",'Pivot Eval'!$A$1,"06.Tahun",Param!$B$2,"02.Regional",MID(W$4,11,1),"08.Kanal",$C$38,"Group Eval",$D$14,"Kategori",$E145),0)</f>
        <v>0</v>
      </c>
      <c r="X145" s="40">
        <f>IFERROR(GETPIVOTDATA("Sum of 22.Volume",'Pivot Eval'!$A$1,"06.Tahun",Param!$B$2,"02.Regional",MID(X$4,11,1),"08.Kanal",$C$38,"Group Eval",$D$14,"Kategori",$E145),0)</f>
        <v>100800</v>
      </c>
      <c r="Y145" s="40">
        <f>IFERROR(GETPIVOTDATA("Sum of 22.Volume",'Pivot Eval'!$A$1,"06.Tahun",Param!$B$2,"02.Regional",MID(Y$4,11,1),"08.Kanal",$C$38,"Group Eval",$D$14,"Kategori",$E145),0)</f>
        <v>0</v>
      </c>
      <c r="Z145" s="40">
        <f>IFERROR(GETPIVOTDATA("Sum of 22.Volume",'Pivot Eval'!$A$1,"06.Tahun",Param!$B$2,"02.Regional",MID(Z$4,11,1),"08.Kanal",$C$38,"Group Eval",$D$14,"Kategori",$E145),0)</f>
        <v>0</v>
      </c>
      <c r="AA145" s="40">
        <f>IFERROR(GETPIVOTDATA("Sum of 22.Volume",'Pivot Eval'!$A$1,"06.Tahun",Param!$B$2,"02.Regional",MID(AA$4,11,1),"08.Kanal",$C$38,"Group Eval",$D$14,"Kategori",$E145),0)</f>
        <v>0</v>
      </c>
      <c r="AB145" s="40">
        <f>IFERROR(GETPIVOTDATA("Sum of 22.Volume",'Pivot Eval'!$A$1,"06.Tahun",Param!$B$2,"02.Regional",MID(AB$4,11,1),"08.Kanal",$C$38,"Group Eval",$D$14,"Kategori",$E145),0)</f>
        <v>0</v>
      </c>
      <c r="AC145" s="40">
        <f>IFERROR(GETPIVOTDATA("Sum of 22.Volume",'Pivot Eval'!$A$1,"06.Tahun",Param!$B$2,"02.Regional",MID(AC$4,11,1),"08.Kanal",$C$38,"Group Eval",$D$14,"Kategori",$E145),0)</f>
        <v>0</v>
      </c>
      <c r="AD145" s="40">
        <f>IFERROR(GETPIVOTDATA("Sum of 22.Volume",'Pivot Eval'!$A$1,"06.Tahun",Param!$B$2,"02.Regional",MID(AD$4,11,1),"08.Kanal",$C$38,"Group Eval",$D$14,"Kategori",$E145),0)</f>
        <v>0</v>
      </c>
      <c r="AE145" s="38">
        <f t="shared" si="175"/>
        <v>100800</v>
      </c>
      <c r="AH145" s="17"/>
      <c r="AI145" s="17"/>
      <c r="AJ145" s="17"/>
      <c r="AK145" s="17" t="s">
        <v>379</v>
      </c>
      <c r="AL145" s="56">
        <f t="shared" si="161"/>
        <v>0</v>
      </c>
      <c r="AM145" s="56">
        <f t="shared" si="148"/>
        <v>0</v>
      </c>
      <c r="AN145" s="56">
        <f t="shared" si="149"/>
        <v>541238.23576388892</v>
      </c>
      <c r="AO145" s="56">
        <f t="shared" si="150"/>
        <v>0</v>
      </c>
      <c r="AP145" s="56">
        <f t="shared" si="151"/>
        <v>0</v>
      </c>
      <c r="AQ145" s="56">
        <f t="shared" si="152"/>
        <v>0</v>
      </c>
      <c r="AR145" s="56">
        <f t="shared" si="153"/>
        <v>0</v>
      </c>
      <c r="AS145" s="56">
        <f t="shared" si="154"/>
        <v>0</v>
      </c>
      <c r="AT145" s="56">
        <f t="shared" si="155"/>
        <v>0</v>
      </c>
      <c r="AU145" s="57">
        <f t="shared" si="156"/>
        <v>541238.23576388892</v>
      </c>
    </row>
    <row r="146" spans="2:47">
      <c r="E146" s="10" t="s">
        <v>356</v>
      </c>
      <c r="F146" s="34">
        <f>IFERROR(GETPIVOTDATA("Sum of 20.Nilai",'Pivot Eval'!$A$1,"06.Tahun",Param!$B$2,"02.Regional",MID(F$4,11,1),"08.Kanal",$C$38,"Group Eval",$D$14,"Kategori",$E146),0)</f>
        <v>0</v>
      </c>
      <c r="G146" s="34">
        <f>IFERROR(GETPIVOTDATA("Sum of 20.Nilai",'Pivot Eval'!$A$1,"06.Tahun",Param!$B$2,"02.Regional",MID(G$4,11,1),"08.Kanal",$C$38,"Group Eval",$D$14,"Kategori",$E146),0)</f>
        <v>0</v>
      </c>
      <c r="H146" s="34">
        <f>IFERROR(GETPIVOTDATA("Sum of 20.Nilai",'Pivot Eval'!$A$1,"06.Tahun",Param!$B$2,"02.Regional",MID(H$4,11,1),"08.Kanal",$C$38,"Group Eval",$D$14,"Kategori",$E146),0)</f>
        <v>778127000</v>
      </c>
      <c r="I146" s="34">
        <f>IFERROR(GETPIVOTDATA("Sum of 20.Nilai",'Pivot Eval'!$A$1,"06.Tahun",Param!$B$2,"02.Regional",MID(I$4,11,1),"08.Kanal",$C$38,"Group Eval",$D$14,"Kategori",$E146),0)</f>
        <v>0</v>
      </c>
      <c r="J146" s="34">
        <f>IFERROR(GETPIVOTDATA("Sum of 20.Nilai",'Pivot Eval'!$A$1,"06.Tahun",Param!$B$2,"02.Regional",MID(J$4,11,1),"08.Kanal",$C$38,"Group Eval",$D$14,"Kategori",$E146),0)</f>
        <v>0</v>
      </c>
      <c r="K146" s="34">
        <f>IFERROR(GETPIVOTDATA("Sum of 20.Nilai",'Pivot Eval'!$A$1,"06.Tahun",Param!$B$2,"02.Regional",MID(K$4,11,1),"08.Kanal",$C$38,"Group Eval",$D$14,"Kategori",$E146),0)</f>
        <v>0</v>
      </c>
      <c r="L146" s="34">
        <f>IFERROR(GETPIVOTDATA("Sum of 20.Nilai",'Pivot Eval'!$A$1,"06.Tahun",Param!$B$2,"02.Regional",MID(L$4,11,1),"08.Kanal",$C$38,"Group Eval",$D$14,"Kategori",$E146),0)</f>
        <v>0</v>
      </c>
      <c r="M146" s="34">
        <f>IFERROR(GETPIVOTDATA("Sum of 20.Nilai",'Pivot Eval'!$A$1,"06.Tahun",Param!$B$2,"02.Regional",MID(M$4,11,1),"08.Kanal",$C$38,"Group Eval",$D$14,"Kategori",$E146),0)</f>
        <v>835549822195</v>
      </c>
      <c r="N146" s="34">
        <f>IFERROR(GETPIVOTDATA("Sum of 20.Nilai",'Pivot Eval'!$A$1,"06.Tahun",Param!$B$2,"02.Regional",MID(N$4,11,1),"08.Kanal",$C$38,"Group Eval",$D$14,"Kategori",$E146),0)</f>
        <v>0</v>
      </c>
      <c r="O146" s="39">
        <f t="shared" si="173"/>
        <v>836327949195</v>
      </c>
      <c r="U146" s="10" t="s">
        <v>356</v>
      </c>
      <c r="V146" s="34">
        <f>IFERROR(GETPIVOTDATA("Sum of 22.Volume",'Pivot Eval'!$A$1,"06.Tahun",Param!$B$2,"02.Regional",MID(V$4,11,1),"08.Kanal",$C$38,"Group Eval",$D$14,"Kategori",$E146),0)</f>
        <v>0</v>
      </c>
      <c r="W146" s="34">
        <f>IFERROR(GETPIVOTDATA("Sum of 22.Volume",'Pivot Eval'!$A$1,"06.Tahun",Param!$B$2,"02.Regional",MID(W$4,11,1),"08.Kanal",$C$38,"Group Eval",$D$14,"Kategori",$E146),0)</f>
        <v>0</v>
      </c>
      <c r="X146" s="34">
        <f>IFERROR(GETPIVOTDATA("Sum of 22.Volume",'Pivot Eval'!$A$1,"06.Tahun",Param!$B$2,"02.Regional",MID(X$4,11,1),"08.Kanal",$C$38,"Group Eval",$D$14,"Kategori",$E146),0)</f>
        <v>0</v>
      </c>
      <c r="Y146" s="34">
        <f>IFERROR(GETPIVOTDATA("Sum of 22.Volume",'Pivot Eval'!$A$1,"06.Tahun",Param!$B$2,"02.Regional",MID(Y$4,11,1),"08.Kanal",$C$38,"Group Eval",$D$14,"Kategori",$E146),0)</f>
        <v>0</v>
      </c>
      <c r="Z146" s="34">
        <f>IFERROR(GETPIVOTDATA("Sum of 22.Volume",'Pivot Eval'!$A$1,"06.Tahun",Param!$B$2,"02.Regional",MID(Z$4,11,1),"08.Kanal",$C$38,"Group Eval",$D$14,"Kategori",$E146),0)</f>
        <v>0</v>
      </c>
      <c r="AA146" s="34">
        <f>IFERROR(GETPIVOTDATA("Sum of 22.Volume",'Pivot Eval'!$A$1,"06.Tahun",Param!$B$2,"02.Regional",MID(AA$4,11,1),"08.Kanal",$C$38,"Group Eval",$D$14,"Kategori",$E146),0)</f>
        <v>0</v>
      </c>
      <c r="AB146" s="34">
        <f>IFERROR(GETPIVOTDATA("Sum of 22.Volume",'Pivot Eval'!$A$1,"06.Tahun",Param!$B$2,"02.Regional",MID(AB$4,11,1),"08.Kanal",$C$38,"Group Eval",$D$14,"Kategori",$E146),0)</f>
        <v>0</v>
      </c>
      <c r="AC146" s="34">
        <f>IFERROR(GETPIVOTDATA("Sum of 22.Volume",'Pivot Eval'!$A$1,"06.Tahun",Param!$B$2,"02.Regional",MID(AC$4,11,1),"08.Kanal",$C$38,"Group Eval",$D$14,"Kategori",$E146),0)</f>
        <v>2847600</v>
      </c>
      <c r="AD146" s="34">
        <f>IFERROR(GETPIVOTDATA("Sum of 22.Volume",'Pivot Eval'!$A$1,"06.Tahun",Param!$B$2,"02.Regional",MID(AD$4,11,1),"08.Kanal",$C$38,"Group Eval",$D$14,"Kategori",$E146),0)</f>
        <v>0</v>
      </c>
      <c r="AE146" s="39">
        <f t="shared" si="175"/>
        <v>2847600</v>
      </c>
      <c r="AK146" s="10" t="s">
        <v>356</v>
      </c>
      <c r="AL146" s="54">
        <f t="shared" si="161"/>
        <v>0</v>
      </c>
      <c r="AM146" s="54">
        <f t="shared" si="148"/>
        <v>0</v>
      </c>
      <c r="AN146" s="54">
        <f t="shared" si="149"/>
        <v>0</v>
      </c>
      <c r="AO146" s="54">
        <f t="shared" si="150"/>
        <v>0</v>
      </c>
      <c r="AP146" s="54">
        <f t="shared" si="151"/>
        <v>0</v>
      </c>
      <c r="AQ146" s="54">
        <f t="shared" si="152"/>
        <v>0</v>
      </c>
      <c r="AR146" s="54">
        <f t="shared" si="153"/>
        <v>0</v>
      </c>
      <c r="AS146" s="54">
        <f t="shared" si="154"/>
        <v>293422.46881408908</v>
      </c>
      <c r="AT146" s="54">
        <f t="shared" si="155"/>
        <v>0</v>
      </c>
      <c r="AU146" s="55">
        <f t="shared" si="156"/>
        <v>293695.7259428993</v>
      </c>
    </row>
    <row r="147" spans="2:47">
      <c r="B147" s="17"/>
      <c r="C147" s="17"/>
      <c r="D147" s="17"/>
      <c r="E147" s="17" t="s">
        <v>1189</v>
      </c>
      <c r="F147" s="40">
        <f>IFERROR(GETPIVOTDATA("Sum of 20.Nilai",'Pivot Eval'!$A$1,"06.Tahun",Param!$B$2,"02.Regional",MID(F$4,11,1),"08.Kanal",$C$38,"Group Eval",$D$14,"Kategori",$E147),0)</f>
        <v>0</v>
      </c>
      <c r="G147" s="40">
        <f>IFERROR(GETPIVOTDATA("Sum of 20.Nilai",'Pivot Eval'!$A$1,"06.Tahun",Param!$B$2,"02.Regional",MID(G$4,11,1),"08.Kanal",$C$38,"Group Eval",$D$14,"Kategori",$E147),0)</f>
        <v>0</v>
      </c>
      <c r="H147" s="40">
        <f>IFERROR(GETPIVOTDATA("Sum of 20.Nilai",'Pivot Eval'!$A$1,"06.Tahun",Param!$B$2,"02.Regional",MID(H$4,11,1),"08.Kanal",$C$38,"Group Eval",$D$14,"Kategori",$E147),0)</f>
        <v>128879813514</v>
      </c>
      <c r="I147" s="40">
        <f>IFERROR(GETPIVOTDATA("Sum of 20.Nilai",'Pivot Eval'!$A$1,"06.Tahun",Param!$B$2,"02.Regional",MID(I$4,11,1),"08.Kanal",$C$38,"Group Eval",$D$14,"Kategori",$E147),0)</f>
        <v>299157846395</v>
      </c>
      <c r="J147" s="40">
        <f>IFERROR(GETPIVOTDATA("Sum of 20.Nilai",'Pivot Eval'!$A$1,"06.Tahun",Param!$B$2,"02.Regional",MID(J$4,11,1),"08.Kanal",$C$38,"Group Eval",$D$14,"Kategori",$E147),0)</f>
        <v>0</v>
      </c>
      <c r="K147" s="40">
        <f>IFERROR(GETPIVOTDATA("Sum of 20.Nilai",'Pivot Eval'!$A$1,"06.Tahun",Param!$B$2,"02.Regional",MID(K$4,11,1),"08.Kanal",$C$38,"Group Eval",$D$14,"Kategori",$E147),0)</f>
        <v>236612878538</v>
      </c>
      <c r="L147" s="40">
        <f>IFERROR(GETPIVOTDATA("Sum of 20.Nilai",'Pivot Eval'!$A$1,"06.Tahun",Param!$B$2,"02.Regional",MID(L$4,11,1),"08.Kanal",$C$38,"Group Eval",$D$14,"Kategori",$E147),0)</f>
        <v>0</v>
      </c>
      <c r="M147" s="40">
        <f>IFERROR(GETPIVOTDATA("Sum of 20.Nilai",'Pivot Eval'!$A$1,"06.Tahun",Param!$B$2,"02.Regional",MID(M$4,11,1),"08.Kanal",$C$38,"Group Eval",$D$14,"Kategori",$E147),0)</f>
        <v>212711398856</v>
      </c>
      <c r="N147" s="40">
        <f>IFERROR(GETPIVOTDATA("Sum of 20.Nilai",'Pivot Eval'!$A$1,"06.Tahun",Param!$B$2,"02.Regional",MID(N$4,11,1),"08.Kanal",$C$38,"Group Eval",$D$14,"Kategori",$E147),0)</f>
        <v>0</v>
      </c>
      <c r="O147" s="38">
        <f t="shared" si="173"/>
        <v>877361937303</v>
      </c>
      <c r="R147" s="17"/>
      <c r="S147" s="17"/>
      <c r="T147" s="17"/>
      <c r="U147" s="17" t="s">
        <v>1189</v>
      </c>
      <c r="V147" s="40">
        <f>IFERROR(GETPIVOTDATA("Sum of 22.Volume",'Pivot Eval'!$A$1,"06.Tahun",Param!$B$2,"02.Regional",MID(V$4,11,1),"08.Kanal",$C$38,"Group Eval",$D$14,"Kategori",$E147),0)</f>
        <v>0</v>
      </c>
      <c r="W147" s="40">
        <f>IFERROR(GETPIVOTDATA("Sum of 22.Volume",'Pivot Eval'!$A$1,"06.Tahun",Param!$B$2,"02.Regional",MID(W$4,11,1),"08.Kanal",$C$38,"Group Eval",$D$14,"Kategori",$E147),0)</f>
        <v>0</v>
      </c>
      <c r="X147" s="40">
        <f>IFERROR(GETPIVOTDATA("Sum of 22.Volume",'Pivot Eval'!$A$1,"06.Tahun",Param!$B$2,"02.Regional",MID(X$4,11,1),"08.Kanal",$C$38,"Group Eval",$D$14,"Kategori",$E147),0)</f>
        <v>164754</v>
      </c>
      <c r="Y147" s="40">
        <f>IFERROR(GETPIVOTDATA("Sum of 22.Volume",'Pivot Eval'!$A$1,"06.Tahun",Param!$B$2,"02.Regional",MID(Y$4,11,1),"08.Kanal",$C$38,"Group Eval",$D$14,"Kategori",$E147),0)</f>
        <v>532004</v>
      </c>
      <c r="Z147" s="40">
        <f>IFERROR(GETPIVOTDATA("Sum of 22.Volume",'Pivot Eval'!$A$1,"06.Tahun",Param!$B$2,"02.Regional",MID(Z$4,11,1),"08.Kanal",$C$38,"Group Eval",$D$14,"Kategori",$E147),0)</f>
        <v>0</v>
      </c>
      <c r="AA147" s="40">
        <f>IFERROR(GETPIVOTDATA("Sum of 22.Volume",'Pivot Eval'!$A$1,"06.Tahun",Param!$B$2,"02.Regional",MID(AA$4,11,1),"08.Kanal",$C$38,"Group Eval",$D$14,"Kategori",$E147),0)</f>
        <v>18306</v>
      </c>
      <c r="AB147" s="40">
        <f>IFERROR(GETPIVOTDATA("Sum of 22.Volume",'Pivot Eval'!$A$1,"06.Tahun",Param!$B$2,"02.Regional",MID(AB$4,11,1),"08.Kanal",$C$38,"Group Eval",$D$14,"Kategori",$E147),0)</f>
        <v>0</v>
      </c>
      <c r="AC147" s="40">
        <f>IFERROR(GETPIVOTDATA("Sum of 22.Volume",'Pivot Eval'!$A$1,"06.Tahun",Param!$B$2,"02.Regional",MID(AC$4,11,1),"08.Kanal",$C$38,"Group Eval",$D$14,"Kategori",$E147),0)</f>
        <v>237978</v>
      </c>
      <c r="AD147" s="40">
        <f>IFERROR(GETPIVOTDATA("Sum of 22.Volume",'Pivot Eval'!$A$1,"06.Tahun",Param!$B$2,"02.Regional",MID(AD$4,11,1),"08.Kanal",$C$38,"Group Eval",$D$14,"Kategori",$E147),0)</f>
        <v>0</v>
      </c>
      <c r="AE147" s="38">
        <f t="shared" si="175"/>
        <v>953042</v>
      </c>
      <c r="AH147" s="17"/>
      <c r="AI147" s="17"/>
      <c r="AJ147" s="17"/>
      <c r="AK147" s="17" t="s">
        <v>1189</v>
      </c>
      <c r="AL147" s="56">
        <f t="shared" si="161"/>
        <v>0</v>
      </c>
      <c r="AM147" s="56">
        <f t="shared" si="148"/>
        <v>0</v>
      </c>
      <c r="AN147" s="56">
        <f t="shared" si="149"/>
        <v>782256.05153137411</v>
      </c>
      <c r="AO147" s="56">
        <f t="shared" si="150"/>
        <v>562322.55094886501</v>
      </c>
      <c r="AP147" s="56">
        <f t="shared" si="151"/>
        <v>0</v>
      </c>
      <c r="AQ147" s="56">
        <f t="shared" si="152"/>
        <v>12925427.648749044</v>
      </c>
      <c r="AR147" s="56">
        <f t="shared" si="153"/>
        <v>0</v>
      </c>
      <c r="AS147" s="56">
        <f t="shared" si="154"/>
        <v>893827.99610047985</v>
      </c>
      <c r="AT147" s="56">
        <f t="shared" si="155"/>
        <v>0</v>
      </c>
      <c r="AU147" s="57">
        <f t="shared" si="156"/>
        <v>920591.05191901303</v>
      </c>
    </row>
    <row r="148" spans="2:47">
      <c r="E148" s="10" t="s">
        <v>1808</v>
      </c>
      <c r="F148" s="34">
        <f>IFERROR(GETPIVOTDATA("Sum of 20.Nilai",'Pivot Eval'!$A$1,"06.Tahun",Param!$B$2,"02.Regional",MID(F$4,11,1),"08.Kanal",$C$38,"Group Eval",$D$14,"Kategori",$E148),0)</f>
        <v>0</v>
      </c>
      <c r="G148" s="34">
        <f>IFERROR(GETPIVOTDATA("Sum of 20.Nilai",'Pivot Eval'!$A$1,"06.Tahun",Param!$B$2,"02.Regional",MID(G$4,11,1),"08.Kanal",$C$38,"Group Eval",$D$14,"Kategori",$E148),0)</f>
        <v>0</v>
      </c>
      <c r="H148" s="34">
        <f>IFERROR(GETPIVOTDATA("Sum of 20.Nilai",'Pivot Eval'!$A$1,"06.Tahun",Param!$B$2,"02.Regional",MID(H$4,11,1),"08.Kanal",$C$38,"Group Eval",$D$14,"Kategori",$E148),0)</f>
        <v>0</v>
      </c>
      <c r="I148" s="34">
        <f>IFERROR(GETPIVOTDATA("Sum of 20.Nilai",'Pivot Eval'!$A$1,"06.Tahun",Param!$B$2,"02.Regional",MID(I$4,11,1),"08.Kanal",$C$38,"Group Eval",$D$14,"Kategori",$E148),0)</f>
        <v>0</v>
      </c>
      <c r="J148" s="34">
        <f>IFERROR(GETPIVOTDATA("Sum of 20.Nilai",'Pivot Eval'!$A$1,"06.Tahun",Param!$B$2,"02.Regional",MID(J$4,11,1),"08.Kanal",$C$38,"Group Eval",$D$14,"Kategori",$E148),0)</f>
        <v>0</v>
      </c>
      <c r="K148" s="34">
        <f>IFERROR(GETPIVOTDATA("Sum of 20.Nilai",'Pivot Eval'!$A$1,"06.Tahun",Param!$B$2,"02.Regional",MID(K$4,11,1),"08.Kanal",$C$38,"Group Eval",$D$14,"Kategori",$E148),0)</f>
        <v>0</v>
      </c>
      <c r="L148" s="34">
        <f>IFERROR(GETPIVOTDATA("Sum of 20.Nilai",'Pivot Eval'!$A$1,"06.Tahun",Param!$B$2,"02.Regional",MID(L$4,11,1),"08.Kanal",$C$38,"Group Eval",$D$14,"Kategori",$E148),0)</f>
        <v>0</v>
      </c>
      <c r="M148" s="34">
        <f>IFERROR(GETPIVOTDATA("Sum of 20.Nilai",'Pivot Eval'!$A$1,"06.Tahun",Param!$B$2,"02.Regional",MID(M$4,11,1),"08.Kanal",$C$38,"Group Eval",$D$14,"Kategori",$E148),0)</f>
        <v>0</v>
      </c>
      <c r="N148" s="34">
        <f>IFERROR(GETPIVOTDATA("Sum of 20.Nilai",'Pivot Eval'!$A$1,"06.Tahun",Param!$B$2,"02.Regional",MID(N$4,11,1),"08.Kanal",$C$38,"Group Eval",$D$14,"Kategori",$E148),0)</f>
        <v>0</v>
      </c>
      <c r="O148" s="39">
        <f t="shared" si="173"/>
        <v>0</v>
      </c>
      <c r="U148" s="10" t="s">
        <v>1808</v>
      </c>
      <c r="V148" s="34">
        <f>IFERROR(GETPIVOTDATA("Sum of 22.Volume",'Pivot Eval'!$A$1,"06.Tahun",Param!$B$2,"02.Regional",MID(V$4,11,1),"08.Kanal",$C$38,"Group Eval",$D$14,"Kategori",$E148),0)</f>
        <v>0</v>
      </c>
      <c r="W148" s="34">
        <f>IFERROR(GETPIVOTDATA("Sum of 22.Volume",'Pivot Eval'!$A$1,"06.Tahun",Param!$B$2,"02.Regional",MID(W$4,11,1),"08.Kanal",$C$38,"Group Eval",$D$14,"Kategori",$E148),0)</f>
        <v>0</v>
      </c>
      <c r="X148" s="34">
        <f>IFERROR(GETPIVOTDATA("Sum of 22.Volume",'Pivot Eval'!$A$1,"06.Tahun",Param!$B$2,"02.Regional",MID(X$4,11,1),"08.Kanal",$C$38,"Group Eval",$D$14,"Kategori",$E148),0)</f>
        <v>0</v>
      </c>
      <c r="Y148" s="34">
        <f>IFERROR(GETPIVOTDATA("Sum of 22.Volume",'Pivot Eval'!$A$1,"06.Tahun",Param!$B$2,"02.Regional",MID(Y$4,11,1),"08.Kanal",$C$38,"Group Eval",$D$14,"Kategori",$E148),0)</f>
        <v>0</v>
      </c>
      <c r="Z148" s="34">
        <f>IFERROR(GETPIVOTDATA("Sum of 22.Volume",'Pivot Eval'!$A$1,"06.Tahun",Param!$B$2,"02.Regional",MID(Z$4,11,1),"08.Kanal",$C$38,"Group Eval",$D$14,"Kategori",$E148),0)</f>
        <v>0</v>
      </c>
      <c r="AA148" s="34">
        <f>IFERROR(GETPIVOTDATA("Sum of 22.Volume",'Pivot Eval'!$A$1,"06.Tahun",Param!$B$2,"02.Regional",MID(AA$4,11,1),"08.Kanal",$C$38,"Group Eval",$D$14,"Kategori",$E148),0)</f>
        <v>0</v>
      </c>
      <c r="AB148" s="34">
        <f>IFERROR(GETPIVOTDATA("Sum of 22.Volume",'Pivot Eval'!$A$1,"06.Tahun",Param!$B$2,"02.Regional",MID(AB$4,11,1),"08.Kanal",$C$38,"Group Eval",$D$14,"Kategori",$E148),0)</f>
        <v>0</v>
      </c>
      <c r="AC148" s="34">
        <f>IFERROR(GETPIVOTDATA("Sum of 22.Volume",'Pivot Eval'!$A$1,"06.Tahun",Param!$B$2,"02.Regional",MID(AC$4,11,1),"08.Kanal",$C$38,"Group Eval",$D$14,"Kategori",$E148),0)</f>
        <v>0</v>
      </c>
      <c r="AD148" s="34">
        <f>IFERROR(GETPIVOTDATA("Sum of 22.Volume",'Pivot Eval'!$A$1,"06.Tahun",Param!$B$2,"02.Regional",MID(AD$4,11,1),"08.Kanal",$C$38,"Group Eval",$D$14,"Kategori",$E148),0)</f>
        <v>0</v>
      </c>
      <c r="AE148" s="39">
        <f t="shared" si="175"/>
        <v>0</v>
      </c>
      <c r="AK148" s="10" t="s">
        <v>1808</v>
      </c>
      <c r="AL148" s="54">
        <f t="shared" si="161"/>
        <v>0</v>
      </c>
      <c r="AM148" s="54">
        <f t="shared" si="148"/>
        <v>0</v>
      </c>
      <c r="AN148" s="54">
        <f t="shared" si="149"/>
        <v>0</v>
      </c>
      <c r="AO148" s="54">
        <f t="shared" si="150"/>
        <v>0</v>
      </c>
      <c r="AP148" s="54">
        <f t="shared" si="151"/>
        <v>0</v>
      </c>
      <c r="AQ148" s="54">
        <f t="shared" si="152"/>
        <v>0</v>
      </c>
      <c r="AR148" s="54">
        <f t="shared" si="153"/>
        <v>0</v>
      </c>
      <c r="AS148" s="54">
        <f t="shared" si="154"/>
        <v>0</v>
      </c>
      <c r="AT148" s="54">
        <f t="shared" si="155"/>
        <v>0</v>
      </c>
      <c r="AU148" s="55">
        <f t="shared" si="156"/>
        <v>0</v>
      </c>
    </row>
    <row r="149" spans="2:47">
      <c r="B149" s="17"/>
      <c r="C149" s="17"/>
      <c r="D149" s="17"/>
      <c r="E149" s="17" t="s">
        <v>1810</v>
      </c>
      <c r="F149" s="40">
        <f>IFERROR(GETPIVOTDATA("Sum of 20.Nilai",'Pivot Eval'!$A$1,"06.Tahun",Param!$B$2,"02.Regional",MID(F$4,11,1),"08.Kanal",$C$38,"Group Eval",$D$14,"Kategori",$E149),0)</f>
        <v>0</v>
      </c>
      <c r="G149" s="40">
        <f>IFERROR(GETPIVOTDATA("Sum of 20.Nilai",'Pivot Eval'!$A$1,"06.Tahun",Param!$B$2,"02.Regional",MID(G$4,11,1),"08.Kanal",$C$38,"Group Eval",$D$14,"Kategori",$E149),0)</f>
        <v>0</v>
      </c>
      <c r="H149" s="40">
        <f>IFERROR(GETPIVOTDATA("Sum of 20.Nilai",'Pivot Eval'!$A$1,"06.Tahun",Param!$B$2,"02.Regional",MID(H$4,11,1),"08.Kanal",$C$38,"Group Eval",$D$14,"Kategori",$E149),0)</f>
        <v>536207600</v>
      </c>
      <c r="I149" s="40">
        <f>IFERROR(GETPIVOTDATA("Sum of 20.Nilai",'Pivot Eval'!$A$1,"06.Tahun",Param!$B$2,"02.Regional",MID(I$4,11,1),"08.Kanal",$C$38,"Group Eval",$D$14,"Kategori",$E149),0)</f>
        <v>15857788545</v>
      </c>
      <c r="J149" s="40">
        <f>IFERROR(GETPIVOTDATA("Sum of 20.Nilai",'Pivot Eval'!$A$1,"06.Tahun",Param!$B$2,"02.Regional",MID(J$4,11,1),"08.Kanal",$C$38,"Group Eval",$D$14,"Kategori",$E149),0)</f>
        <v>0</v>
      </c>
      <c r="K149" s="40">
        <f>IFERROR(GETPIVOTDATA("Sum of 20.Nilai",'Pivot Eval'!$A$1,"06.Tahun",Param!$B$2,"02.Regional",MID(K$4,11,1),"08.Kanal",$C$38,"Group Eval",$D$14,"Kategori",$E149),0)</f>
        <v>3125037600</v>
      </c>
      <c r="L149" s="40">
        <f>IFERROR(GETPIVOTDATA("Sum of 20.Nilai",'Pivot Eval'!$A$1,"06.Tahun",Param!$B$2,"02.Regional",MID(L$4,11,1),"08.Kanal",$C$38,"Group Eval",$D$14,"Kategori",$E149),0)</f>
        <v>0</v>
      </c>
      <c r="M149" s="40">
        <f>IFERROR(GETPIVOTDATA("Sum of 20.Nilai",'Pivot Eval'!$A$1,"06.Tahun",Param!$B$2,"02.Regional",MID(M$4,11,1),"08.Kanal",$C$38,"Group Eval",$D$14,"Kategori",$E149),0)</f>
        <v>388087200</v>
      </c>
      <c r="N149" s="40">
        <f>IFERROR(GETPIVOTDATA("Sum of 20.Nilai",'Pivot Eval'!$A$1,"06.Tahun",Param!$B$2,"02.Regional",MID(N$4,11,1),"08.Kanal",$C$38,"Group Eval",$D$14,"Kategori",$E149),0)</f>
        <v>0</v>
      </c>
      <c r="O149" s="38">
        <f t="shared" si="173"/>
        <v>19907120945</v>
      </c>
      <c r="R149" s="17"/>
      <c r="S149" s="17"/>
      <c r="T149" s="17"/>
      <c r="U149" s="17" t="s">
        <v>1810</v>
      </c>
      <c r="V149" s="40">
        <f>IFERROR(GETPIVOTDATA("Sum of 22.Volume",'Pivot Eval'!$A$1,"06.Tahun",Param!$B$2,"02.Regional",MID(V$4,11,1),"08.Kanal",$C$38,"Group Eval",$D$14,"Kategori",$E149),0)</f>
        <v>0</v>
      </c>
      <c r="W149" s="40">
        <f>IFERROR(GETPIVOTDATA("Sum of 22.Volume",'Pivot Eval'!$A$1,"06.Tahun",Param!$B$2,"02.Regional",MID(W$4,11,1),"08.Kanal",$C$38,"Group Eval",$D$14,"Kategori",$E149),0)</f>
        <v>0</v>
      </c>
      <c r="X149" s="40">
        <f>IFERROR(GETPIVOTDATA("Sum of 22.Volume",'Pivot Eval'!$A$1,"06.Tahun",Param!$B$2,"02.Regional",MID(X$4,11,1),"08.Kanal",$C$38,"Group Eval",$D$14,"Kategori",$E149),0)</f>
        <v>0</v>
      </c>
      <c r="Y149" s="40">
        <f>IFERROR(GETPIVOTDATA("Sum of 22.Volume",'Pivot Eval'!$A$1,"06.Tahun",Param!$B$2,"02.Regional",MID(Y$4,11,1),"08.Kanal",$C$38,"Group Eval",$D$14,"Kategori",$E149),0)</f>
        <v>7232</v>
      </c>
      <c r="Z149" s="40">
        <f>IFERROR(GETPIVOTDATA("Sum of 22.Volume",'Pivot Eval'!$A$1,"06.Tahun",Param!$B$2,"02.Regional",MID(Z$4,11,1),"08.Kanal",$C$38,"Group Eval",$D$14,"Kategori",$E149),0)</f>
        <v>0</v>
      </c>
      <c r="AA149" s="40">
        <f>IFERROR(GETPIVOTDATA("Sum of 22.Volume",'Pivot Eval'!$A$1,"06.Tahun",Param!$B$2,"02.Regional",MID(AA$4,11,1),"08.Kanal",$C$38,"Group Eval",$D$14,"Kategori",$E149),0)</f>
        <v>19097</v>
      </c>
      <c r="AB149" s="40">
        <f>IFERROR(GETPIVOTDATA("Sum of 22.Volume",'Pivot Eval'!$A$1,"06.Tahun",Param!$B$2,"02.Regional",MID(AB$4,11,1),"08.Kanal",$C$38,"Group Eval",$D$14,"Kategori",$E149),0)</f>
        <v>0</v>
      </c>
      <c r="AC149" s="40">
        <f>IFERROR(GETPIVOTDATA("Sum of 22.Volume",'Pivot Eval'!$A$1,"06.Tahun",Param!$B$2,"02.Regional",MID(AC$4,11,1),"08.Kanal",$C$38,"Group Eval",$D$14,"Kategori",$E149),0)</f>
        <v>0</v>
      </c>
      <c r="AD149" s="40">
        <f>IFERROR(GETPIVOTDATA("Sum of 22.Volume",'Pivot Eval'!$A$1,"06.Tahun",Param!$B$2,"02.Regional",MID(AD$4,11,1),"08.Kanal",$C$38,"Group Eval",$D$14,"Kategori",$E149),0)</f>
        <v>0</v>
      </c>
      <c r="AE149" s="38">
        <f t="shared" si="175"/>
        <v>26329</v>
      </c>
      <c r="AH149" s="17"/>
      <c r="AI149" s="17"/>
      <c r="AJ149" s="17"/>
      <c r="AK149" s="17" t="s">
        <v>1810</v>
      </c>
      <c r="AL149" s="56">
        <f t="shared" si="161"/>
        <v>0</v>
      </c>
      <c r="AM149" s="56">
        <f t="shared" si="148"/>
        <v>0</v>
      </c>
      <c r="AN149" s="56">
        <f t="shared" si="149"/>
        <v>0</v>
      </c>
      <c r="AO149" s="56">
        <f t="shared" si="150"/>
        <v>2192725.1859789821</v>
      </c>
      <c r="AP149" s="56">
        <f t="shared" si="151"/>
        <v>0</v>
      </c>
      <c r="AQ149" s="56">
        <f t="shared" si="152"/>
        <v>163640.23668639053</v>
      </c>
      <c r="AR149" s="56">
        <f t="shared" si="153"/>
        <v>0</v>
      </c>
      <c r="AS149" s="56">
        <f t="shared" si="154"/>
        <v>0</v>
      </c>
      <c r="AT149" s="56">
        <f t="shared" si="155"/>
        <v>0</v>
      </c>
      <c r="AU149" s="57">
        <f t="shared" si="156"/>
        <v>756091.03820881923</v>
      </c>
    </row>
    <row r="150" spans="2:47">
      <c r="E150" s="10" t="s">
        <v>6821</v>
      </c>
      <c r="F150" s="34">
        <f>IFERROR(GETPIVOTDATA("Sum of 20.Nilai",'Pivot Eval'!$A$1,"06.Tahun",Param!$B$2,"02.Regional",MID(F$4,11,1),"08.Kanal",$C$38,"Group Eval",$D$14,"Kategori",$E150),0)</f>
        <v>0</v>
      </c>
      <c r="G150" s="34">
        <f>IFERROR(GETPIVOTDATA("Sum of 20.Nilai",'Pivot Eval'!$A$1,"06.Tahun",Param!$B$2,"02.Regional",MID(G$4,11,1),"08.Kanal",$C$38,"Group Eval",$D$14,"Kategori",$E150),0)</f>
        <v>0</v>
      </c>
      <c r="H150" s="34">
        <f>IFERROR(GETPIVOTDATA("Sum of 20.Nilai",'Pivot Eval'!$A$1,"06.Tahun",Param!$B$2,"02.Regional",MID(H$4,11,1),"08.Kanal",$C$38,"Group Eval",$D$14,"Kategori",$E150),0)</f>
        <v>0</v>
      </c>
      <c r="I150" s="34">
        <f>IFERROR(GETPIVOTDATA("Sum of 20.Nilai",'Pivot Eval'!$A$1,"06.Tahun",Param!$B$2,"02.Regional",MID(I$4,11,1),"08.Kanal",$C$38,"Group Eval",$D$14,"Kategori",$E150),0)</f>
        <v>0</v>
      </c>
      <c r="J150" s="34">
        <f>IFERROR(GETPIVOTDATA("Sum of 20.Nilai",'Pivot Eval'!$A$1,"06.Tahun",Param!$B$2,"02.Regional",MID(J$4,11,1),"08.Kanal",$C$38,"Group Eval",$D$14,"Kategori",$E150),0)</f>
        <v>0</v>
      </c>
      <c r="K150" s="34">
        <f>IFERROR(GETPIVOTDATA("Sum of 20.Nilai",'Pivot Eval'!$A$1,"06.Tahun",Param!$B$2,"02.Regional",MID(K$4,11,1),"08.Kanal",$C$38,"Group Eval",$D$14,"Kategori",$E150),0)</f>
        <v>0</v>
      </c>
      <c r="L150" s="34">
        <f>IFERROR(GETPIVOTDATA("Sum of 20.Nilai",'Pivot Eval'!$A$1,"06.Tahun",Param!$B$2,"02.Regional",MID(L$4,11,1),"08.Kanal",$C$38,"Group Eval",$D$14,"Kategori",$E150),0)</f>
        <v>0</v>
      </c>
      <c r="M150" s="34">
        <f>IFERROR(GETPIVOTDATA("Sum of 20.Nilai",'Pivot Eval'!$A$1,"06.Tahun",Param!$B$2,"02.Regional",MID(M$4,11,1),"08.Kanal",$C$38,"Group Eval",$D$14,"Kategori",$E150),0)</f>
        <v>0</v>
      </c>
      <c r="N150" s="34">
        <f>IFERROR(GETPIVOTDATA("Sum of 20.Nilai",'Pivot Eval'!$A$1,"06.Tahun",Param!$B$2,"02.Regional",MID(N$4,11,1),"08.Kanal",$C$38,"Group Eval",$D$14,"Kategori",$E150),0)</f>
        <v>0</v>
      </c>
      <c r="O150" s="39">
        <f t="shared" si="173"/>
        <v>0</v>
      </c>
      <c r="U150" s="10" t="s">
        <v>6821</v>
      </c>
      <c r="V150" s="34">
        <f>IFERROR(GETPIVOTDATA("Sum of 22.Volume",'Pivot Eval'!$A$1,"06.Tahun",Param!$B$2,"02.Regional",MID(V$4,11,1),"08.Kanal",$C$38,"Group Eval",$D$14,"Kategori",$E150),0)</f>
        <v>0</v>
      </c>
      <c r="W150" s="34">
        <f>IFERROR(GETPIVOTDATA("Sum of 22.Volume",'Pivot Eval'!$A$1,"06.Tahun",Param!$B$2,"02.Regional",MID(W$4,11,1),"08.Kanal",$C$38,"Group Eval",$D$14,"Kategori",$E150),0)</f>
        <v>0</v>
      </c>
      <c r="X150" s="34">
        <f>IFERROR(GETPIVOTDATA("Sum of 22.Volume",'Pivot Eval'!$A$1,"06.Tahun",Param!$B$2,"02.Regional",MID(X$4,11,1),"08.Kanal",$C$38,"Group Eval",$D$14,"Kategori",$E150),0)</f>
        <v>0</v>
      </c>
      <c r="Y150" s="34">
        <f>IFERROR(GETPIVOTDATA("Sum of 22.Volume",'Pivot Eval'!$A$1,"06.Tahun",Param!$B$2,"02.Regional",MID(Y$4,11,1),"08.Kanal",$C$38,"Group Eval",$D$14,"Kategori",$E150),0)</f>
        <v>0</v>
      </c>
      <c r="Z150" s="34">
        <f>IFERROR(GETPIVOTDATA("Sum of 22.Volume",'Pivot Eval'!$A$1,"06.Tahun",Param!$B$2,"02.Regional",MID(Z$4,11,1),"08.Kanal",$C$38,"Group Eval",$D$14,"Kategori",$E150),0)</f>
        <v>0</v>
      </c>
      <c r="AA150" s="34">
        <f>IFERROR(GETPIVOTDATA("Sum of 22.Volume",'Pivot Eval'!$A$1,"06.Tahun",Param!$B$2,"02.Regional",MID(AA$4,11,1),"08.Kanal",$C$38,"Group Eval",$D$14,"Kategori",$E150),0)</f>
        <v>0</v>
      </c>
      <c r="AB150" s="34">
        <f>IFERROR(GETPIVOTDATA("Sum of 22.Volume",'Pivot Eval'!$A$1,"06.Tahun",Param!$B$2,"02.Regional",MID(AB$4,11,1),"08.Kanal",$C$38,"Group Eval",$D$14,"Kategori",$E150),0)</f>
        <v>0</v>
      </c>
      <c r="AC150" s="34">
        <f>IFERROR(GETPIVOTDATA("Sum of 22.Volume",'Pivot Eval'!$A$1,"06.Tahun",Param!$B$2,"02.Regional",MID(AC$4,11,1),"08.Kanal",$C$38,"Group Eval",$D$14,"Kategori",$E150),0)</f>
        <v>0</v>
      </c>
      <c r="AD150" s="34">
        <f>IFERROR(GETPIVOTDATA("Sum of 22.Volume",'Pivot Eval'!$A$1,"06.Tahun",Param!$B$2,"02.Regional",MID(AD$4,11,1),"08.Kanal",$C$38,"Group Eval",$D$14,"Kategori",$E150),0)</f>
        <v>0</v>
      </c>
      <c r="AE150" s="39">
        <f t="shared" si="175"/>
        <v>0</v>
      </c>
      <c r="AK150" s="10" t="s">
        <v>6821</v>
      </c>
      <c r="AL150" s="54">
        <f t="shared" si="161"/>
        <v>0</v>
      </c>
      <c r="AM150" s="54">
        <f t="shared" si="148"/>
        <v>0</v>
      </c>
      <c r="AN150" s="54">
        <f t="shared" si="149"/>
        <v>0</v>
      </c>
      <c r="AO150" s="54">
        <f t="shared" si="150"/>
        <v>0</v>
      </c>
      <c r="AP150" s="54">
        <f t="shared" si="151"/>
        <v>0</v>
      </c>
      <c r="AQ150" s="54">
        <f t="shared" si="152"/>
        <v>0</v>
      </c>
      <c r="AR150" s="54">
        <f t="shared" si="153"/>
        <v>0</v>
      </c>
      <c r="AS150" s="54">
        <f t="shared" si="154"/>
        <v>0</v>
      </c>
      <c r="AT150" s="54">
        <f t="shared" si="155"/>
        <v>0</v>
      </c>
      <c r="AU150" s="55">
        <f t="shared" si="156"/>
        <v>0</v>
      </c>
    </row>
    <row r="151" spans="2:47">
      <c r="B151" s="17"/>
      <c r="C151" s="17"/>
      <c r="D151" s="17"/>
      <c r="E151" s="17" t="s">
        <v>6868</v>
      </c>
      <c r="F151" s="40">
        <f>IFERROR(GETPIVOTDATA("Sum of 20.Nilai",'Pivot Eval'!$A$1,"06.Tahun",Param!$B$2,"02.Regional",MID(F$4,11,1),"08.Kanal",$C$38,"Group Eval",$D$14,"Kategori",$E151),0)</f>
        <v>0</v>
      </c>
      <c r="G151" s="40">
        <f>IFERROR(GETPIVOTDATA("Sum of 20.Nilai",'Pivot Eval'!$A$1,"06.Tahun",Param!$B$2,"02.Regional",MID(G$4,11,1),"08.Kanal",$C$38,"Group Eval",$D$14,"Kategori",$E151),0)</f>
        <v>0</v>
      </c>
      <c r="H151" s="40">
        <f>IFERROR(GETPIVOTDATA("Sum of 20.Nilai",'Pivot Eval'!$A$1,"06.Tahun",Param!$B$2,"02.Regional",MID(H$4,11,1),"08.Kanal",$C$38,"Group Eval",$D$14,"Kategori",$E151),0)</f>
        <v>24108773320</v>
      </c>
      <c r="I151" s="40">
        <f>IFERROR(GETPIVOTDATA("Sum of 20.Nilai",'Pivot Eval'!$A$1,"06.Tahun",Param!$B$2,"02.Regional",MID(I$4,11,1),"08.Kanal",$C$38,"Group Eval",$D$14,"Kategori",$E151),0)</f>
        <v>73081340799</v>
      </c>
      <c r="J151" s="40">
        <f>IFERROR(GETPIVOTDATA("Sum of 20.Nilai",'Pivot Eval'!$A$1,"06.Tahun",Param!$B$2,"02.Regional",MID(J$4,11,1),"08.Kanal",$C$38,"Group Eval",$D$14,"Kategori",$E151),0)</f>
        <v>0</v>
      </c>
      <c r="K151" s="40">
        <f>IFERROR(GETPIVOTDATA("Sum of 20.Nilai",'Pivot Eval'!$A$1,"06.Tahun",Param!$B$2,"02.Regional",MID(K$4,11,1),"08.Kanal",$C$38,"Group Eval",$D$14,"Kategori",$E151),0)</f>
        <v>53622078500</v>
      </c>
      <c r="L151" s="40">
        <f>IFERROR(GETPIVOTDATA("Sum of 20.Nilai",'Pivot Eval'!$A$1,"06.Tahun",Param!$B$2,"02.Regional",MID(L$4,11,1),"08.Kanal",$C$38,"Group Eval",$D$14,"Kategori",$E151),0)</f>
        <v>12496345262</v>
      </c>
      <c r="M151" s="40">
        <f>IFERROR(GETPIVOTDATA("Sum of 20.Nilai",'Pivot Eval'!$A$1,"06.Tahun",Param!$B$2,"02.Regional",MID(M$4,11,1),"08.Kanal",$C$38,"Group Eval",$D$14,"Kategori",$E151),0)</f>
        <v>72610969712</v>
      </c>
      <c r="N151" s="40">
        <f>IFERROR(GETPIVOTDATA("Sum of 20.Nilai",'Pivot Eval'!$A$1,"06.Tahun",Param!$B$2,"02.Regional",MID(N$4,11,1),"08.Kanal",$C$38,"Group Eval",$D$14,"Kategori",$E151),0)</f>
        <v>17713490960</v>
      </c>
      <c r="O151" s="38">
        <f t="shared" si="173"/>
        <v>253632998553</v>
      </c>
      <c r="R151" s="17"/>
      <c r="S151" s="17"/>
      <c r="T151" s="17"/>
      <c r="U151" s="17" t="s">
        <v>6868</v>
      </c>
      <c r="V151" s="40">
        <f>IFERROR(GETPIVOTDATA("Sum of 22.Volume",'Pivot Eval'!$A$1,"06.Tahun",Param!$B$2,"02.Regional",MID(V$4,11,1),"08.Kanal",$C$38,"Group Eval",$D$14,"Kategori",$E151),0)</f>
        <v>0</v>
      </c>
      <c r="W151" s="40">
        <f>IFERROR(GETPIVOTDATA("Sum of 22.Volume",'Pivot Eval'!$A$1,"06.Tahun",Param!$B$2,"02.Regional",MID(W$4,11,1),"08.Kanal",$C$38,"Group Eval",$D$14,"Kategori",$E151),0)</f>
        <v>0</v>
      </c>
      <c r="X151" s="40">
        <f>IFERROR(GETPIVOTDATA("Sum of 22.Volume",'Pivot Eval'!$A$1,"06.Tahun",Param!$B$2,"02.Regional",MID(X$4,11,1),"08.Kanal",$C$38,"Group Eval",$D$14,"Kategori",$E151),0)</f>
        <v>38494</v>
      </c>
      <c r="Y151" s="40">
        <f>IFERROR(GETPIVOTDATA("Sum of 22.Volume",'Pivot Eval'!$A$1,"06.Tahun",Param!$B$2,"02.Regional",MID(Y$4,11,1),"08.Kanal",$C$38,"Group Eval",$D$14,"Kategori",$E151),0)</f>
        <v>152149</v>
      </c>
      <c r="Z151" s="40">
        <f>IFERROR(GETPIVOTDATA("Sum of 22.Volume",'Pivot Eval'!$A$1,"06.Tahun",Param!$B$2,"02.Regional",MID(Z$4,11,1),"08.Kanal",$C$38,"Group Eval",$D$14,"Kategori",$E151),0)</f>
        <v>0</v>
      </c>
      <c r="AA151" s="40">
        <f>IFERROR(GETPIVOTDATA("Sum of 22.Volume",'Pivot Eval'!$A$1,"06.Tahun",Param!$B$2,"02.Regional",MID(AA$4,11,1),"08.Kanal",$C$38,"Group Eval",$D$14,"Kategori",$E151),0)</f>
        <v>173779</v>
      </c>
      <c r="AB151" s="40">
        <f>IFERROR(GETPIVOTDATA("Sum of 22.Volume",'Pivot Eval'!$A$1,"06.Tahun",Param!$B$2,"02.Regional",MID(AB$4,11,1),"08.Kanal",$C$38,"Group Eval",$D$14,"Kategori",$E151),0)</f>
        <v>100096</v>
      </c>
      <c r="AC151" s="40">
        <f>IFERROR(GETPIVOTDATA("Sum of 22.Volume",'Pivot Eval'!$A$1,"06.Tahun",Param!$B$2,"02.Regional",MID(AC$4,11,1),"08.Kanal",$C$38,"Group Eval",$D$14,"Kategori",$E151),0)</f>
        <v>141120</v>
      </c>
      <c r="AD151" s="40">
        <f>IFERROR(GETPIVOTDATA("Sum of 22.Volume",'Pivot Eval'!$A$1,"06.Tahun",Param!$B$2,"02.Regional",MID(AD$4,11,1),"08.Kanal",$C$38,"Group Eval",$D$14,"Kategori",$E151),0)</f>
        <v>0</v>
      </c>
      <c r="AE151" s="38">
        <f t="shared" si="175"/>
        <v>605638</v>
      </c>
      <c r="AH151" s="17"/>
      <c r="AI151" s="17"/>
      <c r="AJ151" s="17"/>
      <c r="AK151" s="17" t="s">
        <v>6868</v>
      </c>
      <c r="AL151" s="56">
        <f t="shared" si="161"/>
        <v>0</v>
      </c>
      <c r="AM151" s="56">
        <f t="shared" si="148"/>
        <v>0</v>
      </c>
      <c r="AN151" s="56">
        <f t="shared" si="149"/>
        <v>626299.50953395339</v>
      </c>
      <c r="AO151" s="56">
        <f t="shared" si="150"/>
        <v>480327.44742982206</v>
      </c>
      <c r="AP151" s="56">
        <f t="shared" si="151"/>
        <v>0</v>
      </c>
      <c r="AQ151" s="56">
        <f t="shared" si="152"/>
        <v>308564.77767739486</v>
      </c>
      <c r="AR151" s="56">
        <f t="shared" si="153"/>
        <v>124843.6027613491</v>
      </c>
      <c r="AS151" s="56">
        <f t="shared" si="154"/>
        <v>514533.5155328798</v>
      </c>
      <c r="AT151" s="56">
        <f t="shared" si="155"/>
        <v>0</v>
      </c>
      <c r="AU151" s="57">
        <f t="shared" si="156"/>
        <v>418786.46741617931</v>
      </c>
    </row>
    <row r="152" spans="2:47">
      <c r="D152" s="10" t="s">
        <v>1429</v>
      </c>
      <c r="F152" s="34">
        <f>SUM(F153:F155)</f>
        <v>0</v>
      </c>
      <c r="G152" s="34">
        <f>SUM(G153:G155)</f>
        <v>0</v>
      </c>
      <c r="H152" s="34">
        <f>SUM(H153:H155)</f>
        <v>383446824089</v>
      </c>
      <c r="I152" s="34">
        <f t="shared" ref="I152:N152" si="180">SUM(I153:I155)</f>
        <v>36329581754</v>
      </c>
      <c r="J152" s="34">
        <f t="shared" si="180"/>
        <v>0</v>
      </c>
      <c r="K152" s="34">
        <f t="shared" si="180"/>
        <v>32867253632</v>
      </c>
      <c r="L152" s="34">
        <f t="shared" si="180"/>
        <v>0</v>
      </c>
      <c r="M152" s="34">
        <f t="shared" si="180"/>
        <v>41261116086</v>
      </c>
      <c r="N152" s="34">
        <f t="shared" si="180"/>
        <v>0</v>
      </c>
      <c r="O152" s="39">
        <f t="shared" si="173"/>
        <v>493904775561</v>
      </c>
      <c r="T152" s="10" t="s">
        <v>1429</v>
      </c>
      <c r="V152" s="34">
        <f>SUM(V153:V155)</f>
        <v>0</v>
      </c>
      <c r="W152" s="34">
        <f>SUM(W153:W155)</f>
        <v>0</v>
      </c>
      <c r="X152" s="34">
        <f>SUM(X153:X155)</f>
        <v>985133</v>
      </c>
      <c r="Y152" s="34">
        <f t="shared" ref="Y152:AD152" si="181">SUM(Y153:Y155)</f>
        <v>153185</v>
      </c>
      <c r="Z152" s="34">
        <f t="shared" si="181"/>
        <v>0</v>
      </c>
      <c r="AA152" s="34">
        <f t="shared" si="181"/>
        <v>70048</v>
      </c>
      <c r="AB152" s="34">
        <f t="shared" si="181"/>
        <v>0</v>
      </c>
      <c r="AC152" s="34">
        <f t="shared" si="181"/>
        <v>14660</v>
      </c>
      <c r="AD152" s="34">
        <f t="shared" si="181"/>
        <v>0</v>
      </c>
      <c r="AE152" s="39">
        <f t="shared" si="175"/>
        <v>1223026</v>
      </c>
      <c r="AJ152" s="10" t="s">
        <v>1429</v>
      </c>
      <c r="AL152" s="54">
        <f t="shared" si="161"/>
        <v>0</v>
      </c>
      <c r="AM152" s="54">
        <f t="shared" si="148"/>
        <v>0</v>
      </c>
      <c r="AN152" s="54">
        <f t="shared" si="149"/>
        <v>389233.55941685033</v>
      </c>
      <c r="AO152" s="54">
        <f t="shared" si="150"/>
        <v>237161.48287364951</v>
      </c>
      <c r="AP152" s="54">
        <f t="shared" si="151"/>
        <v>0</v>
      </c>
      <c r="AQ152" s="54">
        <f t="shared" si="152"/>
        <v>469210.45043398812</v>
      </c>
      <c r="AR152" s="54">
        <f t="shared" si="153"/>
        <v>0</v>
      </c>
      <c r="AS152" s="54">
        <f t="shared" si="154"/>
        <v>2814537.2500682129</v>
      </c>
      <c r="AT152" s="54">
        <f t="shared" si="155"/>
        <v>0</v>
      </c>
      <c r="AU152" s="55">
        <f t="shared" si="156"/>
        <v>403838.32850732526</v>
      </c>
    </row>
    <row r="153" spans="2:47">
      <c r="B153" s="17"/>
      <c r="C153" s="17"/>
      <c r="D153" s="17"/>
      <c r="E153" s="17" t="s">
        <v>10</v>
      </c>
      <c r="F153" s="40">
        <f>IFERROR(GETPIVOTDATA("Sum of 20.Nilai",'Pivot Eval'!$A$1,"06.Tahun",Param!$B$2,"02.Regional",MID(F$4,11,1),"08.Kanal",$C$38,"Group Eval",$D$22,"Kategori",$E153),0)</f>
        <v>0</v>
      </c>
      <c r="G153" s="40">
        <f>IFERROR(GETPIVOTDATA("Sum of 20.Nilai",'Pivot Eval'!$A$1,"06.Tahun",Param!$B$2,"02.Regional",MID(G$4,11,1),"08.Kanal",$C$38,"Group Eval",$D$22,"Kategori",$E153),0)</f>
        <v>0</v>
      </c>
      <c r="H153" s="40">
        <f>IFERROR(GETPIVOTDATA("Sum of 20.Nilai",'Pivot Eval'!$A$1,"06.Tahun",Param!$B$2,"02.Regional",MID(H$4,11,1),"08.Kanal",$C$38,"Group Eval",$D$22,"Kategori",$E153),0)</f>
        <v>31474342507</v>
      </c>
      <c r="I153" s="40">
        <f>IFERROR(GETPIVOTDATA("Sum of 20.Nilai",'Pivot Eval'!$A$1,"06.Tahun",Param!$B$2,"02.Regional",MID(I$4,11,1),"08.Kanal",$C$38,"Group Eval",$D$22,"Kategori",$E153),0)</f>
        <v>0</v>
      </c>
      <c r="J153" s="40">
        <f>IFERROR(GETPIVOTDATA("Sum of 20.Nilai",'Pivot Eval'!$A$1,"06.Tahun",Param!$B$2,"02.Regional",MID(J$4,11,1),"08.Kanal",$C$38,"Group Eval",$D$22,"Kategori",$E153),0)</f>
        <v>0</v>
      </c>
      <c r="K153" s="40">
        <f>IFERROR(GETPIVOTDATA("Sum of 20.Nilai",'Pivot Eval'!$A$1,"06.Tahun",Param!$B$2,"02.Regional",MID(K$4,11,1),"08.Kanal",$C$38,"Group Eval",$D$22,"Kategori",$E153),0)</f>
        <v>32465856630</v>
      </c>
      <c r="L153" s="40">
        <f>IFERROR(GETPIVOTDATA("Sum of 20.Nilai",'Pivot Eval'!$A$1,"06.Tahun",Param!$B$2,"02.Regional",MID(L$4,11,1),"08.Kanal",$C$38,"Group Eval",$D$22,"Kategori",$E153),0)</f>
        <v>0</v>
      </c>
      <c r="M153" s="40">
        <f>IFERROR(GETPIVOTDATA("Sum of 20.Nilai",'Pivot Eval'!$A$1,"06.Tahun",Param!$B$2,"02.Regional",MID(M$4,11,1),"08.Kanal",$C$38,"Group Eval",$D$22,"Kategori",$E153),0)</f>
        <v>2917700768</v>
      </c>
      <c r="N153" s="40">
        <f>IFERROR(GETPIVOTDATA("Sum of 20.Nilai",'Pivot Eval'!$A$1,"06.Tahun",Param!$B$2,"02.Regional",MID(N$4,11,1),"08.Kanal",$C$38,"Group Eval",$D$22,"Kategori",$E153),0)</f>
        <v>0</v>
      </c>
      <c r="O153" s="38">
        <f t="shared" si="173"/>
        <v>66857899905</v>
      </c>
      <c r="R153" s="17"/>
      <c r="S153" s="17"/>
      <c r="T153" s="17"/>
      <c r="U153" s="17" t="s">
        <v>10</v>
      </c>
      <c r="V153" s="40">
        <f>IFERROR(GETPIVOTDATA("Sum of 22.Volume",'Pivot Eval'!$A$1,"06.Tahun",Param!$B$2,"02.Regional",MID(V$4,11,1),"08.Kanal",$C$38,"Group Eval",$D$22,"Kategori",$E153),0)</f>
        <v>0</v>
      </c>
      <c r="W153" s="40">
        <f>IFERROR(GETPIVOTDATA("Sum of 22.Volume",'Pivot Eval'!$A$1,"06.Tahun",Param!$B$2,"02.Regional",MID(W$4,11,1),"08.Kanal",$C$38,"Group Eval",$D$22,"Kategori",$E153),0)</f>
        <v>0</v>
      </c>
      <c r="X153" s="40">
        <f>IFERROR(GETPIVOTDATA("Sum of 22.Volume",'Pivot Eval'!$A$1,"06.Tahun",Param!$B$2,"02.Regional",MID(X$4,11,1),"08.Kanal",$C$38,"Group Eval",$D$22,"Kategori",$E153),0)</f>
        <v>52632</v>
      </c>
      <c r="Y153" s="40">
        <f>IFERROR(GETPIVOTDATA("Sum of 22.Volume",'Pivot Eval'!$A$1,"06.Tahun",Param!$B$2,"02.Regional",MID(Y$4,11,1),"08.Kanal",$C$38,"Group Eval",$D$22,"Kategori",$E153),0)</f>
        <v>0</v>
      </c>
      <c r="Z153" s="40">
        <f>IFERROR(GETPIVOTDATA("Sum of 22.Volume",'Pivot Eval'!$A$1,"06.Tahun",Param!$B$2,"02.Regional",MID(Z$4,11,1),"08.Kanal",$C$38,"Group Eval",$D$22,"Kategori",$E153),0)</f>
        <v>0</v>
      </c>
      <c r="AA153" s="40">
        <f>IFERROR(GETPIVOTDATA("Sum of 22.Volume",'Pivot Eval'!$A$1,"06.Tahun",Param!$B$2,"02.Regional",MID(AA$4,11,1),"08.Kanal",$C$38,"Group Eval",$D$22,"Kategori",$E153),0)</f>
        <v>70048</v>
      </c>
      <c r="AB153" s="40">
        <f>IFERROR(GETPIVOTDATA("Sum of 22.Volume",'Pivot Eval'!$A$1,"06.Tahun",Param!$B$2,"02.Regional",MID(AB$4,11,1),"08.Kanal",$C$38,"Group Eval",$D$22,"Kategori",$E153),0)</f>
        <v>0</v>
      </c>
      <c r="AC153" s="40">
        <f>IFERROR(GETPIVOTDATA("Sum of 22.Volume",'Pivot Eval'!$A$1,"06.Tahun",Param!$B$2,"02.Regional",MID(AC$4,11,1),"08.Kanal",$C$38,"Group Eval",$D$22,"Kategori",$E153),0)</f>
        <v>6540</v>
      </c>
      <c r="AD153" s="40">
        <f>IFERROR(GETPIVOTDATA("Sum of 22.Volume",'Pivot Eval'!$A$1,"06.Tahun",Param!$B$2,"02.Regional",MID(AD$4,11,1),"08.Kanal",$C$38,"Group Eval",$D$22,"Kategori",$E153),0)</f>
        <v>0</v>
      </c>
      <c r="AE153" s="38">
        <f t="shared" si="175"/>
        <v>129220</v>
      </c>
      <c r="AH153" s="17"/>
      <c r="AI153" s="17"/>
      <c r="AJ153" s="17"/>
      <c r="AK153" s="17" t="s">
        <v>10</v>
      </c>
      <c r="AL153" s="56">
        <f t="shared" si="161"/>
        <v>0</v>
      </c>
      <c r="AM153" s="56">
        <f t="shared" si="148"/>
        <v>0</v>
      </c>
      <c r="AN153" s="56">
        <f t="shared" si="149"/>
        <v>598007.72357121145</v>
      </c>
      <c r="AO153" s="56">
        <f t="shared" si="150"/>
        <v>0</v>
      </c>
      <c r="AP153" s="56">
        <f t="shared" si="151"/>
        <v>0</v>
      </c>
      <c r="AQ153" s="56">
        <f t="shared" si="152"/>
        <v>463480.13690612151</v>
      </c>
      <c r="AR153" s="56">
        <f t="shared" si="153"/>
        <v>0</v>
      </c>
      <c r="AS153" s="56">
        <f t="shared" si="154"/>
        <v>446131.61590214068</v>
      </c>
      <c r="AT153" s="56">
        <f t="shared" si="155"/>
        <v>0</v>
      </c>
      <c r="AU153" s="57">
        <f t="shared" si="156"/>
        <v>517395.91321002942</v>
      </c>
    </row>
    <row r="154" spans="2:47">
      <c r="E154" s="10" t="s">
        <v>1430</v>
      </c>
      <c r="F154" s="34">
        <f>IFERROR(GETPIVOTDATA("Sum of 20.Nilai",'Pivot Eval'!$A$1,"06.Tahun",Param!$B$2,"02.Regional",MID(F$4,11,1),"08.Kanal",$C$38,"Group Eval",$D$22,"Kategori",$E154),0)</f>
        <v>0</v>
      </c>
      <c r="G154" s="34">
        <f>IFERROR(GETPIVOTDATA("Sum of 20.Nilai",'Pivot Eval'!$A$1,"06.Tahun",Param!$B$2,"02.Regional",MID(G$4,11,1),"08.Kanal",$C$38,"Group Eval",$D$22,"Kategori",$E154),0)</f>
        <v>0</v>
      </c>
      <c r="H154" s="34">
        <f>IFERROR(GETPIVOTDATA("Sum of 20.Nilai",'Pivot Eval'!$A$1,"06.Tahun",Param!$B$2,"02.Regional",MID(H$4,11,1),"08.Kanal",$C$38,"Group Eval",$D$22,"Kategori",$E154),0)</f>
        <v>346915913368</v>
      </c>
      <c r="I154" s="34">
        <f>IFERROR(GETPIVOTDATA("Sum of 20.Nilai",'Pivot Eval'!$A$1,"06.Tahun",Param!$B$2,"02.Regional",MID(I$4,11,1),"08.Kanal",$C$38,"Group Eval",$D$22,"Kategori",$E154),0)</f>
        <v>34375449757</v>
      </c>
      <c r="J154" s="34">
        <f>IFERROR(GETPIVOTDATA("Sum of 20.Nilai",'Pivot Eval'!$A$1,"06.Tahun",Param!$B$2,"02.Regional",MID(J$4,11,1),"08.Kanal",$C$38,"Group Eval",$D$22,"Kategori",$E154),0)</f>
        <v>0</v>
      </c>
      <c r="K154" s="34">
        <f>IFERROR(GETPIVOTDATA("Sum of 20.Nilai",'Pivot Eval'!$A$1,"06.Tahun",Param!$B$2,"02.Regional",MID(K$4,11,1),"08.Kanal",$C$38,"Group Eval",$D$22,"Kategori",$E154),0)</f>
        <v>394597002</v>
      </c>
      <c r="L154" s="34">
        <f>IFERROR(GETPIVOTDATA("Sum of 20.Nilai",'Pivot Eval'!$A$1,"06.Tahun",Param!$B$2,"02.Regional",MID(L$4,11,1),"08.Kanal",$C$38,"Group Eval",$D$22,"Kategori",$E154),0)</f>
        <v>0</v>
      </c>
      <c r="M154" s="34">
        <f>IFERROR(GETPIVOTDATA("Sum of 20.Nilai",'Pivot Eval'!$A$1,"06.Tahun",Param!$B$2,"02.Regional",MID(M$4,11,1),"08.Kanal",$C$38,"Group Eval",$D$22,"Kategori",$E154),0)</f>
        <v>30323215318</v>
      </c>
      <c r="N154" s="34">
        <f>IFERROR(GETPIVOTDATA("Sum of 20.Nilai",'Pivot Eval'!$A$1,"06.Tahun",Param!$B$2,"02.Regional",MID(N$4,11,1),"08.Kanal",$C$38,"Group Eval",$D$22,"Kategori",$E154),0)</f>
        <v>0</v>
      </c>
      <c r="O154" s="39">
        <f t="shared" si="173"/>
        <v>412009175445</v>
      </c>
      <c r="U154" s="10" t="s">
        <v>1430</v>
      </c>
      <c r="V154" s="34">
        <f>IFERROR(GETPIVOTDATA("Sum of 22.Volume",'Pivot Eval'!$A$1,"06.Tahun",Param!$B$2,"02.Regional",MID(V$4,11,1),"08.Kanal",$C$38,"Group Eval",$D$22,"Kategori",$E154),0)</f>
        <v>0</v>
      </c>
      <c r="W154" s="34">
        <f>IFERROR(GETPIVOTDATA("Sum of 22.Volume",'Pivot Eval'!$A$1,"06.Tahun",Param!$B$2,"02.Regional",MID(W$4,11,1),"08.Kanal",$C$38,"Group Eval",$D$22,"Kategori",$E154),0)</f>
        <v>0</v>
      </c>
      <c r="X154" s="34">
        <f>IFERROR(GETPIVOTDATA("Sum of 22.Volume",'Pivot Eval'!$A$1,"06.Tahun",Param!$B$2,"02.Regional",MID(X$4,11,1),"08.Kanal",$C$38,"Group Eval",$D$22,"Kategori",$E154),0)</f>
        <v>765480</v>
      </c>
      <c r="Y154" s="34">
        <f>IFERROR(GETPIVOTDATA("Sum of 22.Volume",'Pivot Eval'!$A$1,"06.Tahun",Param!$B$2,"02.Regional",MID(Y$4,11,1),"08.Kanal",$C$38,"Group Eval",$D$22,"Kategori",$E154),0)</f>
        <v>152460</v>
      </c>
      <c r="Z154" s="34">
        <f>IFERROR(GETPIVOTDATA("Sum of 22.Volume",'Pivot Eval'!$A$1,"06.Tahun",Param!$B$2,"02.Regional",MID(Z$4,11,1),"08.Kanal",$C$38,"Group Eval",$D$22,"Kategori",$E154),0)</f>
        <v>0</v>
      </c>
      <c r="AA154" s="34">
        <f>IFERROR(GETPIVOTDATA("Sum of 22.Volume",'Pivot Eval'!$A$1,"06.Tahun",Param!$B$2,"02.Regional",MID(AA$4,11,1),"08.Kanal",$C$38,"Group Eval",$D$22,"Kategori",$E154),0)</f>
        <v>0</v>
      </c>
      <c r="AB154" s="34">
        <f>IFERROR(GETPIVOTDATA("Sum of 22.Volume",'Pivot Eval'!$A$1,"06.Tahun",Param!$B$2,"02.Regional",MID(AB$4,11,1),"08.Kanal",$C$38,"Group Eval",$D$22,"Kategori",$E154),0)</f>
        <v>0</v>
      </c>
      <c r="AC154" s="34">
        <f>IFERROR(GETPIVOTDATA("Sum of 22.Volume",'Pivot Eval'!$A$1,"06.Tahun",Param!$B$2,"02.Regional",MID(AC$4,11,1),"08.Kanal",$C$38,"Group Eval",$D$22,"Kategori",$E154),0)</f>
        <v>8120</v>
      </c>
      <c r="AD154" s="34">
        <f>IFERROR(GETPIVOTDATA("Sum of 22.Volume",'Pivot Eval'!$A$1,"06.Tahun",Param!$B$2,"02.Regional",MID(AD$4,11,1),"08.Kanal",$C$38,"Group Eval",$D$22,"Kategori",$E154),0)</f>
        <v>0</v>
      </c>
      <c r="AE154" s="39">
        <f t="shared" si="175"/>
        <v>926060</v>
      </c>
      <c r="AK154" s="10" t="s">
        <v>1430</v>
      </c>
      <c r="AL154" s="54">
        <f t="shared" si="161"/>
        <v>0</v>
      </c>
      <c r="AM154" s="54">
        <f t="shared" si="148"/>
        <v>0</v>
      </c>
      <c r="AN154" s="54">
        <f t="shared" si="149"/>
        <v>453200.49298218114</v>
      </c>
      <c r="AO154" s="54">
        <f t="shared" si="150"/>
        <v>225471.92546897547</v>
      </c>
      <c r="AP154" s="54">
        <f t="shared" si="151"/>
        <v>0</v>
      </c>
      <c r="AQ154" s="54">
        <f t="shared" si="152"/>
        <v>0</v>
      </c>
      <c r="AR154" s="54">
        <f t="shared" si="153"/>
        <v>0</v>
      </c>
      <c r="AS154" s="54">
        <f t="shared" si="154"/>
        <v>3734386.1229064041</v>
      </c>
      <c r="AT154" s="54">
        <f t="shared" si="155"/>
        <v>0</v>
      </c>
      <c r="AU154" s="55">
        <f t="shared" si="156"/>
        <v>444905.48716605833</v>
      </c>
    </row>
    <row r="155" spans="2:47">
      <c r="B155" s="17"/>
      <c r="C155" s="17"/>
      <c r="D155" s="17"/>
      <c r="E155" s="17" t="s">
        <v>6869</v>
      </c>
      <c r="F155" s="40">
        <f>IFERROR(GETPIVOTDATA("Sum of 20.Nilai",'Pivot Eval'!$A$1,"06.Tahun",Param!$B$2,"02.Regional",MID(F$4,11,1),"08.Kanal",$C$38,"Group Eval",$D$22,"Kategori",$E155),0)</f>
        <v>0</v>
      </c>
      <c r="G155" s="40">
        <f>IFERROR(GETPIVOTDATA("Sum of 20.Nilai",'Pivot Eval'!$A$1,"06.Tahun",Param!$B$2,"02.Regional",MID(G$4,11,1),"08.Kanal",$C$38,"Group Eval",$D$22,"Kategori",$E155),0)</f>
        <v>0</v>
      </c>
      <c r="H155" s="40">
        <f>IFERROR(GETPIVOTDATA("Sum of 20.Nilai",'Pivot Eval'!$A$1,"06.Tahun",Param!$B$2,"02.Regional",MID(H$4,11,1),"08.Kanal",$C$38,"Group Eval",$D$22,"Kategori",$E155),0)</f>
        <v>5056568214</v>
      </c>
      <c r="I155" s="40">
        <f>IFERROR(GETPIVOTDATA("Sum of 20.Nilai",'Pivot Eval'!$A$1,"06.Tahun",Param!$B$2,"02.Regional",MID(I$4,11,1),"08.Kanal",$C$38,"Group Eval",$D$22,"Kategori",$E155),0)</f>
        <v>1954131997</v>
      </c>
      <c r="J155" s="40">
        <f>IFERROR(GETPIVOTDATA("Sum of 20.Nilai",'Pivot Eval'!$A$1,"06.Tahun",Param!$B$2,"02.Regional",MID(J$4,11,1),"08.Kanal",$C$38,"Group Eval",$D$22,"Kategori",$E155),0)</f>
        <v>0</v>
      </c>
      <c r="K155" s="40">
        <f>IFERROR(GETPIVOTDATA("Sum of 20.Nilai",'Pivot Eval'!$A$1,"06.Tahun",Param!$B$2,"02.Regional",MID(K$4,11,1),"08.Kanal",$C$38,"Group Eval",$D$22,"Kategori",$E155),0)</f>
        <v>6800000</v>
      </c>
      <c r="L155" s="40">
        <f>IFERROR(GETPIVOTDATA("Sum of 20.Nilai",'Pivot Eval'!$A$1,"06.Tahun",Param!$B$2,"02.Regional",MID(L$4,11,1),"08.Kanal",$C$38,"Group Eval",$D$22,"Kategori",$E155),0)</f>
        <v>0</v>
      </c>
      <c r="M155" s="40">
        <f>IFERROR(GETPIVOTDATA("Sum of 20.Nilai",'Pivot Eval'!$A$1,"06.Tahun",Param!$B$2,"02.Regional",MID(M$4,11,1),"08.Kanal",$C$38,"Group Eval",$D$22,"Kategori",$E155),0)</f>
        <v>8020200000</v>
      </c>
      <c r="N155" s="40">
        <f>IFERROR(GETPIVOTDATA("Sum of 20.Nilai",'Pivot Eval'!$A$1,"06.Tahun",Param!$B$2,"02.Regional",MID(N$4,11,1),"08.Kanal",$C$38,"Group Eval",$D$22,"Kategori",$E155),0)</f>
        <v>0</v>
      </c>
      <c r="O155" s="38">
        <f t="shared" si="173"/>
        <v>15037700211</v>
      </c>
      <c r="R155" s="17"/>
      <c r="S155" s="17"/>
      <c r="T155" s="17"/>
      <c r="U155" s="17" t="s">
        <v>6869</v>
      </c>
      <c r="V155" s="40">
        <f>IFERROR(GETPIVOTDATA("Sum of 22.Volume",'Pivot Eval'!$A$1,"06.Tahun",Param!$B$2,"02.Regional",MID(V$4,11,1),"08.Kanal",$C$38,"Group Eval",$D$22,"Kategori",$E155),0)</f>
        <v>0</v>
      </c>
      <c r="W155" s="40">
        <f>IFERROR(GETPIVOTDATA("Sum of 22.Volume",'Pivot Eval'!$A$1,"06.Tahun",Param!$B$2,"02.Regional",MID(W$4,11,1),"08.Kanal",$C$38,"Group Eval",$D$22,"Kategori",$E155),0)</f>
        <v>0</v>
      </c>
      <c r="X155" s="40">
        <f>IFERROR(GETPIVOTDATA("Sum of 22.Volume",'Pivot Eval'!$A$1,"06.Tahun",Param!$B$2,"02.Regional",MID(X$4,11,1),"08.Kanal",$C$38,"Group Eval",$D$22,"Kategori",$E155),0)</f>
        <v>167021</v>
      </c>
      <c r="Y155" s="40">
        <f>IFERROR(GETPIVOTDATA("Sum of 22.Volume",'Pivot Eval'!$A$1,"06.Tahun",Param!$B$2,"02.Regional",MID(Y$4,11,1),"08.Kanal",$C$38,"Group Eval",$D$22,"Kategori",$E155),0)</f>
        <v>725</v>
      </c>
      <c r="Z155" s="40">
        <f>IFERROR(GETPIVOTDATA("Sum of 22.Volume",'Pivot Eval'!$A$1,"06.Tahun",Param!$B$2,"02.Regional",MID(Z$4,11,1),"08.Kanal",$C$38,"Group Eval",$D$22,"Kategori",$E155),0)</f>
        <v>0</v>
      </c>
      <c r="AA155" s="40">
        <f>IFERROR(GETPIVOTDATA("Sum of 22.Volume",'Pivot Eval'!$A$1,"06.Tahun",Param!$B$2,"02.Regional",MID(AA$4,11,1),"08.Kanal",$C$38,"Group Eval",$D$22,"Kategori",$E155),0)</f>
        <v>0</v>
      </c>
      <c r="AB155" s="40">
        <f>IFERROR(GETPIVOTDATA("Sum of 22.Volume",'Pivot Eval'!$A$1,"06.Tahun",Param!$B$2,"02.Regional",MID(AB$4,11,1),"08.Kanal",$C$38,"Group Eval",$D$22,"Kategori",$E155),0)</f>
        <v>0</v>
      </c>
      <c r="AC155" s="40">
        <f>IFERROR(GETPIVOTDATA("Sum of 22.Volume",'Pivot Eval'!$A$1,"06.Tahun",Param!$B$2,"02.Regional",MID(AC$4,11,1),"08.Kanal",$C$38,"Group Eval",$D$22,"Kategori",$E155),0)</f>
        <v>0</v>
      </c>
      <c r="AD155" s="40">
        <f>IFERROR(GETPIVOTDATA("Sum of 22.Volume",'Pivot Eval'!$A$1,"06.Tahun",Param!$B$2,"02.Regional",MID(AD$4,11,1),"08.Kanal",$C$38,"Group Eval",$D$22,"Kategori",$E155),0)</f>
        <v>0</v>
      </c>
      <c r="AE155" s="38">
        <f t="shared" si="175"/>
        <v>167746</v>
      </c>
      <c r="AH155" s="17"/>
      <c r="AI155" s="17"/>
      <c r="AJ155" s="17"/>
      <c r="AK155" s="17" t="s">
        <v>6869</v>
      </c>
      <c r="AL155" s="56">
        <f t="shared" si="161"/>
        <v>0</v>
      </c>
      <c r="AM155" s="56">
        <f t="shared" si="148"/>
        <v>0</v>
      </c>
      <c r="AN155" s="56">
        <f t="shared" si="149"/>
        <v>30275.044539309427</v>
      </c>
      <c r="AO155" s="56">
        <f t="shared" si="150"/>
        <v>2695354.4786206898</v>
      </c>
      <c r="AP155" s="56">
        <f t="shared" si="151"/>
        <v>0</v>
      </c>
      <c r="AQ155" s="56">
        <f t="shared" si="152"/>
        <v>0</v>
      </c>
      <c r="AR155" s="56">
        <f t="shared" si="153"/>
        <v>0</v>
      </c>
      <c r="AS155" s="56">
        <f t="shared" si="154"/>
        <v>0</v>
      </c>
      <c r="AT155" s="56">
        <f t="shared" si="155"/>
        <v>0</v>
      </c>
      <c r="AU155" s="57">
        <f t="shared" si="156"/>
        <v>89645.655997758513</v>
      </c>
    </row>
    <row r="156" spans="2:47">
      <c r="D156" s="10" t="s">
        <v>1085</v>
      </c>
      <c r="F156" s="34">
        <f>SUM(F157:F159)</f>
        <v>0</v>
      </c>
      <c r="G156" s="34">
        <f>SUM(G157:G159)</f>
        <v>1122965787249</v>
      </c>
      <c r="H156" s="34">
        <f>SUM(H157:H159)</f>
        <v>0</v>
      </c>
      <c r="I156" s="34">
        <f t="shared" ref="I156:N156" si="182">SUM(I157:I159)</f>
        <v>0</v>
      </c>
      <c r="J156" s="34">
        <f t="shared" si="182"/>
        <v>787916058264</v>
      </c>
      <c r="K156" s="34">
        <f t="shared" si="182"/>
        <v>485804318923</v>
      </c>
      <c r="L156" s="34">
        <f t="shared" si="182"/>
        <v>0</v>
      </c>
      <c r="M156" s="34">
        <f t="shared" si="182"/>
        <v>0</v>
      </c>
      <c r="N156" s="34">
        <f t="shared" si="182"/>
        <v>129232373050</v>
      </c>
      <c r="O156" s="39">
        <f t="shared" si="173"/>
        <v>2525918537486</v>
      </c>
      <c r="T156" s="10" t="s">
        <v>1085</v>
      </c>
      <c r="V156" s="34">
        <f>SUM(V157:V159)</f>
        <v>0</v>
      </c>
      <c r="W156" s="34">
        <f>SUM(W157:W159)</f>
        <v>667870</v>
      </c>
      <c r="X156" s="34">
        <f>SUM(X157:X159)</f>
        <v>0</v>
      </c>
      <c r="Y156" s="34">
        <f t="shared" ref="Y156:AD156" si="183">SUM(Y157:Y159)</f>
        <v>0</v>
      </c>
      <c r="Z156" s="34">
        <f t="shared" si="183"/>
        <v>2887109</v>
      </c>
      <c r="AA156" s="34">
        <f t="shared" si="183"/>
        <v>22094491</v>
      </c>
      <c r="AB156" s="34">
        <f t="shared" si="183"/>
        <v>0</v>
      </c>
      <c r="AC156" s="34">
        <f t="shared" si="183"/>
        <v>0</v>
      </c>
      <c r="AD156" s="34">
        <f t="shared" si="183"/>
        <v>0</v>
      </c>
      <c r="AE156" s="39">
        <f t="shared" si="175"/>
        <v>25649470</v>
      </c>
      <c r="AJ156" s="10" t="s">
        <v>1085</v>
      </c>
      <c r="AL156" s="54">
        <f t="shared" si="161"/>
        <v>0</v>
      </c>
      <c r="AM156" s="54">
        <f t="shared" si="148"/>
        <v>1681413.7290924881</v>
      </c>
      <c r="AN156" s="54">
        <f t="shared" si="149"/>
        <v>0</v>
      </c>
      <c r="AO156" s="54">
        <f t="shared" si="150"/>
        <v>0</v>
      </c>
      <c r="AP156" s="54">
        <f t="shared" si="151"/>
        <v>272908.31702717149</v>
      </c>
      <c r="AQ156" s="54">
        <f t="shared" si="152"/>
        <v>21987.576854474719</v>
      </c>
      <c r="AR156" s="54">
        <f t="shared" si="153"/>
        <v>0</v>
      </c>
      <c r="AS156" s="54">
        <f t="shared" si="154"/>
        <v>0</v>
      </c>
      <c r="AT156" s="54">
        <f t="shared" si="155"/>
        <v>0</v>
      </c>
      <c r="AU156" s="55">
        <f t="shared" si="156"/>
        <v>98478.391073421793</v>
      </c>
    </row>
    <row r="157" spans="2:47">
      <c r="B157" s="17"/>
      <c r="C157" s="17"/>
      <c r="D157" s="17"/>
      <c r="E157" s="17" t="s">
        <v>1086</v>
      </c>
      <c r="F157" s="40">
        <f>IFERROR(GETPIVOTDATA("Sum of 20.Nilai",'Pivot Eval'!$A$1,"06.Tahun",Param!$B$2,"02.Regional",MID(F$4,11,1),"08.Kanal",$C$38,"Group Eval",$D$26,"Kategori",$E157),0)</f>
        <v>0</v>
      </c>
      <c r="G157" s="40">
        <f>IFERROR(GETPIVOTDATA("Sum of 20.Nilai",'Pivot Eval'!$A$1,"06.Tahun",Param!$B$2,"02.Regional",MID(G$4,11,1),"08.Kanal",$C$38,"Group Eval",$D$26,"Kategori",$E157),0)</f>
        <v>1122776737249</v>
      </c>
      <c r="H157" s="40">
        <f>IFERROR(GETPIVOTDATA("Sum of 20.Nilai",'Pivot Eval'!$A$1,"06.Tahun",Param!$B$2,"02.Regional",MID(H$4,11,1),"08.Kanal",$C$38,"Group Eval",$D$26,"Kategori",$E157),0)</f>
        <v>0</v>
      </c>
      <c r="I157" s="40">
        <f>IFERROR(GETPIVOTDATA("Sum of 20.Nilai",'Pivot Eval'!$A$1,"06.Tahun",Param!$B$2,"02.Regional",MID(I$4,11,1),"08.Kanal",$C$38,"Group Eval",$D$26,"Kategori",$E157),0)</f>
        <v>0</v>
      </c>
      <c r="J157" s="40">
        <f>IFERROR(GETPIVOTDATA("Sum of 20.Nilai",'Pivot Eval'!$A$1,"06.Tahun",Param!$B$2,"02.Regional",MID(J$4,11,1),"08.Kanal",$C$38,"Group Eval",$D$26,"Kategori",$E157),0)</f>
        <v>787916058264</v>
      </c>
      <c r="K157" s="40">
        <f>IFERROR(GETPIVOTDATA("Sum of 20.Nilai",'Pivot Eval'!$A$1,"06.Tahun",Param!$B$2,"02.Regional",MID(K$4,11,1),"08.Kanal",$C$38,"Group Eval",$D$26,"Kategori",$E157),0)</f>
        <v>442778904944</v>
      </c>
      <c r="L157" s="40">
        <f>IFERROR(GETPIVOTDATA("Sum of 20.Nilai",'Pivot Eval'!$A$1,"06.Tahun",Param!$B$2,"02.Regional",MID(L$4,11,1),"08.Kanal",$C$38,"Group Eval",$D$26,"Kategori",$E157),0)</f>
        <v>0</v>
      </c>
      <c r="M157" s="40">
        <f>IFERROR(GETPIVOTDATA("Sum of 20.Nilai",'Pivot Eval'!$A$1,"06.Tahun",Param!$B$2,"02.Regional",MID(M$4,11,1),"08.Kanal",$C$38,"Group Eval",$D$26,"Kategori",$E157),0)</f>
        <v>0</v>
      </c>
      <c r="N157" s="40">
        <f>IFERROR(GETPIVOTDATA("Sum of 20.Nilai",'Pivot Eval'!$A$1,"06.Tahun",Param!$B$2,"02.Regional",MID(N$4,11,1),"08.Kanal",$C$38,"Group Eval",$D$26,"Kategori",$E157),0)</f>
        <v>129232373050</v>
      </c>
      <c r="O157" s="38">
        <f t="shared" si="173"/>
        <v>2482704073507</v>
      </c>
      <c r="R157" s="17"/>
      <c r="S157" s="17"/>
      <c r="T157" s="17"/>
      <c r="U157" s="17" t="s">
        <v>1086</v>
      </c>
      <c r="V157" s="40">
        <f>IFERROR(GETPIVOTDATA("Sum of 22.Volume",'Pivot Eval'!$A$1,"06.Tahun",Param!$B$2,"02.Regional",MID(V$4,11,1),"08.Kanal",$C$38,"Group Eval",$D$26,"Kategori",$E157),0)</f>
        <v>0</v>
      </c>
      <c r="W157" s="40">
        <f>IFERROR(GETPIVOTDATA("Sum of 22.Volume",'Pivot Eval'!$A$1,"06.Tahun",Param!$B$2,"02.Regional",MID(W$4,11,1),"08.Kanal",$C$38,"Group Eval",$D$26,"Kategori",$E157),0)</f>
        <v>667870</v>
      </c>
      <c r="X157" s="40">
        <f>IFERROR(GETPIVOTDATA("Sum of 22.Volume",'Pivot Eval'!$A$1,"06.Tahun",Param!$B$2,"02.Regional",MID(X$4,11,1),"08.Kanal",$C$38,"Group Eval",$D$26,"Kategori",$E157),0)</f>
        <v>0</v>
      </c>
      <c r="Y157" s="40">
        <f>IFERROR(GETPIVOTDATA("Sum of 22.Volume",'Pivot Eval'!$A$1,"06.Tahun",Param!$B$2,"02.Regional",MID(Y$4,11,1),"08.Kanal",$C$38,"Group Eval",$D$26,"Kategori",$E157),0)</f>
        <v>0</v>
      </c>
      <c r="Z157" s="40">
        <f>IFERROR(GETPIVOTDATA("Sum of 22.Volume",'Pivot Eval'!$A$1,"06.Tahun",Param!$B$2,"02.Regional",MID(Z$4,11,1),"08.Kanal",$C$38,"Group Eval",$D$26,"Kategori",$E157),0)</f>
        <v>2887109</v>
      </c>
      <c r="AA157" s="40">
        <f>IFERROR(GETPIVOTDATA("Sum of 22.Volume",'Pivot Eval'!$A$1,"06.Tahun",Param!$B$2,"02.Regional",MID(AA$4,11,1),"08.Kanal",$C$38,"Group Eval",$D$26,"Kategori",$E157),0)</f>
        <v>21902531</v>
      </c>
      <c r="AB157" s="40">
        <f>IFERROR(GETPIVOTDATA("Sum of 22.Volume",'Pivot Eval'!$A$1,"06.Tahun",Param!$B$2,"02.Regional",MID(AB$4,11,1),"08.Kanal",$C$38,"Group Eval",$D$26,"Kategori",$E157),0)</f>
        <v>0</v>
      </c>
      <c r="AC157" s="40">
        <f>IFERROR(GETPIVOTDATA("Sum of 22.Volume",'Pivot Eval'!$A$1,"06.Tahun",Param!$B$2,"02.Regional",MID(AC$4,11,1),"08.Kanal",$C$38,"Group Eval",$D$26,"Kategori",$E157),0)</f>
        <v>0</v>
      </c>
      <c r="AD157" s="40">
        <f>IFERROR(GETPIVOTDATA("Sum of 22.Volume",'Pivot Eval'!$A$1,"06.Tahun",Param!$B$2,"02.Regional",MID(AD$4,11,1),"08.Kanal",$C$38,"Group Eval",$D$26,"Kategori",$E157),0)</f>
        <v>0</v>
      </c>
      <c r="AE157" s="38">
        <f t="shared" si="175"/>
        <v>25457510</v>
      </c>
      <c r="AH157" s="17"/>
      <c r="AI157" s="17"/>
      <c r="AJ157" s="17"/>
      <c r="AK157" s="17" t="s">
        <v>1086</v>
      </c>
      <c r="AL157" s="56">
        <f t="shared" si="161"/>
        <v>0</v>
      </c>
      <c r="AM157" s="56">
        <f t="shared" si="148"/>
        <v>1681130.6650231332</v>
      </c>
      <c r="AN157" s="56">
        <f t="shared" si="149"/>
        <v>0</v>
      </c>
      <c r="AO157" s="56">
        <f t="shared" si="150"/>
        <v>0</v>
      </c>
      <c r="AP157" s="56">
        <f t="shared" si="151"/>
        <v>272908.31702717149</v>
      </c>
      <c r="AQ157" s="56">
        <f t="shared" si="152"/>
        <v>20215.87847285777</v>
      </c>
      <c r="AR157" s="56">
        <f t="shared" si="153"/>
        <v>0</v>
      </c>
      <c r="AS157" s="56">
        <f t="shared" si="154"/>
        <v>0</v>
      </c>
      <c r="AT157" s="56">
        <f t="shared" si="155"/>
        <v>0</v>
      </c>
      <c r="AU157" s="57">
        <f t="shared" si="156"/>
        <v>97523.444889425562</v>
      </c>
    </row>
    <row r="158" spans="2:47">
      <c r="E158" s="10" t="s">
        <v>2073</v>
      </c>
      <c r="F158" s="34">
        <f>IFERROR(GETPIVOTDATA("Sum of 20.Nilai",'Pivot Eval'!$A$1,"06.Tahun",Param!$B$2,"02.Regional",MID(F$4,11,1),"08.Kanal",$C$38,"Group Eval",$D$26,"Kategori",$E158),0)</f>
        <v>0</v>
      </c>
      <c r="G158" s="34">
        <f>IFERROR(GETPIVOTDATA("Sum of 20.Nilai",'Pivot Eval'!$A$1,"06.Tahun",Param!$B$2,"02.Regional",MID(G$4,11,1),"08.Kanal",$C$38,"Group Eval",$D$26,"Kategori",$E158),0)</f>
        <v>189050000</v>
      </c>
      <c r="H158" s="34">
        <f>IFERROR(GETPIVOTDATA("Sum of 20.Nilai",'Pivot Eval'!$A$1,"06.Tahun",Param!$B$2,"02.Regional",MID(H$4,11,1),"08.Kanal",$C$38,"Group Eval",$D$26,"Kategori",$E158),0)</f>
        <v>0</v>
      </c>
      <c r="I158" s="34">
        <f>IFERROR(GETPIVOTDATA("Sum of 20.Nilai",'Pivot Eval'!$A$1,"06.Tahun",Param!$B$2,"02.Regional",MID(I$4,11,1),"08.Kanal",$C$38,"Group Eval",$D$26,"Kategori",$E158),0)</f>
        <v>0</v>
      </c>
      <c r="J158" s="34">
        <f>IFERROR(GETPIVOTDATA("Sum of 20.Nilai",'Pivot Eval'!$A$1,"06.Tahun",Param!$B$2,"02.Regional",MID(J$4,11,1),"08.Kanal",$C$38,"Group Eval",$D$26,"Kategori",$E158),0)</f>
        <v>0</v>
      </c>
      <c r="K158" s="34">
        <f>IFERROR(GETPIVOTDATA("Sum of 20.Nilai",'Pivot Eval'!$A$1,"06.Tahun",Param!$B$2,"02.Regional",MID(K$4,11,1),"08.Kanal",$C$38,"Group Eval",$D$26,"Kategori",$E158),0)</f>
        <v>43025413979</v>
      </c>
      <c r="L158" s="34">
        <f>IFERROR(GETPIVOTDATA("Sum of 20.Nilai",'Pivot Eval'!$A$1,"06.Tahun",Param!$B$2,"02.Regional",MID(L$4,11,1),"08.Kanal",$C$38,"Group Eval",$D$26,"Kategori",$E158),0)</f>
        <v>0</v>
      </c>
      <c r="M158" s="34">
        <f>IFERROR(GETPIVOTDATA("Sum of 20.Nilai",'Pivot Eval'!$A$1,"06.Tahun",Param!$B$2,"02.Regional",MID(M$4,11,1),"08.Kanal",$C$38,"Group Eval",$D$26,"Kategori",$E158),0)</f>
        <v>0</v>
      </c>
      <c r="N158" s="34">
        <f>IFERROR(GETPIVOTDATA("Sum of 20.Nilai",'Pivot Eval'!$A$1,"06.Tahun",Param!$B$2,"02.Regional",MID(N$4,11,1),"08.Kanal",$C$38,"Group Eval",$D$26,"Kategori",$E158),0)</f>
        <v>0</v>
      </c>
      <c r="O158" s="39">
        <f t="shared" si="173"/>
        <v>43214463979</v>
      </c>
      <c r="U158" s="10" t="s">
        <v>2073</v>
      </c>
      <c r="V158" s="34">
        <f>IFERROR(GETPIVOTDATA("Sum of 22.Volume",'Pivot Eval'!$A$1,"06.Tahun",Param!$B$2,"02.Regional",MID(V$4,11,1),"08.Kanal",$C$38,"Group Eval",$D$26,"Kategori",$E158),0)</f>
        <v>0</v>
      </c>
      <c r="W158" s="34">
        <f>IFERROR(GETPIVOTDATA("Sum of 22.Volume",'Pivot Eval'!$A$1,"06.Tahun",Param!$B$2,"02.Regional",MID(W$4,11,1),"08.Kanal",$C$38,"Group Eval",$D$26,"Kategori",$E158),0)</f>
        <v>0</v>
      </c>
      <c r="X158" s="34">
        <f>IFERROR(GETPIVOTDATA("Sum of 22.Volume",'Pivot Eval'!$A$1,"06.Tahun",Param!$B$2,"02.Regional",MID(X$4,11,1),"08.Kanal",$C$38,"Group Eval",$D$26,"Kategori",$E158),0)</f>
        <v>0</v>
      </c>
      <c r="Y158" s="34">
        <f>IFERROR(GETPIVOTDATA("Sum of 22.Volume",'Pivot Eval'!$A$1,"06.Tahun",Param!$B$2,"02.Regional",MID(Y$4,11,1),"08.Kanal",$C$38,"Group Eval",$D$26,"Kategori",$E158),0)</f>
        <v>0</v>
      </c>
      <c r="Z158" s="34">
        <f>IFERROR(GETPIVOTDATA("Sum of 22.Volume",'Pivot Eval'!$A$1,"06.Tahun",Param!$B$2,"02.Regional",MID(Z$4,11,1),"08.Kanal",$C$38,"Group Eval",$D$26,"Kategori",$E158),0)</f>
        <v>0</v>
      </c>
      <c r="AA158" s="34">
        <f>IFERROR(GETPIVOTDATA("Sum of 22.Volume",'Pivot Eval'!$A$1,"06.Tahun",Param!$B$2,"02.Regional",MID(AA$4,11,1),"08.Kanal",$C$38,"Group Eval",$D$26,"Kategori",$E158),0)</f>
        <v>191960</v>
      </c>
      <c r="AB158" s="34">
        <f>IFERROR(GETPIVOTDATA("Sum of 22.Volume",'Pivot Eval'!$A$1,"06.Tahun",Param!$B$2,"02.Regional",MID(AB$4,11,1),"08.Kanal",$C$38,"Group Eval",$D$26,"Kategori",$E158),0)</f>
        <v>0</v>
      </c>
      <c r="AC158" s="34">
        <f>IFERROR(GETPIVOTDATA("Sum of 22.Volume",'Pivot Eval'!$A$1,"06.Tahun",Param!$B$2,"02.Regional",MID(AC$4,11,1),"08.Kanal",$C$38,"Group Eval",$D$26,"Kategori",$E158),0)</f>
        <v>0</v>
      </c>
      <c r="AD158" s="34">
        <f>IFERROR(GETPIVOTDATA("Sum of 22.Volume",'Pivot Eval'!$A$1,"06.Tahun",Param!$B$2,"02.Regional",MID(AD$4,11,1),"08.Kanal",$C$38,"Group Eval",$D$26,"Kategori",$E158),0)</f>
        <v>0</v>
      </c>
      <c r="AE158" s="39">
        <f t="shared" si="175"/>
        <v>191960</v>
      </c>
      <c r="AK158" s="10" t="s">
        <v>2073</v>
      </c>
      <c r="AL158" s="54">
        <f t="shared" si="161"/>
        <v>0</v>
      </c>
      <c r="AM158" s="54">
        <f t="shared" si="148"/>
        <v>0</v>
      </c>
      <c r="AN158" s="54">
        <f t="shared" si="149"/>
        <v>0</v>
      </c>
      <c r="AO158" s="54">
        <f t="shared" si="150"/>
        <v>0</v>
      </c>
      <c r="AP158" s="54">
        <f t="shared" si="151"/>
        <v>0</v>
      </c>
      <c r="AQ158" s="54">
        <f t="shared" si="152"/>
        <v>224137.39309752031</v>
      </c>
      <c r="AR158" s="54">
        <f t="shared" si="153"/>
        <v>0</v>
      </c>
      <c r="AS158" s="54">
        <f t="shared" si="154"/>
        <v>0</v>
      </c>
      <c r="AT158" s="54">
        <f t="shared" si="155"/>
        <v>0</v>
      </c>
      <c r="AU158" s="55">
        <f t="shared" si="156"/>
        <v>225122.23368931026</v>
      </c>
    </row>
    <row r="159" spans="2:47">
      <c r="B159" s="17"/>
      <c r="C159" s="17"/>
      <c r="D159" s="17"/>
      <c r="E159" s="17" t="s">
        <v>6494</v>
      </c>
      <c r="F159" s="40">
        <f>IFERROR(GETPIVOTDATA("Sum of 20.Nilai",'Pivot Eval'!$A$1,"06.Tahun",Param!$B$2,"02.Regional",MID(F$4,11,1),"08.Kanal",$C$38,"Group Eval",$D$26,"Kategori",$E159),0)</f>
        <v>0</v>
      </c>
      <c r="G159" s="40">
        <f>IFERROR(GETPIVOTDATA("Sum of 20.Nilai",'Pivot Eval'!$A$1,"06.Tahun",Param!$B$2,"02.Regional",MID(G$4,11,1),"08.Kanal",$C$38,"Group Eval",$D$26,"Kategori",$E159),0)</f>
        <v>0</v>
      </c>
      <c r="H159" s="40">
        <f>IFERROR(GETPIVOTDATA("Sum of 20.Nilai",'Pivot Eval'!$A$1,"06.Tahun",Param!$B$2,"02.Regional",MID(H$4,11,1),"08.Kanal",$C$38,"Group Eval",$D$26,"Kategori",$E159),0)</f>
        <v>0</v>
      </c>
      <c r="I159" s="40">
        <f>IFERROR(GETPIVOTDATA("Sum of 20.Nilai",'Pivot Eval'!$A$1,"06.Tahun",Param!$B$2,"02.Regional",MID(I$4,11,1),"08.Kanal",$C$38,"Group Eval",$D$26,"Kategori",$E159),0)</f>
        <v>0</v>
      </c>
      <c r="J159" s="40">
        <f>IFERROR(GETPIVOTDATA("Sum of 20.Nilai",'Pivot Eval'!$A$1,"06.Tahun",Param!$B$2,"02.Regional",MID(J$4,11,1),"08.Kanal",$C$38,"Group Eval",$D$26,"Kategori",$E159),0)</f>
        <v>0</v>
      </c>
      <c r="K159" s="40">
        <f>IFERROR(GETPIVOTDATA("Sum of 20.Nilai",'Pivot Eval'!$A$1,"06.Tahun",Param!$B$2,"02.Regional",MID(K$4,11,1),"08.Kanal",$C$38,"Group Eval",$D$26,"Kategori",$E159),0)</f>
        <v>0</v>
      </c>
      <c r="L159" s="40">
        <f>IFERROR(GETPIVOTDATA("Sum of 20.Nilai",'Pivot Eval'!$A$1,"06.Tahun",Param!$B$2,"02.Regional",MID(L$4,11,1),"08.Kanal",$C$38,"Group Eval",$D$26,"Kategori",$E159),0)</f>
        <v>0</v>
      </c>
      <c r="M159" s="40">
        <f>IFERROR(GETPIVOTDATA("Sum of 20.Nilai",'Pivot Eval'!$A$1,"06.Tahun",Param!$B$2,"02.Regional",MID(M$4,11,1),"08.Kanal",$C$38,"Group Eval",$D$26,"Kategori",$E159),0)</f>
        <v>0</v>
      </c>
      <c r="N159" s="40">
        <f>IFERROR(GETPIVOTDATA("Sum of 20.Nilai",'Pivot Eval'!$A$1,"06.Tahun",Param!$B$2,"02.Regional",MID(N$4,11,1),"08.Kanal",$C$38,"Group Eval",$D$26,"Kategori",$E159),0)</f>
        <v>0</v>
      </c>
      <c r="O159" s="38">
        <f t="shared" si="173"/>
        <v>0</v>
      </c>
      <c r="R159" s="17"/>
      <c r="S159" s="17"/>
      <c r="T159" s="17"/>
      <c r="U159" s="17" t="s">
        <v>6494</v>
      </c>
      <c r="V159" s="40">
        <f>IFERROR(GETPIVOTDATA("Sum of 22.Volume",'Pivot Eval'!$A$1,"06.Tahun",Param!$B$2,"02.Regional",MID(V$4,11,1),"08.Kanal",$C$38,"Group Eval",$D$26,"Kategori",$E159),0)</f>
        <v>0</v>
      </c>
      <c r="W159" s="40">
        <f>IFERROR(GETPIVOTDATA("Sum of 22.Volume",'Pivot Eval'!$A$1,"06.Tahun",Param!$B$2,"02.Regional",MID(W$4,11,1),"08.Kanal",$C$38,"Group Eval",$D$26,"Kategori",$E159),0)</f>
        <v>0</v>
      </c>
      <c r="X159" s="40">
        <f>IFERROR(GETPIVOTDATA("Sum of 22.Volume",'Pivot Eval'!$A$1,"06.Tahun",Param!$B$2,"02.Regional",MID(X$4,11,1),"08.Kanal",$C$38,"Group Eval",$D$26,"Kategori",$E159),0)</f>
        <v>0</v>
      </c>
      <c r="Y159" s="40">
        <f>IFERROR(GETPIVOTDATA("Sum of 22.Volume",'Pivot Eval'!$A$1,"06.Tahun",Param!$B$2,"02.Regional",MID(Y$4,11,1),"08.Kanal",$C$38,"Group Eval",$D$26,"Kategori",$E159),0)</f>
        <v>0</v>
      </c>
      <c r="Z159" s="40">
        <f>IFERROR(GETPIVOTDATA("Sum of 22.Volume",'Pivot Eval'!$A$1,"06.Tahun",Param!$B$2,"02.Regional",MID(Z$4,11,1),"08.Kanal",$C$38,"Group Eval",$D$26,"Kategori",$E159),0)</f>
        <v>0</v>
      </c>
      <c r="AA159" s="40">
        <f>IFERROR(GETPIVOTDATA("Sum of 22.Volume",'Pivot Eval'!$A$1,"06.Tahun",Param!$B$2,"02.Regional",MID(AA$4,11,1),"08.Kanal",$C$38,"Group Eval",$D$26,"Kategori",$E159),0)</f>
        <v>0</v>
      </c>
      <c r="AB159" s="40">
        <f>IFERROR(GETPIVOTDATA("Sum of 22.Volume",'Pivot Eval'!$A$1,"06.Tahun",Param!$B$2,"02.Regional",MID(AB$4,11,1),"08.Kanal",$C$38,"Group Eval",$D$26,"Kategori",$E159),0)</f>
        <v>0</v>
      </c>
      <c r="AC159" s="40">
        <f>IFERROR(GETPIVOTDATA("Sum of 22.Volume",'Pivot Eval'!$A$1,"06.Tahun",Param!$B$2,"02.Regional",MID(AC$4,11,1),"08.Kanal",$C$38,"Group Eval",$D$26,"Kategori",$E159),0)</f>
        <v>0</v>
      </c>
      <c r="AD159" s="40">
        <f>IFERROR(GETPIVOTDATA("Sum of 22.Volume",'Pivot Eval'!$A$1,"06.Tahun",Param!$B$2,"02.Regional",MID(AD$4,11,1),"08.Kanal",$C$38,"Group Eval",$D$26,"Kategori",$E159),0)</f>
        <v>0</v>
      </c>
      <c r="AE159" s="38">
        <f t="shared" si="175"/>
        <v>0</v>
      </c>
      <c r="AH159" s="17"/>
      <c r="AI159" s="17"/>
      <c r="AJ159" s="17"/>
      <c r="AK159" s="17" t="s">
        <v>6494</v>
      </c>
      <c r="AL159" s="56">
        <f t="shared" si="161"/>
        <v>0</v>
      </c>
      <c r="AM159" s="56">
        <f t="shared" si="148"/>
        <v>0</v>
      </c>
      <c r="AN159" s="56">
        <f t="shared" si="149"/>
        <v>0</v>
      </c>
      <c r="AO159" s="56">
        <f t="shared" si="150"/>
        <v>0</v>
      </c>
      <c r="AP159" s="56">
        <f t="shared" si="151"/>
        <v>0</v>
      </c>
      <c r="AQ159" s="56">
        <f t="shared" si="152"/>
        <v>0</v>
      </c>
      <c r="AR159" s="56">
        <f t="shared" si="153"/>
        <v>0</v>
      </c>
      <c r="AS159" s="56">
        <f t="shared" si="154"/>
        <v>0</v>
      </c>
      <c r="AT159" s="56">
        <f t="shared" si="155"/>
        <v>0</v>
      </c>
      <c r="AU159" s="57">
        <f t="shared" si="156"/>
        <v>0</v>
      </c>
    </row>
    <row r="160" spans="2:47">
      <c r="D160" s="10" t="s">
        <v>1103</v>
      </c>
      <c r="F160" s="34">
        <f>SUM(F161:F162)</f>
        <v>0</v>
      </c>
      <c r="G160" s="34">
        <f>SUM(G161:G162)</f>
        <v>0</v>
      </c>
      <c r="H160" s="34">
        <f>SUM(H161:H162)</f>
        <v>0</v>
      </c>
      <c r="I160" s="34">
        <f t="shared" ref="I160:N160" si="184">SUM(I161:I162)</f>
        <v>15429448500</v>
      </c>
      <c r="J160" s="34">
        <f t="shared" si="184"/>
        <v>0</v>
      </c>
      <c r="K160" s="34">
        <f t="shared" si="184"/>
        <v>147538239031</v>
      </c>
      <c r="L160" s="34">
        <f t="shared" si="184"/>
        <v>0</v>
      </c>
      <c r="M160" s="34">
        <f t="shared" si="184"/>
        <v>0</v>
      </c>
      <c r="N160" s="34">
        <f t="shared" si="184"/>
        <v>0</v>
      </c>
      <c r="O160" s="39">
        <f t="shared" si="173"/>
        <v>162967687531</v>
      </c>
      <c r="T160" s="10" t="s">
        <v>1103</v>
      </c>
      <c r="V160" s="34">
        <f>SUM(V161:V162)</f>
        <v>0</v>
      </c>
      <c r="W160" s="34">
        <f>SUM(W161:W162)</f>
        <v>0</v>
      </c>
      <c r="X160" s="34">
        <f>SUM(X161:X162)</f>
        <v>0</v>
      </c>
      <c r="Y160" s="34">
        <f t="shared" ref="Y160:AD160" si="185">SUM(Y161:Y162)</f>
        <v>89680</v>
      </c>
      <c r="Z160" s="34">
        <f t="shared" si="185"/>
        <v>0</v>
      </c>
      <c r="AA160" s="34">
        <f t="shared" si="185"/>
        <v>117000</v>
      </c>
      <c r="AB160" s="34">
        <f t="shared" si="185"/>
        <v>0</v>
      </c>
      <c r="AC160" s="34">
        <f t="shared" si="185"/>
        <v>0</v>
      </c>
      <c r="AD160" s="34">
        <f t="shared" si="185"/>
        <v>0</v>
      </c>
      <c r="AE160" s="39">
        <f t="shared" si="175"/>
        <v>206680</v>
      </c>
      <c r="AJ160" s="10" t="s">
        <v>1103</v>
      </c>
      <c r="AL160" s="54">
        <f t="shared" si="161"/>
        <v>0</v>
      </c>
      <c r="AM160" s="54">
        <f t="shared" si="148"/>
        <v>0</v>
      </c>
      <c r="AN160" s="54">
        <f t="shared" si="149"/>
        <v>0</v>
      </c>
      <c r="AO160" s="54">
        <f t="shared" si="150"/>
        <v>172050.05017841214</v>
      </c>
      <c r="AP160" s="54">
        <f t="shared" si="151"/>
        <v>0</v>
      </c>
      <c r="AQ160" s="54">
        <f t="shared" si="152"/>
        <v>1261010.5900085471</v>
      </c>
      <c r="AR160" s="54">
        <f t="shared" si="153"/>
        <v>0</v>
      </c>
      <c r="AS160" s="54">
        <f t="shared" si="154"/>
        <v>0</v>
      </c>
      <c r="AT160" s="54">
        <f t="shared" si="155"/>
        <v>0</v>
      </c>
      <c r="AU160" s="55">
        <f t="shared" si="156"/>
        <v>788502.4556367331</v>
      </c>
    </row>
    <row r="161" spans="2:47">
      <c r="B161" s="17"/>
      <c r="C161" s="17"/>
      <c r="D161" s="17"/>
      <c r="E161" s="17" t="s">
        <v>1300</v>
      </c>
      <c r="F161" s="40">
        <f>IFERROR(GETPIVOTDATA("Sum of 20.Nilai",'Pivot Eval'!$A$1,"06.Tahun",Param!$B$2,"02.Regional",MID(F$4,11,1),"08.Kanal",$C$38,"Group Eval",$D$30,"Kategori",$E161),0)</f>
        <v>0</v>
      </c>
      <c r="G161" s="40">
        <f>IFERROR(GETPIVOTDATA("Sum of 20.Nilai",'Pivot Eval'!$A$1,"06.Tahun",Param!$B$2,"02.Regional",MID(G$4,11,1),"08.Kanal",$C$38,"Group Eval",$D$30,"Kategori",$E161),0)</f>
        <v>0</v>
      </c>
      <c r="H161" s="40">
        <f>IFERROR(GETPIVOTDATA("Sum of 20.Nilai",'Pivot Eval'!$A$1,"06.Tahun",Param!$B$2,"02.Regional",MID(H$4,11,1),"08.Kanal",$C$38,"Group Eval",$D$30,"Kategori",$E161),0)</f>
        <v>0</v>
      </c>
      <c r="I161" s="40">
        <f>IFERROR(GETPIVOTDATA("Sum of 20.Nilai",'Pivot Eval'!$A$1,"06.Tahun",Param!$B$2,"02.Regional",MID(I$4,11,1),"08.Kanal",$C$38,"Group Eval",$D$30,"Kategori",$E161),0)</f>
        <v>0</v>
      </c>
      <c r="J161" s="40">
        <f>IFERROR(GETPIVOTDATA("Sum of 20.Nilai",'Pivot Eval'!$A$1,"06.Tahun",Param!$B$2,"02.Regional",MID(J$4,11,1),"08.Kanal",$C$38,"Group Eval",$D$30,"Kategori",$E161),0)</f>
        <v>0</v>
      </c>
      <c r="K161" s="40">
        <f>IFERROR(GETPIVOTDATA("Sum of 20.Nilai",'Pivot Eval'!$A$1,"06.Tahun",Param!$B$2,"02.Regional",MID(K$4,11,1),"08.Kanal",$C$38,"Group Eval",$D$30,"Kategori",$E161),0)</f>
        <v>134913735999</v>
      </c>
      <c r="L161" s="40">
        <f>IFERROR(GETPIVOTDATA("Sum of 20.Nilai",'Pivot Eval'!$A$1,"06.Tahun",Param!$B$2,"02.Regional",MID(L$4,11,1),"08.Kanal",$C$38,"Group Eval",$D$30,"Kategori",$E161),0)</f>
        <v>0</v>
      </c>
      <c r="M161" s="40">
        <f>IFERROR(GETPIVOTDATA("Sum of 20.Nilai",'Pivot Eval'!$A$1,"06.Tahun",Param!$B$2,"02.Regional",MID(M$4,11,1),"08.Kanal",$C$38,"Group Eval",$D$30,"Kategori",$E161),0)</f>
        <v>0</v>
      </c>
      <c r="N161" s="40">
        <f>IFERROR(GETPIVOTDATA("Sum of 20.Nilai",'Pivot Eval'!$A$1,"06.Tahun",Param!$B$2,"02.Regional",MID(N$4,11,1),"08.Kanal",$C$38,"Group Eval",$D$30,"Kategori",$E161),0)</f>
        <v>0</v>
      </c>
      <c r="O161" s="38">
        <f t="shared" si="173"/>
        <v>134913735999</v>
      </c>
      <c r="R161" s="17"/>
      <c r="S161" s="17"/>
      <c r="T161" s="17"/>
      <c r="U161" s="17" t="s">
        <v>1300</v>
      </c>
      <c r="V161" s="40">
        <f>IFERROR(GETPIVOTDATA("Sum of 22.Volume",'Pivot Eval'!$A$1,"06.Tahun",Param!$B$2,"02.Regional",MID(V$4,11,1),"08.Kanal",$C$38,"Group Eval",$D$30,"Kategori",$E161),0)</f>
        <v>0</v>
      </c>
      <c r="W161" s="40">
        <f>IFERROR(GETPIVOTDATA("Sum of 22.Volume",'Pivot Eval'!$A$1,"06.Tahun",Param!$B$2,"02.Regional",MID(W$4,11,1),"08.Kanal",$C$38,"Group Eval",$D$30,"Kategori",$E161),0)</f>
        <v>0</v>
      </c>
      <c r="X161" s="40">
        <f>IFERROR(GETPIVOTDATA("Sum of 22.Volume",'Pivot Eval'!$A$1,"06.Tahun",Param!$B$2,"02.Regional",MID(X$4,11,1),"08.Kanal",$C$38,"Group Eval",$D$30,"Kategori",$E161),0)</f>
        <v>0</v>
      </c>
      <c r="Y161" s="40">
        <f>IFERROR(GETPIVOTDATA("Sum of 22.Volume",'Pivot Eval'!$A$1,"06.Tahun",Param!$B$2,"02.Regional",MID(Y$4,11,1),"08.Kanal",$C$38,"Group Eval",$D$30,"Kategori",$E161),0)</f>
        <v>0</v>
      </c>
      <c r="Z161" s="40">
        <f>IFERROR(GETPIVOTDATA("Sum of 22.Volume",'Pivot Eval'!$A$1,"06.Tahun",Param!$B$2,"02.Regional",MID(Z$4,11,1),"08.Kanal",$C$38,"Group Eval",$D$30,"Kategori",$E161),0)</f>
        <v>0</v>
      </c>
      <c r="AA161" s="40">
        <f>IFERROR(GETPIVOTDATA("Sum of 22.Volume",'Pivot Eval'!$A$1,"06.Tahun",Param!$B$2,"02.Regional",MID(AA$4,11,1),"08.Kanal",$C$38,"Group Eval",$D$30,"Kategori",$E161),0)</f>
        <v>75000</v>
      </c>
      <c r="AB161" s="40">
        <f>IFERROR(GETPIVOTDATA("Sum of 22.Volume",'Pivot Eval'!$A$1,"06.Tahun",Param!$B$2,"02.Regional",MID(AB$4,11,1),"08.Kanal",$C$38,"Group Eval",$D$30,"Kategori",$E161),0)</f>
        <v>0</v>
      </c>
      <c r="AC161" s="40">
        <f>IFERROR(GETPIVOTDATA("Sum of 22.Volume",'Pivot Eval'!$A$1,"06.Tahun",Param!$B$2,"02.Regional",MID(AC$4,11,1),"08.Kanal",$C$38,"Group Eval",$D$30,"Kategori",$E161),0)</f>
        <v>0</v>
      </c>
      <c r="AD161" s="40">
        <f>IFERROR(GETPIVOTDATA("Sum of 22.Volume",'Pivot Eval'!$A$1,"06.Tahun",Param!$B$2,"02.Regional",MID(AD$4,11,1),"08.Kanal",$C$38,"Group Eval",$D$30,"Kategori",$E161),0)</f>
        <v>0</v>
      </c>
      <c r="AE161" s="38">
        <f t="shared" si="175"/>
        <v>75000</v>
      </c>
      <c r="AH161" s="17"/>
      <c r="AI161" s="17"/>
      <c r="AJ161" s="17"/>
      <c r="AK161" s="17" t="s">
        <v>1300</v>
      </c>
      <c r="AL161" s="56">
        <f t="shared" si="161"/>
        <v>0</v>
      </c>
      <c r="AM161" s="56">
        <f t="shared" si="148"/>
        <v>0</v>
      </c>
      <c r="AN161" s="56">
        <f t="shared" si="149"/>
        <v>0</v>
      </c>
      <c r="AO161" s="56">
        <f t="shared" si="150"/>
        <v>0</v>
      </c>
      <c r="AP161" s="56">
        <f t="shared" si="151"/>
        <v>0</v>
      </c>
      <c r="AQ161" s="56">
        <f t="shared" si="152"/>
        <v>1798849.81332</v>
      </c>
      <c r="AR161" s="56">
        <f t="shared" si="153"/>
        <v>0</v>
      </c>
      <c r="AS161" s="56">
        <f t="shared" si="154"/>
        <v>0</v>
      </c>
      <c r="AT161" s="56">
        <f t="shared" si="155"/>
        <v>0</v>
      </c>
      <c r="AU161" s="57">
        <f t="shared" si="156"/>
        <v>1798849.81332</v>
      </c>
    </row>
    <row r="162" spans="2:47">
      <c r="E162" s="10" t="s">
        <v>1308</v>
      </c>
      <c r="F162" s="34">
        <f>IFERROR(GETPIVOTDATA("Sum of 20.Nilai",'Pivot Eval'!$A$1,"06.Tahun",Param!$B$2,"02.Regional",MID(F$4,11,1),"08.Kanal",$C$38,"Group Eval",$D$30,"Kategori",$E162),0)</f>
        <v>0</v>
      </c>
      <c r="G162" s="34">
        <f>IFERROR(GETPIVOTDATA("Sum of 20.Nilai",'Pivot Eval'!$A$1,"06.Tahun",Param!$B$2,"02.Regional",MID(G$4,11,1),"08.Kanal",$C$38,"Group Eval",$D$30,"Kategori",$E162),0)</f>
        <v>0</v>
      </c>
      <c r="H162" s="34">
        <f>IFERROR(GETPIVOTDATA("Sum of 20.Nilai",'Pivot Eval'!$A$1,"06.Tahun",Param!$B$2,"02.Regional",MID(H$4,11,1),"08.Kanal",$C$38,"Group Eval",$D$30,"Kategori",$E162),0)</f>
        <v>0</v>
      </c>
      <c r="I162" s="34">
        <f>IFERROR(GETPIVOTDATA("Sum of 20.Nilai",'Pivot Eval'!$A$1,"06.Tahun",Param!$B$2,"02.Regional",MID(I$4,11,1),"08.Kanal",$C$38,"Group Eval",$D$30,"Kategori",$E162),0)</f>
        <v>15429448500</v>
      </c>
      <c r="J162" s="34">
        <f>IFERROR(GETPIVOTDATA("Sum of 20.Nilai",'Pivot Eval'!$A$1,"06.Tahun",Param!$B$2,"02.Regional",MID(J$4,11,1),"08.Kanal",$C$38,"Group Eval",$D$30,"Kategori",$E162),0)</f>
        <v>0</v>
      </c>
      <c r="K162" s="34">
        <f>IFERROR(GETPIVOTDATA("Sum of 20.Nilai",'Pivot Eval'!$A$1,"06.Tahun",Param!$B$2,"02.Regional",MID(K$4,11,1),"08.Kanal",$C$38,"Group Eval",$D$30,"Kategori",$E162),0)</f>
        <v>12624503032</v>
      </c>
      <c r="L162" s="34">
        <f>IFERROR(GETPIVOTDATA("Sum of 20.Nilai",'Pivot Eval'!$A$1,"06.Tahun",Param!$B$2,"02.Regional",MID(L$4,11,1),"08.Kanal",$C$38,"Group Eval",$D$30,"Kategori",$E162),0)</f>
        <v>0</v>
      </c>
      <c r="M162" s="34">
        <f>IFERROR(GETPIVOTDATA("Sum of 20.Nilai",'Pivot Eval'!$A$1,"06.Tahun",Param!$B$2,"02.Regional",MID(M$4,11,1),"08.Kanal",$C$38,"Group Eval",$D$30,"Kategori",$E162),0)</f>
        <v>0</v>
      </c>
      <c r="N162" s="34">
        <f>IFERROR(GETPIVOTDATA("Sum of 20.Nilai",'Pivot Eval'!$A$1,"06.Tahun",Param!$B$2,"02.Regional",MID(N$4,11,1),"08.Kanal",$C$38,"Group Eval",$D$30,"Kategori",$E162),0)</f>
        <v>0</v>
      </c>
      <c r="O162" s="39">
        <f t="shared" si="173"/>
        <v>28053951532</v>
      </c>
      <c r="U162" s="10" t="s">
        <v>1308</v>
      </c>
      <c r="V162" s="34">
        <f>IFERROR(GETPIVOTDATA("Sum of 22.Volume",'Pivot Eval'!$A$1,"06.Tahun",Param!$B$2,"02.Regional",MID(V$4,11,1),"08.Kanal",$C$38,"Group Eval",$D$30,"Kategori",$E162),0)</f>
        <v>0</v>
      </c>
      <c r="W162" s="34">
        <f>IFERROR(GETPIVOTDATA("Sum of 22.Volume",'Pivot Eval'!$A$1,"06.Tahun",Param!$B$2,"02.Regional",MID(W$4,11,1),"08.Kanal",$C$38,"Group Eval",$D$30,"Kategori",$E162),0)</f>
        <v>0</v>
      </c>
      <c r="X162" s="34">
        <f>IFERROR(GETPIVOTDATA("Sum of 22.Volume",'Pivot Eval'!$A$1,"06.Tahun",Param!$B$2,"02.Regional",MID(X$4,11,1),"08.Kanal",$C$38,"Group Eval",$D$30,"Kategori",$E162),0)</f>
        <v>0</v>
      </c>
      <c r="Y162" s="34">
        <f>IFERROR(GETPIVOTDATA("Sum of 22.Volume",'Pivot Eval'!$A$1,"06.Tahun",Param!$B$2,"02.Regional",MID(Y$4,11,1),"08.Kanal",$C$38,"Group Eval",$D$30,"Kategori",$E162),0)</f>
        <v>89680</v>
      </c>
      <c r="Z162" s="34">
        <f>IFERROR(GETPIVOTDATA("Sum of 22.Volume",'Pivot Eval'!$A$1,"06.Tahun",Param!$B$2,"02.Regional",MID(Z$4,11,1),"08.Kanal",$C$38,"Group Eval",$D$30,"Kategori",$E162),0)</f>
        <v>0</v>
      </c>
      <c r="AA162" s="34">
        <f>IFERROR(GETPIVOTDATA("Sum of 22.Volume",'Pivot Eval'!$A$1,"06.Tahun",Param!$B$2,"02.Regional",MID(AA$4,11,1),"08.Kanal",$C$38,"Group Eval",$D$30,"Kategori",$E162),0)</f>
        <v>42000</v>
      </c>
      <c r="AB162" s="34">
        <f>IFERROR(GETPIVOTDATA("Sum of 22.Volume",'Pivot Eval'!$A$1,"06.Tahun",Param!$B$2,"02.Regional",MID(AB$4,11,1),"08.Kanal",$C$38,"Group Eval",$D$30,"Kategori",$E162),0)</f>
        <v>0</v>
      </c>
      <c r="AC162" s="34">
        <f>IFERROR(GETPIVOTDATA("Sum of 22.Volume",'Pivot Eval'!$A$1,"06.Tahun",Param!$B$2,"02.Regional",MID(AC$4,11,1),"08.Kanal",$C$38,"Group Eval",$D$30,"Kategori",$E162),0)</f>
        <v>0</v>
      </c>
      <c r="AD162" s="34">
        <f>IFERROR(GETPIVOTDATA("Sum of 22.Volume",'Pivot Eval'!$A$1,"06.Tahun",Param!$B$2,"02.Regional",MID(AD$4,11,1),"08.Kanal",$C$38,"Group Eval",$D$30,"Kategori",$E162),0)</f>
        <v>0</v>
      </c>
      <c r="AE162" s="39">
        <f t="shared" si="175"/>
        <v>131680</v>
      </c>
      <c r="AK162" s="10" t="s">
        <v>1308</v>
      </c>
      <c r="AL162" s="54">
        <f t="shared" si="161"/>
        <v>0</v>
      </c>
      <c r="AM162" s="54">
        <f t="shared" si="148"/>
        <v>0</v>
      </c>
      <c r="AN162" s="54">
        <f t="shared" si="149"/>
        <v>0</v>
      </c>
      <c r="AO162" s="54">
        <f t="shared" si="150"/>
        <v>172050.05017841214</v>
      </c>
      <c r="AP162" s="54">
        <f t="shared" si="151"/>
        <v>0</v>
      </c>
      <c r="AQ162" s="54">
        <f t="shared" si="152"/>
        <v>300583.40552380955</v>
      </c>
      <c r="AR162" s="54">
        <f t="shared" si="153"/>
        <v>0</v>
      </c>
      <c r="AS162" s="54">
        <f t="shared" si="154"/>
        <v>0</v>
      </c>
      <c r="AT162" s="54">
        <f t="shared" si="155"/>
        <v>0</v>
      </c>
      <c r="AU162" s="55">
        <f t="shared" si="156"/>
        <v>213046.41199878493</v>
      </c>
    </row>
    <row r="163" spans="2:47">
      <c r="B163" s="17"/>
      <c r="C163" s="17"/>
      <c r="D163" s="17" t="s">
        <v>1829</v>
      </c>
      <c r="E163" s="17"/>
      <c r="F163" s="40">
        <f>SUM(F164:F165)</f>
        <v>0</v>
      </c>
      <c r="G163" s="40">
        <f>SUM(G164:G165)</f>
        <v>0</v>
      </c>
      <c r="H163" s="40">
        <f>SUM(H164:H165)</f>
        <v>0</v>
      </c>
      <c r="I163" s="40">
        <f t="shared" ref="I163:N163" si="186">SUM(I164:I165)</f>
        <v>0</v>
      </c>
      <c r="J163" s="40">
        <f t="shared" si="186"/>
        <v>0</v>
      </c>
      <c r="K163" s="40">
        <f t="shared" si="186"/>
        <v>1846571500</v>
      </c>
      <c r="L163" s="40">
        <f t="shared" si="186"/>
        <v>0</v>
      </c>
      <c r="M163" s="40">
        <f t="shared" si="186"/>
        <v>0</v>
      </c>
      <c r="N163" s="40">
        <f t="shared" si="186"/>
        <v>0</v>
      </c>
      <c r="O163" s="38">
        <f t="shared" si="173"/>
        <v>1846571500</v>
      </c>
      <c r="R163" s="17"/>
      <c r="S163" s="17"/>
      <c r="T163" s="17" t="s">
        <v>1829</v>
      </c>
      <c r="U163" s="17"/>
      <c r="V163" s="40">
        <f>SUM(V164:V165)</f>
        <v>0</v>
      </c>
      <c r="W163" s="40">
        <f>SUM(W164:W165)</f>
        <v>0</v>
      </c>
      <c r="X163" s="40">
        <f>SUM(X164:X165)</f>
        <v>0</v>
      </c>
      <c r="Y163" s="40">
        <f t="shared" ref="Y163:AD163" si="187">SUM(Y164:Y165)</f>
        <v>0</v>
      </c>
      <c r="Z163" s="40">
        <f t="shared" si="187"/>
        <v>0</v>
      </c>
      <c r="AA163" s="40">
        <f t="shared" si="187"/>
        <v>2001</v>
      </c>
      <c r="AB163" s="40">
        <f t="shared" si="187"/>
        <v>0</v>
      </c>
      <c r="AC163" s="40">
        <f t="shared" si="187"/>
        <v>0</v>
      </c>
      <c r="AD163" s="40">
        <f t="shared" si="187"/>
        <v>0</v>
      </c>
      <c r="AE163" s="38">
        <f t="shared" si="175"/>
        <v>2001</v>
      </c>
      <c r="AH163" s="17"/>
      <c r="AI163" s="17"/>
      <c r="AJ163" s="17" t="s">
        <v>1829</v>
      </c>
      <c r="AK163" s="17"/>
      <c r="AL163" s="56">
        <f t="shared" si="161"/>
        <v>0</v>
      </c>
      <c r="AM163" s="56">
        <f t="shared" si="148"/>
        <v>0</v>
      </c>
      <c r="AN163" s="56">
        <f t="shared" si="149"/>
        <v>0</v>
      </c>
      <c r="AO163" s="56">
        <f t="shared" si="150"/>
        <v>0</v>
      </c>
      <c r="AP163" s="56">
        <f t="shared" si="151"/>
        <v>0</v>
      </c>
      <c r="AQ163" s="56">
        <f t="shared" si="152"/>
        <v>922824.3378310845</v>
      </c>
      <c r="AR163" s="56">
        <f t="shared" si="153"/>
        <v>0</v>
      </c>
      <c r="AS163" s="56">
        <f t="shared" si="154"/>
        <v>0</v>
      </c>
      <c r="AT163" s="56">
        <f t="shared" si="155"/>
        <v>0</v>
      </c>
      <c r="AU163" s="57">
        <f t="shared" si="156"/>
        <v>922824.3378310845</v>
      </c>
    </row>
    <row r="164" spans="2:47">
      <c r="E164" s="10" t="s">
        <v>1837</v>
      </c>
      <c r="F164" s="34">
        <f>IFERROR(GETPIVOTDATA("Sum of 20.Nilai",'Pivot Eval'!$A$1,"06.Tahun",Param!$B$2,"02.Regional",MID(F$4,11,1),"08.Kanal",$C$38,"Group Eval",$D$33,"Kategori",$E164),0)</f>
        <v>0</v>
      </c>
      <c r="G164" s="34">
        <f>IFERROR(GETPIVOTDATA("Sum of 20.Nilai",'Pivot Eval'!$A$1,"06.Tahun",Param!$B$2,"02.Regional",MID(G$4,11,1),"08.Kanal",$C$38,"Group Eval",$D$33,"Kategori",$E164),0)</f>
        <v>0</v>
      </c>
      <c r="H164" s="34">
        <f>IFERROR(GETPIVOTDATA("Sum of 20.Nilai",'Pivot Eval'!$A$1,"06.Tahun",Param!$B$2,"02.Regional",MID(H$4,11,1),"08.Kanal",$C$38,"Group Eval",$D$33,"Kategori",$E164),0)</f>
        <v>0</v>
      </c>
      <c r="I164" s="34">
        <f>IFERROR(GETPIVOTDATA("Sum of 20.Nilai",'Pivot Eval'!$A$1,"06.Tahun",Param!$B$2,"02.Regional",MID(I$4,11,1),"08.Kanal",$C$38,"Group Eval",$D$33,"Kategori",$E164),0)</f>
        <v>0</v>
      </c>
      <c r="J164" s="34">
        <f>IFERROR(GETPIVOTDATA("Sum of 20.Nilai",'Pivot Eval'!$A$1,"06.Tahun",Param!$B$2,"02.Regional",MID(J$4,11,1),"08.Kanal",$C$38,"Group Eval",$D$33,"Kategori",$E164),0)</f>
        <v>0</v>
      </c>
      <c r="K164" s="34">
        <f>IFERROR(GETPIVOTDATA("Sum of 20.Nilai",'Pivot Eval'!$A$1,"06.Tahun",Param!$B$2,"02.Regional",MID(K$4,11,1),"08.Kanal",$C$38,"Group Eval",$D$33,"Kategori",$E164),0)</f>
        <v>870935250</v>
      </c>
      <c r="L164" s="34">
        <f>IFERROR(GETPIVOTDATA("Sum of 20.Nilai",'Pivot Eval'!$A$1,"06.Tahun",Param!$B$2,"02.Regional",MID(L$4,11,1),"08.Kanal",$C$38,"Group Eval",$D$33,"Kategori",$E164),0)</f>
        <v>0</v>
      </c>
      <c r="M164" s="34">
        <f>IFERROR(GETPIVOTDATA("Sum of 20.Nilai",'Pivot Eval'!$A$1,"06.Tahun",Param!$B$2,"02.Regional",MID(M$4,11,1),"08.Kanal",$C$38,"Group Eval",$D$33,"Kategori",$E164),0)</f>
        <v>0</v>
      </c>
      <c r="N164" s="34">
        <f>IFERROR(GETPIVOTDATA("Sum of 20.Nilai",'Pivot Eval'!$A$1,"06.Tahun",Param!$B$2,"02.Regional",MID(N$4,11,1),"08.Kanal",$C$38,"Group Eval",$D$33,"Kategori",$E164),0)</f>
        <v>0</v>
      </c>
      <c r="O164" s="39">
        <f t="shared" si="173"/>
        <v>870935250</v>
      </c>
      <c r="U164" s="10" t="s">
        <v>1837</v>
      </c>
      <c r="V164" s="34">
        <f>IFERROR(GETPIVOTDATA("Sum of 22.Volume",'Pivot Eval'!$A$1,"06.Tahun",Param!$B$2,"02.Regional",MID(V$4,11,1),"08.Kanal",$C$38,"Group Eval",$D$33,"Kategori",$E164),0)</f>
        <v>0</v>
      </c>
      <c r="W164" s="34">
        <f>IFERROR(GETPIVOTDATA("Sum of 22.Volume",'Pivot Eval'!$A$1,"06.Tahun",Param!$B$2,"02.Regional",MID(W$4,11,1),"08.Kanal",$C$38,"Group Eval",$D$33,"Kategori",$E164),0)</f>
        <v>0</v>
      </c>
      <c r="X164" s="34">
        <f>IFERROR(GETPIVOTDATA("Sum of 22.Volume",'Pivot Eval'!$A$1,"06.Tahun",Param!$B$2,"02.Regional",MID(X$4,11,1),"08.Kanal",$C$38,"Group Eval",$D$33,"Kategori",$E164),0)</f>
        <v>0</v>
      </c>
      <c r="Y164" s="34">
        <f>IFERROR(GETPIVOTDATA("Sum of 22.Volume",'Pivot Eval'!$A$1,"06.Tahun",Param!$B$2,"02.Regional",MID(Y$4,11,1),"08.Kanal",$C$38,"Group Eval",$D$33,"Kategori",$E164),0)</f>
        <v>0</v>
      </c>
      <c r="Z164" s="34">
        <f>IFERROR(GETPIVOTDATA("Sum of 22.Volume",'Pivot Eval'!$A$1,"06.Tahun",Param!$B$2,"02.Regional",MID(Z$4,11,1),"08.Kanal",$C$38,"Group Eval",$D$33,"Kategori",$E164),0)</f>
        <v>0</v>
      </c>
      <c r="AA164" s="34">
        <f>IFERROR(GETPIVOTDATA("Sum of 22.Volume",'Pivot Eval'!$A$1,"06.Tahun",Param!$B$2,"02.Regional",MID(AA$4,11,1),"08.Kanal",$C$38,"Group Eval",$D$33,"Kategori",$E164),0)</f>
        <v>2001</v>
      </c>
      <c r="AB164" s="34">
        <f>IFERROR(GETPIVOTDATA("Sum of 22.Volume",'Pivot Eval'!$A$1,"06.Tahun",Param!$B$2,"02.Regional",MID(AB$4,11,1),"08.Kanal",$C$38,"Group Eval",$D$33,"Kategori",$E164),0)</f>
        <v>0</v>
      </c>
      <c r="AC164" s="34">
        <f>IFERROR(GETPIVOTDATA("Sum of 22.Volume",'Pivot Eval'!$A$1,"06.Tahun",Param!$B$2,"02.Regional",MID(AC$4,11,1),"08.Kanal",$C$38,"Group Eval",$D$33,"Kategori",$E164),0)</f>
        <v>0</v>
      </c>
      <c r="AD164" s="34">
        <f>IFERROR(GETPIVOTDATA("Sum of 22.Volume",'Pivot Eval'!$A$1,"06.Tahun",Param!$B$2,"02.Regional",MID(AD$4,11,1),"08.Kanal",$C$38,"Group Eval",$D$33,"Kategori",$E164),0)</f>
        <v>0</v>
      </c>
      <c r="AE164" s="39">
        <f t="shared" si="175"/>
        <v>2001</v>
      </c>
      <c r="AK164" s="10" t="s">
        <v>1837</v>
      </c>
      <c r="AL164" s="54">
        <f t="shared" si="161"/>
        <v>0</v>
      </c>
      <c r="AM164" s="54">
        <f t="shared" si="148"/>
        <v>0</v>
      </c>
      <c r="AN164" s="54">
        <f t="shared" si="149"/>
        <v>0</v>
      </c>
      <c r="AO164" s="54">
        <f t="shared" si="150"/>
        <v>0</v>
      </c>
      <c r="AP164" s="54">
        <f t="shared" si="151"/>
        <v>0</v>
      </c>
      <c r="AQ164" s="54">
        <f t="shared" si="152"/>
        <v>435250</v>
      </c>
      <c r="AR164" s="54">
        <f t="shared" si="153"/>
        <v>0</v>
      </c>
      <c r="AS164" s="54">
        <f t="shared" si="154"/>
        <v>0</v>
      </c>
      <c r="AT164" s="54">
        <f t="shared" si="155"/>
        <v>0</v>
      </c>
      <c r="AU164" s="55">
        <f t="shared" si="156"/>
        <v>435250</v>
      </c>
    </row>
    <row r="165" spans="2:47">
      <c r="B165" s="17"/>
      <c r="C165" s="17"/>
      <c r="D165" s="17"/>
      <c r="E165" s="17" t="s">
        <v>1830</v>
      </c>
      <c r="F165" s="40">
        <f>IFERROR(GETPIVOTDATA("Sum of 20.Nilai",'Pivot Eval'!$A$1,"06.Tahun",Param!$B$2,"02.Regional",MID(F$4,11,1),"08.Kanal",$C$38,"Group Eval",$D$33,"Kategori",$E165),0)</f>
        <v>0</v>
      </c>
      <c r="G165" s="40">
        <f>IFERROR(GETPIVOTDATA("Sum of 20.Nilai",'Pivot Eval'!$A$1,"06.Tahun",Param!$B$2,"02.Regional",MID(G$4,11,1),"08.Kanal",$C$38,"Group Eval",$D$33,"Kategori",$E165),0)</f>
        <v>0</v>
      </c>
      <c r="H165" s="40">
        <f>IFERROR(GETPIVOTDATA("Sum of 20.Nilai",'Pivot Eval'!$A$1,"06.Tahun",Param!$B$2,"02.Regional",MID(H$4,11,1),"08.Kanal",$C$38,"Group Eval",$D$33,"Kategori",$E165),0)</f>
        <v>0</v>
      </c>
      <c r="I165" s="40">
        <f>IFERROR(GETPIVOTDATA("Sum of 20.Nilai",'Pivot Eval'!$A$1,"06.Tahun",Param!$B$2,"02.Regional",MID(I$4,11,1),"08.Kanal",$C$38,"Group Eval",$D$33,"Kategori",$E165),0)</f>
        <v>0</v>
      </c>
      <c r="J165" s="40">
        <f>IFERROR(GETPIVOTDATA("Sum of 20.Nilai",'Pivot Eval'!$A$1,"06.Tahun",Param!$B$2,"02.Regional",MID(J$4,11,1),"08.Kanal",$C$38,"Group Eval",$D$33,"Kategori",$E165),0)</f>
        <v>0</v>
      </c>
      <c r="K165" s="40">
        <f>IFERROR(GETPIVOTDATA("Sum of 20.Nilai",'Pivot Eval'!$A$1,"06.Tahun",Param!$B$2,"02.Regional",MID(K$4,11,1),"08.Kanal",$C$38,"Group Eval",$D$33,"Kategori",$E165),0)</f>
        <v>975636250</v>
      </c>
      <c r="L165" s="40">
        <f>IFERROR(GETPIVOTDATA("Sum of 20.Nilai",'Pivot Eval'!$A$1,"06.Tahun",Param!$B$2,"02.Regional",MID(L$4,11,1),"08.Kanal",$C$38,"Group Eval",$D$33,"Kategori",$E165),0)</f>
        <v>0</v>
      </c>
      <c r="M165" s="40">
        <f>IFERROR(GETPIVOTDATA("Sum of 20.Nilai",'Pivot Eval'!$A$1,"06.Tahun",Param!$B$2,"02.Regional",MID(M$4,11,1),"08.Kanal",$C$38,"Group Eval",$D$33,"Kategori",$E165),0)</f>
        <v>0</v>
      </c>
      <c r="N165" s="40">
        <f>IFERROR(GETPIVOTDATA("Sum of 20.Nilai",'Pivot Eval'!$A$1,"06.Tahun",Param!$B$2,"02.Regional",MID(N$4,11,1),"08.Kanal",$C$38,"Group Eval",$D$33,"Kategori",$E165),0)</f>
        <v>0</v>
      </c>
      <c r="O165" s="38">
        <f t="shared" si="173"/>
        <v>975636250</v>
      </c>
      <c r="R165" s="17"/>
      <c r="S165" s="17"/>
      <c r="T165" s="17"/>
      <c r="U165" s="17" t="s">
        <v>1830</v>
      </c>
      <c r="V165" s="40">
        <f>IFERROR(GETPIVOTDATA("Sum of 22.Volume",'Pivot Eval'!$A$1,"06.Tahun",Param!$B$2,"02.Regional",MID(V$4,11,1),"08.Kanal",$C$38,"Group Eval",$D$33,"Kategori",$E165),0)</f>
        <v>0</v>
      </c>
      <c r="W165" s="40">
        <f>IFERROR(GETPIVOTDATA("Sum of 22.Volume",'Pivot Eval'!$A$1,"06.Tahun",Param!$B$2,"02.Regional",MID(W$4,11,1),"08.Kanal",$C$38,"Group Eval",$D$33,"Kategori",$E165),0)</f>
        <v>0</v>
      </c>
      <c r="X165" s="40">
        <f>IFERROR(GETPIVOTDATA("Sum of 22.Volume",'Pivot Eval'!$A$1,"06.Tahun",Param!$B$2,"02.Regional",MID(X$4,11,1),"08.Kanal",$C$38,"Group Eval",$D$33,"Kategori",$E165),0)</f>
        <v>0</v>
      </c>
      <c r="Y165" s="40">
        <f>IFERROR(GETPIVOTDATA("Sum of 22.Volume",'Pivot Eval'!$A$1,"06.Tahun",Param!$B$2,"02.Regional",MID(Y$4,11,1),"08.Kanal",$C$38,"Group Eval",$D$33,"Kategori",$E165),0)</f>
        <v>0</v>
      </c>
      <c r="Z165" s="40">
        <f>IFERROR(GETPIVOTDATA("Sum of 22.Volume",'Pivot Eval'!$A$1,"06.Tahun",Param!$B$2,"02.Regional",MID(Z$4,11,1),"08.Kanal",$C$38,"Group Eval",$D$33,"Kategori",$E165),0)</f>
        <v>0</v>
      </c>
      <c r="AA165" s="40">
        <f>IFERROR(GETPIVOTDATA("Sum of 22.Volume",'Pivot Eval'!$A$1,"06.Tahun",Param!$B$2,"02.Regional",MID(AA$4,11,1),"08.Kanal",$C$38,"Group Eval",$D$33,"Kategori",$E165),0)</f>
        <v>0</v>
      </c>
      <c r="AB165" s="40">
        <f>IFERROR(GETPIVOTDATA("Sum of 22.Volume",'Pivot Eval'!$A$1,"06.Tahun",Param!$B$2,"02.Regional",MID(AB$4,11,1),"08.Kanal",$C$38,"Group Eval",$D$33,"Kategori",$E165),0)</f>
        <v>0</v>
      </c>
      <c r="AC165" s="40">
        <f>IFERROR(GETPIVOTDATA("Sum of 22.Volume",'Pivot Eval'!$A$1,"06.Tahun",Param!$B$2,"02.Regional",MID(AC$4,11,1),"08.Kanal",$C$38,"Group Eval",$D$33,"Kategori",$E165),0)</f>
        <v>0</v>
      </c>
      <c r="AD165" s="40">
        <f>IFERROR(GETPIVOTDATA("Sum of 22.Volume",'Pivot Eval'!$A$1,"06.Tahun",Param!$B$2,"02.Regional",MID(AD$4,11,1),"08.Kanal",$C$38,"Group Eval",$D$33,"Kategori",$E165),0)</f>
        <v>0</v>
      </c>
      <c r="AE165" s="38">
        <f t="shared" si="175"/>
        <v>0</v>
      </c>
      <c r="AH165" s="17"/>
      <c r="AI165" s="17"/>
      <c r="AJ165" s="17"/>
      <c r="AK165" s="17" t="s">
        <v>1830</v>
      </c>
      <c r="AL165" s="56">
        <f t="shared" si="161"/>
        <v>0</v>
      </c>
      <c r="AM165" s="56">
        <f t="shared" si="148"/>
        <v>0</v>
      </c>
      <c r="AN165" s="56">
        <f t="shared" si="149"/>
        <v>0</v>
      </c>
      <c r="AO165" s="56">
        <f t="shared" si="150"/>
        <v>0</v>
      </c>
      <c r="AP165" s="56">
        <f t="shared" si="151"/>
        <v>0</v>
      </c>
      <c r="AQ165" s="56">
        <f t="shared" si="152"/>
        <v>0</v>
      </c>
      <c r="AR165" s="56">
        <f t="shared" si="153"/>
        <v>0</v>
      </c>
      <c r="AS165" s="56">
        <f t="shared" si="154"/>
        <v>0</v>
      </c>
      <c r="AT165" s="56">
        <f t="shared" si="155"/>
        <v>0</v>
      </c>
      <c r="AU165" s="57">
        <f t="shared" si="156"/>
        <v>0</v>
      </c>
    </row>
    <row r="166" spans="2:47">
      <c r="D166" s="10" t="s">
        <v>2733</v>
      </c>
      <c r="F166" s="34">
        <f>IFERROR(GETPIVOTDATA("Sum of 20.Nilai",'Pivot Eval'!$A$1,"06.Tahun",Param!$B$2,"02.Regional",MID(F$4,11,1),"08.Kanal",$C$38,"Group Eval",$D166),0)</f>
        <v>0</v>
      </c>
      <c r="G166" s="34">
        <f>IFERROR(GETPIVOTDATA("Sum of 20.Nilai",'Pivot Eval'!$A$1,"06.Tahun",Param!$B$2,"02.Regional",MID(G$4,11,1),"08.Kanal",$C$38,"Group Eval",$D166),0)</f>
        <v>654497380</v>
      </c>
      <c r="H166" s="34">
        <f>IFERROR(GETPIVOTDATA("Sum of 20.Nilai",'Pivot Eval'!$A$1,"06.Tahun",Param!$B$2,"02.Regional",MID(H$4,11,1),"08.Kanal",$C$38,"Group Eval",$D166),0)</f>
        <v>0</v>
      </c>
      <c r="I166" s="34">
        <f>IFERROR(GETPIVOTDATA("Sum of 20.Nilai",'Pivot Eval'!$A$1,"06.Tahun",Param!$B$2,"02.Regional",MID(I$4,11,1),"08.Kanal",$C$38,"Group Eval",$D166),0)</f>
        <v>0</v>
      </c>
      <c r="J166" s="34">
        <f>IFERROR(GETPIVOTDATA("Sum of 20.Nilai",'Pivot Eval'!$A$1,"06.Tahun",Param!$B$2,"02.Regional",MID(J$4,11,1),"08.Kanal",$C$38,"Group Eval",$D166),0)</f>
        <v>1650819540</v>
      </c>
      <c r="K166" s="34">
        <f>IFERROR(GETPIVOTDATA("Sum of 20.Nilai",'Pivot Eval'!$A$1,"06.Tahun",Param!$B$2,"02.Regional",MID(K$4,11,1),"08.Kanal",$C$38,"Group Eval",$D166),0)</f>
        <v>0</v>
      </c>
      <c r="L166" s="34">
        <f>IFERROR(GETPIVOTDATA("Sum of 20.Nilai",'Pivot Eval'!$A$1,"06.Tahun",Param!$B$2,"02.Regional",MID(L$4,11,1),"08.Kanal",$C$38,"Group Eval",$D166),0)</f>
        <v>0</v>
      </c>
      <c r="M166" s="34">
        <f>IFERROR(GETPIVOTDATA("Sum of 20.Nilai",'Pivot Eval'!$A$1,"06.Tahun",Param!$B$2,"02.Regional",MID(M$4,11,1),"08.Kanal",$C$38,"Group Eval",$D166),0)</f>
        <v>0</v>
      </c>
      <c r="N166" s="34">
        <f>IFERROR(GETPIVOTDATA("Sum of 20.Nilai",'Pivot Eval'!$A$1,"06.Tahun",Param!$B$2,"02.Regional",MID(N$4,11,1),"08.Kanal",$C$38,"Group Eval",$D166),0)</f>
        <v>0</v>
      </c>
      <c r="O166" s="39">
        <f t="shared" si="173"/>
        <v>2305316920</v>
      </c>
      <c r="T166" s="10" t="s">
        <v>2733</v>
      </c>
      <c r="V166" s="34">
        <f>IFERROR(GETPIVOTDATA("Sum of 22.Volume",'Pivot Eval'!$A$1,"06.Tahun",Param!$B$2,"02.Regional",MID(V$4,11,1),"08.Kanal",$C$38,"Group Eval",$D166),0)</f>
        <v>0</v>
      </c>
      <c r="W166" s="34">
        <f>IFERROR(GETPIVOTDATA("Sum of 22.Volume",'Pivot Eval'!$A$1,"06.Tahun",Param!$B$2,"02.Regional",MID(W$4,11,1),"08.Kanal",$C$38,"Group Eval",$D166),0)</f>
        <v>0</v>
      </c>
      <c r="X166" s="34">
        <f>IFERROR(GETPIVOTDATA("Sum of 22.Volume",'Pivot Eval'!$A$1,"06.Tahun",Param!$B$2,"02.Regional",MID(X$4,11,1),"08.Kanal",$C$38,"Group Eval",$D166),0)</f>
        <v>0</v>
      </c>
      <c r="Y166" s="34">
        <f>IFERROR(GETPIVOTDATA("Sum of 22.Volume",'Pivot Eval'!$A$1,"06.Tahun",Param!$B$2,"02.Regional",MID(Y$4,11,1),"08.Kanal",$C$38,"Group Eval",$D166),0)</f>
        <v>0</v>
      </c>
      <c r="Z166" s="34">
        <f>IFERROR(GETPIVOTDATA("Sum of 22.Volume",'Pivot Eval'!$A$1,"06.Tahun",Param!$B$2,"02.Regional",MID(Z$4,11,1),"08.Kanal",$C$38,"Group Eval",$D166),0)</f>
        <v>24164</v>
      </c>
      <c r="AA166" s="34">
        <f>IFERROR(GETPIVOTDATA("Sum of 22.Volume",'Pivot Eval'!$A$1,"06.Tahun",Param!$B$2,"02.Regional",MID(AA$4,11,1),"08.Kanal",$C$38,"Group Eval",$D166),0)</f>
        <v>0</v>
      </c>
      <c r="AB166" s="34">
        <f>IFERROR(GETPIVOTDATA("Sum of 22.Volume",'Pivot Eval'!$A$1,"06.Tahun",Param!$B$2,"02.Regional",MID(AB$4,11,1),"08.Kanal",$C$38,"Group Eval",$D166),0)</f>
        <v>0</v>
      </c>
      <c r="AC166" s="34">
        <f>IFERROR(GETPIVOTDATA("Sum of 22.Volume",'Pivot Eval'!$A$1,"06.Tahun",Param!$B$2,"02.Regional",MID(AC$4,11,1),"08.Kanal",$C$38,"Group Eval",$D166),0)</f>
        <v>0</v>
      </c>
      <c r="AD166" s="34">
        <f>IFERROR(GETPIVOTDATA("Sum of 22.Volume",'Pivot Eval'!$A$1,"06.Tahun",Param!$B$2,"02.Regional",MID(AD$4,11,1),"08.Kanal",$C$38,"Group Eval",$D166),0)</f>
        <v>0</v>
      </c>
      <c r="AE166" s="39">
        <f t="shared" si="175"/>
        <v>24164</v>
      </c>
      <c r="AJ166" s="10" t="s">
        <v>2733</v>
      </c>
      <c r="AL166" s="54">
        <f t="shared" si="161"/>
        <v>0</v>
      </c>
      <c r="AM166" s="54">
        <f t="shared" si="148"/>
        <v>0</v>
      </c>
      <c r="AN166" s="54">
        <f t="shared" si="149"/>
        <v>0</v>
      </c>
      <c r="AO166" s="54">
        <f t="shared" si="150"/>
        <v>0</v>
      </c>
      <c r="AP166" s="54">
        <f t="shared" si="151"/>
        <v>68317.312531037911</v>
      </c>
      <c r="AQ166" s="54">
        <f t="shared" si="152"/>
        <v>0</v>
      </c>
      <c r="AR166" s="54">
        <f t="shared" si="153"/>
        <v>0</v>
      </c>
      <c r="AS166" s="54">
        <f t="shared" si="154"/>
        <v>0</v>
      </c>
      <c r="AT166" s="54">
        <f t="shared" si="155"/>
        <v>0</v>
      </c>
      <c r="AU166" s="55">
        <f t="shared" si="156"/>
        <v>95402.951498096343</v>
      </c>
    </row>
    <row r="167" spans="2:47">
      <c r="B167" s="17"/>
      <c r="C167" s="17"/>
      <c r="D167" s="17"/>
      <c r="E167" s="17"/>
      <c r="F167" s="40"/>
      <c r="G167" s="40"/>
      <c r="H167" s="40"/>
      <c r="I167" s="40"/>
      <c r="J167" s="40"/>
      <c r="K167" s="40"/>
      <c r="L167" s="40"/>
      <c r="M167" s="40"/>
      <c r="N167" s="40"/>
      <c r="O167" s="38"/>
      <c r="R167" s="17"/>
      <c r="S167" s="17"/>
      <c r="T167" s="17"/>
      <c r="U167" s="17"/>
      <c r="V167" s="40"/>
      <c r="W167" s="40"/>
      <c r="X167" s="40"/>
      <c r="Y167" s="40"/>
      <c r="Z167" s="40"/>
      <c r="AA167" s="40"/>
      <c r="AB167" s="40"/>
      <c r="AC167" s="40"/>
      <c r="AD167" s="40"/>
      <c r="AE167" s="38"/>
      <c r="AH167" s="17"/>
      <c r="AI167" s="17"/>
      <c r="AJ167" s="17"/>
      <c r="AK167" s="17"/>
      <c r="AL167" s="56">
        <f t="shared" si="161"/>
        <v>0</v>
      </c>
      <c r="AM167" s="56">
        <f t="shared" si="148"/>
        <v>0</v>
      </c>
      <c r="AN167" s="56">
        <f t="shared" si="149"/>
        <v>0</v>
      </c>
      <c r="AO167" s="56">
        <f t="shared" si="150"/>
        <v>0</v>
      </c>
      <c r="AP167" s="56">
        <f t="shared" si="151"/>
        <v>0</v>
      </c>
      <c r="AQ167" s="56">
        <f t="shared" si="152"/>
        <v>0</v>
      </c>
      <c r="AR167" s="56">
        <f t="shared" si="153"/>
        <v>0</v>
      </c>
      <c r="AS167" s="56">
        <f t="shared" si="154"/>
        <v>0</v>
      </c>
      <c r="AT167" s="56">
        <f t="shared" si="155"/>
        <v>0</v>
      </c>
      <c r="AU167" s="57">
        <f t="shared" si="156"/>
        <v>0</v>
      </c>
    </row>
    <row r="168" spans="2:47">
      <c r="B168" s="11"/>
      <c r="C168" s="11" t="s">
        <v>6836</v>
      </c>
      <c r="D168" s="11"/>
      <c r="E168" s="11"/>
      <c r="F168" s="42">
        <f>F106+F137</f>
        <v>0</v>
      </c>
      <c r="G168" s="42">
        <f t="shared" ref="G168:O168" si="188">G106+G137</f>
        <v>2735528516339</v>
      </c>
      <c r="H168" s="42">
        <f t="shared" si="188"/>
        <v>602470946671</v>
      </c>
      <c r="I168" s="42">
        <f t="shared" si="188"/>
        <v>448048132900</v>
      </c>
      <c r="J168" s="42">
        <f t="shared" si="188"/>
        <v>832419644326</v>
      </c>
      <c r="K168" s="42">
        <f t="shared" si="188"/>
        <v>978866699122</v>
      </c>
      <c r="L168" s="42">
        <f t="shared" si="188"/>
        <v>1350481221382</v>
      </c>
      <c r="M168" s="42">
        <f t="shared" si="188"/>
        <v>2810872905119</v>
      </c>
      <c r="N168" s="42">
        <f t="shared" si="188"/>
        <v>171594008295</v>
      </c>
      <c r="O168" s="42">
        <f t="shared" si="188"/>
        <v>9930282074154</v>
      </c>
      <c r="R168" s="11"/>
      <c r="S168" s="11" t="s">
        <v>6836</v>
      </c>
      <c r="T168" s="11"/>
      <c r="U168" s="11"/>
      <c r="V168" s="42">
        <f>V106+V137</f>
        <v>0</v>
      </c>
      <c r="W168" s="42">
        <f t="shared" ref="W168:AE168" si="189">W106+W137</f>
        <v>12212530</v>
      </c>
      <c r="X168" s="42">
        <f t="shared" si="189"/>
        <v>1750975</v>
      </c>
      <c r="Y168" s="42">
        <f t="shared" si="189"/>
        <v>1263452</v>
      </c>
      <c r="Z168" s="42">
        <f t="shared" si="189"/>
        <v>2962939</v>
      </c>
      <c r="AA168" s="42">
        <f t="shared" si="189"/>
        <v>23116628</v>
      </c>
      <c r="AB168" s="42">
        <f t="shared" si="189"/>
        <v>8674296</v>
      </c>
      <c r="AC168" s="42">
        <f t="shared" si="189"/>
        <v>21742199</v>
      </c>
      <c r="AD168" s="42">
        <f t="shared" si="189"/>
        <v>893220</v>
      </c>
      <c r="AE168" s="42">
        <f t="shared" si="189"/>
        <v>72616239</v>
      </c>
      <c r="AH168" s="11"/>
      <c r="AI168" s="11" t="s">
        <v>6836</v>
      </c>
      <c r="AJ168" s="11"/>
      <c r="AK168" s="11"/>
      <c r="AL168" s="52">
        <f t="shared" si="161"/>
        <v>0</v>
      </c>
      <c r="AM168" s="52">
        <f t="shared" si="148"/>
        <v>223993.59644062287</v>
      </c>
      <c r="AN168" s="52">
        <f t="shared" si="149"/>
        <v>344077.41211096675</v>
      </c>
      <c r="AO168" s="52">
        <f t="shared" si="150"/>
        <v>354622.20400933316</v>
      </c>
      <c r="AP168" s="52">
        <f t="shared" si="151"/>
        <v>280943.9020938332</v>
      </c>
      <c r="AQ168" s="52">
        <f t="shared" si="152"/>
        <v>42344.7009279208</v>
      </c>
      <c r="AR168" s="52">
        <f t="shared" si="153"/>
        <v>155687.70323055613</v>
      </c>
      <c r="AS168" s="52">
        <f t="shared" si="154"/>
        <v>129281.90497745881</v>
      </c>
      <c r="AT168" s="52">
        <f t="shared" si="155"/>
        <v>192107.21691744475</v>
      </c>
      <c r="AU168" s="52">
        <f t="shared" si="156"/>
        <v>136750.15686441708</v>
      </c>
    </row>
    <row r="169" spans="2:47">
      <c r="B169" s="17"/>
      <c r="C169" s="17"/>
      <c r="D169" s="17" t="s">
        <v>1087</v>
      </c>
      <c r="E169" s="17"/>
      <c r="F169" s="37">
        <f t="shared" ref="F169:O169" si="190">F107+F138</f>
        <v>0</v>
      </c>
      <c r="G169" s="37">
        <f t="shared" si="190"/>
        <v>1611908231710</v>
      </c>
      <c r="H169" s="37">
        <f t="shared" si="190"/>
        <v>0</v>
      </c>
      <c r="I169" s="37">
        <f t="shared" si="190"/>
        <v>0</v>
      </c>
      <c r="J169" s="37">
        <f t="shared" si="190"/>
        <v>0</v>
      </c>
      <c r="K169" s="37">
        <f t="shared" si="190"/>
        <v>0</v>
      </c>
      <c r="L169" s="37">
        <f t="shared" si="190"/>
        <v>1337984876120</v>
      </c>
      <c r="M169" s="37">
        <f t="shared" si="190"/>
        <v>1640013553658</v>
      </c>
      <c r="N169" s="37">
        <f t="shared" si="190"/>
        <v>24648144285</v>
      </c>
      <c r="O169" s="33">
        <f t="shared" si="190"/>
        <v>4614554805773</v>
      </c>
      <c r="R169" s="17"/>
      <c r="S169" s="17"/>
      <c r="T169" s="17" t="s">
        <v>1087</v>
      </c>
      <c r="U169" s="17"/>
      <c r="V169" s="37">
        <f t="shared" ref="V169:AE169" si="191">V107+V138</f>
        <v>0</v>
      </c>
      <c r="W169" s="37">
        <f t="shared" si="191"/>
        <v>11544660</v>
      </c>
      <c r="X169" s="37">
        <f t="shared" si="191"/>
        <v>0</v>
      </c>
      <c r="Y169" s="37">
        <f t="shared" si="191"/>
        <v>0</v>
      </c>
      <c r="Z169" s="37">
        <f t="shared" si="191"/>
        <v>0</v>
      </c>
      <c r="AA169" s="37">
        <f t="shared" si="191"/>
        <v>0</v>
      </c>
      <c r="AB169" s="37">
        <f t="shared" si="191"/>
        <v>8574200</v>
      </c>
      <c r="AC169" s="37">
        <f t="shared" si="191"/>
        <v>18169575</v>
      </c>
      <c r="AD169" s="37">
        <f t="shared" si="191"/>
        <v>893220</v>
      </c>
      <c r="AE169" s="33">
        <f t="shared" si="191"/>
        <v>39181655</v>
      </c>
      <c r="AH169" s="17"/>
      <c r="AI169" s="17"/>
      <c r="AJ169" s="17" t="s">
        <v>1087</v>
      </c>
      <c r="AK169" s="17"/>
      <c r="AL169" s="18">
        <f t="shared" si="161"/>
        <v>0</v>
      </c>
      <c r="AM169" s="18">
        <f t="shared" si="148"/>
        <v>139623.70755916589</v>
      </c>
      <c r="AN169" s="18">
        <f t="shared" si="149"/>
        <v>0</v>
      </c>
      <c r="AO169" s="18">
        <f t="shared" si="150"/>
        <v>0</v>
      </c>
      <c r="AP169" s="18">
        <f t="shared" si="151"/>
        <v>0</v>
      </c>
      <c r="AQ169" s="18">
        <f t="shared" si="152"/>
        <v>0</v>
      </c>
      <c r="AR169" s="18">
        <f t="shared" si="153"/>
        <v>156047.78009843483</v>
      </c>
      <c r="AS169" s="18">
        <f t="shared" si="154"/>
        <v>90261.525305792791</v>
      </c>
      <c r="AT169" s="18">
        <f t="shared" si="155"/>
        <v>27594.707110230403</v>
      </c>
      <c r="AU169" s="53">
        <f t="shared" si="156"/>
        <v>117773.35096674706</v>
      </c>
    </row>
    <row r="170" spans="2:47">
      <c r="E170" s="10" t="s">
        <v>6806</v>
      </c>
      <c r="F170" s="34">
        <f t="shared" ref="F170:O170" si="192">F108+F139</f>
        <v>0</v>
      </c>
      <c r="G170" s="34">
        <f t="shared" si="192"/>
        <v>1482255971650</v>
      </c>
      <c r="H170" s="34">
        <f t="shared" si="192"/>
        <v>0</v>
      </c>
      <c r="I170" s="34">
        <f t="shared" si="192"/>
        <v>0</v>
      </c>
      <c r="J170" s="34">
        <f t="shared" si="192"/>
        <v>0</v>
      </c>
      <c r="K170" s="34">
        <f t="shared" si="192"/>
        <v>0</v>
      </c>
      <c r="L170" s="34">
        <f t="shared" si="192"/>
        <v>1214474986790</v>
      </c>
      <c r="M170" s="34">
        <f t="shared" si="192"/>
        <v>1419341914514</v>
      </c>
      <c r="N170" s="34">
        <f t="shared" si="192"/>
        <v>0</v>
      </c>
      <c r="O170" s="39">
        <f t="shared" si="192"/>
        <v>4116072872954</v>
      </c>
      <c r="U170" s="10" t="s">
        <v>6806</v>
      </c>
      <c r="V170" s="34">
        <f t="shared" ref="V170:AE170" si="193">V108+V139</f>
        <v>0</v>
      </c>
      <c r="W170" s="34">
        <f t="shared" si="193"/>
        <v>9599040</v>
      </c>
      <c r="X170" s="34">
        <f t="shared" si="193"/>
        <v>0</v>
      </c>
      <c r="Y170" s="34">
        <f t="shared" si="193"/>
        <v>0</v>
      </c>
      <c r="Z170" s="34">
        <f t="shared" si="193"/>
        <v>0</v>
      </c>
      <c r="AA170" s="34">
        <f t="shared" si="193"/>
        <v>0</v>
      </c>
      <c r="AB170" s="34">
        <f t="shared" si="193"/>
        <v>7153430</v>
      </c>
      <c r="AC170" s="34">
        <f t="shared" si="193"/>
        <v>13898742</v>
      </c>
      <c r="AD170" s="34">
        <f t="shared" si="193"/>
        <v>0</v>
      </c>
      <c r="AE170" s="39">
        <f t="shared" si="193"/>
        <v>30651212</v>
      </c>
      <c r="AK170" s="10" t="s">
        <v>6806</v>
      </c>
      <c r="AL170" s="54">
        <f t="shared" si="161"/>
        <v>0</v>
      </c>
      <c r="AM170" s="54">
        <f t="shared" ref="AM170:AM197" si="194">IFERROR(G170/W170,0)</f>
        <v>154417.10542408409</v>
      </c>
      <c r="AN170" s="54">
        <f t="shared" ref="AN170:AN197" si="195">IFERROR(H170/X170,0)</f>
        <v>0</v>
      </c>
      <c r="AO170" s="54">
        <f t="shared" ref="AO170:AO197" si="196">IFERROR(I170/Y170,0)</f>
        <v>0</v>
      </c>
      <c r="AP170" s="54">
        <f t="shared" ref="AP170:AP197" si="197">IFERROR(J170/Z170,0)</f>
        <v>0</v>
      </c>
      <c r="AQ170" s="54">
        <f t="shared" ref="AQ170:AQ197" si="198">IFERROR(K170/AA170,0)</f>
        <v>0</v>
      </c>
      <c r="AR170" s="54">
        <f t="shared" ref="AR170:AR197" si="199">IFERROR(L170/AB170,0)</f>
        <v>169775.19690414247</v>
      </c>
      <c r="AS170" s="54">
        <f t="shared" ref="AS170:AS197" si="200">IFERROR(M170/AC170,0)</f>
        <v>102120.17134457205</v>
      </c>
      <c r="AT170" s="54">
        <f t="shared" ref="AT170:AT197" si="201">IFERROR(N170/AD170,0)</f>
        <v>0</v>
      </c>
      <c r="AU170" s="55">
        <f t="shared" ref="AU170:AU197" si="202">IFERROR(O170/AE170,0)</f>
        <v>134287.44262882657</v>
      </c>
    </row>
    <row r="171" spans="2:47">
      <c r="B171" s="17"/>
      <c r="C171" s="17"/>
      <c r="D171" s="17"/>
      <c r="E171" s="17" t="s">
        <v>1088</v>
      </c>
      <c r="F171" s="40">
        <f t="shared" ref="F171:O171" si="203">F109+F140</f>
        <v>0</v>
      </c>
      <c r="G171" s="40">
        <f t="shared" si="203"/>
        <v>129361577540</v>
      </c>
      <c r="H171" s="40">
        <f t="shared" si="203"/>
        <v>0</v>
      </c>
      <c r="I171" s="40">
        <f t="shared" si="203"/>
        <v>0</v>
      </c>
      <c r="J171" s="40">
        <f t="shared" si="203"/>
        <v>0</v>
      </c>
      <c r="K171" s="40">
        <f t="shared" si="203"/>
        <v>0</v>
      </c>
      <c r="L171" s="40">
        <f t="shared" si="203"/>
        <v>123509889330</v>
      </c>
      <c r="M171" s="40">
        <f t="shared" si="203"/>
        <v>11758449000</v>
      </c>
      <c r="N171" s="40">
        <f t="shared" si="203"/>
        <v>8756457000</v>
      </c>
      <c r="O171" s="38">
        <f t="shared" si="203"/>
        <v>273386372870</v>
      </c>
      <c r="R171" s="17"/>
      <c r="S171" s="17"/>
      <c r="T171" s="17"/>
      <c r="U171" s="17" t="s">
        <v>1088</v>
      </c>
      <c r="V171" s="40">
        <f t="shared" ref="V171:AE171" si="204">V109+V140</f>
        <v>0</v>
      </c>
      <c r="W171" s="40">
        <f t="shared" si="204"/>
        <v>1945620</v>
      </c>
      <c r="X171" s="40">
        <f t="shared" si="204"/>
        <v>0</v>
      </c>
      <c r="Y171" s="40">
        <f t="shared" si="204"/>
        <v>0</v>
      </c>
      <c r="Z171" s="40">
        <f t="shared" si="204"/>
        <v>0</v>
      </c>
      <c r="AA171" s="40">
        <f t="shared" si="204"/>
        <v>0</v>
      </c>
      <c r="AB171" s="40">
        <f t="shared" si="204"/>
        <v>1420770</v>
      </c>
      <c r="AC171" s="40">
        <f t="shared" si="204"/>
        <v>60180</v>
      </c>
      <c r="AD171" s="40">
        <f t="shared" si="204"/>
        <v>0</v>
      </c>
      <c r="AE171" s="38">
        <f t="shared" si="204"/>
        <v>3426570</v>
      </c>
      <c r="AH171" s="17"/>
      <c r="AI171" s="17"/>
      <c r="AJ171" s="17"/>
      <c r="AK171" s="17" t="s">
        <v>1088</v>
      </c>
      <c r="AL171" s="56">
        <f t="shared" ref="AL171:AL197" si="205">IFERROR(F171/V171,0)</f>
        <v>0</v>
      </c>
      <c r="AM171" s="56">
        <f t="shared" si="194"/>
        <v>66488.614189821237</v>
      </c>
      <c r="AN171" s="56">
        <f t="shared" si="195"/>
        <v>0</v>
      </c>
      <c r="AO171" s="56">
        <f t="shared" si="196"/>
        <v>0</v>
      </c>
      <c r="AP171" s="56">
        <f t="shared" si="197"/>
        <v>0</v>
      </c>
      <c r="AQ171" s="56">
        <f t="shared" si="198"/>
        <v>0</v>
      </c>
      <c r="AR171" s="56">
        <f t="shared" si="199"/>
        <v>86931.656306087549</v>
      </c>
      <c r="AS171" s="56">
        <f t="shared" si="200"/>
        <v>195387.98604187436</v>
      </c>
      <c r="AT171" s="56">
        <f t="shared" si="201"/>
        <v>0</v>
      </c>
      <c r="AU171" s="57">
        <f t="shared" si="202"/>
        <v>79784.266152449825</v>
      </c>
    </row>
    <row r="172" spans="2:47">
      <c r="E172" s="10" t="s">
        <v>1034</v>
      </c>
      <c r="F172" s="34">
        <f t="shared" ref="F172:O172" si="206">F110+F141</f>
        <v>0</v>
      </c>
      <c r="G172" s="34">
        <f t="shared" si="206"/>
        <v>0</v>
      </c>
      <c r="H172" s="34">
        <f t="shared" si="206"/>
        <v>0</v>
      </c>
      <c r="I172" s="34">
        <f t="shared" si="206"/>
        <v>0</v>
      </c>
      <c r="J172" s="34">
        <f t="shared" si="206"/>
        <v>0</v>
      </c>
      <c r="K172" s="34">
        <f t="shared" si="206"/>
        <v>0</v>
      </c>
      <c r="L172" s="34">
        <f t="shared" si="206"/>
        <v>0</v>
      </c>
      <c r="M172" s="34">
        <f t="shared" si="206"/>
        <v>146957965740</v>
      </c>
      <c r="N172" s="34">
        <f t="shared" si="206"/>
        <v>0</v>
      </c>
      <c r="O172" s="39">
        <f t="shared" si="206"/>
        <v>146957965740</v>
      </c>
      <c r="U172" s="10" t="s">
        <v>1034</v>
      </c>
      <c r="V172" s="34">
        <f t="shared" ref="V172:AE172" si="207">V110+V141</f>
        <v>0</v>
      </c>
      <c r="W172" s="34">
        <f t="shared" si="207"/>
        <v>0</v>
      </c>
      <c r="X172" s="34">
        <f t="shared" si="207"/>
        <v>0</v>
      </c>
      <c r="Y172" s="34">
        <f t="shared" si="207"/>
        <v>0</v>
      </c>
      <c r="Z172" s="34">
        <f t="shared" si="207"/>
        <v>0</v>
      </c>
      <c r="AA172" s="34">
        <f t="shared" si="207"/>
        <v>0</v>
      </c>
      <c r="AB172" s="34">
        <f t="shared" si="207"/>
        <v>0</v>
      </c>
      <c r="AC172" s="34">
        <f t="shared" si="207"/>
        <v>2391090</v>
      </c>
      <c r="AD172" s="34">
        <f t="shared" si="207"/>
        <v>0</v>
      </c>
      <c r="AE172" s="39">
        <f t="shared" si="207"/>
        <v>2391090</v>
      </c>
      <c r="AK172" s="10" t="s">
        <v>1034</v>
      </c>
      <c r="AL172" s="54">
        <f t="shared" si="205"/>
        <v>0</v>
      </c>
      <c r="AM172" s="54">
        <f t="shared" si="194"/>
        <v>0</v>
      </c>
      <c r="AN172" s="54">
        <f t="shared" si="195"/>
        <v>0</v>
      </c>
      <c r="AO172" s="54">
        <f t="shared" si="196"/>
        <v>0</v>
      </c>
      <c r="AP172" s="54">
        <f t="shared" si="197"/>
        <v>0</v>
      </c>
      <c r="AQ172" s="54">
        <f t="shared" si="198"/>
        <v>0</v>
      </c>
      <c r="AR172" s="54">
        <f t="shared" si="199"/>
        <v>0</v>
      </c>
      <c r="AS172" s="54">
        <f t="shared" si="200"/>
        <v>61460.658419381958</v>
      </c>
      <c r="AT172" s="54">
        <f t="shared" si="201"/>
        <v>0</v>
      </c>
      <c r="AU172" s="55">
        <f t="shared" si="202"/>
        <v>61460.658419381958</v>
      </c>
    </row>
    <row r="173" spans="2:47">
      <c r="B173" s="17"/>
      <c r="C173" s="17"/>
      <c r="D173" s="17"/>
      <c r="E173" s="17" t="s">
        <v>1036</v>
      </c>
      <c r="F173" s="40">
        <f t="shared" ref="F173:O173" si="208">F111+F142</f>
        <v>0</v>
      </c>
      <c r="G173" s="40">
        <f t="shared" si="208"/>
        <v>290682520</v>
      </c>
      <c r="H173" s="40">
        <f t="shared" si="208"/>
        <v>0</v>
      </c>
      <c r="I173" s="40">
        <f t="shared" si="208"/>
        <v>0</v>
      </c>
      <c r="J173" s="40">
        <f t="shared" si="208"/>
        <v>0</v>
      </c>
      <c r="K173" s="40">
        <f t="shared" si="208"/>
        <v>0</v>
      </c>
      <c r="L173" s="40">
        <f t="shared" si="208"/>
        <v>0</v>
      </c>
      <c r="M173" s="40">
        <f t="shared" si="208"/>
        <v>25953290184</v>
      </c>
      <c r="N173" s="40">
        <f t="shared" si="208"/>
        <v>0</v>
      </c>
      <c r="O173" s="38">
        <f t="shared" si="208"/>
        <v>26243972704</v>
      </c>
      <c r="R173" s="17"/>
      <c r="S173" s="17"/>
      <c r="T173" s="17"/>
      <c r="U173" s="17" t="s">
        <v>1036</v>
      </c>
      <c r="V173" s="40">
        <f t="shared" ref="V173:AE173" si="209">V111+V142</f>
        <v>0</v>
      </c>
      <c r="W173" s="40">
        <f t="shared" si="209"/>
        <v>0</v>
      </c>
      <c r="X173" s="40">
        <f t="shared" si="209"/>
        <v>0</v>
      </c>
      <c r="Y173" s="40">
        <f t="shared" si="209"/>
        <v>0</v>
      </c>
      <c r="Z173" s="40">
        <f t="shared" si="209"/>
        <v>0</v>
      </c>
      <c r="AA173" s="40">
        <f t="shared" si="209"/>
        <v>0</v>
      </c>
      <c r="AB173" s="40">
        <f t="shared" si="209"/>
        <v>0</v>
      </c>
      <c r="AC173" s="40">
        <f t="shared" si="209"/>
        <v>1202943</v>
      </c>
      <c r="AD173" s="40">
        <f t="shared" si="209"/>
        <v>0</v>
      </c>
      <c r="AE173" s="38">
        <f t="shared" si="209"/>
        <v>1202943</v>
      </c>
      <c r="AH173" s="17"/>
      <c r="AI173" s="17"/>
      <c r="AJ173" s="17"/>
      <c r="AK173" s="17" t="s">
        <v>1036</v>
      </c>
      <c r="AL173" s="56">
        <f t="shared" si="205"/>
        <v>0</v>
      </c>
      <c r="AM173" s="56">
        <f t="shared" si="194"/>
        <v>0</v>
      </c>
      <c r="AN173" s="56">
        <f t="shared" si="195"/>
        <v>0</v>
      </c>
      <c r="AO173" s="56">
        <f t="shared" si="196"/>
        <v>0</v>
      </c>
      <c r="AP173" s="56">
        <f t="shared" si="197"/>
        <v>0</v>
      </c>
      <c r="AQ173" s="56">
        <f t="shared" si="198"/>
        <v>0</v>
      </c>
      <c r="AR173" s="56">
        <f t="shared" si="199"/>
        <v>0</v>
      </c>
      <c r="AS173" s="56">
        <f t="shared" si="200"/>
        <v>21574.829550527331</v>
      </c>
      <c r="AT173" s="56">
        <f t="shared" si="201"/>
        <v>0</v>
      </c>
      <c r="AU173" s="57">
        <f t="shared" si="202"/>
        <v>21816.472354882982</v>
      </c>
    </row>
    <row r="174" spans="2:47">
      <c r="E174" s="10" t="s">
        <v>6481</v>
      </c>
      <c r="F174" s="34">
        <f t="shared" ref="F174:O174" si="210">F112+F143</f>
        <v>0</v>
      </c>
      <c r="G174" s="34">
        <f t="shared" si="210"/>
        <v>0</v>
      </c>
      <c r="H174" s="34">
        <f t="shared" si="210"/>
        <v>0</v>
      </c>
      <c r="I174" s="34">
        <f t="shared" si="210"/>
        <v>0</v>
      </c>
      <c r="J174" s="34">
        <f t="shared" si="210"/>
        <v>0</v>
      </c>
      <c r="K174" s="34">
        <f t="shared" si="210"/>
        <v>0</v>
      </c>
      <c r="L174" s="34">
        <f t="shared" si="210"/>
        <v>0</v>
      </c>
      <c r="M174" s="34">
        <f t="shared" si="210"/>
        <v>36001934220</v>
      </c>
      <c r="N174" s="34">
        <f t="shared" si="210"/>
        <v>15891687285</v>
      </c>
      <c r="O174" s="39">
        <f t="shared" si="210"/>
        <v>51893621505</v>
      </c>
      <c r="U174" s="10" t="s">
        <v>6481</v>
      </c>
      <c r="V174" s="34">
        <f t="shared" ref="V174:AE174" si="211">V112+V143</f>
        <v>0</v>
      </c>
      <c r="W174" s="34">
        <f t="shared" si="211"/>
        <v>0</v>
      </c>
      <c r="X174" s="34">
        <f t="shared" si="211"/>
        <v>0</v>
      </c>
      <c r="Y174" s="34">
        <f t="shared" si="211"/>
        <v>0</v>
      </c>
      <c r="Z174" s="34">
        <f t="shared" si="211"/>
        <v>0</v>
      </c>
      <c r="AA174" s="34">
        <f t="shared" si="211"/>
        <v>0</v>
      </c>
      <c r="AB174" s="34">
        <f t="shared" si="211"/>
        <v>0</v>
      </c>
      <c r="AC174" s="34">
        <f t="shared" si="211"/>
        <v>616620</v>
      </c>
      <c r="AD174" s="34">
        <f t="shared" si="211"/>
        <v>893220</v>
      </c>
      <c r="AE174" s="39">
        <f t="shared" si="211"/>
        <v>1509840</v>
      </c>
      <c r="AK174" s="10" t="s">
        <v>6481</v>
      </c>
      <c r="AL174" s="54">
        <f t="shared" si="205"/>
        <v>0</v>
      </c>
      <c r="AM174" s="54">
        <f t="shared" si="194"/>
        <v>0</v>
      </c>
      <c r="AN174" s="54">
        <f t="shared" si="195"/>
        <v>0</v>
      </c>
      <c r="AO174" s="54">
        <f t="shared" si="196"/>
        <v>0</v>
      </c>
      <c r="AP174" s="54">
        <f t="shared" si="197"/>
        <v>0</v>
      </c>
      <c r="AQ174" s="54">
        <f t="shared" si="198"/>
        <v>0</v>
      </c>
      <c r="AR174" s="54">
        <f t="shared" si="199"/>
        <v>0</v>
      </c>
      <c r="AS174" s="54">
        <f t="shared" si="200"/>
        <v>58385.933346307291</v>
      </c>
      <c r="AT174" s="54">
        <f t="shared" si="201"/>
        <v>17791.459310136361</v>
      </c>
      <c r="AU174" s="55">
        <f t="shared" si="202"/>
        <v>34370.278642107776</v>
      </c>
    </row>
    <row r="175" spans="2:47">
      <c r="B175" s="17"/>
      <c r="C175" s="17"/>
      <c r="D175" s="17" t="s">
        <v>1106</v>
      </c>
      <c r="E175" s="17"/>
      <c r="F175" s="40">
        <f t="shared" ref="F175:O175" si="212">F113+F144</f>
        <v>0</v>
      </c>
      <c r="G175" s="40">
        <f t="shared" si="212"/>
        <v>0</v>
      </c>
      <c r="H175" s="40">
        <f t="shared" si="212"/>
        <v>210293567694</v>
      </c>
      <c r="I175" s="40">
        <f t="shared" si="212"/>
        <v>395330367206</v>
      </c>
      <c r="J175" s="40">
        <f t="shared" si="212"/>
        <v>0</v>
      </c>
      <c r="K175" s="40">
        <f t="shared" si="212"/>
        <v>307628073932</v>
      </c>
      <c r="L175" s="40">
        <f t="shared" si="212"/>
        <v>12496345262</v>
      </c>
      <c r="M175" s="40">
        <f t="shared" si="212"/>
        <v>1129598235375</v>
      </c>
      <c r="N175" s="40">
        <f t="shared" si="212"/>
        <v>17713490960</v>
      </c>
      <c r="O175" s="38">
        <f t="shared" si="212"/>
        <v>2073060080429</v>
      </c>
      <c r="R175" s="17"/>
      <c r="S175" s="17"/>
      <c r="T175" s="17" t="s">
        <v>1106</v>
      </c>
      <c r="U175" s="17"/>
      <c r="V175" s="40">
        <f t="shared" ref="V175:AE175" si="213">V113+V144</f>
        <v>0</v>
      </c>
      <c r="W175" s="40">
        <f t="shared" si="213"/>
        <v>0</v>
      </c>
      <c r="X175" s="40">
        <f t="shared" si="213"/>
        <v>358966</v>
      </c>
      <c r="Y175" s="40">
        <f t="shared" si="213"/>
        <v>1002587</v>
      </c>
      <c r="Z175" s="40">
        <f t="shared" si="213"/>
        <v>0</v>
      </c>
      <c r="AA175" s="40">
        <f t="shared" si="213"/>
        <v>777168</v>
      </c>
      <c r="AB175" s="40">
        <f t="shared" si="213"/>
        <v>100096</v>
      </c>
      <c r="AC175" s="40">
        <f t="shared" si="213"/>
        <v>3557964</v>
      </c>
      <c r="AD175" s="40">
        <f t="shared" si="213"/>
        <v>0</v>
      </c>
      <c r="AE175" s="38">
        <f t="shared" si="213"/>
        <v>5796781</v>
      </c>
      <c r="AH175" s="17"/>
      <c r="AI175" s="17"/>
      <c r="AJ175" s="17" t="s">
        <v>1106</v>
      </c>
      <c r="AK175" s="17"/>
      <c r="AL175" s="56">
        <f t="shared" si="205"/>
        <v>0</v>
      </c>
      <c r="AM175" s="56">
        <f t="shared" si="194"/>
        <v>0</v>
      </c>
      <c r="AN175" s="56">
        <f t="shared" si="195"/>
        <v>585831.4372224668</v>
      </c>
      <c r="AO175" s="56">
        <f t="shared" si="196"/>
        <v>394310.28649483784</v>
      </c>
      <c r="AP175" s="56">
        <f t="shared" si="197"/>
        <v>0</v>
      </c>
      <c r="AQ175" s="56">
        <f t="shared" si="198"/>
        <v>395832.14174026722</v>
      </c>
      <c r="AR175" s="56">
        <f t="shared" si="199"/>
        <v>124843.6027613491</v>
      </c>
      <c r="AS175" s="56">
        <f t="shared" si="200"/>
        <v>317484.44767147728</v>
      </c>
      <c r="AT175" s="56">
        <f t="shared" si="201"/>
        <v>0</v>
      </c>
      <c r="AU175" s="57">
        <f t="shared" si="202"/>
        <v>357622.63235906273</v>
      </c>
    </row>
    <row r="176" spans="2:47">
      <c r="E176" s="10" t="s">
        <v>379</v>
      </c>
      <c r="F176" s="34">
        <f t="shared" ref="F176:O176" si="214">F114+F145</f>
        <v>0</v>
      </c>
      <c r="G176" s="34">
        <f t="shared" si="214"/>
        <v>0</v>
      </c>
      <c r="H176" s="34">
        <f t="shared" si="214"/>
        <v>54556814165</v>
      </c>
      <c r="I176" s="34">
        <f t="shared" si="214"/>
        <v>0</v>
      </c>
      <c r="J176" s="34">
        <f t="shared" si="214"/>
        <v>0</v>
      </c>
      <c r="K176" s="34">
        <f t="shared" si="214"/>
        <v>0</v>
      </c>
      <c r="L176" s="34">
        <f t="shared" si="214"/>
        <v>0</v>
      </c>
      <c r="M176" s="34">
        <f t="shared" si="214"/>
        <v>0</v>
      </c>
      <c r="N176" s="34">
        <f t="shared" si="214"/>
        <v>0</v>
      </c>
      <c r="O176" s="39">
        <f t="shared" si="214"/>
        <v>54556814165</v>
      </c>
      <c r="U176" s="10" t="s">
        <v>379</v>
      </c>
      <c r="V176" s="34">
        <f t="shared" ref="V176:AE176" si="215">V114+V145</f>
        <v>0</v>
      </c>
      <c r="W176" s="34">
        <f t="shared" si="215"/>
        <v>0</v>
      </c>
      <c r="X176" s="34">
        <f t="shared" si="215"/>
        <v>100800</v>
      </c>
      <c r="Y176" s="34">
        <f t="shared" si="215"/>
        <v>0</v>
      </c>
      <c r="Z176" s="34">
        <f t="shared" si="215"/>
        <v>0</v>
      </c>
      <c r="AA176" s="34">
        <f t="shared" si="215"/>
        <v>0</v>
      </c>
      <c r="AB176" s="34">
        <f t="shared" si="215"/>
        <v>0</v>
      </c>
      <c r="AC176" s="34">
        <f t="shared" si="215"/>
        <v>0</v>
      </c>
      <c r="AD176" s="34">
        <f t="shared" si="215"/>
        <v>0</v>
      </c>
      <c r="AE176" s="39">
        <f t="shared" si="215"/>
        <v>100800</v>
      </c>
      <c r="AK176" s="10" t="s">
        <v>379</v>
      </c>
      <c r="AL176" s="54">
        <f t="shared" si="205"/>
        <v>0</v>
      </c>
      <c r="AM176" s="54">
        <f t="shared" si="194"/>
        <v>0</v>
      </c>
      <c r="AN176" s="54">
        <f t="shared" si="195"/>
        <v>541238.23576388892</v>
      </c>
      <c r="AO176" s="54">
        <f t="shared" si="196"/>
        <v>0</v>
      </c>
      <c r="AP176" s="54">
        <f t="shared" si="197"/>
        <v>0</v>
      </c>
      <c r="AQ176" s="54">
        <f t="shared" si="198"/>
        <v>0</v>
      </c>
      <c r="AR176" s="54">
        <f t="shared" si="199"/>
        <v>0</v>
      </c>
      <c r="AS176" s="54">
        <f t="shared" si="200"/>
        <v>0</v>
      </c>
      <c r="AT176" s="54">
        <f t="shared" si="201"/>
        <v>0</v>
      </c>
      <c r="AU176" s="55">
        <f t="shared" si="202"/>
        <v>541238.23576388892</v>
      </c>
    </row>
    <row r="177" spans="2:47">
      <c r="B177" s="17"/>
      <c r="C177" s="17"/>
      <c r="D177" s="17"/>
      <c r="E177" s="17" t="s">
        <v>356</v>
      </c>
      <c r="F177" s="40">
        <f t="shared" ref="F177:O177" si="216">F115+F146</f>
        <v>0</v>
      </c>
      <c r="G177" s="40">
        <f t="shared" si="216"/>
        <v>0</v>
      </c>
      <c r="H177" s="40">
        <f t="shared" si="216"/>
        <v>778127000</v>
      </c>
      <c r="I177" s="40">
        <f t="shared" si="216"/>
        <v>0</v>
      </c>
      <c r="J177" s="40">
        <f t="shared" si="216"/>
        <v>0</v>
      </c>
      <c r="K177" s="40">
        <f t="shared" si="216"/>
        <v>0</v>
      </c>
      <c r="L177" s="40">
        <f t="shared" si="216"/>
        <v>0</v>
      </c>
      <c r="M177" s="40">
        <f t="shared" si="216"/>
        <v>835549822195</v>
      </c>
      <c r="N177" s="40">
        <f t="shared" si="216"/>
        <v>0</v>
      </c>
      <c r="O177" s="38">
        <f t="shared" si="216"/>
        <v>836327949195</v>
      </c>
      <c r="R177" s="17"/>
      <c r="S177" s="17"/>
      <c r="T177" s="17"/>
      <c r="U177" s="17" t="s">
        <v>356</v>
      </c>
      <c r="V177" s="40">
        <f t="shared" ref="V177:AE177" si="217">V115+V146</f>
        <v>0</v>
      </c>
      <c r="W177" s="40">
        <f t="shared" si="217"/>
        <v>0</v>
      </c>
      <c r="X177" s="40">
        <f t="shared" si="217"/>
        <v>0</v>
      </c>
      <c r="Y177" s="40">
        <f t="shared" si="217"/>
        <v>0</v>
      </c>
      <c r="Z177" s="40">
        <f t="shared" si="217"/>
        <v>0</v>
      </c>
      <c r="AA177" s="40">
        <f t="shared" si="217"/>
        <v>0</v>
      </c>
      <c r="AB177" s="40">
        <f t="shared" si="217"/>
        <v>0</v>
      </c>
      <c r="AC177" s="40">
        <f t="shared" si="217"/>
        <v>2847600</v>
      </c>
      <c r="AD177" s="40">
        <f t="shared" si="217"/>
        <v>0</v>
      </c>
      <c r="AE177" s="38">
        <f t="shared" si="217"/>
        <v>2847600</v>
      </c>
      <c r="AH177" s="17"/>
      <c r="AI177" s="17"/>
      <c r="AJ177" s="17"/>
      <c r="AK177" s="17" t="s">
        <v>356</v>
      </c>
      <c r="AL177" s="56">
        <f t="shared" si="205"/>
        <v>0</v>
      </c>
      <c r="AM177" s="56">
        <f t="shared" si="194"/>
        <v>0</v>
      </c>
      <c r="AN177" s="56">
        <f t="shared" si="195"/>
        <v>0</v>
      </c>
      <c r="AO177" s="56">
        <f t="shared" si="196"/>
        <v>0</v>
      </c>
      <c r="AP177" s="56">
        <f t="shared" si="197"/>
        <v>0</v>
      </c>
      <c r="AQ177" s="56">
        <f t="shared" si="198"/>
        <v>0</v>
      </c>
      <c r="AR177" s="56">
        <f t="shared" si="199"/>
        <v>0</v>
      </c>
      <c r="AS177" s="56">
        <f t="shared" si="200"/>
        <v>293422.46881408908</v>
      </c>
      <c r="AT177" s="56">
        <f t="shared" si="201"/>
        <v>0</v>
      </c>
      <c r="AU177" s="57">
        <f t="shared" si="202"/>
        <v>293695.7259428993</v>
      </c>
    </row>
    <row r="178" spans="2:47">
      <c r="E178" s="10" t="s">
        <v>1189</v>
      </c>
      <c r="F178" s="34">
        <f t="shared" ref="F178:O178" si="218">F116+F147</f>
        <v>0</v>
      </c>
      <c r="G178" s="34">
        <f t="shared" si="218"/>
        <v>0</v>
      </c>
      <c r="H178" s="34">
        <f t="shared" si="218"/>
        <v>130313645609</v>
      </c>
      <c r="I178" s="34">
        <f t="shared" si="218"/>
        <v>306391237862</v>
      </c>
      <c r="J178" s="34">
        <f t="shared" si="218"/>
        <v>0</v>
      </c>
      <c r="K178" s="34">
        <f t="shared" si="218"/>
        <v>250880957832</v>
      </c>
      <c r="L178" s="34">
        <f t="shared" si="218"/>
        <v>0</v>
      </c>
      <c r="M178" s="34">
        <f t="shared" si="218"/>
        <v>217916029395</v>
      </c>
      <c r="N178" s="34">
        <f t="shared" si="218"/>
        <v>0</v>
      </c>
      <c r="O178" s="39">
        <f t="shared" si="218"/>
        <v>905501870698</v>
      </c>
      <c r="U178" s="10" t="s">
        <v>1189</v>
      </c>
      <c r="V178" s="34">
        <f t="shared" ref="V178:AE178" si="219">V116+V147</f>
        <v>0</v>
      </c>
      <c r="W178" s="34">
        <f t="shared" si="219"/>
        <v>0</v>
      </c>
      <c r="X178" s="34">
        <f t="shared" si="219"/>
        <v>219672</v>
      </c>
      <c r="Y178" s="34">
        <f t="shared" si="219"/>
        <v>843206</v>
      </c>
      <c r="Z178" s="34">
        <f t="shared" si="219"/>
        <v>0</v>
      </c>
      <c r="AA178" s="34">
        <f t="shared" si="219"/>
        <v>584292</v>
      </c>
      <c r="AB178" s="34">
        <f t="shared" si="219"/>
        <v>0</v>
      </c>
      <c r="AC178" s="34">
        <f t="shared" si="219"/>
        <v>448284</v>
      </c>
      <c r="AD178" s="34">
        <f t="shared" si="219"/>
        <v>0</v>
      </c>
      <c r="AE178" s="39">
        <f t="shared" si="219"/>
        <v>2095454</v>
      </c>
      <c r="AK178" s="10" t="s">
        <v>1189</v>
      </c>
      <c r="AL178" s="54">
        <f t="shared" si="205"/>
        <v>0</v>
      </c>
      <c r="AM178" s="54">
        <f t="shared" si="194"/>
        <v>0</v>
      </c>
      <c r="AN178" s="54">
        <f t="shared" si="195"/>
        <v>593219.188649441</v>
      </c>
      <c r="AO178" s="54">
        <f t="shared" si="196"/>
        <v>363364.63196656568</v>
      </c>
      <c r="AP178" s="54">
        <f t="shared" si="197"/>
        <v>0</v>
      </c>
      <c r="AQ178" s="54">
        <f t="shared" si="198"/>
        <v>429375.99322256679</v>
      </c>
      <c r="AR178" s="54">
        <f t="shared" si="199"/>
        <v>0</v>
      </c>
      <c r="AS178" s="54">
        <f t="shared" si="200"/>
        <v>486111.54847150465</v>
      </c>
      <c r="AT178" s="54">
        <f t="shared" si="201"/>
        <v>0</v>
      </c>
      <c r="AU178" s="55">
        <f t="shared" si="202"/>
        <v>432126.81867413933</v>
      </c>
    </row>
    <row r="179" spans="2:47">
      <c r="B179" s="17"/>
      <c r="C179" s="17"/>
      <c r="D179" s="17"/>
      <c r="E179" s="17" t="s">
        <v>1808</v>
      </c>
      <c r="F179" s="40">
        <f t="shared" ref="F179:O179" si="220">F117+F148</f>
        <v>0</v>
      </c>
      <c r="G179" s="40">
        <f t="shared" si="220"/>
        <v>0</v>
      </c>
      <c r="H179" s="40">
        <f t="shared" si="220"/>
        <v>0</v>
      </c>
      <c r="I179" s="40">
        <f t="shared" si="220"/>
        <v>0</v>
      </c>
      <c r="J179" s="40">
        <f t="shared" si="220"/>
        <v>0</v>
      </c>
      <c r="K179" s="40">
        <f t="shared" si="220"/>
        <v>0</v>
      </c>
      <c r="L179" s="40">
        <f t="shared" si="220"/>
        <v>0</v>
      </c>
      <c r="M179" s="40">
        <f t="shared" si="220"/>
        <v>0</v>
      </c>
      <c r="N179" s="40">
        <f t="shared" si="220"/>
        <v>0</v>
      </c>
      <c r="O179" s="38">
        <f t="shared" si="220"/>
        <v>0</v>
      </c>
      <c r="R179" s="17"/>
      <c r="S179" s="17"/>
      <c r="T179" s="17"/>
      <c r="U179" s="17" t="s">
        <v>1808</v>
      </c>
      <c r="V179" s="40">
        <f t="shared" ref="V179:AE179" si="221">V117+V148</f>
        <v>0</v>
      </c>
      <c r="W179" s="40">
        <f t="shared" si="221"/>
        <v>0</v>
      </c>
      <c r="X179" s="40">
        <f t="shared" si="221"/>
        <v>0</v>
      </c>
      <c r="Y179" s="40">
        <f t="shared" si="221"/>
        <v>0</v>
      </c>
      <c r="Z179" s="40">
        <f t="shared" si="221"/>
        <v>0</v>
      </c>
      <c r="AA179" s="40">
        <f t="shared" si="221"/>
        <v>0</v>
      </c>
      <c r="AB179" s="40">
        <f t="shared" si="221"/>
        <v>0</v>
      </c>
      <c r="AC179" s="40">
        <f t="shared" si="221"/>
        <v>0</v>
      </c>
      <c r="AD179" s="40">
        <f t="shared" si="221"/>
        <v>0</v>
      </c>
      <c r="AE179" s="38">
        <f t="shared" si="221"/>
        <v>0</v>
      </c>
      <c r="AH179" s="17"/>
      <c r="AI179" s="17"/>
      <c r="AJ179" s="17"/>
      <c r="AK179" s="17" t="s">
        <v>1808</v>
      </c>
      <c r="AL179" s="56">
        <f t="shared" si="205"/>
        <v>0</v>
      </c>
      <c r="AM179" s="56">
        <f t="shared" si="194"/>
        <v>0</v>
      </c>
      <c r="AN179" s="56">
        <f t="shared" si="195"/>
        <v>0</v>
      </c>
      <c r="AO179" s="56">
        <f t="shared" si="196"/>
        <v>0</v>
      </c>
      <c r="AP179" s="56">
        <f t="shared" si="197"/>
        <v>0</v>
      </c>
      <c r="AQ179" s="56">
        <f t="shared" si="198"/>
        <v>0</v>
      </c>
      <c r="AR179" s="56">
        <f t="shared" si="199"/>
        <v>0</v>
      </c>
      <c r="AS179" s="56">
        <f t="shared" si="200"/>
        <v>0</v>
      </c>
      <c r="AT179" s="56">
        <f t="shared" si="201"/>
        <v>0</v>
      </c>
      <c r="AU179" s="57">
        <f t="shared" si="202"/>
        <v>0</v>
      </c>
    </row>
    <row r="180" spans="2:47">
      <c r="E180" s="10" t="s">
        <v>1810</v>
      </c>
      <c r="F180" s="34">
        <f t="shared" ref="F180:O180" si="222">F118+F149</f>
        <v>0</v>
      </c>
      <c r="G180" s="34">
        <f t="shared" si="222"/>
        <v>0</v>
      </c>
      <c r="H180" s="34">
        <f t="shared" si="222"/>
        <v>536207600</v>
      </c>
      <c r="I180" s="34">
        <f t="shared" si="222"/>
        <v>15857788545</v>
      </c>
      <c r="J180" s="34">
        <f t="shared" si="222"/>
        <v>0</v>
      </c>
      <c r="K180" s="34">
        <f t="shared" si="222"/>
        <v>3125037600</v>
      </c>
      <c r="L180" s="34">
        <f t="shared" si="222"/>
        <v>0</v>
      </c>
      <c r="M180" s="34">
        <f t="shared" si="222"/>
        <v>388087200</v>
      </c>
      <c r="N180" s="34">
        <f t="shared" si="222"/>
        <v>0</v>
      </c>
      <c r="O180" s="39">
        <f t="shared" si="222"/>
        <v>19907120945</v>
      </c>
      <c r="U180" s="10" t="s">
        <v>1810</v>
      </c>
      <c r="V180" s="34">
        <f t="shared" ref="V180:AE180" si="223">V118+V149</f>
        <v>0</v>
      </c>
      <c r="W180" s="34">
        <f t="shared" si="223"/>
        <v>0</v>
      </c>
      <c r="X180" s="34">
        <f t="shared" si="223"/>
        <v>0</v>
      </c>
      <c r="Y180" s="34">
        <f t="shared" si="223"/>
        <v>7232</v>
      </c>
      <c r="Z180" s="34">
        <f t="shared" si="223"/>
        <v>0</v>
      </c>
      <c r="AA180" s="34">
        <f t="shared" si="223"/>
        <v>19097</v>
      </c>
      <c r="AB180" s="34">
        <f t="shared" si="223"/>
        <v>0</v>
      </c>
      <c r="AC180" s="34">
        <f t="shared" si="223"/>
        <v>0</v>
      </c>
      <c r="AD180" s="34">
        <f t="shared" si="223"/>
        <v>0</v>
      </c>
      <c r="AE180" s="39">
        <f t="shared" si="223"/>
        <v>26329</v>
      </c>
      <c r="AK180" s="10" t="s">
        <v>1810</v>
      </c>
      <c r="AL180" s="54">
        <f t="shared" si="205"/>
        <v>0</v>
      </c>
      <c r="AM180" s="54">
        <f t="shared" si="194"/>
        <v>0</v>
      </c>
      <c r="AN180" s="54">
        <f t="shared" si="195"/>
        <v>0</v>
      </c>
      <c r="AO180" s="54">
        <f t="shared" si="196"/>
        <v>2192725.1859789821</v>
      </c>
      <c r="AP180" s="54">
        <f t="shared" si="197"/>
        <v>0</v>
      </c>
      <c r="AQ180" s="54">
        <f t="shared" si="198"/>
        <v>163640.23668639053</v>
      </c>
      <c r="AR180" s="54">
        <f t="shared" si="199"/>
        <v>0</v>
      </c>
      <c r="AS180" s="54">
        <f t="shared" si="200"/>
        <v>0</v>
      </c>
      <c r="AT180" s="54">
        <f t="shared" si="201"/>
        <v>0</v>
      </c>
      <c r="AU180" s="55">
        <f t="shared" si="202"/>
        <v>756091.03820881923</v>
      </c>
    </row>
    <row r="181" spans="2:47">
      <c r="B181" s="17"/>
      <c r="C181" s="17"/>
      <c r="D181" s="17"/>
      <c r="E181" s="17" t="s">
        <v>6821</v>
      </c>
      <c r="F181" s="40">
        <f t="shared" ref="F181:O181" si="224">F119+F150</f>
        <v>0</v>
      </c>
      <c r="G181" s="40">
        <f t="shared" si="224"/>
        <v>0</v>
      </c>
      <c r="H181" s="40">
        <f t="shared" si="224"/>
        <v>0</v>
      </c>
      <c r="I181" s="40">
        <f t="shared" si="224"/>
        <v>0</v>
      </c>
      <c r="J181" s="40">
        <f t="shared" si="224"/>
        <v>0</v>
      </c>
      <c r="K181" s="40">
        <f t="shared" si="224"/>
        <v>0</v>
      </c>
      <c r="L181" s="40">
        <f t="shared" si="224"/>
        <v>0</v>
      </c>
      <c r="M181" s="40">
        <f t="shared" si="224"/>
        <v>0</v>
      </c>
      <c r="N181" s="40">
        <f t="shared" si="224"/>
        <v>0</v>
      </c>
      <c r="O181" s="38">
        <f t="shared" si="224"/>
        <v>0</v>
      </c>
      <c r="R181" s="17"/>
      <c r="S181" s="17"/>
      <c r="T181" s="17"/>
      <c r="U181" s="17" t="s">
        <v>6821</v>
      </c>
      <c r="V181" s="40">
        <f t="shared" ref="V181:AE181" si="225">V119+V150</f>
        <v>0</v>
      </c>
      <c r="W181" s="40">
        <f t="shared" si="225"/>
        <v>0</v>
      </c>
      <c r="X181" s="40">
        <f t="shared" si="225"/>
        <v>0</v>
      </c>
      <c r="Y181" s="40">
        <f t="shared" si="225"/>
        <v>0</v>
      </c>
      <c r="Z181" s="40">
        <f t="shared" si="225"/>
        <v>0</v>
      </c>
      <c r="AA181" s="40">
        <f t="shared" si="225"/>
        <v>0</v>
      </c>
      <c r="AB181" s="40">
        <f t="shared" si="225"/>
        <v>0</v>
      </c>
      <c r="AC181" s="40">
        <f t="shared" si="225"/>
        <v>0</v>
      </c>
      <c r="AD181" s="40">
        <f t="shared" si="225"/>
        <v>0</v>
      </c>
      <c r="AE181" s="38">
        <f t="shared" si="225"/>
        <v>0</v>
      </c>
      <c r="AH181" s="17"/>
      <c r="AI181" s="17"/>
      <c r="AJ181" s="17"/>
      <c r="AK181" s="17" t="s">
        <v>6821</v>
      </c>
      <c r="AL181" s="56">
        <f t="shared" si="205"/>
        <v>0</v>
      </c>
      <c r="AM181" s="56">
        <f t="shared" si="194"/>
        <v>0</v>
      </c>
      <c r="AN181" s="56">
        <f t="shared" si="195"/>
        <v>0</v>
      </c>
      <c r="AO181" s="56">
        <f t="shared" si="196"/>
        <v>0</v>
      </c>
      <c r="AP181" s="56">
        <f t="shared" si="197"/>
        <v>0</v>
      </c>
      <c r="AQ181" s="56">
        <f t="shared" si="198"/>
        <v>0</v>
      </c>
      <c r="AR181" s="56">
        <f t="shared" si="199"/>
        <v>0</v>
      </c>
      <c r="AS181" s="56">
        <f t="shared" si="200"/>
        <v>0</v>
      </c>
      <c r="AT181" s="56">
        <f t="shared" si="201"/>
        <v>0</v>
      </c>
      <c r="AU181" s="57">
        <f t="shared" si="202"/>
        <v>0</v>
      </c>
    </row>
    <row r="182" spans="2:47">
      <c r="E182" s="10" t="s">
        <v>6868</v>
      </c>
      <c r="F182" s="34">
        <f t="shared" ref="F182:O182" si="226">F120+F151</f>
        <v>0</v>
      </c>
      <c r="G182" s="34">
        <f t="shared" si="226"/>
        <v>0</v>
      </c>
      <c r="H182" s="34">
        <f t="shared" si="226"/>
        <v>24108773320</v>
      </c>
      <c r="I182" s="34">
        <f t="shared" si="226"/>
        <v>73081340799</v>
      </c>
      <c r="J182" s="34">
        <f t="shared" si="226"/>
        <v>0</v>
      </c>
      <c r="K182" s="34">
        <f t="shared" si="226"/>
        <v>53622078500</v>
      </c>
      <c r="L182" s="34">
        <f t="shared" si="226"/>
        <v>12496345262</v>
      </c>
      <c r="M182" s="34">
        <f t="shared" si="226"/>
        <v>75744296585</v>
      </c>
      <c r="N182" s="34">
        <f t="shared" si="226"/>
        <v>17713490960</v>
      </c>
      <c r="O182" s="39">
        <f t="shared" si="226"/>
        <v>256766325426</v>
      </c>
      <c r="U182" s="10" t="s">
        <v>6868</v>
      </c>
      <c r="V182" s="34">
        <f t="shared" ref="V182:AE182" si="227">V120+V151</f>
        <v>0</v>
      </c>
      <c r="W182" s="34">
        <f t="shared" si="227"/>
        <v>0</v>
      </c>
      <c r="X182" s="34">
        <f t="shared" si="227"/>
        <v>38494</v>
      </c>
      <c r="Y182" s="34">
        <f t="shared" si="227"/>
        <v>152149</v>
      </c>
      <c r="Z182" s="34">
        <f t="shared" si="227"/>
        <v>0</v>
      </c>
      <c r="AA182" s="34">
        <f t="shared" si="227"/>
        <v>173779</v>
      </c>
      <c r="AB182" s="34">
        <f t="shared" si="227"/>
        <v>100096</v>
      </c>
      <c r="AC182" s="34">
        <f t="shared" si="227"/>
        <v>262080</v>
      </c>
      <c r="AD182" s="34">
        <f t="shared" si="227"/>
        <v>0</v>
      </c>
      <c r="AE182" s="39">
        <f t="shared" si="227"/>
        <v>726598</v>
      </c>
      <c r="AK182" s="10" t="s">
        <v>6868</v>
      </c>
      <c r="AL182" s="54">
        <f t="shared" si="205"/>
        <v>0</v>
      </c>
      <c r="AM182" s="54">
        <f t="shared" si="194"/>
        <v>0</v>
      </c>
      <c r="AN182" s="54">
        <f t="shared" si="195"/>
        <v>626299.50953395339</v>
      </c>
      <c r="AO182" s="54">
        <f t="shared" si="196"/>
        <v>480327.44742982206</v>
      </c>
      <c r="AP182" s="54">
        <f t="shared" si="197"/>
        <v>0</v>
      </c>
      <c r="AQ182" s="54">
        <f t="shared" si="198"/>
        <v>308564.77767739486</v>
      </c>
      <c r="AR182" s="54">
        <f t="shared" si="199"/>
        <v>124843.6027613491</v>
      </c>
      <c r="AS182" s="54">
        <f t="shared" si="200"/>
        <v>289012.12066926132</v>
      </c>
      <c r="AT182" s="54">
        <f t="shared" si="201"/>
        <v>0</v>
      </c>
      <c r="AU182" s="55">
        <f t="shared" si="202"/>
        <v>353381.5471911566</v>
      </c>
    </row>
    <row r="183" spans="2:47">
      <c r="B183" s="17"/>
      <c r="C183" s="17"/>
      <c r="D183" s="17" t="s">
        <v>1429</v>
      </c>
      <c r="E183" s="17"/>
      <c r="F183" s="40">
        <f t="shared" ref="F183:O183" si="228">F121+F152</f>
        <v>0</v>
      </c>
      <c r="G183" s="40">
        <f t="shared" si="228"/>
        <v>0</v>
      </c>
      <c r="H183" s="40">
        <f t="shared" si="228"/>
        <v>392177378977</v>
      </c>
      <c r="I183" s="40">
        <f t="shared" si="228"/>
        <v>36329581754</v>
      </c>
      <c r="J183" s="40">
        <f t="shared" si="228"/>
        <v>0</v>
      </c>
      <c r="K183" s="40">
        <f t="shared" si="228"/>
        <v>34031454536</v>
      </c>
      <c r="L183" s="40">
        <f t="shared" si="228"/>
        <v>0</v>
      </c>
      <c r="M183" s="40">
        <f t="shared" si="228"/>
        <v>41261116086</v>
      </c>
      <c r="N183" s="40">
        <f t="shared" si="228"/>
        <v>0</v>
      </c>
      <c r="O183" s="38">
        <f t="shared" si="228"/>
        <v>503799531353</v>
      </c>
      <c r="R183" s="17"/>
      <c r="S183" s="17"/>
      <c r="T183" s="17" t="s">
        <v>1429</v>
      </c>
      <c r="U183" s="17"/>
      <c r="V183" s="40">
        <f t="shared" ref="V183:AE183" si="229">V121+V152</f>
        <v>0</v>
      </c>
      <c r="W183" s="40">
        <f t="shared" si="229"/>
        <v>0</v>
      </c>
      <c r="X183" s="40">
        <f t="shared" si="229"/>
        <v>1392009</v>
      </c>
      <c r="Y183" s="40">
        <f t="shared" si="229"/>
        <v>153185</v>
      </c>
      <c r="Z183" s="40">
        <f t="shared" si="229"/>
        <v>0</v>
      </c>
      <c r="AA183" s="40">
        <f t="shared" si="229"/>
        <v>107968</v>
      </c>
      <c r="AB183" s="40">
        <f t="shared" si="229"/>
        <v>0</v>
      </c>
      <c r="AC183" s="40">
        <f t="shared" si="229"/>
        <v>14660</v>
      </c>
      <c r="AD183" s="40">
        <f t="shared" si="229"/>
        <v>0</v>
      </c>
      <c r="AE183" s="38">
        <f t="shared" si="229"/>
        <v>1667822</v>
      </c>
      <c r="AH183" s="17"/>
      <c r="AI183" s="17"/>
      <c r="AJ183" s="17" t="s">
        <v>1429</v>
      </c>
      <c r="AK183" s="17"/>
      <c r="AL183" s="56">
        <f t="shared" si="205"/>
        <v>0</v>
      </c>
      <c r="AM183" s="56">
        <f t="shared" si="194"/>
        <v>0</v>
      </c>
      <c r="AN183" s="56">
        <f t="shared" si="195"/>
        <v>281734.8012670895</v>
      </c>
      <c r="AO183" s="56">
        <f t="shared" si="196"/>
        <v>237161.48287364951</v>
      </c>
      <c r="AP183" s="56">
        <f t="shared" si="197"/>
        <v>0</v>
      </c>
      <c r="AQ183" s="56">
        <f t="shared" si="198"/>
        <v>315199.45294902194</v>
      </c>
      <c r="AR183" s="56">
        <f t="shared" si="199"/>
        <v>0</v>
      </c>
      <c r="AS183" s="56">
        <f t="shared" si="200"/>
        <v>2814537.2500682129</v>
      </c>
      <c r="AT183" s="56">
        <f t="shared" si="201"/>
        <v>0</v>
      </c>
      <c r="AU183" s="57">
        <f t="shared" si="202"/>
        <v>302070.32366343652</v>
      </c>
    </row>
    <row r="184" spans="2:47">
      <c r="E184" s="10" t="s">
        <v>10</v>
      </c>
      <c r="F184" s="34">
        <f t="shared" ref="F184:O184" si="230">F122+F153</f>
        <v>0</v>
      </c>
      <c r="G184" s="34">
        <f t="shared" si="230"/>
        <v>0</v>
      </c>
      <c r="H184" s="34">
        <f t="shared" si="230"/>
        <v>32411380161</v>
      </c>
      <c r="I184" s="34">
        <f t="shared" si="230"/>
        <v>0</v>
      </c>
      <c r="J184" s="34">
        <f t="shared" si="230"/>
        <v>0</v>
      </c>
      <c r="K184" s="34">
        <f t="shared" si="230"/>
        <v>33630057534</v>
      </c>
      <c r="L184" s="34">
        <f t="shared" si="230"/>
        <v>0</v>
      </c>
      <c r="M184" s="34">
        <f t="shared" si="230"/>
        <v>2917700768</v>
      </c>
      <c r="N184" s="34">
        <f t="shared" si="230"/>
        <v>0</v>
      </c>
      <c r="O184" s="39">
        <f t="shared" si="230"/>
        <v>68959138463</v>
      </c>
      <c r="U184" s="10" t="s">
        <v>10</v>
      </c>
      <c r="V184" s="34">
        <f t="shared" ref="V184:AE184" si="231">V122+V153</f>
        <v>0</v>
      </c>
      <c r="W184" s="34">
        <f t="shared" si="231"/>
        <v>0</v>
      </c>
      <c r="X184" s="34">
        <f t="shared" si="231"/>
        <v>101332</v>
      </c>
      <c r="Y184" s="34">
        <f t="shared" si="231"/>
        <v>0</v>
      </c>
      <c r="Z184" s="34">
        <f t="shared" si="231"/>
        <v>0</v>
      </c>
      <c r="AA184" s="34">
        <f t="shared" si="231"/>
        <v>107968</v>
      </c>
      <c r="AB184" s="34">
        <f t="shared" si="231"/>
        <v>0</v>
      </c>
      <c r="AC184" s="34">
        <f t="shared" si="231"/>
        <v>6540</v>
      </c>
      <c r="AD184" s="34">
        <f t="shared" si="231"/>
        <v>0</v>
      </c>
      <c r="AE184" s="39">
        <f t="shared" si="231"/>
        <v>215840</v>
      </c>
      <c r="AK184" s="10" t="s">
        <v>10</v>
      </c>
      <c r="AL184" s="54">
        <f t="shared" si="205"/>
        <v>0</v>
      </c>
      <c r="AM184" s="54">
        <f t="shared" si="194"/>
        <v>0</v>
      </c>
      <c r="AN184" s="54">
        <f t="shared" si="195"/>
        <v>319853.35492243321</v>
      </c>
      <c r="AO184" s="54">
        <f t="shared" si="196"/>
        <v>0</v>
      </c>
      <c r="AP184" s="54">
        <f t="shared" si="197"/>
        <v>0</v>
      </c>
      <c r="AQ184" s="54">
        <f t="shared" si="198"/>
        <v>311481.71248888562</v>
      </c>
      <c r="AR184" s="54">
        <f t="shared" si="199"/>
        <v>0</v>
      </c>
      <c r="AS184" s="54">
        <f t="shared" si="200"/>
        <v>446131.61590214068</v>
      </c>
      <c r="AT184" s="54">
        <f t="shared" si="201"/>
        <v>0</v>
      </c>
      <c r="AU184" s="55">
        <f t="shared" si="202"/>
        <v>319491.93135192734</v>
      </c>
    </row>
    <row r="185" spans="2:47">
      <c r="B185" s="17"/>
      <c r="C185" s="17"/>
      <c r="D185" s="17"/>
      <c r="E185" s="17" t="s">
        <v>1430</v>
      </c>
      <c r="F185" s="40">
        <f t="shared" ref="F185:O185" si="232">F123+F154</f>
        <v>0</v>
      </c>
      <c r="G185" s="40">
        <f t="shared" si="232"/>
        <v>0</v>
      </c>
      <c r="H185" s="40">
        <f t="shared" si="232"/>
        <v>354709430602</v>
      </c>
      <c r="I185" s="40">
        <f t="shared" si="232"/>
        <v>34375449757</v>
      </c>
      <c r="J185" s="40">
        <f t="shared" si="232"/>
        <v>0</v>
      </c>
      <c r="K185" s="40">
        <f t="shared" si="232"/>
        <v>394597002</v>
      </c>
      <c r="L185" s="40">
        <f t="shared" si="232"/>
        <v>0</v>
      </c>
      <c r="M185" s="40">
        <f t="shared" si="232"/>
        <v>30323215318</v>
      </c>
      <c r="N185" s="40">
        <f t="shared" si="232"/>
        <v>0</v>
      </c>
      <c r="O185" s="38">
        <f t="shared" si="232"/>
        <v>419802692679</v>
      </c>
      <c r="R185" s="17"/>
      <c r="S185" s="17"/>
      <c r="T185" s="17"/>
      <c r="U185" s="17" t="s">
        <v>1430</v>
      </c>
      <c r="V185" s="40">
        <f t="shared" ref="V185:AE185" si="233">V123+V154</f>
        <v>0</v>
      </c>
      <c r="W185" s="40">
        <f t="shared" si="233"/>
        <v>0</v>
      </c>
      <c r="X185" s="40">
        <f t="shared" si="233"/>
        <v>1123656</v>
      </c>
      <c r="Y185" s="40">
        <f t="shared" si="233"/>
        <v>152460</v>
      </c>
      <c r="Z185" s="40">
        <f t="shared" si="233"/>
        <v>0</v>
      </c>
      <c r="AA185" s="40">
        <f t="shared" si="233"/>
        <v>0</v>
      </c>
      <c r="AB185" s="40">
        <f t="shared" si="233"/>
        <v>0</v>
      </c>
      <c r="AC185" s="40">
        <f t="shared" si="233"/>
        <v>8120</v>
      </c>
      <c r="AD185" s="40">
        <f t="shared" si="233"/>
        <v>0</v>
      </c>
      <c r="AE185" s="38">
        <f t="shared" si="233"/>
        <v>1284236</v>
      </c>
      <c r="AH185" s="17"/>
      <c r="AI185" s="17"/>
      <c r="AJ185" s="17"/>
      <c r="AK185" s="17" t="s">
        <v>1430</v>
      </c>
      <c r="AL185" s="56">
        <f t="shared" si="205"/>
        <v>0</v>
      </c>
      <c r="AM185" s="56">
        <f t="shared" si="194"/>
        <v>0</v>
      </c>
      <c r="AN185" s="56">
        <f t="shared" si="195"/>
        <v>315674.39732622798</v>
      </c>
      <c r="AO185" s="56">
        <f t="shared" si="196"/>
        <v>225471.92546897547</v>
      </c>
      <c r="AP185" s="56">
        <f t="shared" si="197"/>
        <v>0</v>
      </c>
      <c r="AQ185" s="56">
        <f t="shared" si="198"/>
        <v>0</v>
      </c>
      <c r="AR185" s="56">
        <f t="shared" si="199"/>
        <v>0</v>
      </c>
      <c r="AS185" s="56">
        <f t="shared" si="200"/>
        <v>3734386.1229064041</v>
      </c>
      <c r="AT185" s="56">
        <f t="shared" si="201"/>
        <v>0</v>
      </c>
      <c r="AU185" s="57">
        <f t="shared" si="202"/>
        <v>326889.05518845445</v>
      </c>
    </row>
    <row r="186" spans="2:47">
      <c r="E186" s="10" t="s">
        <v>6869</v>
      </c>
      <c r="F186" s="34">
        <f t="shared" ref="F186:O186" si="234">F124+F155</f>
        <v>0</v>
      </c>
      <c r="G186" s="34">
        <f t="shared" si="234"/>
        <v>0</v>
      </c>
      <c r="H186" s="34">
        <f t="shared" si="234"/>
        <v>5056568214</v>
      </c>
      <c r="I186" s="34">
        <f t="shared" si="234"/>
        <v>1954131997</v>
      </c>
      <c r="J186" s="34">
        <f t="shared" si="234"/>
        <v>0</v>
      </c>
      <c r="K186" s="34">
        <f t="shared" si="234"/>
        <v>6800000</v>
      </c>
      <c r="L186" s="34">
        <f t="shared" si="234"/>
        <v>0</v>
      </c>
      <c r="M186" s="34">
        <f t="shared" si="234"/>
        <v>8020200000</v>
      </c>
      <c r="N186" s="34">
        <f t="shared" si="234"/>
        <v>0</v>
      </c>
      <c r="O186" s="39">
        <f t="shared" si="234"/>
        <v>15037700211</v>
      </c>
      <c r="U186" s="10" t="s">
        <v>6869</v>
      </c>
      <c r="V186" s="34">
        <f t="shared" ref="V186:AE186" si="235">V124+V155</f>
        <v>0</v>
      </c>
      <c r="W186" s="34">
        <f t="shared" si="235"/>
        <v>0</v>
      </c>
      <c r="X186" s="34">
        <f t="shared" si="235"/>
        <v>167021</v>
      </c>
      <c r="Y186" s="34">
        <f t="shared" si="235"/>
        <v>725</v>
      </c>
      <c r="Z186" s="34">
        <f t="shared" si="235"/>
        <v>0</v>
      </c>
      <c r="AA186" s="34">
        <f t="shared" si="235"/>
        <v>0</v>
      </c>
      <c r="AB186" s="34">
        <f t="shared" si="235"/>
        <v>0</v>
      </c>
      <c r="AC186" s="34">
        <f t="shared" si="235"/>
        <v>0</v>
      </c>
      <c r="AD186" s="34">
        <f t="shared" si="235"/>
        <v>0</v>
      </c>
      <c r="AE186" s="39">
        <f t="shared" si="235"/>
        <v>167746</v>
      </c>
      <c r="AK186" s="10" t="s">
        <v>6869</v>
      </c>
      <c r="AL186" s="54">
        <f t="shared" si="205"/>
        <v>0</v>
      </c>
      <c r="AM186" s="54">
        <f t="shared" si="194"/>
        <v>0</v>
      </c>
      <c r="AN186" s="54">
        <f t="shared" si="195"/>
        <v>30275.044539309427</v>
      </c>
      <c r="AO186" s="54">
        <f t="shared" si="196"/>
        <v>2695354.4786206898</v>
      </c>
      <c r="AP186" s="54">
        <f t="shared" si="197"/>
        <v>0</v>
      </c>
      <c r="AQ186" s="54">
        <f t="shared" si="198"/>
        <v>0</v>
      </c>
      <c r="AR186" s="54">
        <f t="shared" si="199"/>
        <v>0</v>
      </c>
      <c r="AS186" s="54">
        <f t="shared" si="200"/>
        <v>0</v>
      </c>
      <c r="AT186" s="54">
        <f t="shared" si="201"/>
        <v>0</v>
      </c>
      <c r="AU186" s="55">
        <f t="shared" si="202"/>
        <v>89645.655997758513</v>
      </c>
    </row>
    <row r="187" spans="2:47">
      <c r="B187" s="17"/>
      <c r="C187" s="17"/>
      <c r="D187" s="17" t="s">
        <v>1085</v>
      </c>
      <c r="E187" s="17"/>
      <c r="F187" s="40">
        <f t="shared" ref="F187:O187" si="236">F125+F156</f>
        <v>0</v>
      </c>
      <c r="G187" s="40">
        <f t="shared" si="236"/>
        <v>1122965787249</v>
      </c>
      <c r="H187" s="40">
        <f t="shared" si="236"/>
        <v>0</v>
      </c>
      <c r="I187" s="40">
        <f t="shared" si="236"/>
        <v>0</v>
      </c>
      <c r="J187" s="40">
        <f t="shared" si="236"/>
        <v>787916058264</v>
      </c>
      <c r="K187" s="40">
        <f t="shared" si="236"/>
        <v>485804318923</v>
      </c>
      <c r="L187" s="40">
        <f t="shared" si="236"/>
        <v>0</v>
      </c>
      <c r="M187" s="40">
        <f t="shared" si="236"/>
        <v>0</v>
      </c>
      <c r="N187" s="40">
        <f t="shared" si="236"/>
        <v>129232373050</v>
      </c>
      <c r="O187" s="38">
        <f t="shared" si="236"/>
        <v>2525918537486</v>
      </c>
      <c r="R187" s="17"/>
      <c r="S187" s="17"/>
      <c r="T187" s="17" t="s">
        <v>1085</v>
      </c>
      <c r="U187" s="17"/>
      <c r="V187" s="40">
        <f t="shared" ref="V187:AE187" si="237">V125+V156</f>
        <v>0</v>
      </c>
      <c r="W187" s="40">
        <f t="shared" si="237"/>
        <v>667870</v>
      </c>
      <c r="X187" s="40">
        <f t="shared" si="237"/>
        <v>0</v>
      </c>
      <c r="Y187" s="40">
        <f t="shared" si="237"/>
        <v>0</v>
      </c>
      <c r="Z187" s="40">
        <f t="shared" si="237"/>
        <v>2887109</v>
      </c>
      <c r="AA187" s="40">
        <f t="shared" si="237"/>
        <v>22094491</v>
      </c>
      <c r="AB187" s="40">
        <f t="shared" si="237"/>
        <v>0</v>
      </c>
      <c r="AC187" s="40">
        <f t="shared" si="237"/>
        <v>0</v>
      </c>
      <c r="AD187" s="40">
        <f t="shared" si="237"/>
        <v>0</v>
      </c>
      <c r="AE187" s="38">
        <f t="shared" si="237"/>
        <v>25649470</v>
      </c>
      <c r="AH187" s="17"/>
      <c r="AI187" s="17"/>
      <c r="AJ187" s="17" t="s">
        <v>1085</v>
      </c>
      <c r="AK187" s="17"/>
      <c r="AL187" s="56">
        <f t="shared" si="205"/>
        <v>0</v>
      </c>
      <c r="AM187" s="56">
        <f t="shared" si="194"/>
        <v>1681413.7290924881</v>
      </c>
      <c r="AN187" s="56">
        <f t="shared" si="195"/>
        <v>0</v>
      </c>
      <c r="AO187" s="56">
        <f t="shared" si="196"/>
        <v>0</v>
      </c>
      <c r="AP187" s="56">
        <f t="shared" si="197"/>
        <v>272908.31702717149</v>
      </c>
      <c r="AQ187" s="56">
        <f t="shared" si="198"/>
        <v>21987.576854474719</v>
      </c>
      <c r="AR187" s="56">
        <f t="shared" si="199"/>
        <v>0</v>
      </c>
      <c r="AS187" s="56">
        <f t="shared" si="200"/>
        <v>0</v>
      </c>
      <c r="AT187" s="56">
        <f t="shared" si="201"/>
        <v>0</v>
      </c>
      <c r="AU187" s="57">
        <f t="shared" si="202"/>
        <v>98478.391073421793</v>
      </c>
    </row>
    <row r="188" spans="2:47">
      <c r="E188" s="10" t="s">
        <v>1086</v>
      </c>
      <c r="F188" s="34">
        <f t="shared" ref="F188:O188" si="238">F126+F157</f>
        <v>0</v>
      </c>
      <c r="G188" s="34">
        <f t="shared" si="238"/>
        <v>1122776737249</v>
      </c>
      <c r="H188" s="34">
        <f t="shared" si="238"/>
        <v>0</v>
      </c>
      <c r="I188" s="34">
        <f t="shared" si="238"/>
        <v>0</v>
      </c>
      <c r="J188" s="34">
        <f t="shared" si="238"/>
        <v>787916058264</v>
      </c>
      <c r="K188" s="34">
        <f t="shared" si="238"/>
        <v>442778904944</v>
      </c>
      <c r="L188" s="34">
        <f t="shared" si="238"/>
        <v>0</v>
      </c>
      <c r="M188" s="34">
        <f t="shared" si="238"/>
        <v>0</v>
      </c>
      <c r="N188" s="34">
        <f t="shared" si="238"/>
        <v>129232373050</v>
      </c>
      <c r="O188" s="39">
        <f t="shared" si="238"/>
        <v>2482704073507</v>
      </c>
      <c r="U188" s="10" t="s">
        <v>1086</v>
      </c>
      <c r="V188" s="34">
        <f t="shared" ref="V188:AE188" si="239">V126+V157</f>
        <v>0</v>
      </c>
      <c r="W188" s="34">
        <f t="shared" si="239"/>
        <v>667870</v>
      </c>
      <c r="X188" s="34">
        <f t="shared" si="239"/>
        <v>0</v>
      </c>
      <c r="Y188" s="34">
        <f t="shared" si="239"/>
        <v>0</v>
      </c>
      <c r="Z188" s="34">
        <f t="shared" si="239"/>
        <v>2887109</v>
      </c>
      <c r="AA188" s="34">
        <f t="shared" si="239"/>
        <v>21902531</v>
      </c>
      <c r="AB188" s="34">
        <f t="shared" si="239"/>
        <v>0</v>
      </c>
      <c r="AC188" s="34">
        <f t="shared" si="239"/>
        <v>0</v>
      </c>
      <c r="AD188" s="34">
        <f t="shared" si="239"/>
        <v>0</v>
      </c>
      <c r="AE188" s="39">
        <f t="shared" si="239"/>
        <v>25457510</v>
      </c>
      <c r="AK188" s="10" t="s">
        <v>1086</v>
      </c>
      <c r="AL188" s="54">
        <f t="shared" si="205"/>
        <v>0</v>
      </c>
      <c r="AM188" s="54">
        <f t="shared" si="194"/>
        <v>1681130.6650231332</v>
      </c>
      <c r="AN188" s="54">
        <f t="shared" si="195"/>
        <v>0</v>
      </c>
      <c r="AO188" s="54">
        <f t="shared" si="196"/>
        <v>0</v>
      </c>
      <c r="AP188" s="54">
        <f t="shared" si="197"/>
        <v>272908.31702717149</v>
      </c>
      <c r="AQ188" s="54">
        <f t="shared" si="198"/>
        <v>20215.87847285777</v>
      </c>
      <c r="AR188" s="54">
        <f t="shared" si="199"/>
        <v>0</v>
      </c>
      <c r="AS188" s="54">
        <f t="shared" si="200"/>
        <v>0</v>
      </c>
      <c r="AT188" s="54">
        <f t="shared" si="201"/>
        <v>0</v>
      </c>
      <c r="AU188" s="55">
        <f t="shared" si="202"/>
        <v>97523.444889425562</v>
      </c>
    </row>
    <row r="189" spans="2:47">
      <c r="B189" s="17"/>
      <c r="C189" s="17"/>
      <c r="D189" s="17"/>
      <c r="E189" s="17" t="s">
        <v>2073</v>
      </c>
      <c r="F189" s="40">
        <f t="shared" ref="F189:O189" si="240">F127+F158</f>
        <v>0</v>
      </c>
      <c r="G189" s="40">
        <f t="shared" si="240"/>
        <v>189050000</v>
      </c>
      <c r="H189" s="40">
        <f t="shared" si="240"/>
        <v>0</v>
      </c>
      <c r="I189" s="40">
        <f t="shared" si="240"/>
        <v>0</v>
      </c>
      <c r="J189" s="40">
        <f t="shared" si="240"/>
        <v>0</v>
      </c>
      <c r="K189" s="40">
        <f t="shared" si="240"/>
        <v>43025413979</v>
      </c>
      <c r="L189" s="40">
        <f t="shared" si="240"/>
        <v>0</v>
      </c>
      <c r="M189" s="40">
        <f t="shared" si="240"/>
        <v>0</v>
      </c>
      <c r="N189" s="40">
        <f t="shared" si="240"/>
        <v>0</v>
      </c>
      <c r="O189" s="38">
        <f t="shared" si="240"/>
        <v>43214463979</v>
      </c>
      <c r="R189" s="17"/>
      <c r="S189" s="17"/>
      <c r="T189" s="17"/>
      <c r="U189" s="17" t="s">
        <v>2073</v>
      </c>
      <c r="V189" s="40">
        <f t="shared" ref="V189:AE189" si="241">V127+V158</f>
        <v>0</v>
      </c>
      <c r="W189" s="40">
        <f t="shared" si="241"/>
        <v>0</v>
      </c>
      <c r="X189" s="40">
        <f t="shared" si="241"/>
        <v>0</v>
      </c>
      <c r="Y189" s="40">
        <f t="shared" si="241"/>
        <v>0</v>
      </c>
      <c r="Z189" s="40">
        <f t="shared" si="241"/>
        <v>0</v>
      </c>
      <c r="AA189" s="40">
        <f t="shared" si="241"/>
        <v>191960</v>
      </c>
      <c r="AB189" s="40">
        <f t="shared" si="241"/>
        <v>0</v>
      </c>
      <c r="AC189" s="40">
        <f t="shared" si="241"/>
        <v>0</v>
      </c>
      <c r="AD189" s="40">
        <f t="shared" si="241"/>
        <v>0</v>
      </c>
      <c r="AE189" s="38">
        <f t="shared" si="241"/>
        <v>191960</v>
      </c>
      <c r="AH189" s="17"/>
      <c r="AI189" s="17"/>
      <c r="AJ189" s="17"/>
      <c r="AK189" s="17" t="s">
        <v>2073</v>
      </c>
      <c r="AL189" s="56">
        <f t="shared" si="205"/>
        <v>0</v>
      </c>
      <c r="AM189" s="56">
        <f t="shared" si="194"/>
        <v>0</v>
      </c>
      <c r="AN189" s="56">
        <f t="shared" si="195"/>
        <v>0</v>
      </c>
      <c r="AO189" s="56">
        <f t="shared" si="196"/>
        <v>0</v>
      </c>
      <c r="AP189" s="56">
        <f t="shared" si="197"/>
        <v>0</v>
      </c>
      <c r="AQ189" s="56">
        <f t="shared" si="198"/>
        <v>224137.39309752031</v>
      </c>
      <c r="AR189" s="56">
        <f t="shared" si="199"/>
        <v>0</v>
      </c>
      <c r="AS189" s="56">
        <f t="shared" si="200"/>
        <v>0</v>
      </c>
      <c r="AT189" s="56">
        <f t="shared" si="201"/>
        <v>0</v>
      </c>
      <c r="AU189" s="57">
        <f t="shared" si="202"/>
        <v>225122.23368931026</v>
      </c>
    </row>
    <row r="190" spans="2:47">
      <c r="E190" s="10" t="s">
        <v>6494</v>
      </c>
      <c r="F190" s="34">
        <f t="shared" ref="F190:O190" si="242">F128+F159</f>
        <v>0</v>
      </c>
      <c r="G190" s="34">
        <f t="shared" si="242"/>
        <v>0</v>
      </c>
      <c r="H190" s="34">
        <f t="shared" si="242"/>
        <v>0</v>
      </c>
      <c r="I190" s="34">
        <f t="shared" si="242"/>
        <v>0</v>
      </c>
      <c r="J190" s="34">
        <f t="shared" si="242"/>
        <v>0</v>
      </c>
      <c r="K190" s="34">
        <f t="shared" si="242"/>
        <v>0</v>
      </c>
      <c r="L190" s="34">
        <f t="shared" si="242"/>
        <v>0</v>
      </c>
      <c r="M190" s="34">
        <f t="shared" si="242"/>
        <v>0</v>
      </c>
      <c r="N190" s="34">
        <f t="shared" si="242"/>
        <v>0</v>
      </c>
      <c r="O190" s="39">
        <f t="shared" si="242"/>
        <v>0</v>
      </c>
      <c r="U190" s="10" t="s">
        <v>6494</v>
      </c>
      <c r="V190" s="34">
        <f t="shared" ref="V190:AE190" si="243">V128+V159</f>
        <v>0</v>
      </c>
      <c r="W190" s="34">
        <f t="shared" si="243"/>
        <v>0</v>
      </c>
      <c r="X190" s="34">
        <f t="shared" si="243"/>
        <v>0</v>
      </c>
      <c r="Y190" s="34">
        <f t="shared" si="243"/>
        <v>0</v>
      </c>
      <c r="Z190" s="34">
        <f t="shared" si="243"/>
        <v>0</v>
      </c>
      <c r="AA190" s="34">
        <f t="shared" si="243"/>
        <v>0</v>
      </c>
      <c r="AB190" s="34">
        <f t="shared" si="243"/>
        <v>0</v>
      </c>
      <c r="AC190" s="34">
        <f t="shared" si="243"/>
        <v>0</v>
      </c>
      <c r="AD190" s="34">
        <f t="shared" si="243"/>
        <v>0</v>
      </c>
      <c r="AE190" s="39">
        <f t="shared" si="243"/>
        <v>0</v>
      </c>
      <c r="AK190" s="10" t="s">
        <v>6494</v>
      </c>
      <c r="AL190" s="54">
        <f t="shared" si="205"/>
        <v>0</v>
      </c>
      <c r="AM190" s="54">
        <f t="shared" si="194"/>
        <v>0</v>
      </c>
      <c r="AN190" s="54">
        <f t="shared" si="195"/>
        <v>0</v>
      </c>
      <c r="AO190" s="54">
        <f t="shared" si="196"/>
        <v>0</v>
      </c>
      <c r="AP190" s="54">
        <f t="shared" si="197"/>
        <v>0</v>
      </c>
      <c r="AQ190" s="54">
        <f t="shared" si="198"/>
        <v>0</v>
      </c>
      <c r="AR190" s="54">
        <f t="shared" si="199"/>
        <v>0</v>
      </c>
      <c r="AS190" s="54">
        <f t="shared" si="200"/>
        <v>0</v>
      </c>
      <c r="AT190" s="54">
        <f t="shared" si="201"/>
        <v>0</v>
      </c>
      <c r="AU190" s="55">
        <f t="shared" si="202"/>
        <v>0</v>
      </c>
    </row>
    <row r="191" spans="2:47">
      <c r="B191" s="17"/>
      <c r="C191" s="17"/>
      <c r="D191" s="17" t="s">
        <v>1103</v>
      </c>
      <c r="E191" s="17"/>
      <c r="F191" s="40">
        <f t="shared" ref="F191:O191" si="244">F129+F160</f>
        <v>0</v>
      </c>
      <c r="G191" s="40">
        <f t="shared" si="244"/>
        <v>0</v>
      </c>
      <c r="H191" s="40">
        <f t="shared" si="244"/>
        <v>0</v>
      </c>
      <c r="I191" s="40">
        <f t="shared" si="244"/>
        <v>16388183940</v>
      </c>
      <c r="J191" s="40">
        <f t="shared" si="244"/>
        <v>0</v>
      </c>
      <c r="K191" s="40">
        <f t="shared" si="244"/>
        <v>149556280231</v>
      </c>
      <c r="L191" s="40">
        <f t="shared" si="244"/>
        <v>0</v>
      </c>
      <c r="M191" s="40">
        <f t="shared" si="244"/>
        <v>0</v>
      </c>
      <c r="N191" s="40">
        <f t="shared" si="244"/>
        <v>0</v>
      </c>
      <c r="O191" s="38">
        <f t="shared" si="244"/>
        <v>165944464171</v>
      </c>
      <c r="R191" s="17"/>
      <c r="S191" s="17"/>
      <c r="T191" s="17" t="s">
        <v>1103</v>
      </c>
      <c r="U191" s="17"/>
      <c r="V191" s="40">
        <f t="shared" ref="V191:AE191" si="245">V129+V160</f>
        <v>0</v>
      </c>
      <c r="W191" s="40">
        <f t="shared" si="245"/>
        <v>0</v>
      </c>
      <c r="X191" s="40">
        <f t="shared" si="245"/>
        <v>0</v>
      </c>
      <c r="Y191" s="40">
        <f t="shared" si="245"/>
        <v>107680</v>
      </c>
      <c r="Z191" s="40">
        <f t="shared" si="245"/>
        <v>0</v>
      </c>
      <c r="AA191" s="40">
        <f t="shared" si="245"/>
        <v>135000</v>
      </c>
      <c r="AB191" s="40">
        <f t="shared" si="245"/>
        <v>0</v>
      </c>
      <c r="AC191" s="40">
        <f t="shared" si="245"/>
        <v>0</v>
      </c>
      <c r="AD191" s="40">
        <f t="shared" si="245"/>
        <v>0</v>
      </c>
      <c r="AE191" s="38">
        <f t="shared" si="245"/>
        <v>242680</v>
      </c>
      <c r="AH191" s="17"/>
      <c r="AI191" s="17"/>
      <c r="AJ191" s="17" t="s">
        <v>1103</v>
      </c>
      <c r="AK191" s="17"/>
      <c r="AL191" s="56">
        <f t="shared" si="205"/>
        <v>0</v>
      </c>
      <c r="AM191" s="56">
        <f t="shared" si="194"/>
        <v>0</v>
      </c>
      <c r="AN191" s="56">
        <f t="shared" si="195"/>
        <v>0</v>
      </c>
      <c r="AO191" s="56">
        <f t="shared" si="196"/>
        <v>152193.38725854384</v>
      </c>
      <c r="AP191" s="56">
        <f t="shared" si="197"/>
        <v>0</v>
      </c>
      <c r="AQ191" s="56">
        <f t="shared" si="198"/>
        <v>1107824.2980074075</v>
      </c>
      <c r="AR191" s="56">
        <f t="shared" si="199"/>
        <v>0</v>
      </c>
      <c r="AS191" s="56">
        <f t="shared" si="200"/>
        <v>0</v>
      </c>
      <c r="AT191" s="56">
        <f t="shared" si="201"/>
        <v>0</v>
      </c>
      <c r="AU191" s="57">
        <f t="shared" si="202"/>
        <v>683799.5062263062</v>
      </c>
    </row>
    <row r="192" spans="2:47">
      <c r="E192" s="10" t="s">
        <v>1300</v>
      </c>
      <c r="F192" s="34">
        <f t="shared" ref="F192:O192" si="246">F130+F161</f>
        <v>0</v>
      </c>
      <c r="G192" s="34">
        <f t="shared" si="246"/>
        <v>0</v>
      </c>
      <c r="H192" s="34">
        <f t="shared" si="246"/>
        <v>0</v>
      </c>
      <c r="I192" s="34">
        <f t="shared" si="246"/>
        <v>0</v>
      </c>
      <c r="J192" s="34">
        <f t="shared" si="246"/>
        <v>0</v>
      </c>
      <c r="K192" s="34">
        <f t="shared" si="246"/>
        <v>136931777199</v>
      </c>
      <c r="L192" s="34">
        <f t="shared" si="246"/>
        <v>0</v>
      </c>
      <c r="M192" s="34">
        <f t="shared" si="246"/>
        <v>0</v>
      </c>
      <c r="N192" s="34">
        <f t="shared" si="246"/>
        <v>0</v>
      </c>
      <c r="O192" s="39">
        <f t="shared" si="246"/>
        <v>136931777199</v>
      </c>
      <c r="U192" s="10" t="s">
        <v>1300</v>
      </c>
      <c r="V192" s="34">
        <f t="shared" ref="V192:AE192" si="247">V130+V161</f>
        <v>0</v>
      </c>
      <c r="W192" s="34">
        <f t="shared" si="247"/>
        <v>0</v>
      </c>
      <c r="X192" s="34">
        <f t="shared" si="247"/>
        <v>0</v>
      </c>
      <c r="Y192" s="34">
        <f t="shared" si="247"/>
        <v>0</v>
      </c>
      <c r="Z192" s="34">
        <f t="shared" si="247"/>
        <v>0</v>
      </c>
      <c r="AA192" s="34">
        <f t="shared" si="247"/>
        <v>93000</v>
      </c>
      <c r="AB192" s="34">
        <f t="shared" si="247"/>
        <v>0</v>
      </c>
      <c r="AC192" s="34">
        <f t="shared" si="247"/>
        <v>0</v>
      </c>
      <c r="AD192" s="34">
        <f t="shared" si="247"/>
        <v>0</v>
      </c>
      <c r="AE192" s="39">
        <f t="shared" si="247"/>
        <v>93000</v>
      </c>
      <c r="AK192" s="10" t="s">
        <v>1300</v>
      </c>
      <c r="AL192" s="54">
        <f t="shared" si="205"/>
        <v>0</v>
      </c>
      <c r="AM192" s="54">
        <f t="shared" si="194"/>
        <v>0</v>
      </c>
      <c r="AN192" s="54">
        <f t="shared" si="195"/>
        <v>0</v>
      </c>
      <c r="AO192" s="54">
        <f t="shared" si="196"/>
        <v>0</v>
      </c>
      <c r="AP192" s="54">
        <f t="shared" si="197"/>
        <v>0</v>
      </c>
      <c r="AQ192" s="54">
        <f t="shared" si="198"/>
        <v>1472384.7010645161</v>
      </c>
      <c r="AR192" s="54">
        <f t="shared" si="199"/>
        <v>0</v>
      </c>
      <c r="AS192" s="54">
        <f t="shared" si="200"/>
        <v>0</v>
      </c>
      <c r="AT192" s="54">
        <f t="shared" si="201"/>
        <v>0</v>
      </c>
      <c r="AU192" s="55">
        <f t="shared" si="202"/>
        <v>1472384.7010645161</v>
      </c>
    </row>
    <row r="193" spans="2:47">
      <c r="B193" s="17"/>
      <c r="C193" s="17"/>
      <c r="D193" s="17"/>
      <c r="E193" s="17" t="s">
        <v>1308</v>
      </c>
      <c r="F193" s="40">
        <f t="shared" ref="F193:O193" si="248">F131+F162</f>
        <v>0</v>
      </c>
      <c r="G193" s="40">
        <f t="shared" si="248"/>
        <v>0</v>
      </c>
      <c r="H193" s="40">
        <f t="shared" si="248"/>
        <v>0</v>
      </c>
      <c r="I193" s="40">
        <f t="shared" si="248"/>
        <v>16388183940</v>
      </c>
      <c r="J193" s="40">
        <f t="shared" si="248"/>
        <v>0</v>
      </c>
      <c r="K193" s="40">
        <f t="shared" si="248"/>
        <v>12624503032</v>
      </c>
      <c r="L193" s="40">
        <f t="shared" si="248"/>
        <v>0</v>
      </c>
      <c r="M193" s="40">
        <f t="shared" si="248"/>
        <v>0</v>
      </c>
      <c r="N193" s="40">
        <f t="shared" si="248"/>
        <v>0</v>
      </c>
      <c r="O193" s="38">
        <f t="shared" si="248"/>
        <v>29012686972</v>
      </c>
      <c r="R193" s="17"/>
      <c r="S193" s="17"/>
      <c r="T193" s="17"/>
      <c r="U193" s="17" t="s">
        <v>1308</v>
      </c>
      <c r="V193" s="40">
        <f t="shared" ref="V193:AE193" si="249">V131+V162</f>
        <v>0</v>
      </c>
      <c r="W193" s="40">
        <f t="shared" si="249"/>
        <v>0</v>
      </c>
      <c r="X193" s="40">
        <f t="shared" si="249"/>
        <v>0</v>
      </c>
      <c r="Y193" s="40">
        <f t="shared" si="249"/>
        <v>107680</v>
      </c>
      <c r="Z193" s="40">
        <f t="shared" si="249"/>
        <v>0</v>
      </c>
      <c r="AA193" s="40">
        <f t="shared" si="249"/>
        <v>42000</v>
      </c>
      <c r="AB193" s="40">
        <f t="shared" si="249"/>
        <v>0</v>
      </c>
      <c r="AC193" s="40">
        <f t="shared" si="249"/>
        <v>0</v>
      </c>
      <c r="AD193" s="40">
        <f t="shared" si="249"/>
        <v>0</v>
      </c>
      <c r="AE193" s="38">
        <f t="shared" si="249"/>
        <v>149680</v>
      </c>
      <c r="AH193" s="17"/>
      <c r="AI193" s="17"/>
      <c r="AJ193" s="17"/>
      <c r="AK193" s="17" t="s">
        <v>1308</v>
      </c>
      <c r="AL193" s="56">
        <f t="shared" si="205"/>
        <v>0</v>
      </c>
      <c r="AM193" s="56">
        <f t="shared" si="194"/>
        <v>0</v>
      </c>
      <c r="AN193" s="56">
        <f t="shared" si="195"/>
        <v>0</v>
      </c>
      <c r="AO193" s="56">
        <f t="shared" si="196"/>
        <v>152193.38725854384</v>
      </c>
      <c r="AP193" s="56">
        <f t="shared" si="197"/>
        <v>0</v>
      </c>
      <c r="AQ193" s="56">
        <f t="shared" si="198"/>
        <v>300583.40552380955</v>
      </c>
      <c r="AR193" s="56">
        <f t="shared" si="199"/>
        <v>0</v>
      </c>
      <c r="AS193" s="56">
        <f t="shared" si="200"/>
        <v>0</v>
      </c>
      <c r="AT193" s="56">
        <f t="shared" si="201"/>
        <v>0</v>
      </c>
      <c r="AU193" s="57">
        <f t="shared" si="202"/>
        <v>193831.42017637627</v>
      </c>
    </row>
    <row r="194" spans="2:47">
      <c r="D194" s="10" t="s">
        <v>1829</v>
      </c>
      <c r="F194" s="34">
        <f t="shared" ref="F194:O194" si="250">F132+F163</f>
        <v>0</v>
      </c>
      <c r="G194" s="34">
        <f t="shared" si="250"/>
        <v>0</v>
      </c>
      <c r="H194" s="34">
        <f t="shared" si="250"/>
        <v>0</v>
      </c>
      <c r="I194" s="34">
        <f t="shared" si="250"/>
        <v>0</v>
      </c>
      <c r="J194" s="34">
        <f t="shared" si="250"/>
        <v>0</v>
      </c>
      <c r="K194" s="34">
        <f t="shared" si="250"/>
        <v>1846571500</v>
      </c>
      <c r="L194" s="34">
        <f t="shared" si="250"/>
        <v>0</v>
      </c>
      <c r="M194" s="34">
        <f t="shared" si="250"/>
        <v>0</v>
      </c>
      <c r="N194" s="34">
        <f t="shared" si="250"/>
        <v>0</v>
      </c>
      <c r="O194" s="39">
        <f t="shared" si="250"/>
        <v>1846571500</v>
      </c>
      <c r="T194" s="10" t="s">
        <v>1829</v>
      </c>
      <c r="V194" s="34">
        <f t="shared" ref="V194:AE194" si="251">V132+V163</f>
        <v>0</v>
      </c>
      <c r="W194" s="34">
        <f t="shared" si="251"/>
        <v>0</v>
      </c>
      <c r="X194" s="34">
        <f t="shared" si="251"/>
        <v>0</v>
      </c>
      <c r="Y194" s="34">
        <f t="shared" si="251"/>
        <v>0</v>
      </c>
      <c r="Z194" s="34">
        <f t="shared" si="251"/>
        <v>0</v>
      </c>
      <c r="AA194" s="34">
        <f t="shared" si="251"/>
        <v>2001</v>
      </c>
      <c r="AB194" s="34">
        <f t="shared" si="251"/>
        <v>0</v>
      </c>
      <c r="AC194" s="34">
        <f t="shared" si="251"/>
        <v>0</v>
      </c>
      <c r="AD194" s="34">
        <f t="shared" si="251"/>
        <v>0</v>
      </c>
      <c r="AE194" s="39">
        <f t="shared" si="251"/>
        <v>2001</v>
      </c>
      <c r="AJ194" s="10" t="s">
        <v>1829</v>
      </c>
      <c r="AL194" s="54">
        <f t="shared" si="205"/>
        <v>0</v>
      </c>
      <c r="AM194" s="54">
        <f t="shared" si="194"/>
        <v>0</v>
      </c>
      <c r="AN194" s="54">
        <f t="shared" si="195"/>
        <v>0</v>
      </c>
      <c r="AO194" s="54">
        <f t="shared" si="196"/>
        <v>0</v>
      </c>
      <c r="AP194" s="54">
        <f t="shared" si="197"/>
        <v>0</v>
      </c>
      <c r="AQ194" s="54">
        <f t="shared" si="198"/>
        <v>922824.3378310845</v>
      </c>
      <c r="AR194" s="54">
        <f t="shared" si="199"/>
        <v>0</v>
      </c>
      <c r="AS194" s="54">
        <f t="shared" si="200"/>
        <v>0</v>
      </c>
      <c r="AT194" s="54">
        <f t="shared" si="201"/>
        <v>0</v>
      </c>
      <c r="AU194" s="55">
        <f t="shared" si="202"/>
        <v>922824.3378310845</v>
      </c>
    </row>
    <row r="195" spans="2:47">
      <c r="B195" s="17"/>
      <c r="C195" s="17"/>
      <c r="D195" s="17"/>
      <c r="E195" s="17" t="s">
        <v>1837</v>
      </c>
      <c r="F195" s="40">
        <f t="shared" ref="F195:O195" si="252">F133+F164</f>
        <v>0</v>
      </c>
      <c r="G195" s="40">
        <f t="shared" si="252"/>
        <v>0</v>
      </c>
      <c r="H195" s="40">
        <f t="shared" si="252"/>
        <v>0</v>
      </c>
      <c r="I195" s="40">
        <f t="shared" si="252"/>
        <v>0</v>
      </c>
      <c r="J195" s="40">
        <f t="shared" si="252"/>
        <v>0</v>
      </c>
      <c r="K195" s="40">
        <f t="shared" si="252"/>
        <v>870935250</v>
      </c>
      <c r="L195" s="40">
        <f t="shared" si="252"/>
        <v>0</v>
      </c>
      <c r="M195" s="40">
        <f t="shared" si="252"/>
        <v>0</v>
      </c>
      <c r="N195" s="40">
        <f t="shared" si="252"/>
        <v>0</v>
      </c>
      <c r="O195" s="38">
        <f t="shared" si="252"/>
        <v>870935250</v>
      </c>
      <c r="R195" s="17"/>
      <c r="S195" s="17"/>
      <c r="T195" s="17"/>
      <c r="U195" s="17" t="s">
        <v>1837</v>
      </c>
      <c r="V195" s="40">
        <f t="shared" ref="V195:AE195" si="253">V133+V164</f>
        <v>0</v>
      </c>
      <c r="W195" s="40">
        <f t="shared" si="253"/>
        <v>0</v>
      </c>
      <c r="X195" s="40">
        <f t="shared" si="253"/>
        <v>0</v>
      </c>
      <c r="Y195" s="40">
        <f t="shared" si="253"/>
        <v>0</v>
      </c>
      <c r="Z195" s="40">
        <f t="shared" si="253"/>
        <v>0</v>
      </c>
      <c r="AA195" s="40">
        <f t="shared" si="253"/>
        <v>2001</v>
      </c>
      <c r="AB195" s="40">
        <f t="shared" si="253"/>
        <v>0</v>
      </c>
      <c r="AC195" s="40">
        <f t="shared" si="253"/>
        <v>0</v>
      </c>
      <c r="AD195" s="40">
        <f t="shared" si="253"/>
        <v>0</v>
      </c>
      <c r="AE195" s="38">
        <f t="shared" si="253"/>
        <v>2001</v>
      </c>
      <c r="AH195" s="17"/>
      <c r="AI195" s="17"/>
      <c r="AJ195" s="17"/>
      <c r="AK195" s="17" t="s">
        <v>1837</v>
      </c>
      <c r="AL195" s="56">
        <f t="shared" si="205"/>
        <v>0</v>
      </c>
      <c r="AM195" s="56">
        <f t="shared" si="194"/>
        <v>0</v>
      </c>
      <c r="AN195" s="56">
        <f t="shared" si="195"/>
        <v>0</v>
      </c>
      <c r="AO195" s="56">
        <f t="shared" si="196"/>
        <v>0</v>
      </c>
      <c r="AP195" s="56">
        <f t="shared" si="197"/>
        <v>0</v>
      </c>
      <c r="AQ195" s="56">
        <f t="shared" si="198"/>
        <v>435250</v>
      </c>
      <c r="AR195" s="56">
        <f t="shared" si="199"/>
        <v>0</v>
      </c>
      <c r="AS195" s="56">
        <f t="shared" si="200"/>
        <v>0</v>
      </c>
      <c r="AT195" s="56">
        <f t="shared" si="201"/>
        <v>0</v>
      </c>
      <c r="AU195" s="57">
        <f t="shared" si="202"/>
        <v>435250</v>
      </c>
    </row>
    <row r="196" spans="2:47">
      <c r="E196" s="10" t="s">
        <v>1830</v>
      </c>
      <c r="F196" s="34">
        <f t="shared" ref="F196:O196" si="254">F134+F165</f>
        <v>0</v>
      </c>
      <c r="G196" s="34">
        <f t="shared" si="254"/>
        <v>0</v>
      </c>
      <c r="H196" s="34">
        <f t="shared" si="254"/>
        <v>0</v>
      </c>
      <c r="I196" s="34">
        <f t="shared" si="254"/>
        <v>0</v>
      </c>
      <c r="J196" s="34">
        <f t="shared" si="254"/>
        <v>0</v>
      </c>
      <c r="K196" s="34">
        <f t="shared" si="254"/>
        <v>975636250</v>
      </c>
      <c r="L196" s="34">
        <f t="shared" si="254"/>
        <v>0</v>
      </c>
      <c r="M196" s="34">
        <f t="shared" si="254"/>
        <v>0</v>
      </c>
      <c r="N196" s="34">
        <f t="shared" si="254"/>
        <v>0</v>
      </c>
      <c r="O196" s="39">
        <f t="shared" si="254"/>
        <v>975636250</v>
      </c>
      <c r="U196" s="10" t="s">
        <v>1830</v>
      </c>
      <c r="V196" s="34">
        <f t="shared" ref="V196:AE196" si="255">V134+V165</f>
        <v>0</v>
      </c>
      <c r="W196" s="34">
        <f t="shared" si="255"/>
        <v>0</v>
      </c>
      <c r="X196" s="34">
        <f t="shared" si="255"/>
        <v>0</v>
      </c>
      <c r="Y196" s="34">
        <f t="shared" si="255"/>
        <v>0</v>
      </c>
      <c r="Z196" s="34">
        <f t="shared" si="255"/>
        <v>0</v>
      </c>
      <c r="AA196" s="34">
        <f t="shared" si="255"/>
        <v>0</v>
      </c>
      <c r="AB196" s="34">
        <f t="shared" si="255"/>
        <v>0</v>
      </c>
      <c r="AC196" s="34">
        <f t="shared" si="255"/>
        <v>0</v>
      </c>
      <c r="AD196" s="34">
        <f t="shared" si="255"/>
        <v>0</v>
      </c>
      <c r="AE196" s="39">
        <f t="shared" si="255"/>
        <v>0</v>
      </c>
      <c r="AK196" s="10" t="s">
        <v>1830</v>
      </c>
      <c r="AL196" s="54">
        <f t="shared" si="205"/>
        <v>0</v>
      </c>
      <c r="AM196" s="54">
        <f t="shared" si="194"/>
        <v>0</v>
      </c>
      <c r="AN196" s="54">
        <f t="shared" si="195"/>
        <v>0</v>
      </c>
      <c r="AO196" s="54">
        <f t="shared" si="196"/>
        <v>0</v>
      </c>
      <c r="AP196" s="54">
        <f t="shared" si="197"/>
        <v>0</v>
      </c>
      <c r="AQ196" s="54">
        <f t="shared" si="198"/>
        <v>0</v>
      </c>
      <c r="AR196" s="54">
        <f t="shared" si="199"/>
        <v>0</v>
      </c>
      <c r="AS196" s="54">
        <f t="shared" si="200"/>
        <v>0</v>
      </c>
      <c r="AT196" s="54">
        <f t="shared" si="201"/>
        <v>0</v>
      </c>
      <c r="AU196" s="55">
        <f t="shared" si="202"/>
        <v>0</v>
      </c>
    </row>
    <row r="197" spans="2:47">
      <c r="B197" s="17"/>
      <c r="C197" s="17"/>
      <c r="D197" s="17" t="s">
        <v>2733</v>
      </c>
      <c r="E197" s="17"/>
      <c r="F197" s="40">
        <f t="shared" ref="F197:O197" si="256">F135+F166</f>
        <v>0</v>
      </c>
      <c r="G197" s="40">
        <f t="shared" si="256"/>
        <v>654497380</v>
      </c>
      <c r="H197" s="40">
        <f t="shared" si="256"/>
        <v>0</v>
      </c>
      <c r="I197" s="40">
        <f t="shared" si="256"/>
        <v>0</v>
      </c>
      <c r="J197" s="40">
        <f t="shared" si="256"/>
        <v>44503586062</v>
      </c>
      <c r="K197" s="40">
        <f t="shared" si="256"/>
        <v>0</v>
      </c>
      <c r="L197" s="40">
        <f t="shared" si="256"/>
        <v>0</v>
      </c>
      <c r="M197" s="40">
        <f t="shared" si="256"/>
        <v>0</v>
      </c>
      <c r="N197" s="40">
        <f t="shared" si="256"/>
        <v>0</v>
      </c>
      <c r="O197" s="38">
        <f t="shared" si="256"/>
        <v>45158083442</v>
      </c>
      <c r="R197" s="17"/>
      <c r="S197" s="17"/>
      <c r="T197" s="17" t="s">
        <v>2733</v>
      </c>
      <c r="U197" s="17"/>
      <c r="V197" s="40">
        <f t="shared" ref="V197:AE197" si="257">V135+V166</f>
        <v>0</v>
      </c>
      <c r="W197" s="40">
        <f t="shared" si="257"/>
        <v>0</v>
      </c>
      <c r="X197" s="40">
        <f t="shared" si="257"/>
        <v>0</v>
      </c>
      <c r="Y197" s="40">
        <f t="shared" si="257"/>
        <v>0</v>
      </c>
      <c r="Z197" s="40">
        <f t="shared" si="257"/>
        <v>75830</v>
      </c>
      <c r="AA197" s="40">
        <f t="shared" si="257"/>
        <v>0</v>
      </c>
      <c r="AB197" s="40">
        <f t="shared" si="257"/>
        <v>0</v>
      </c>
      <c r="AC197" s="40">
        <f t="shared" si="257"/>
        <v>0</v>
      </c>
      <c r="AD197" s="40">
        <f t="shared" si="257"/>
        <v>0</v>
      </c>
      <c r="AE197" s="38">
        <f t="shared" si="257"/>
        <v>75830</v>
      </c>
      <c r="AH197" s="17"/>
      <c r="AI197" s="17"/>
      <c r="AJ197" s="17" t="s">
        <v>2733</v>
      </c>
      <c r="AK197" s="17"/>
      <c r="AL197" s="56">
        <f t="shared" si="205"/>
        <v>0</v>
      </c>
      <c r="AM197" s="56">
        <f t="shared" si="194"/>
        <v>0</v>
      </c>
      <c r="AN197" s="56">
        <f t="shared" si="195"/>
        <v>0</v>
      </c>
      <c r="AO197" s="56">
        <f t="shared" si="196"/>
        <v>0</v>
      </c>
      <c r="AP197" s="56">
        <f t="shared" si="197"/>
        <v>586886.27274165896</v>
      </c>
      <c r="AQ197" s="56">
        <f t="shared" si="198"/>
        <v>0</v>
      </c>
      <c r="AR197" s="56">
        <f t="shared" si="199"/>
        <v>0</v>
      </c>
      <c r="AS197" s="56">
        <f t="shared" si="200"/>
        <v>0</v>
      </c>
      <c r="AT197" s="56">
        <f t="shared" si="201"/>
        <v>0</v>
      </c>
      <c r="AU197" s="57">
        <f t="shared" si="202"/>
        <v>595517.38681260718</v>
      </c>
    </row>
    <row r="199" spans="2:47" ht="15.4">
      <c r="B199" s="16" t="s">
        <v>6830</v>
      </c>
      <c r="C199" s="16"/>
      <c r="D199" s="16"/>
      <c r="E199" s="16"/>
      <c r="G199" s="26"/>
      <c r="R199" s="16" t="s">
        <v>6830</v>
      </c>
      <c r="S199" s="16"/>
      <c r="T199" s="16"/>
      <c r="U199" s="16"/>
      <c r="AH199" s="16" t="s">
        <v>6830</v>
      </c>
      <c r="AI199" s="16"/>
      <c r="AJ199" s="16"/>
      <c r="AK199" s="16"/>
    </row>
    <row r="200" spans="2:47">
      <c r="B200" s="22" t="s">
        <v>6888</v>
      </c>
      <c r="C200" s="23"/>
      <c r="D200" s="23"/>
      <c r="E200" s="23"/>
      <c r="R200" s="22" t="s">
        <v>6893</v>
      </c>
      <c r="S200" s="23"/>
      <c r="T200" s="23"/>
      <c r="U200" s="23"/>
      <c r="AH200" s="22" t="s">
        <v>6908</v>
      </c>
      <c r="AI200" s="23"/>
      <c r="AJ200" s="23"/>
      <c r="AK200" s="23"/>
    </row>
    <row r="201" spans="2:47">
      <c r="B201" s="22" t="str">
        <f>"s.d. "&amp;Param!$C$6&amp;" "&amp;Param!$C$2</f>
        <v>s.d. Desember 2024</v>
      </c>
      <c r="C201" s="23"/>
      <c r="D201" s="23"/>
      <c r="E201" s="23"/>
      <c r="R201" s="22" t="str">
        <f>B201</f>
        <v>s.d. Desember 2024</v>
      </c>
      <c r="S201" s="23"/>
      <c r="T201" s="23"/>
      <c r="U201" s="23"/>
      <c r="AH201" s="22" t="str">
        <f>B201</f>
        <v>s.d. Desember 2024</v>
      </c>
      <c r="AI201" s="23"/>
      <c r="AJ201" s="23"/>
      <c r="AK201" s="23"/>
    </row>
    <row r="202" spans="2:47" ht="15" customHeight="1">
      <c r="B202" s="119" t="s">
        <v>6831</v>
      </c>
      <c r="C202" s="119"/>
      <c r="D202" s="119"/>
      <c r="E202" s="119"/>
      <c r="F202" s="21" t="s">
        <v>6852</v>
      </c>
      <c r="G202" s="21" t="s">
        <v>6837</v>
      </c>
      <c r="H202" s="21" t="s">
        <v>6838</v>
      </c>
      <c r="I202" s="21" t="s">
        <v>6839</v>
      </c>
      <c r="J202" s="21" t="s">
        <v>6840</v>
      </c>
      <c r="K202" s="21" t="s">
        <v>6841</v>
      </c>
      <c r="L202" s="21" t="s">
        <v>6832</v>
      </c>
      <c r="M202" s="21" t="s">
        <v>6842</v>
      </c>
      <c r="N202" s="21" t="s">
        <v>6843</v>
      </c>
      <c r="O202" s="21" t="s">
        <v>6833</v>
      </c>
      <c r="R202" s="119" t="s">
        <v>6831</v>
      </c>
      <c r="S202" s="119"/>
      <c r="T202" s="119"/>
      <c r="U202" s="119"/>
      <c r="V202" s="21" t="s">
        <v>6852</v>
      </c>
      <c r="W202" s="21" t="s">
        <v>6837</v>
      </c>
      <c r="X202" s="21" t="s">
        <v>6838</v>
      </c>
      <c r="Y202" s="21" t="s">
        <v>6839</v>
      </c>
      <c r="Z202" s="21" t="s">
        <v>6840</v>
      </c>
      <c r="AA202" s="21" t="s">
        <v>6841</v>
      </c>
      <c r="AB202" s="21" t="s">
        <v>6832</v>
      </c>
      <c r="AC202" s="21" t="s">
        <v>6842</v>
      </c>
      <c r="AD202" s="21" t="s">
        <v>6843</v>
      </c>
      <c r="AE202" s="21" t="s">
        <v>6833</v>
      </c>
      <c r="AH202" s="119" t="s">
        <v>6831</v>
      </c>
      <c r="AI202" s="119"/>
      <c r="AJ202" s="119"/>
      <c r="AK202" s="119"/>
      <c r="AL202" s="21" t="s">
        <v>6852</v>
      </c>
      <c r="AM202" s="21" t="s">
        <v>6837</v>
      </c>
      <c r="AN202" s="21" t="s">
        <v>6838</v>
      </c>
      <c r="AO202" s="21" t="s">
        <v>6839</v>
      </c>
      <c r="AP202" s="21" t="s">
        <v>6840</v>
      </c>
      <c r="AQ202" s="21" t="s">
        <v>6841</v>
      </c>
      <c r="AR202" s="21" t="s">
        <v>6832</v>
      </c>
      <c r="AS202" s="21" t="s">
        <v>6842</v>
      </c>
      <c r="AT202" s="21" t="s">
        <v>6843</v>
      </c>
      <c r="AU202" s="21" t="s">
        <v>6833</v>
      </c>
    </row>
    <row r="203" spans="2:47" ht="10.5" customHeight="1">
      <c r="B203" s="13"/>
      <c r="C203" s="13"/>
      <c r="D203" s="13"/>
      <c r="E203" s="1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R203" s="13"/>
      <c r="S203" s="13"/>
      <c r="T203" s="13"/>
      <c r="U203" s="13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H203" s="13"/>
      <c r="AI203" s="13"/>
      <c r="AJ203" s="13"/>
      <c r="AK203" s="13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</row>
    <row r="204" spans="2:47">
      <c r="B204" s="24" t="s">
        <v>6834</v>
      </c>
      <c r="C204" s="24"/>
      <c r="D204" s="24"/>
      <c r="E204" s="24"/>
      <c r="F204" s="17"/>
      <c r="G204" s="17"/>
      <c r="H204" s="17"/>
      <c r="I204" s="17"/>
      <c r="J204" s="17"/>
      <c r="K204" s="17"/>
      <c r="L204" s="17"/>
      <c r="M204" s="17"/>
      <c r="N204" s="17"/>
      <c r="O204" s="15"/>
      <c r="R204" s="24" t="s">
        <v>6891</v>
      </c>
      <c r="S204" s="24"/>
      <c r="T204" s="24"/>
      <c r="U204" s="24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H204" s="24" t="s">
        <v>6835</v>
      </c>
      <c r="AI204" s="24"/>
      <c r="AJ204" s="24"/>
      <c r="AK204" s="24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</row>
    <row r="205" spans="2:47">
      <c r="C205" s="11" t="s">
        <v>4</v>
      </c>
      <c r="D205" s="11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S205" s="11" t="s">
        <v>4</v>
      </c>
      <c r="T205" s="11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I205" s="11" t="s">
        <v>4</v>
      </c>
      <c r="AJ205" s="11"/>
      <c r="AL205" s="12">
        <f>IFERROR(F205/V205,0)</f>
        <v>0</v>
      </c>
      <c r="AM205" s="12">
        <f t="shared" ref="AM205:AM268" si="258">IFERROR(G205/W205,0)</f>
        <v>0</v>
      </c>
      <c r="AN205" s="12">
        <f t="shared" ref="AN205:AN268" si="259">IFERROR(H205/X205,0)</f>
        <v>0</v>
      </c>
      <c r="AO205" s="12">
        <f t="shared" ref="AO205:AO268" si="260">IFERROR(I205/Y205,0)</f>
        <v>0</v>
      </c>
      <c r="AP205" s="12">
        <f t="shared" ref="AP205:AP268" si="261">IFERROR(J205/Z205,0)</f>
        <v>0</v>
      </c>
      <c r="AQ205" s="12">
        <f t="shared" ref="AQ205:AQ268" si="262">IFERROR(K205/AA205,0)</f>
        <v>0</v>
      </c>
      <c r="AR205" s="12">
        <f t="shared" ref="AR205:AR268" si="263">IFERROR(L205/AB205,0)</f>
        <v>0</v>
      </c>
      <c r="AS205" s="12">
        <f t="shared" ref="AS205:AS268" si="264">IFERROR(M205/AC205,0)</f>
        <v>0</v>
      </c>
      <c r="AT205" s="12">
        <f t="shared" ref="AT205:AT268" si="265">IFERROR(N205/AD205,0)</f>
        <v>0</v>
      </c>
      <c r="AU205" s="12">
        <f t="shared" ref="AU205:AU268" si="266">IFERROR(O205/AE205,0)</f>
        <v>0</v>
      </c>
    </row>
    <row r="206" spans="2:47">
      <c r="B206" s="17"/>
      <c r="C206" s="17"/>
      <c r="D206" s="17" t="s">
        <v>1087</v>
      </c>
      <c r="E206" s="17"/>
      <c r="F206" s="37"/>
      <c r="G206" s="37"/>
      <c r="H206" s="37"/>
      <c r="I206" s="37"/>
      <c r="J206" s="37"/>
      <c r="K206" s="37"/>
      <c r="L206" s="37"/>
      <c r="M206" s="37"/>
      <c r="N206" s="37"/>
      <c r="O206" s="33"/>
      <c r="R206" s="17"/>
      <c r="S206" s="17"/>
      <c r="T206" s="17" t="s">
        <v>1087</v>
      </c>
      <c r="U206" s="17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H206" s="17"/>
      <c r="AI206" s="17"/>
      <c r="AJ206" s="17" t="s">
        <v>1087</v>
      </c>
      <c r="AK206" s="17"/>
      <c r="AL206" s="18">
        <f t="shared" ref="AL206:AL269" si="267">IFERROR(F206/V206,0)</f>
        <v>0</v>
      </c>
      <c r="AM206" s="18">
        <f t="shared" si="258"/>
        <v>0</v>
      </c>
      <c r="AN206" s="18">
        <f t="shared" si="259"/>
        <v>0</v>
      </c>
      <c r="AO206" s="18">
        <f t="shared" si="260"/>
        <v>0</v>
      </c>
      <c r="AP206" s="18">
        <f t="shared" si="261"/>
        <v>0</v>
      </c>
      <c r="AQ206" s="18">
        <f t="shared" si="262"/>
        <v>0</v>
      </c>
      <c r="AR206" s="18">
        <f t="shared" si="263"/>
        <v>0</v>
      </c>
      <c r="AS206" s="18">
        <f t="shared" si="264"/>
        <v>0</v>
      </c>
      <c r="AT206" s="18">
        <f t="shared" si="265"/>
        <v>0</v>
      </c>
      <c r="AU206" s="18">
        <f t="shared" si="266"/>
        <v>0</v>
      </c>
    </row>
    <row r="207" spans="2:47">
      <c r="E207" s="10" t="s">
        <v>6806</v>
      </c>
      <c r="F207" s="34"/>
      <c r="G207" s="34"/>
      <c r="H207" s="34"/>
      <c r="I207" s="34"/>
      <c r="J207" s="34"/>
      <c r="K207" s="34"/>
      <c r="L207" s="34"/>
      <c r="M207" s="34"/>
      <c r="N207" s="34"/>
      <c r="O207" s="39"/>
      <c r="U207" s="10" t="s">
        <v>6806</v>
      </c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K207" s="10" t="s">
        <v>6806</v>
      </c>
      <c r="AL207" s="54">
        <f t="shared" si="267"/>
        <v>0</v>
      </c>
      <c r="AM207" s="54">
        <f t="shared" si="258"/>
        <v>0</v>
      </c>
      <c r="AN207" s="54">
        <f t="shared" si="259"/>
        <v>0</v>
      </c>
      <c r="AO207" s="54">
        <f t="shared" si="260"/>
        <v>0</v>
      </c>
      <c r="AP207" s="54">
        <f t="shared" si="261"/>
        <v>0</v>
      </c>
      <c r="AQ207" s="54">
        <f t="shared" si="262"/>
        <v>0</v>
      </c>
      <c r="AR207" s="54">
        <f t="shared" si="263"/>
        <v>0</v>
      </c>
      <c r="AS207" s="54">
        <f t="shared" si="264"/>
        <v>0</v>
      </c>
      <c r="AT207" s="54">
        <f t="shared" si="265"/>
        <v>0</v>
      </c>
      <c r="AU207" s="54">
        <f t="shared" si="266"/>
        <v>0</v>
      </c>
    </row>
    <row r="208" spans="2:47">
      <c r="B208" s="17"/>
      <c r="C208" s="17"/>
      <c r="D208" s="17"/>
      <c r="E208" s="17" t="s">
        <v>1088</v>
      </c>
      <c r="F208" s="40"/>
      <c r="G208" s="40"/>
      <c r="H208" s="40"/>
      <c r="I208" s="40"/>
      <c r="J208" s="40"/>
      <c r="K208" s="40"/>
      <c r="L208" s="40"/>
      <c r="M208" s="40"/>
      <c r="N208" s="40"/>
      <c r="O208" s="38"/>
      <c r="R208" s="17"/>
      <c r="S208" s="17"/>
      <c r="T208" s="17"/>
      <c r="U208" s="17" t="s">
        <v>1088</v>
      </c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H208" s="17"/>
      <c r="AI208" s="17"/>
      <c r="AJ208" s="17"/>
      <c r="AK208" s="17" t="s">
        <v>1088</v>
      </c>
      <c r="AL208" s="56">
        <f t="shared" si="267"/>
        <v>0</v>
      </c>
      <c r="AM208" s="56">
        <f t="shared" si="258"/>
        <v>0</v>
      </c>
      <c r="AN208" s="56">
        <f t="shared" si="259"/>
        <v>0</v>
      </c>
      <c r="AO208" s="56">
        <f t="shared" si="260"/>
        <v>0</v>
      </c>
      <c r="AP208" s="56">
        <f t="shared" si="261"/>
        <v>0</v>
      </c>
      <c r="AQ208" s="56">
        <f t="shared" si="262"/>
        <v>0</v>
      </c>
      <c r="AR208" s="56">
        <f t="shared" si="263"/>
        <v>0</v>
      </c>
      <c r="AS208" s="56">
        <f t="shared" si="264"/>
        <v>0</v>
      </c>
      <c r="AT208" s="56">
        <f t="shared" si="265"/>
        <v>0</v>
      </c>
      <c r="AU208" s="56">
        <f t="shared" si="266"/>
        <v>0</v>
      </c>
    </row>
    <row r="209" spans="2:47">
      <c r="E209" s="10" t="s">
        <v>1034</v>
      </c>
      <c r="F209" s="34"/>
      <c r="G209" s="34"/>
      <c r="H209" s="34"/>
      <c r="I209" s="34"/>
      <c r="J209" s="34"/>
      <c r="K209" s="34"/>
      <c r="L209" s="34"/>
      <c r="M209" s="34"/>
      <c r="N209" s="34"/>
      <c r="O209" s="39"/>
      <c r="U209" s="10" t="s">
        <v>1034</v>
      </c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K209" s="10" t="s">
        <v>1034</v>
      </c>
      <c r="AL209" s="54">
        <f t="shared" si="267"/>
        <v>0</v>
      </c>
      <c r="AM209" s="54">
        <f t="shared" si="258"/>
        <v>0</v>
      </c>
      <c r="AN209" s="54">
        <f t="shared" si="259"/>
        <v>0</v>
      </c>
      <c r="AO209" s="54">
        <f t="shared" si="260"/>
        <v>0</v>
      </c>
      <c r="AP209" s="54">
        <f t="shared" si="261"/>
        <v>0</v>
      </c>
      <c r="AQ209" s="54">
        <f t="shared" si="262"/>
        <v>0</v>
      </c>
      <c r="AR209" s="54">
        <f t="shared" si="263"/>
        <v>0</v>
      </c>
      <c r="AS209" s="54">
        <f t="shared" si="264"/>
        <v>0</v>
      </c>
      <c r="AT209" s="54">
        <f t="shared" si="265"/>
        <v>0</v>
      </c>
      <c r="AU209" s="54">
        <f t="shared" si="266"/>
        <v>0</v>
      </c>
    </row>
    <row r="210" spans="2:47">
      <c r="B210" s="17"/>
      <c r="C210" s="17"/>
      <c r="D210" s="17"/>
      <c r="E210" s="17" t="s">
        <v>1036</v>
      </c>
      <c r="F210" s="40"/>
      <c r="G210" s="40"/>
      <c r="H210" s="40"/>
      <c r="I210" s="40"/>
      <c r="J210" s="40"/>
      <c r="K210" s="40"/>
      <c r="L210" s="40"/>
      <c r="M210" s="40"/>
      <c r="N210" s="40"/>
      <c r="O210" s="38"/>
      <c r="R210" s="17"/>
      <c r="S210" s="17"/>
      <c r="T210" s="17"/>
      <c r="U210" s="17" t="s">
        <v>1036</v>
      </c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H210" s="17"/>
      <c r="AI210" s="17"/>
      <c r="AJ210" s="17"/>
      <c r="AK210" s="17" t="s">
        <v>1036</v>
      </c>
      <c r="AL210" s="56">
        <f t="shared" si="267"/>
        <v>0</v>
      </c>
      <c r="AM210" s="56">
        <f t="shared" si="258"/>
        <v>0</v>
      </c>
      <c r="AN210" s="56">
        <f t="shared" si="259"/>
        <v>0</v>
      </c>
      <c r="AO210" s="56">
        <f t="shared" si="260"/>
        <v>0</v>
      </c>
      <c r="AP210" s="56">
        <f t="shared" si="261"/>
        <v>0</v>
      </c>
      <c r="AQ210" s="56">
        <f t="shared" si="262"/>
        <v>0</v>
      </c>
      <c r="AR210" s="56">
        <f t="shared" si="263"/>
        <v>0</v>
      </c>
      <c r="AS210" s="56">
        <f t="shared" si="264"/>
        <v>0</v>
      </c>
      <c r="AT210" s="56">
        <f t="shared" si="265"/>
        <v>0</v>
      </c>
      <c r="AU210" s="56">
        <f t="shared" si="266"/>
        <v>0</v>
      </c>
    </row>
    <row r="211" spans="2:47">
      <c r="E211" s="10" t="s">
        <v>6481</v>
      </c>
      <c r="F211" s="34"/>
      <c r="G211" s="34"/>
      <c r="H211" s="34"/>
      <c r="I211" s="34"/>
      <c r="J211" s="34"/>
      <c r="K211" s="34"/>
      <c r="L211" s="34"/>
      <c r="M211" s="34"/>
      <c r="N211" s="34"/>
      <c r="O211" s="39"/>
      <c r="U211" s="10" t="s">
        <v>6481</v>
      </c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K211" s="10" t="s">
        <v>6481</v>
      </c>
      <c r="AL211" s="54">
        <f t="shared" si="267"/>
        <v>0</v>
      </c>
      <c r="AM211" s="54">
        <f t="shared" si="258"/>
        <v>0</v>
      </c>
      <c r="AN211" s="54">
        <f t="shared" si="259"/>
        <v>0</v>
      </c>
      <c r="AO211" s="54">
        <f t="shared" si="260"/>
        <v>0</v>
      </c>
      <c r="AP211" s="54">
        <f t="shared" si="261"/>
        <v>0</v>
      </c>
      <c r="AQ211" s="54">
        <f t="shared" si="262"/>
        <v>0</v>
      </c>
      <c r="AR211" s="54">
        <f t="shared" si="263"/>
        <v>0</v>
      </c>
      <c r="AS211" s="54">
        <f t="shared" si="264"/>
        <v>0</v>
      </c>
      <c r="AT211" s="54">
        <f t="shared" si="265"/>
        <v>0</v>
      </c>
      <c r="AU211" s="54">
        <f t="shared" si="266"/>
        <v>0</v>
      </c>
    </row>
    <row r="212" spans="2:47">
      <c r="B212" s="17"/>
      <c r="C212" s="17"/>
      <c r="D212" s="17" t="s">
        <v>1106</v>
      </c>
      <c r="E212" s="17"/>
      <c r="F212" s="40"/>
      <c r="G212" s="40"/>
      <c r="H212" s="40"/>
      <c r="I212" s="40"/>
      <c r="J212" s="40"/>
      <c r="K212" s="40"/>
      <c r="L212" s="40"/>
      <c r="M212" s="40"/>
      <c r="N212" s="40"/>
      <c r="O212" s="38"/>
      <c r="R212" s="17"/>
      <c r="S212" s="17"/>
      <c r="T212" s="17" t="s">
        <v>1106</v>
      </c>
      <c r="U212" s="17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H212" s="17"/>
      <c r="AI212" s="17"/>
      <c r="AJ212" s="17" t="s">
        <v>1106</v>
      </c>
      <c r="AK212" s="17"/>
      <c r="AL212" s="56">
        <f t="shared" si="267"/>
        <v>0</v>
      </c>
      <c r="AM212" s="56">
        <f t="shared" si="258"/>
        <v>0</v>
      </c>
      <c r="AN212" s="56">
        <f t="shared" si="259"/>
        <v>0</v>
      </c>
      <c r="AO212" s="56">
        <f t="shared" si="260"/>
        <v>0</v>
      </c>
      <c r="AP212" s="56">
        <f t="shared" si="261"/>
        <v>0</v>
      </c>
      <c r="AQ212" s="56">
        <f t="shared" si="262"/>
        <v>0</v>
      </c>
      <c r="AR212" s="56">
        <f t="shared" si="263"/>
        <v>0</v>
      </c>
      <c r="AS212" s="56">
        <f t="shared" si="264"/>
        <v>0</v>
      </c>
      <c r="AT212" s="56">
        <f t="shared" si="265"/>
        <v>0</v>
      </c>
      <c r="AU212" s="56">
        <f t="shared" si="266"/>
        <v>0</v>
      </c>
    </row>
    <row r="213" spans="2:47">
      <c r="E213" s="10" t="s">
        <v>379</v>
      </c>
      <c r="F213" s="34"/>
      <c r="G213" s="34"/>
      <c r="H213" s="34"/>
      <c r="I213" s="34"/>
      <c r="J213" s="34"/>
      <c r="K213" s="34"/>
      <c r="L213" s="34"/>
      <c r="M213" s="34"/>
      <c r="N213" s="34"/>
      <c r="O213" s="39"/>
      <c r="U213" s="10" t="s">
        <v>379</v>
      </c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K213" s="10" t="s">
        <v>379</v>
      </c>
      <c r="AL213" s="54">
        <f t="shared" si="267"/>
        <v>0</v>
      </c>
      <c r="AM213" s="54">
        <f t="shared" si="258"/>
        <v>0</v>
      </c>
      <c r="AN213" s="54">
        <f t="shared" si="259"/>
        <v>0</v>
      </c>
      <c r="AO213" s="54">
        <f t="shared" si="260"/>
        <v>0</v>
      </c>
      <c r="AP213" s="54">
        <f t="shared" si="261"/>
        <v>0</v>
      </c>
      <c r="AQ213" s="54">
        <f t="shared" si="262"/>
        <v>0</v>
      </c>
      <c r="AR213" s="54">
        <f t="shared" si="263"/>
        <v>0</v>
      </c>
      <c r="AS213" s="54">
        <f t="shared" si="264"/>
        <v>0</v>
      </c>
      <c r="AT213" s="54">
        <f t="shared" si="265"/>
        <v>0</v>
      </c>
      <c r="AU213" s="54">
        <f t="shared" si="266"/>
        <v>0</v>
      </c>
    </row>
    <row r="214" spans="2:47">
      <c r="B214" s="17"/>
      <c r="C214" s="17"/>
      <c r="D214" s="17"/>
      <c r="E214" s="17" t="s">
        <v>356</v>
      </c>
      <c r="F214" s="40"/>
      <c r="G214" s="40"/>
      <c r="H214" s="40"/>
      <c r="I214" s="40"/>
      <c r="J214" s="40"/>
      <c r="K214" s="40"/>
      <c r="L214" s="40"/>
      <c r="M214" s="40"/>
      <c r="N214" s="40"/>
      <c r="O214" s="38"/>
      <c r="R214" s="17"/>
      <c r="S214" s="17"/>
      <c r="T214" s="17"/>
      <c r="U214" s="17" t="s">
        <v>356</v>
      </c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H214" s="17"/>
      <c r="AI214" s="17"/>
      <c r="AJ214" s="17"/>
      <c r="AK214" s="17" t="s">
        <v>356</v>
      </c>
      <c r="AL214" s="56">
        <f t="shared" si="267"/>
        <v>0</v>
      </c>
      <c r="AM214" s="56">
        <f t="shared" si="258"/>
        <v>0</v>
      </c>
      <c r="AN214" s="56">
        <f t="shared" si="259"/>
        <v>0</v>
      </c>
      <c r="AO214" s="56">
        <f t="shared" si="260"/>
        <v>0</v>
      </c>
      <c r="AP214" s="56">
        <f t="shared" si="261"/>
        <v>0</v>
      </c>
      <c r="AQ214" s="56">
        <f t="shared" si="262"/>
        <v>0</v>
      </c>
      <c r="AR214" s="56">
        <f t="shared" si="263"/>
        <v>0</v>
      </c>
      <c r="AS214" s="56">
        <f t="shared" si="264"/>
        <v>0</v>
      </c>
      <c r="AT214" s="56">
        <f t="shared" si="265"/>
        <v>0</v>
      </c>
      <c r="AU214" s="56">
        <f t="shared" si="266"/>
        <v>0</v>
      </c>
    </row>
    <row r="215" spans="2:47">
      <c r="E215" s="10" t="s">
        <v>1189</v>
      </c>
      <c r="F215" s="34"/>
      <c r="G215" s="34"/>
      <c r="H215" s="34"/>
      <c r="I215" s="34"/>
      <c r="J215" s="34"/>
      <c r="K215" s="34"/>
      <c r="L215" s="34"/>
      <c r="M215" s="34"/>
      <c r="N215" s="34"/>
      <c r="O215" s="39"/>
      <c r="U215" s="10" t="s">
        <v>1189</v>
      </c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K215" s="10" t="s">
        <v>1189</v>
      </c>
      <c r="AL215" s="54">
        <f t="shared" si="267"/>
        <v>0</v>
      </c>
      <c r="AM215" s="54">
        <f t="shared" si="258"/>
        <v>0</v>
      </c>
      <c r="AN215" s="54">
        <f t="shared" si="259"/>
        <v>0</v>
      </c>
      <c r="AO215" s="54">
        <f t="shared" si="260"/>
        <v>0</v>
      </c>
      <c r="AP215" s="54">
        <f t="shared" si="261"/>
        <v>0</v>
      </c>
      <c r="AQ215" s="54">
        <f t="shared" si="262"/>
        <v>0</v>
      </c>
      <c r="AR215" s="54">
        <f t="shared" si="263"/>
        <v>0</v>
      </c>
      <c r="AS215" s="54">
        <f t="shared" si="264"/>
        <v>0</v>
      </c>
      <c r="AT215" s="54">
        <f t="shared" si="265"/>
        <v>0</v>
      </c>
      <c r="AU215" s="54">
        <f t="shared" si="266"/>
        <v>0</v>
      </c>
    </row>
    <row r="216" spans="2:47">
      <c r="B216" s="17"/>
      <c r="C216" s="17"/>
      <c r="D216" s="17"/>
      <c r="E216" s="17" t="s">
        <v>1808</v>
      </c>
      <c r="F216" s="40"/>
      <c r="G216" s="40"/>
      <c r="H216" s="40"/>
      <c r="I216" s="40"/>
      <c r="J216" s="40"/>
      <c r="K216" s="40"/>
      <c r="L216" s="40"/>
      <c r="M216" s="40"/>
      <c r="N216" s="40"/>
      <c r="O216" s="38"/>
      <c r="R216" s="17"/>
      <c r="S216" s="17"/>
      <c r="T216" s="17"/>
      <c r="U216" s="17" t="s">
        <v>1808</v>
      </c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H216" s="17"/>
      <c r="AI216" s="17"/>
      <c r="AJ216" s="17"/>
      <c r="AK216" s="17" t="s">
        <v>1808</v>
      </c>
      <c r="AL216" s="56">
        <f t="shared" si="267"/>
        <v>0</v>
      </c>
      <c r="AM216" s="56">
        <f t="shared" si="258"/>
        <v>0</v>
      </c>
      <c r="AN216" s="56">
        <f t="shared" si="259"/>
        <v>0</v>
      </c>
      <c r="AO216" s="56">
        <f t="shared" si="260"/>
        <v>0</v>
      </c>
      <c r="AP216" s="56">
        <f t="shared" si="261"/>
        <v>0</v>
      </c>
      <c r="AQ216" s="56">
        <f t="shared" si="262"/>
        <v>0</v>
      </c>
      <c r="AR216" s="56">
        <f t="shared" si="263"/>
        <v>0</v>
      </c>
      <c r="AS216" s="56">
        <f t="shared" si="264"/>
        <v>0</v>
      </c>
      <c r="AT216" s="56">
        <f t="shared" si="265"/>
        <v>0</v>
      </c>
      <c r="AU216" s="56">
        <f t="shared" si="266"/>
        <v>0</v>
      </c>
    </row>
    <row r="217" spans="2:47">
      <c r="E217" s="10" t="s">
        <v>1810</v>
      </c>
      <c r="F217" s="34"/>
      <c r="G217" s="34"/>
      <c r="H217" s="34"/>
      <c r="I217" s="34"/>
      <c r="J217" s="34"/>
      <c r="K217" s="34"/>
      <c r="L217" s="34"/>
      <c r="M217" s="34"/>
      <c r="N217" s="34"/>
      <c r="O217" s="39"/>
      <c r="U217" s="10" t="s">
        <v>1810</v>
      </c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K217" s="10" t="s">
        <v>1810</v>
      </c>
      <c r="AL217" s="54">
        <f t="shared" si="267"/>
        <v>0</v>
      </c>
      <c r="AM217" s="54">
        <f t="shared" si="258"/>
        <v>0</v>
      </c>
      <c r="AN217" s="54">
        <f t="shared" si="259"/>
        <v>0</v>
      </c>
      <c r="AO217" s="54">
        <f t="shared" si="260"/>
        <v>0</v>
      </c>
      <c r="AP217" s="54">
        <f t="shared" si="261"/>
        <v>0</v>
      </c>
      <c r="AQ217" s="54">
        <f t="shared" si="262"/>
        <v>0</v>
      </c>
      <c r="AR217" s="54">
        <f t="shared" si="263"/>
        <v>0</v>
      </c>
      <c r="AS217" s="54">
        <f t="shared" si="264"/>
        <v>0</v>
      </c>
      <c r="AT217" s="54">
        <f t="shared" si="265"/>
        <v>0</v>
      </c>
      <c r="AU217" s="54">
        <f t="shared" si="266"/>
        <v>0</v>
      </c>
    </row>
    <row r="218" spans="2:47">
      <c r="B218" s="17"/>
      <c r="C218" s="17"/>
      <c r="D218" s="17"/>
      <c r="E218" s="17" t="s">
        <v>6821</v>
      </c>
      <c r="F218" s="40"/>
      <c r="G218" s="40"/>
      <c r="H218" s="40"/>
      <c r="I218" s="40"/>
      <c r="J218" s="40"/>
      <c r="K218" s="40"/>
      <c r="L218" s="40"/>
      <c r="M218" s="40"/>
      <c r="N218" s="40"/>
      <c r="O218" s="38"/>
      <c r="R218" s="17"/>
      <c r="S218" s="17"/>
      <c r="T218" s="17"/>
      <c r="U218" s="17" t="s">
        <v>6821</v>
      </c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H218" s="17"/>
      <c r="AI218" s="17"/>
      <c r="AJ218" s="17"/>
      <c r="AK218" s="17" t="s">
        <v>6821</v>
      </c>
      <c r="AL218" s="56">
        <f t="shared" si="267"/>
        <v>0</v>
      </c>
      <c r="AM218" s="56">
        <f t="shared" si="258"/>
        <v>0</v>
      </c>
      <c r="AN218" s="56">
        <f t="shared" si="259"/>
        <v>0</v>
      </c>
      <c r="AO218" s="56">
        <f t="shared" si="260"/>
        <v>0</v>
      </c>
      <c r="AP218" s="56">
        <f t="shared" si="261"/>
        <v>0</v>
      </c>
      <c r="AQ218" s="56">
        <f t="shared" si="262"/>
        <v>0</v>
      </c>
      <c r="AR218" s="56">
        <f t="shared" si="263"/>
        <v>0</v>
      </c>
      <c r="AS218" s="56">
        <f t="shared" si="264"/>
        <v>0</v>
      </c>
      <c r="AT218" s="56">
        <f t="shared" si="265"/>
        <v>0</v>
      </c>
      <c r="AU218" s="56">
        <f t="shared" si="266"/>
        <v>0</v>
      </c>
    </row>
    <row r="219" spans="2:47">
      <c r="E219" s="10" t="s">
        <v>6868</v>
      </c>
      <c r="F219" s="34"/>
      <c r="G219" s="34"/>
      <c r="H219" s="34"/>
      <c r="I219" s="34"/>
      <c r="J219" s="34"/>
      <c r="K219" s="34"/>
      <c r="L219" s="34"/>
      <c r="M219" s="34"/>
      <c r="N219" s="34"/>
      <c r="O219" s="39"/>
      <c r="U219" s="10" t="s">
        <v>6868</v>
      </c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K219" s="10" t="s">
        <v>6868</v>
      </c>
      <c r="AL219" s="54">
        <f t="shared" si="267"/>
        <v>0</v>
      </c>
      <c r="AM219" s="54">
        <f t="shared" si="258"/>
        <v>0</v>
      </c>
      <c r="AN219" s="54">
        <f t="shared" si="259"/>
        <v>0</v>
      </c>
      <c r="AO219" s="54">
        <f t="shared" si="260"/>
        <v>0</v>
      </c>
      <c r="AP219" s="54">
        <f t="shared" si="261"/>
        <v>0</v>
      </c>
      <c r="AQ219" s="54">
        <f t="shared" si="262"/>
        <v>0</v>
      </c>
      <c r="AR219" s="54">
        <f t="shared" si="263"/>
        <v>0</v>
      </c>
      <c r="AS219" s="54">
        <f t="shared" si="264"/>
        <v>0</v>
      </c>
      <c r="AT219" s="54">
        <f t="shared" si="265"/>
        <v>0</v>
      </c>
      <c r="AU219" s="54">
        <f t="shared" si="266"/>
        <v>0</v>
      </c>
    </row>
    <row r="220" spans="2:47">
      <c r="B220" s="17"/>
      <c r="C220" s="17"/>
      <c r="D220" s="17" t="s">
        <v>1429</v>
      </c>
      <c r="E220" s="17"/>
      <c r="F220" s="40"/>
      <c r="G220" s="40"/>
      <c r="H220" s="40"/>
      <c r="I220" s="40"/>
      <c r="J220" s="40"/>
      <c r="K220" s="40"/>
      <c r="L220" s="40"/>
      <c r="M220" s="40"/>
      <c r="N220" s="40"/>
      <c r="O220" s="38"/>
      <c r="R220" s="17"/>
      <c r="S220" s="17"/>
      <c r="T220" s="17" t="s">
        <v>1429</v>
      </c>
      <c r="U220" s="17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H220" s="17"/>
      <c r="AI220" s="17"/>
      <c r="AJ220" s="17" t="s">
        <v>1429</v>
      </c>
      <c r="AK220" s="17"/>
      <c r="AL220" s="56">
        <f t="shared" si="267"/>
        <v>0</v>
      </c>
      <c r="AM220" s="56">
        <f t="shared" si="258"/>
        <v>0</v>
      </c>
      <c r="AN220" s="56">
        <f t="shared" si="259"/>
        <v>0</v>
      </c>
      <c r="AO220" s="56">
        <f t="shared" si="260"/>
        <v>0</v>
      </c>
      <c r="AP220" s="56">
        <f t="shared" si="261"/>
        <v>0</v>
      </c>
      <c r="AQ220" s="56">
        <f t="shared" si="262"/>
        <v>0</v>
      </c>
      <c r="AR220" s="56">
        <f t="shared" si="263"/>
        <v>0</v>
      </c>
      <c r="AS220" s="56">
        <f t="shared" si="264"/>
        <v>0</v>
      </c>
      <c r="AT220" s="56">
        <f t="shared" si="265"/>
        <v>0</v>
      </c>
      <c r="AU220" s="56">
        <f t="shared" si="266"/>
        <v>0</v>
      </c>
    </row>
    <row r="221" spans="2:47">
      <c r="E221" s="10" t="s">
        <v>10</v>
      </c>
      <c r="F221" s="34"/>
      <c r="G221" s="34"/>
      <c r="H221" s="34"/>
      <c r="I221" s="34"/>
      <c r="J221" s="34"/>
      <c r="K221" s="34"/>
      <c r="L221" s="34"/>
      <c r="M221" s="34"/>
      <c r="N221" s="34"/>
      <c r="O221" s="39"/>
      <c r="U221" s="10" t="s">
        <v>10</v>
      </c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K221" s="10" t="s">
        <v>10</v>
      </c>
      <c r="AL221" s="54">
        <f t="shared" si="267"/>
        <v>0</v>
      </c>
      <c r="AM221" s="54">
        <f t="shared" si="258"/>
        <v>0</v>
      </c>
      <c r="AN221" s="54">
        <f t="shared" si="259"/>
        <v>0</v>
      </c>
      <c r="AO221" s="54">
        <f t="shared" si="260"/>
        <v>0</v>
      </c>
      <c r="AP221" s="54">
        <f t="shared" si="261"/>
        <v>0</v>
      </c>
      <c r="AQ221" s="54">
        <f t="shared" si="262"/>
        <v>0</v>
      </c>
      <c r="AR221" s="54">
        <f t="shared" si="263"/>
        <v>0</v>
      </c>
      <c r="AS221" s="54">
        <f t="shared" si="264"/>
        <v>0</v>
      </c>
      <c r="AT221" s="54">
        <f t="shared" si="265"/>
        <v>0</v>
      </c>
      <c r="AU221" s="54">
        <f t="shared" si="266"/>
        <v>0</v>
      </c>
    </row>
    <row r="222" spans="2:47">
      <c r="B222" s="17"/>
      <c r="C222" s="17"/>
      <c r="D222" s="17"/>
      <c r="E222" s="17" t="s">
        <v>1430</v>
      </c>
      <c r="F222" s="40"/>
      <c r="G222" s="40"/>
      <c r="H222" s="40"/>
      <c r="I222" s="40"/>
      <c r="J222" s="40"/>
      <c r="K222" s="40"/>
      <c r="L222" s="40"/>
      <c r="M222" s="40"/>
      <c r="N222" s="40"/>
      <c r="O222" s="38"/>
      <c r="R222" s="17"/>
      <c r="S222" s="17"/>
      <c r="T222" s="17"/>
      <c r="U222" s="17" t="s">
        <v>1430</v>
      </c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H222" s="17"/>
      <c r="AI222" s="17"/>
      <c r="AJ222" s="17"/>
      <c r="AK222" s="17" t="s">
        <v>1430</v>
      </c>
      <c r="AL222" s="56">
        <f t="shared" si="267"/>
        <v>0</v>
      </c>
      <c r="AM222" s="56">
        <f t="shared" si="258"/>
        <v>0</v>
      </c>
      <c r="AN222" s="56">
        <f t="shared" si="259"/>
        <v>0</v>
      </c>
      <c r="AO222" s="56">
        <f t="shared" si="260"/>
        <v>0</v>
      </c>
      <c r="AP222" s="56">
        <f t="shared" si="261"/>
        <v>0</v>
      </c>
      <c r="AQ222" s="56">
        <f t="shared" si="262"/>
        <v>0</v>
      </c>
      <c r="AR222" s="56">
        <f t="shared" si="263"/>
        <v>0</v>
      </c>
      <c r="AS222" s="56">
        <f t="shared" si="264"/>
        <v>0</v>
      </c>
      <c r="AT222" s="56">
        <f t="shared" si="265"/>
        <v>0</v>
      </c>
      <c r="AU222" s="56">
        <f t="shared" si="266"/>
        <v>0</v>
      </c>
    </row>
    <row r="223" spans="2:47">
      <c r="E223" s="10" t="s">
        <v>6869</v>
      </c>
      <c r="F223" s="34"/>
      <c r="G223" s="34"/>
      <c r="H223" s="34"/>
      <c r="I223" s="34"/>
      <c r="J223" s="34"/>
      <c r="K223" s="34"/>
      <c r="L223" s="34"/>
      <c r="M223" s="34"/>
      <c r="N223" s="34"/>
      <c r="O223" s="39"/>
      <c r="U223" s="10" t="s">
        <v>6869</v>
      </c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K223" s="10" t="s">
        <v>6869</v>
      </c>
      <c r="AL223" s="54">
        <f t="shared" si="267"/>
        <v>0</v>
      </c>
      <c r="AM223" s="54">
        <f t="shared" si="258"/>
        <v>0</v>
      </c>
      <c r="AN223" s="54">
        <f t="shared" si="259"/>
        <v>0</v>
      </c>
      <c r="AO223" s="54">
        <f t="shared" si="260"/>
        <v>0</v>
      </c>
      <c r="AP223" s="54">
        <f t="shared" si="261"/>
        <v>0</v>
      </c>
      <c r="AQ223" s="54">
        <f t="shared" si="262"/>
        <v>0</v>
      </c>
      <c r="AR223" s="54">
        <f t="shared" si="263"/>
        <v>0</v>
      </c>
      <c r="AS223" s="54">
        <f t="shared" si="264"/>
        <v>0</v>
      </c>
      <c r="AT223" s="54">
        <f t="shared" si="265"/>
        <v>0</v>
      </c>
      <c r="AU223" s="54">
        <f t="shared" si="266"/>
        <v>0</v>
      </c>
    </row>
    <row r="224" spans="2:47">
      <c r="B224" s="17"/>
      <c r="C224" s="17"/>
      <c r="D224" s="17" t="s">
        <v>1085</v>
      </c>
      <c r="E224" s="17"/>
      <c r="F224" s="40"/>
      <c r="G224" s="40"/>
      <c r="H224" s="40"/>
      <c r="I224" s="40"/>
      <c r="J224" s="40"/>
      <c r="K224" s="40"/>
      <c r="L224" s="40"/>
      <c r="M224" s="40"/>
      <c r="N224" s="40"/>
      <c r="O224" s="38"/>
      <c r="R224" s="17"/>
      <c r="S224" s="17"/>
      <c r="T224" s="17" t="s">
        <v>1085</v>
      </c>
      <c r="U224" s="17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H224" s="17"/>
      <c r="AI224" s="17"/>
      <c r="AJ224" s="17" t="s">
        <v>1085</v>
      </c>
      <c r="AK224" s="17"/>
      <c r="AL224" s="56">
        <f t="shared" si="267"/>
        <v>0</v>
      </c>
      <c r="AM224" s="56">
        <f t="shared" si="258"/>
        <v>0</v>
      </c>
      <c r="AN224" s="56">
        <f t="shared" si="259"/>
        <v>0</v>
      </c>
      <c r="AO224" s="56">
        <f t="shared" si="260"/>
        <v>0</v>
      </c>
      <c r="AP224" s="56">
        <f t="shared" si="261"/>
        <v>0</v>
      </c>
      <c r="AQ224" s="56">
        <f t="shared" si="262"/>
        <v>0</v>
      </c>
      <c r="AR224" s="56">
        <f t="shared" si="263"/>
        <v>0</v>
      </c>
      <c r="AS224" s="56">
        <f t="shared" si="264"/>
        <v>0</v>
      </c>
      <c r="AT224" s="56">
        <f t="shared" si="265"/>
        <v>0</v>
      </c>
      <c r="AU224" s="56">
        <f t="shared" si="266"/>
        <v>0</v>
      </c>
    </row>
    <row r="225" spans="2:47">
      <c r="E225" s="10" t="s">
        <v>1086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9"/>
      <c r="U225" s="10" t="s">
        <v>1086</v>
      </c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K225" s="10" t="s">
        <v>1086</v>
      </c>
      <c r="AL225" s="54">
        <f t="shared" si="267"/>
        <v>0</v>
      </c>
      <c r="AM225" s="54">
        <f t="shared" si="258"/>
        <v>0</v>
      </c>
      <c r="AN225" s="54">
        <f t="shared" si="259"/>
        <v>0</v>
      </c>
      <c r="AO225" s="54">
        <f t="shared" si="260"/>
        <v>0</v>
      </c>
      <c r="AP225" s="54">
        <f t="shared" si="261"/>
        <v>0</v>
      </c>
      <c r="AQ225" s="54">
        <f t="shared" si="262"/>
        <v>0</v>
      </c>
      <c r="AR225" s="54">
        <f t="shared" si="263"/>
        <v>0</v>
      </c>
      <c r="AS225" s="54">
        <f t="shared" si="264"/>
        <v>0</v>
      </c>
      <c r="AT225" s="54">
        <f t="shared" si="265"/>
        <v>0</v>
      </c>
      <c r="AU225" s="54">
        <f t="shared" si="266"/>
        <v>0</v>
      </c>
    </row>
    <row r="226" spans="2:47">
      <c r="B226" s="17"/>
      <c r="C226" s="17"/>
      <c r="D226" s="17"/>
      <c r="E226" s="17" t="s">
        <v>2073</v>
      </c>
      <c r="F226" s="40"/>
      <c r="G226" s="40"/>
      <c r="H226" s="40"/>
      <c r="I226" s="40"/>
      <c r="J226" s="40"/>
      <c r="K226" s="40"/>
      <c r="L226" s="40"/>
      <c r="M226" s="40"/>
      <c r="N226" s="40"/>
      <c r="O226" s="38"/>
      <c r="R226" s="17"/>
      <c r="S226" s="17"/>
      <c r="T226" s="17"/>
      <c r="U226" s="17" t="s">
        <v>2073</v>
      </c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H226" s="17"/>
      <c r="AI226" s="17"/>
      <c r="AJ226" s="17"/>
      <c r="AK226" s="17" t="s">
        <v>2073</v>
      </c>
      <c r="AL226" s="56">
        <f t="shared" si="267"/>
        <v>0</v>
      </c>
      <c r="AM226" s="56">
        <f t="shared" si="258"/>
        <v>0</v>
      </c>
      <c r="AN226" s="56">
        <f t="shared" si="259"/>
        <v>0</v>
      </c>
      <c r="AO226" s="56">
        <f t="shared" si="260"/>
        <v>0</v>
      </c>
      <c r="AP226" s="56">
        <f t="shared" si="261"/>
        <v>0</v>
      </c>
      <c r="AQ226" s="56">
        <f t="shared" si="262"/>
        <v>0</v>
      </c>
      <c r="AR226" s="56">
        <f t="shared" si="263"/>
        <v>0</v>
      </c>
      <c r="AS226" s="56">
        <f t="shared" si="264"/>
        <v>0</v>
      </c>
      <c r="AT226" s="56">
        <f t="shared" si="265"/>
        <v>0</v>
      </c>
      <c r="AU226" s="56">
        <f t="shared" si="266"/>
        <v>0</v>
      </c>
    </row>
    <row r="227" spans="2:47">
      <c r="E227" s="10" t="s">
        <v>6494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9"/>
      <c r="U227" s="10" t="s">
        <v>6494</v>
      </c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K227" s="10" t="s">
        <v>6494</v>
      </c>
      <c r="AL227" s="54">
        <f t="shared" si="267"/>
        <v>0</v>
      </c>
      <c r="AM227" s="54">
        <f t="shared" si="258"/>
        <v>0</v>
      </c>
      <c r="AN227" s="54">
        <f t="shared" si="259"/>
        <v>0</v>
      </c>
      <c r="AO227" s="54">
        <f t="shared" si="260"/>
        <v>0</v>
      </c>
      <c r="AP227" s="54">
        <f t="shared" si="261"/>
        <v>0</v>
      </c>
      <c r="AQ227" s="54">
        <f t="shared" si="262"/>
        <v>0</v>
      </c>
      <c r="AR227" s="54">
        <f t="shared" si="263"/>
        <v>0</v>
      </c>
      <c r="AS227" s="54">
        <f t="shared" si="264"/>
        <v>0</v>
      </c>
      <c r="AT227" s="54">
        <f t="shared" si="265"/>
        <v>0</v>
      </c>
      <c r="AU227" s="54">
        <f t="shared" si="266"/>
        <v>0</v>
      </c>
    </row>
    <row r="228" spans="2:47">
      <c r="B228" s="17"/>
      <c r="C228" s="17"/>
      <c r="D228" s="17" t="s">
        <v>1103</v>
      </c>
      <c r="E228" s="17"/>
      <c r="F228" s="40"/>
      <c r="G228" s="40"/>
      <c r="H228" s="40"/>
      <c r="I228" s="40"/>
      <c r="J228" s="40"/>
      <c r="K228" s="40"/>
      <c r="L228" s="40"/>
      <c r="M228" s="40"/>
      <c r="N228" s="40"/>
      <c r="O228" s="38"/>
      <c r="R228" s="17"/>
      <c r="S228" s="17"/>
      <c r="T228" s="17" t="s">
        <v>1103</v>
      </c>
      <c r="U228" s="17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H228" s="17"/>
      <c r="AI228" s="17"/>
      <c r="AJ228" s="17" t="s">
        <v>1103</v>
      </c>
      <c r="AK228" s="17"/>
      <c r="AL228" s="56">
        <f t="shared" si="267"/>
        <v>0</v>
      </c>
      <c r="AM228" s="56">
        <f t="shared" si="258"/>
        <v>0</v>
      </c>
      <c r="AN228" s="56">
        <f t="shared" si="259"/>
        <v>0</v>
      </c>
      <c r="AO228" s="56">
        <f t="shared" si="260"/>
        <v>0</v>
      </c>
      <c r="AP228" s="56">
        <f t="shared" si="261"/>
        <v>0</v>
      </c>
      <c r="AQ228" s="56">
        <f t="shared" si="262"/>
        <v>0</v>
      </c>
      <c r="AR228" s="56">
        <f t="shared" si="263"/>
        <v>0</v>
      </c>
      <c r="AS228" s="56">
        <f t="shared" si="264"/>
        <v>0</v>
      </c>
      <c r="AT228" s="56">
        <f t="shared" si="265"/>
        <v>0</v>
      </c>
      <c r="AU228" s="56">
        <f t="shared" si="266"/>
        <v>0</v>
      </c>
    </row>
    <row r="229" spans="2:47">
      <c r="E229" s="10" t="s">
        <v>1300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9"/>
      <c r="U229" s="10" t="s">
        <v>1300</v>
      </c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K229" s="10" t="s">
        <v>1300</v>
      </c>
      <c r="AL229" s="54">
        <f t="shared" si="267"/>
        <v>0</v>
      </c>
      <c r="AM229" s="54">
        <f t="shared" si="258"/>
        <v>0</v>
      </c>
      <c r="AN229" s="54">
        <f t="shared" si="259"/>
        <v>0</v>
      </c>
      <c r="AO229" s="54">
        <f t="shared" si="260"/>
        <v>0</v>
      </c>
      <c r="AP229" s="54">
        <f t="shared" si="261"/>
        <v>0</v>
      </c>
      <c r="AQ229" s="54">
        <f t="shared" si="262"/>
        <v>0</v>
      </c>
      <c r="AR229" s="54">
        <f t="shared" si="263"/>
        <v>0</v>
      </c>
      <c r="AS229" s="54">
        <f t="shared" si="264"/>
        <v>0</v>
      </c>
      <c r="AT229" s="54">
        <f t="shared" si="265"/>
        <v>0</v>
      </c>
      <c r="AU229" s="54">
        <f t="shared" si="266"/>
        <v>0</v>
      </c>
    </row>
    <row r="230" spans="2:47">
      <c r="B230" s="17"/>
      <c r="C230" s="17"/>
      <c r="D230" s="17"/>
      <c r="E230" s="17" t="s">
        <v>1308</v>
      </c>
      <c r="F230" s="40"/>
      <c r="G230" s="40"/>
      <c r="H230" s="40"/>
      <c r="I230" s="40"/>
      <c r="J230" s="40"/>
      <c r="K230" s="40"/>
      <c r="L230" s="40"/>
      <c r="M230" s="40"/>
      <c r="N230" s="40"/>
      <c r="O230" s="38"/>
      <c r="R230" s="17"/>
      <c r="S230" s="17"/>
      <c r="T230" s="17"/>
      <c r="U230" s="17" t="s">
        <v>1308</v>
      </c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H230" s="17"/>
      <c r="AI230" s="17"/>
      <c r="AJ230" s="17"/>
      <c r="AK230" s="17" t="s">
        <v>1308</v>
      </c>
      <c r="AL230" s="56">
        <f t="shared" si="267"/>
        <v>0</v>
      </c>
      <c r="AM230" s="56">
        <f t="shared" si="258"/>
        <v>0</v>
      </c>
      <c r="AN230" s="56">
        <f t="shared" si="259"/>
        <v>0</v>
      </c>
      <c r="AO230" s="56">
        <f t="shared" si="260"/>
        <v>0</v>
      </c>
      <c r="AP230" s="56">
        <f t="shared" si="261"/>
        <v>0</v>
      </c>
      <c r="AQ230" s="56">
        <f t="shared" si="262"/>
        <v>0</v>
      </c>
      <c r="AR230" s="56">
        <f t="shared" si="263"/>
        <v>0</v>
      </c>
      <c r="AS230" s="56">
        <f t="shared" si="264"/>
        <v>0</v>
      </c>
      <c r="AT230" s="56">
        <f t="shared" si="265"/>
        <v>0</v>
      </c>
      <c r="AU230" s="56">
        <f t="shared" si="266"/>
        <v>0</v>
      </c>
    </row>
    <row r="231" spans="2:47">
      <c r="D231" s="10" t="s">
        <v>1829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9"/>
      <c r="T231" s="10" t="s">
        <v>1829</v>
      </c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J231" s="10" t="s">
        <v>1829</v>
      </c>
      <c r="AL231" s="54">
        <f t="shared" si="267"/>
        <v>0</v>
      </c>
      <c r="AM231" s="54">
        <f t="shared" si="258"/>
        <v>0</v>
      </c>
      <c r="AN231" s="54">
        <f t="shared" si="259"/>
        <v>0</v>
      </c>
      <c r="AO231" s="54">
        <f t="shared" si="260"/>
        <v>0</v>
      </c>
      <c r="AP231" s="54">
        <f t="shared" si="261"/>
        <v>0</v>
      </c>
      <c r="AQ231" s="54">
        <f t="shared" si="262"/>
        <v>0</v>
      </c>
      <c r="AR231" s="54">
        <f t="shared" si="263"/>
        <v>0</v>
      </c>
      <c r="AS231" s="54">
        <f t="shared" si="264"/>
        <v>0</v>
      </c>
      <c r="AT231" s="54">
        <f t="shared" si="265"/>
        <v>0</v>
      </c>
      <c r="AU231" s="54">
        <f t="shared" si="266"/>
        <v>0</v>
      </c>
    </row>
    <row r="232" spans="2:47">
      <c r="B232" s="17"/>
      <c r="C232" s="17"/>
      <c r="D232" s="17"/>
      <c r="E232" s="17" t="s">
        <v>1837</v>
      </c>
      <c r="F232" s="40"/>
      <c r="G232" s="40"/>
      <c r="H232" s="40"/>
      <c r="I232" s="40"/>
      <c r="J232" s="40"/>
      <c r="K232" s="40"/>
      <c r="L232" s="40"/>
      <c r="M232" s="40"/>
      <c r="N232" s="40"/>
      <c r="O232" s="38"/>
      <c r="R232" s="17"/>
      <c r="S232" s="17"/>
      <c r="T232" s="17"/>
      <c r="U232" s="17" t="s">
        <v>1837</v>
      </c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H232" s="17"/>
      <c r="AI232" s="17"/>
      <c r="AJ232" s="17"/>
      <c r="AK232" s="17" t="s">
        <v>1837</v>
      </c>
      <c r="AL232" s="56">
        <f t="shared" si="267"/>
        <v>0</v>
      </c>
      <c r="AM232" s="56">
        <f t="shared" si="258"/>
        <v>0</v>
      </c>
      <c r="AN232" s="56">
        <f t="shared" si="259"/>
        <v>0</v>
      </c>
      <c r="AO232" s="56">
        <f t="shared" si="260"/>
        <v>0</v>
      </c>
      <c r="AP232" s="56">
        <f t="shared" si="261"/>
        <v>0</v>
      </c>
      <c r="AQ232" s="56">
        <f t="shared" si="262"/>
        <v>0</v>
      </c>
      <c r="AR232" s="56">
        <f t="shared" si="263"/>
        <v>0</v>
      </c>
      <c r="AS232" s="56">
        <f t="shared" si="264"/>
        <v>0</v>
      </c>
      <c r="AT232" s="56">
        <f t="shared" si="265"/>
        <v>0</v>
      </c>
      <c r="AU232" s="56">
        <f t="shared" si="266"/>
        <v>0</v>
      </c>
    </row>
    <row r="233" spans="2:47">
      <c r="E233" s="10" t="s">
        <v>1830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9"/>
      <c r="U233" s="10" t="s">
        <v>1830</v>
      </c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K233" s="10" t="s">
        <v>1830</v>
      </c>
      <c r="AL233" s="54">
        <f t="shared" si="267"/>
        <v>0</v>
      </c>
      <c r="AM233" s="54">
        <f t="shared" si="258"/>
        <v>0</v>
      </c>
      <c r="AN233" s="54">
        <f t="shared" si="259"/>
        <v>0</v>
      </c>
      <c r="AO233" s="54">
        <f t="shared" si="260"/>
        <v>0</v>
      </c>
      <c r="AP233" s="54">
        <f t="shared" si="261"/>
        <v>0</v>
      </c>
      <c r="AQ233" s="54">
        <f t="shared" si="262"/>
        <v>0</v>
      </c>
      <c r="AR233" s="54">
        <f t="shared" si="263"/>
        <v>0</v>
      </c>
      <c r="AS233" s="54">
        <f t="shared" si="264"/>
        <v>0</v>
      </c>
      <c r="AT233" s="54">
        <f t="shared" si="265"/>
        <v>0</v>
      </c>
      <c r="AU233" s="54">
        <f t="shared" si="266"/>
        <v>0</v>
      </c>
    </row>
    <row r="234" spans="2:47">
      <c r="B234" s="17"/>
      <c r="C234" s="17"/>
      <c r="D234" s="17" t="s">
        <v>2733</v>
      </c>
      <c r="E234" s="17"/>
      <c r="F234" s="40"/>
      <c r="G234" s="40"/>
      <c r="H234" s="40"/>
      <c r="I234" s="40"/>
      <c r="J234" s="40"/>
      <c r="K234" s="40"/>
      <c r="L234" s="40"/>
      <c r="M234" s="40"/>
      <c r="N234" s="40"/>
      <c r="O234" s="38"/>
      <c r="R234" s="17"/>
      <c r="S234" s="17"/>
      <c r="T234" s="17" t="s">
        <v>2733</v>
      </c>
      <c r="U234" s="17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H234" s="17"/>
      <c r="AI234" s="17"/>
      <c r="AJ234" s="17" t="s">
        <v>2733</v>
      </c>
      <c r="AK234" s="17"/>
      <c r="AL234" s="56">
        <f t="shared" si="267"/>
        <v>0</v>
      </c>
      <c r="AM234" s="56">
        <f t="shared" si="258"/>
        <v>0</v>
      </c>
      <c r="AN234" s="56">
        <f t="shared" si="259"/>
        <v>0</v>
      </c>
      <c r="AO234" s="56">
        <f t="shared" si="260"/>
        <v>0</v>
      </c>
      <c r="AP234" s="56">
        <f t="shared" si="261"/>
        <v>0</v>
      </c>
      <c r="AQ234" s="56">
        <f t="shared" si="262"/>
        <v>0</v>
      </c>
      <c r="AR234" s="56">
        <f t="shared" si="263"/>
        <v>0</v>
      </c>
      <c r="AS234" s="56">
        <f t="shared" si="264"/>
        <v>0</v>
      </c>
      <c r="AT234" s="56">
        <f t="shared" si="265"/>
        <v>0</v>
      </c>
      <c r="AU234" s="56">
        <f t="shared" si="266"/>
        <v>0</v>
      </c>
    </row>
    <row r="235" spans="2:47">
      <c r="F235" s="34"/>
      <c r="G235" s="34"/>
      <c r="H235" s="34"/>
      <c r="I235" s="34"/>
      <c r="J235" s="34"/>
      <c r="K235" s="34"/>
      <c r="L235" s="34"/>
      <c r="M235" s="34"/>
      <c r="N235" s="34"/>
      <c r="O235" s="3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L235" s="54">
        <f t="shared" si="267"/>
        <v>0</v>
      </c>
      <c r="AM235" s="54">
        <f t="shared" si="258"/>
        <v>0</v>
      </c>
      <c r="AN235" s="54">
        <f t="shared" si="259"/>
        <v>0</v>
      </c>
      <c r="AO235" s="54">
        <f t="shared" si="260"/>
        <v>0</v>
      </c>
      <c r="AP235" s="54">
        <f t="shared" si="261"/>
        <v>0</v>
      </c>
      <c r="AQ235" s="54">
        <f t="shared" si="262"/>
        <v>0</v>
      </c>
      <c r="AR235" s="54">
        <f t="shared" si="263"/>
        <v>0</v>
      </c>
      <c r="AS235" s="54">
        <f t="shared" si="264"/>
        <v>0</v>
      </c>
      <c r="AT235" s="54">
        <f t="shared" si="265"/>
        <v>0</v>
      </c>
      <c r="AU235" s="54">
        <f t="shared" si="266"/>
        <v>0</v>
      </c>
    </row>
    <row r="236" spans="2:47">
      <c r="B236" s="17"/>
      <c r="C236" s="15" t="s">
        <v>5</v>
      </c>
      <c r="D236" s="17"/>
      <c r="E236" s="1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R236" s="17"/>
      <c r="S236" s="15" t="s">
        <v>5</v>
      </c>
      <c r="T236" s="17"/>
      <c r="U236" s="17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H236" s="17"/>
      <c r="AI236" s="15" t="s">
        <v>5</v>
      </c>
      <c r="AJ236" s="17"/>
      <c r="AK236" s="17"/>
      <c r="AL236" s="56">
        <f t="shared" si="267"/>
        <v>0</v>
      </c>
      <c r="AM236" s="56">
        <f t="shared" si="258"/>
        <v>0</v>
      </c>
      <c r="AN236" s="56">
        <f t="shared" si="259"/>
        <v>0</v>
      </c>
      <c r="AO236" s="56">
        <f t="shared" si="260"/>
        <v>0</v>
      </c>
      <c r="AP236" s="56">
        <f t="shared" si="261"/>
        <v>0</v>
      </c>
      <c r="AQ236" s="56">
        <f t="shared" si="262"/>
        <v>0</v>
      </c>
      <c r="AR236" s="56">
        <f t="shared" si="263"/>
        <v>0</v>
      </c>
      <c r="AS236" s="56">
        <f t="shared" si="264"/>
        <v>0</v>
      </c>
      <c r="AT236" s="56">
        <f t="shared" si="265"/>
        <v>0</v>
      </c>
      <c r="AU236" s="56">
        <f t="shared" si="266"/>
        <v>0</v>
      </c>
    </row>
    <row r="237" spans="2:47">
      <c r="D237" s="10" t="s">
        <v>1087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9"/>
      <c r="T237" s="10" t="s">
        <v>1087</v>
      </c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J237" s="10" t="s">
        <v>1087</v>
      </c>
      <c r="AL237" s="54">
        <f t="shared" si="267"/>
        <v>0</v>
      </c>
      <c r="AM237" s="54">
        <f t="shared" si="258"/>
        <v>0</v>
      </c>
      <c r="AN237" s="54">
        <f t="shared" si="259"/>
        <v>0</v>
      </c>
      <c r="AO237" s="54">
        <f t="shared" si="260"/>
        <v>0</v>
      </c>
      <c r="AP237" s="54">
        <f t="shared" si="261"/>
        <v>0</v>
      </c>
      <c r="AQ237" s="54">
        <f t="shared" si="262"/>
        <v>0</v>
      </c>
      <c r="AR237" s="54">
        <f t="shared" si="263"/>
        <v>0</v>
      </c>
      <c r="AS237" s="54">
        <f t="shared" si="264"/>
        <v>0</v>
      </c>
      <c r="AT237" s="54">
        <f t="shared" si="265"/>
        <v>0</v>
      </c>
      <c r="AU237" s="54">
        <f t="shared" si="266"/>
        <v>0</v>
      </c>
    </row>
    <row r="238" spans="2:47">
      <c r="B238" s="17"/>
      <c r="C238" s="17"/>
      <c r="D238" s="17"/>
      <c r="E238" s="17" t="s">
        <v>6806</v>
      </c>
      <c r="F238" s="40">
        <f>+'[2]Penjualan Legacy'!$T$27/10^3</f>
        <v>0</v>
      </c>
      <c r="G238" s="40"/>
      <c r="H238" s="40"/>
      <c r="I238" s="40"/>
      <c r="J238" s="40"/>
      <c r="K238" s="40"/>
      <c r="L238" s="40"/>
      <c r="M238" s="40"/>
      <c r="N238" s="40"/>
      <c r="O238" s="38"/>
      <c r="R238" s="17"/>
      <c r="S238" s="17"/>
      <c r="T238" s="17"/>
      <c r="U238" s="17" t="s">
        <v>6806</v>
      </c>
      <c r="V238" s="20">
        <f>+'[2]Penjualan Legacy'!$H$27/10^3</f>
        <v>0</v>
      </c>
      <c r="W238" s="20"/>
      <c r="X238" s="20"/>
      <c r="Y238" s="20"/>
      <c r="Z238" s="20"/>
      <c r="AA238" s="20"/>
      <c r="AB238" s="20"/>
      <c r="AC238" s="20"/>
      <c r="AD238" s="20"/>
      <c r="AE238" s="20"/>
      <c r="AH238" s="17"/>
      <c r="AI238" s="17"/>
      <c r="AJ238" s="17"/>
      <c r="AK238" s="17" t="s">
        <v>6806</v>
      </c>
      <c r="AL238" s="56">
        <f t="shared" si="267"/>
        <v>0</v>
      </c>
      <c r="AM238" s="56">
        <f t="shared" si="258"/>
        <v>0</v>
      </c>
      <c r="AN238" s="56">
        <f t="shared" si="259"/>
        <v>0</v>
      </c>
      <c r="AO238" s="56">
        <f t="shared" si="260"/>
        <v>0</v>
      </c>
      <c r="AP238" s="56">
        <f t="shared" si="261"/>
        <v>0</v>
      </c>
      <c r="AQ238" s="56">
        <f t="shared" si="262"/>
        <v>0</v>
      </c>
      <c r="AR238" s="56">
        <f t="shared" si="263"/>
        <v>0</v>
      </c>
      <c r="AS238" s="56">
        <f t="shared" si="264"/>
        <v>0</v>
      </c>
      <c r="AT238" s="56">
        <f t="shared" si="265"/>
        <v>0</v>
      </c>
      <c r="AU238" s="56">
        <f t="shared" si="266"/>
        <v>0</v>
      </c>
    </row>
    <row r="239" spans="2:47">
      <c r="E239" s="10" t="s">
        <v>1088</v>
      </c>
      <c r="F239" s="34">
        <f>+'[2]Penjualan Legacy'!$T$28/10^3</f>
        <v>0</v>
      </c>
      <c r="G239" s="34"/>
      <c r="H239" s="34"/>
      <c r="I239" s="34"/>
      <c r="J239" s="34"/>
      <c r="K239" s="34"/>
      <c r="L239" s="34"/>
      <c r="M239" s="34"/>
      <c r="N239" s="34"/>
      <c r="O239" s="39"/>
      <c r="U239" s="10" t="s">
        <v>1088</v>
      </c>
      <c r="V239" s="19">
        <f>+'[2]Penjualan Legacy'!$H$28/10^3</f>
        <v>0</v>
      </c>
      <c r="W239" s="19"/>
      <c r="X239" s="19"/>
      <c r="Y239" s="19"/>
      <c r="Z239" s="19"/>
      <c r="AA239" s="19"/>
      <c r="AB239" s="19"/>
      <c r="AC239" s="19"/>
      <c r="AD239" s="19"/>
      <c r="AE239" s="19"/>
      <c r="AK239" s="10" t="s">
        <v>1088</v>
      </c>
      <c r="AL239" s="54">
        <f t="shared" si="267"/>
        <v>0</v>
      </c>
      <c r="AM239" s="54">
        <f t="shared" si="258"/>
        <v>0</v>
      </c>
      <c r="AN239" s="54">
        <f t="shared" si="259"/>
        <v>0</v>
      </c>
      <c r="AO239" s="54">
        <f t="shared" si="260"/>
        <v>0</v>
      </c>
      <c r="AP239" s="54">
        <f t="shared" si="261"/>
        <v>0</v>
      </c>
      <c r="AQ239" s="54">
        <f t="shared" si="262"/>
        <v>0</v>
      </c>
      <c r="AR239" s="54">
        <f t="shared" si="263"/>
        <v>0</v>
      </c>
      <c r="AS239" s="54">
        <f t="shared" si="264"/>
        <v>0</v>
      </c>
      <c r="AT239" s="54">
        <f t="shared" si="265"/>
        <v>0</v>
      </c>
      <c r="AU239" s="54">
        <f t="shared" si="266"/>
        <v>0</v>
      </c>
    </row>
    <row r="240" spans="2:47">
      <c r="B240" s="17"/>
      <c r="C240" s="17"/>
      <c r="D240" s="17"/>
      <c r="E240" s="17" t="s">
        <v>1034</v>
      </c>
      <c r="F240" s="40"/>
      <c r="G240" s="40"/>
      <c r="H240" s="40"/>
      <c r="I240" s="40"/>
      <c r="J240" s="40"/>
      <c r="K240" s="40"/>
      <c r="L240" s="40"/>
      <c r="M240" s="40"/>
      <c r="N240" s="40"/>
      <c r="O240" s="38"/>
      <c r="R240" s="17"/>
      <c r="S240" s="17"/>
      <c r="T240" s="17"/>
      <c r="U240" s="17" t="s">
        <v>1034</v>
      </c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H240" s="17"/>
      <c r="AI240" s="17"/>
      <c r="AJ240" s="17"/>
      <c r="AK240" s="17" t="s">
        <v>1034</v>
      </c>
      <c r="AL240" s="56">
        <f t="shared" si="267"/>
        <v>0</v>
      </c>
      <c r="AM240" s="56">
        <f t="shared" si="258"/>
        <v>0</v>
      </c>
      <c r="AN240" s="56">
        <f t="shared" si="259"/>
        <v>0</v>
      </c>
      <c r="AO240" s="56">
        <f t="shared" si="260"/>
        <v>0</v>
      </c>
      <c r="AP240" s="56">
        <f t="shared" si="261"/>
        <v>0</v>
      </c>
      <c r="AQ240" s="56">
        <f t="shared" si="262"/>
        <v>0</v>
      </c>
      <c r="AR240" s="56">
        <f t="shared" si="263"/>
        <v>0</v>
      </c>
      <c r="AS240" s="56">
        <f t="shared" si="264"/>
        <v>0</v>
      </c>
      <c r="AT240" s="56">
        <f t="shared" si="265"/>
        <v>0</v>
      </c>
      <c r="AU240" s="56">
        <f t="shared" si="266"/>
        <v>0</v>
      </c>
    </row>
    <row r="241" spans="2:47">
      <c r="E241" s="10" t="s">
        <v>1036</v>
      </c>
      <c r="F241" s="34"/>
      <c r="G241" s="34"/>
      <c r="H241" s="34"/>
      <c r="I241" s="34"/>
      <c r="J241" s="34"/>
      <c r="K241" s="34"/>
      <c r="L241" s="34"/>
      <c r="M241" s="34"/>
      <c r="N241" s="34"/>
      <c r="O241" s="39"/>
      <c r="U241" s="10" t="s">
        <v>1036</v>
      </c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K241" s="10" t="s">
        <v>1036</v>
      </c>
      <c r="AL241" s="54">
        <f t="shared" si="267"/>
        <v>0</v>
      </c>
      <c r="AM241" s="54">
        <f t="shared" si="258"/>
        <v>0</v>
      </c>
      <c r="AN241" s="54">
        <f t="shared" si="259"/>
        <v>0</v>
      </c>
      <c r="AO241" s="54">
        <f t="shared" si="260"/>
        <v>0</v>
      </c>
      <c r="AP241" s="54">
        <f t="shared" si="261"/>
        <v>0</v>
      </c>
      <c r="AQ241" s="54">
        <f t="shared" si="262"/>
        <v>0</v>
      </c>
      <c r="AR241" s="54">
        <f t="shared" si="263"/>
        <v>0</v>
      </c>
      <c r="AS241" s="54">
        <f t="shared" si="264"/>
        <v>0</v>
      </c>
      <c r="AT241" s="54">
        <f t="shared" si="265"/>
        <v>0</v>
      </c>
      <c r="AU241" s="54">
        <f t="shared" si="266"/>
        <v>0</v>
      </c>
    </row>
    <row r="242" spans="2:47">
      <c r="B242" s="17"/>
      <c r="C242" s="17"/>
      <c r="D242" s="17"/>
      <c r="E242" s="17" t="s">
        <v>6481</v>
      </c>
      <c r="F242" s="40"/>
      <c r="G242" s="40"/>
      <c r="H242" s="40"/>
      <c r="I242" s="40"/>
      <c r="J242" s="40"/>
      <c r="K242" s="40"/>
      <c r="L242" s="40"/>
      <c r="M242" s="40"/>
      <c r="N242" s="40"/>
      <c r="O242" s="38"/>
      <c r="R242" s="17"/>
      <c r="S242" s="17"/>
      <c r="T242" s="17"/>
      <c r="U242" s="17" t="s">
        <v>6481</v>
      </c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H242" s="17"/>
      <c r="AI242" s="17"/>
      <c r="AJ242" s="17"/>
      <c r="AK242" s="17" t="s">
        <v>6481</v>
      </c>
      <c r="AL242" s="56">
        <f t="shared" si="267"/>
        <v>0</v>
      </c>
      <c r="AM242" s="56">
        <f t="shared" si="258"/>
        <v>0</v>
      </c>
      <c r="AN242" s="56">
        <f t="shared" si="259"/>
        <v>0</v>
      </c>
      <c r="AO242" s="56">
        <f t="shared" si="260"/>
        <v>0</v>
      </c>
      <c r="AP242" s="56">
        <f t="shared" si="261"/>
        <v>0</v>
      </c>
      <c r="AQ242" s="56">
        <f t="shared" si="262"/>
        <v>0</v>
      </c>
      <c r="AR242" s="56">
        <f t="shared" si="263"/>
        <v>0</v>
      </c>
      <c r="AS242" s="56">
        <f t="shared" si="264"/>
        <v>0</v>
      </c>
      <c r="AT242" s="56">
        <f t="shared" si="265"/>
        <v>0</v>
      </c>
      <c r="AU242" s="56">
        <f t="shared" si="266"/>
        <v>0</v>
      </c>
    </row>
    <row r="243" spans="2:47">
      <c r="D243" s="10" t="s">
        <v>1106</v>
      </c>
      <c r="F243" s="34"/>
      <c r="G243" s="34"/>
      <c r="H243" s="34"/>
      <c r="I243" s="34"/>
      <c r="J243" s="34"/>
      <c r="K243" s="34"/>
      <c r="L243" s="34"/>
      <c r="M243" s="34"/>
      <c r="N243" s="34"/>
      <c r="O243" s="39"/>
      <c r="T243" s="10" t="s">
        <v>1106</v>
      </c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J243" s="10" t="s">
        <v>1106</v>
      </c>
      <c r="AL243" s="54">
        <f t="shared" si="267"/>
        <v>0</v>
      </c>
      <c r="AM243" s="54">
        <f t="shared" si="258"/>
        <v>0</v>
      </c>
      <c r="AN243" s="54">
        <f t="shared" si="259"/>
        <v>0</v>
      </c>
      <c r="AO243" s="54">
        <f t="shared" si="260"/>
        <v>0</v>
      </c>
      <c r="AP243" s="54">
        <f t="shared" si="261"/>
        <v>0</v>
      </c>
      <c r="AQ243" s="54">
        <f t="shared" si="262"/>
        <v>0</v>
      </c>
      <c r="AR243" s="54">
        <f t="shared" si="263"/>
        <v>0</v>
      </c>
      <c r="AS243" s="54">
        <f t="shared" si="264"/>
        <v>0</v>
      </c>
      <c r="AT243" s="54">
        <f t="shared" si="265"/>
        <v>0</v>
      </c>
      <c r="AU243" s="54">
        <f t="shared" si="266"/>
        <v>0</v>
      </c>
    </row>
    <row r="244" spans="2:47">
      <c r="B244" s="17"/>
      <c r="C244" s="17"/>
      <c r="D244" s="17"/>
      <c r="E244" s="17" t="s">
        <v>379</v>
      </c>
      <c r="F244" s="40"/>
      <c r="G244" s="40"/>
      <c r="H244" s="40"/>
      <c r="I244" s="40"/>
      <c r="J244" s="40"/>
      <c r="K244" s="40"/>
      <c r="L244" s="40"/>
      <c r="M244" s="40"/>
      <c r="N244" s="40"/>
      <c r="O244" s="38"/>
      <c r="R244" s="17"/>
      <c r="S244" s="17"/>
      <c r="T244" s="17"/>
      <c r="U244" s="17" t="s">
        <v>379</v>
      </c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H244" s="17"/>
      <c r="AI244" s="17"/>
      <c r="AJ244" s="17"/>
      <c r="AK244" s="17" t="s">
        <v>379</v>
      </c>
      <c r="AL244" s="56">
        <f t="shared" si="267"/>
        <v>0</v>
      </c>
      <c r="AM244" s="56">
        <f t="shared" si="258"/>
        <v>0</v>
      </c>
      <c r="AN244" s="56">
        <f t="shared" si="259"/>
        <v>0</v>
      </c>
      <c r="AO244" s="56">
        <f t="shared" si="260"/>
        <v>0</v>
      </c>
      <c r="AP244" s="56">
        <f t="shared" si="261"/>
        <v>0</v>
      </c>
      <c r="AQ244" s="56">
        <f t="shared" si="262"/>
        <v>0</v>
      </c>
      <c r="AR244" s="56">
        <f t="shared" si="263"/>
        <v>0</v>
      </c>
      <c r="AS244" s="56">
        <f t="shared" si="264"/>
        <v>0</v>
      </c>
      <c r="AT244" s="56">
        <f t="shared" si="265"/>
        <v>0</v>
      </c>
      <c r="AU244" s="56">
        <f t="shared" si="266"/>
        <v>0</v>
      </c>
    </row>
    <row r="245" spans="2:47">
      <c r="E245" s="10" t="s">
        <v>356</v>
      </c>
      <c r="F245" s="34"/>
      <c r="G245" s="34"/>
      <c r="H245" s="34"/>
      <c r="I245" s="34"/>
      <c r="J245" s="34"/>
      <c r="K245" s="34"/>
      <c r="L245" s="34"/>
      <c r="M245" s="34"/>
      <c r="N245" s="34"/>
      <c r="O245" s="39"/>
      <c r="U245" s="10" t="s">
        <v>356</v>
      </c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K245" s="10" t="s">
        <v>356</v>
      </c>
      <c r="AL245" s="54">
        <f t="shared" si="267"/>
        <v>0</v>
      </c>
      <c r="AM245" s="54">
        <f t="shared" si="258"/>
        <v>0</v>
      </c>
      <c r="AN245" s="54">
        <f t="shared" si="259"/>
        <v>0</v>
      </c>
      <c r="AO245" s="54">
        <f t="shared" si="260"/>
        <v>0</v>
      </c>
      <c r="AP245" s="54">
        <f t="shared" si="261"/>
        <v>0</v>
      </c>
      <c r="AQ245" s="54">
        <f t="shared" si="262"/>
        <v>0</v>
      </c>
      <c r="AR245" s="54">
        <f t="shared" si="263"/>
        <v>0</v>
      </c>
      <c r="AS245" s="54">
        <f t="shared" si="264"/>
        <v>0</v>
      </c>
      <c r="AT245" s="54">
        <f t="shared" si="265"/>
        <v>0</v>
      </c>
      <c r="AU245" s="54">
        <f t="shared" si="266"/>
        <v>0</v>
      </c>
    </row>
    <row r="246" spans="2:47">
      <c r="B246" s="17"/>
      <c r="C246" s="17"/>
      <c r="D246" s="17"/>
      <c r="E246" s="17" t="s">
        <v>1189</v>
      </c>
      <c r="F246" s="40"/>
      <c r="G246" s="40"/>
      <c r="H246" s="40"/>
      <c r="I246" s="40"/>
      <c r="J246" s="40"/>
      <c r="K246" s="40"/>
      <c r="L246" s="40"/>
      <c r="M246" s="40"/>
      <c r="N246" s="40"/>
      <c r="O246" s="38"/>
      <c r="R246" s="17"/>
      <c r="S246" s="17"/>
      <c r="T246" s="17"/>
      <c r="U246" s="17" t="s">
        <v>1189</v>
      </c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H246" s="17"/>
      <c r="AI246" s="17"/>
      <c r="AJ246" s="17"/>
      <c r="AK246" s="17" t="s">
        <v>1189</v>
      </c>
      <c r="AL246" s="56">
        <f t="shared" si="267"/>
        <v>0</v>
      </c>
      <c r="AM246" s="56">
        <f t="shared" si="258"/>
        <v>0</v>
      </c>
      <c r="AN246" s="56">
        <f t="shared" si="259"/>
        <v>0</v>
      </c>
      <c r="AO246" s="56">
        <f t="shared" si="260"/>
        <v>0</v>
      </c>
      <c r="AP246" s="56">
        <f t="shared" si="261"/>
        <v>0</v>
      </c>
      <c r="AQ246" s="56">
        <f t="shared" si="262"/>
        <v>0</v>
      </c>
      <c r="AR246" s="56">
        <f t="shared" si="263"/>
        <v>0</v>
      </c>
      <c r="AS246" s="56">
        <f t="shared" si="264"/>
        <v>0</v>
      </c>
      <c r="AT246" s="56">
        <f t="shared" si="265"/>
        <v>0</v>
      </c>
      <c r="AU246" s="56">
        <f t="shared" si="266"/>
        <v>0</v>
      </c>
    </row>
    <row r="247" spans="2:47">
      <c r="E247" s="10" t="s">
        <v>1808</v>
      </c>
      <c r="F247" s="34"/>
      <c r="G247" s="34"/>
      <c r="H247" s="34"/>
      <c r="I247" s="34"/>
      <c r="J247" s="34"/>
      <c r="K247" s="34"/>
      <c r="L247" s="34"/>
      <c r="M247" s="34"/>
      <c r="N247" s="34"/>
      <c r="O247" s="39"/>
      <c r="U247" s="10" t="s">
        <v>1808</v>
      </c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K247" s="10" t="s">
        <v>1808</v>
      </c>
      <c r="AL247" s="54">
        <f t="shared" si="267"/>
        <v>0</v>
      </c>
      <c r="AM247" s="54">
        <f t="shared" si="258"/>
        <v>0</v>
      </c>
      <c r="AN247" s="54">
        <f t="shared" si="259"/>
        <v>0</v>
      </c>
      <c r="AO247" s="54">
        <f t="shared" si="260"/>
        <v>0</v>
      </c>
      <c r="AP247" s="54">
        <f t="shared" si="261"/>
        <v>0</v>
      </c>
      <c r="AQ247" s="54">
        <f t="shared" si="262"/>
        <v>0</v>
      </c>
      <c r="AR247" s="54">
        <f t="shared" si="263"/>
        <v>0</v>
      </c>
      <c r="AS247" s="54">
        <f t="shared" si="264"/>
        <v>0</v>
      </c>
      <c r="AT247" s="54">
        <f t="shared" si="265"/>
        <v>0</v>
      </c>
      <c r="AU247" s="54">
        <f t="shared" si="266"/>
        <v>0</v>
      </c>
    </row>
    <row r="248" spans="2:47">
      <c r="B248" s="17"/>
      <c r="C248" s="17"/>
      <c r="D248" s="17"/>
      <c r="E248" s="17" t="s">
        <v>1810</v>
      </c>
      <c r="F248" s="40"/>
      <c r="G248" s="40"/>
      <c r="H248" s="40"/>
      <c r="I248" s="40"/>
      <c r="J248" s="40"/>
      <c r="K248" s="40"/>
      <c r="L248" s="40"/>
      <c r="M248" s="40"/>
      <c r="N248" s="40"/>
      <c r="O248" s="38"/>
      <c r="R248" s="17"/>
      <c r="S248" s="17"/>
      <c r="T248" s="17"/>
      <c r="U248" s="17" t="s">
        <v>1810</v>
      </c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H248" s="17"/>
      <c r="AI248" s="17"/>
      <c r="AJ248" s="17"/>
      <c r="AK248" s="17" t="s">
        <v>1810</v>
      </c>
      <c r="AL248" s="56">
        <f t="shared" si="267"/>
        <v>0</v>
      </c>
      <c r="AM248" s="56">
        <f t="shared" si="258"/>
        <v>0</v>
      </c>
      <c r="AN248" s="56">
        <f t="shared" si="259"/>
        <v>0</v>
      </c>
      <c r="AO248" s="56">
        <f t="shared" si="260"/>
        <v>0</v>
      </c>
      <c r="AP248" s="56">
        <f t="shared" si="261"/>
        <v>0</v>
      </c>
      <c r="AQ248" s="56">
        <f t="shared" si="262"/>
        <v>0</v>
      </c>
      <c r="AR248" s="56">
        <f t="shared" si="263"/>
        <v>0</v>
      </c>
      <c r="AS248" s="56">
        <f t="shared" si="264"/>
        <v>0</v>
      </c>
      <c r="AT248" s="56">
        <f t="shared" si="265"/>
        <v>0</v>
      </c>
      <c r="AU248" s="56">
        <f t="shared" si="266"/>
        <v>0</v>
      </c>
    </row>
    <row r="249" spans="2:47">
      <c r="E249" s="10" t="s">
        <v>6821</v>
      </c>
      <c r="F249" s="34">
        <f>+'[2]Penjualan Legacy'!$T$33/10^3</f>
        <v>0</v>
      </c>
      <c r="G249" s="34"/>
      <c r="H249" s="34"/>
      <c r="I249" s="34"/>
      <c r="J249" s="34"/>
      <c r="K249" s="34"/>
      <c r="L249" s="34"/>
      <c r="M249" s="34"/>
      <c r="N249" s="34"/>
      <c r="O249" s="39"/>
      <c r="U249" s="10" t="s">
        <v>6821</v>
      </c>
      <c r="V249" s="19">
        <f>+'[2]Penjualan Legacy'!$H$33/10^3</f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K249" s="10" t="s">
        <v>6821</v>
      </c>
      <c r="AL249" s="54">
        <f t="shared" si="267"/>
        <v>0</v>
      </c>
      <c r="AM249" s="54">
        <f t="shared" si="258"/>
        <v>0</v>
      </c>
      <c r="AN249" s="54">
        <f t="shared" si="259"/>
        <v>0</v>
      </c>
      <c r="AO249" s="54">
        <f t="shared" si="260"/>
        <v>0</v>
      </c>
      <c r="AP249" s="54">
        <f t="shared" si="261"/>
        <v>0</v>
      </c>
      <c r="AQ249" s="54">
        <f t="shared" si="262"/>
        <v>0</v>
      </c>
      <c r="AR249" s="54">
        <f t="shared" si="263"/>
        <v>0</v>
      </c>
      <c r="AS249" s="54">
        <f t="shared" si="264"/>
        <v>0</v>
      </c>
      <c r="AT249" s="54">
        <f t="shared" si="265"/>
        <v>0</v>
      </c>
      <c r="AU249" s="54">
        <f t="shared" si="266"/>
        <v>0</v>
      </c>
    </row>
    <row r="250" spans="2:47">
      <c r="B250" s="17"/>
      <c r="C250" s="17"/>
      <c r="D250" s="17"/>
      <c r="E250" s="17" t="s">
        <v>6868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38"/>
      <c r="R250" s="17"/>
      <c r="S250" s="17"/>
      <c r="T250" s="17"/>
      <c r="U250" s="17" t="s">
        <v>6868</v>
      </c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H250" s="17"/>
      <c r="AI250" s="17"/>
      <c r="AJ250" s="17"/>
      <c r="AK250" s="17" t="s">
        <v>6868</v>
      </c>
      <c r="AL250" s="56">
        <f t="shared" si="267"/>
        <v>0</v>
      </c>
      <c r="AM250" s="56">
        <f t="shared" si="258"/>
        <v>0</v>
      </c>
      <c r="AN250" s="56">
        <f t="shared" si="259"/>
        <v>0</v>
      </c>
      <c r="AO250" s="56">
        <f t="shared" si="260"/>
        <v>0</v>
      </c>
      <c r="AP250" s="56">
        <f t="shared" si="261"/>
        <v>0</v>
      </c>
      <c r="AQ250" s="56">
        <f t="shared" si="262"/>
        <v>0</v>
      </c>
      <c r="AR250" s="56">
        <f t="shared" si="263"/>
        <v>0</v>
      </c>
      <c r="AS250" s="56">
        <f t="shared" si="264"/>
        <v>0</v>
      </c>
      <c r="AT250" s="56">
        <f t="shared" si="265"/>
        <v>0</v>
      </c>
      <c r="AU250" s="56">
        <f t="shared" si="266"/>
        <v>0</v>
      </c>
    </row>
    <row r="251" spans="2:47">
      <c r="D251" s="10" t="s">
        <v>1429</v>
      </c>
      <c r="F251" s="34"/>
      <c r="G251" s="34"/>
      <c r="H251" s="34"/>
      <c r="I251" s="34"/>
      <c r="J251" s="34"/>
      <c r="K251" s="34"/>
      <c r="L251" s="34"/>
      <c r="M251" s="34"/>
      <c r="N251" s="34"/>
      <c r="O251" s="39"/>
      <c r="T251" s="10" t="s">
        <v>1429</v>
      </c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J251" s="10" t="s">
        <v>1429</v>
      </c>
      <c r="AL251" s="54">
        <f t="shared" si="267"/>
        <v>0</v>
      </c>
      <c r="AM251" s="54">
        <f t="shared" si="258"/>
        <v>0</v>
      </c>
      <c r="AN251" s="54">
        <f t="shared" si="259"/>
        <v>0</v>
      </c>
      <c r="AO251" s="54">
        <f t="shared" si="260"/>
        <v>0</v>
      </c>
      <c r="AP251" s="54">
        <f t="shared" si="261"/>
        <v>0</v>
      </c>
      <c r="AQ251" s="54">
        <f t="shared" si="262"/>
        <v>0</v>
      </c>
      <c r="AR251" s="54">
        <f t="shared" si="263"/>
        <v>0</v>
      </c>
      <c r="AS251" s="54">
        <f t="shared" si="264"/>
        <v>0</v>
      </c>
      <c r="AT251" s="54">
        <f t="shared" si="265"/>
        <v>0</v>
      </c>
      <c r="AU251" s="54">
        <f t="shared" si="266"/>
        <v>0</v>
      </c>
    </row>
    <row r="252" spans="2:47">
      <c r="B252" s="17"/>
      <c r="C252" s="17"/>
      <c r="D252" s="17"/>
      <c r="E252" s="17" t="s">
        <v>10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38"/>
      <c r="R252" s="17"/>
      <c r="S252" s="17"/>
      <c r="T252" s="17"/>
      <c r="U252" s="17" t="s">
        <v>10</v>
      </c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H252" s="17"/>
      <c r="AI252" s="17"/>
      <c r="AJ252" s="17"/>
      <c r="AK252" s="17" t="s">
        <v>10</v>
      </c>
      <c r="AL252" s="56">
        <f t="shared" si="267"/>
        <v>0</v>
      </c>
      <c r="AM252" s="56">
        <f t="shared" si="258"/>
        <v>0</v>
      </c>
      <c r="AN252" s="56">
        <f t="shared" si="259"/>
        <v>0</v>
      </c>
      <c r="AO252" s="56">
        <f t="shared" si="260"/>
        <v>0</v>
      </c>
      <c r="AP252" s="56">
        <f t="shared" si="261"/>
        <v>0</v>
      </c>
      <c r="AQ252" s="56">
        <f t="shared" si="262"/>
        <v>0</v>
      </c>
      <c r="AR252" s="56">
        <f t="shared" si="263"/>
        <v>0</v>
      </c>
      <c r="AS252" s="56">
        <f t="shared" si="264"/>
        <v>0</v>
      </c>
      <c r="AT252" s="56">
        <f t="shared" si="265"/>
        <v>0</v>
      </c>
      <c r="AU252" s="56">
        <f t="shared" si="266"/>
        <v>0</v>
      </c>
    </row>
    <row r="253" spans="2:47">
      <c r="E253" s="10" t="s">
        <v>1430</v>
      </c>
      <c r="F253" s="34"/>
      <c r="G253" s="34"/>
      <c r="H253" s="34"/>
      <c r="I253" s="34"/>
      <c r="J253" s="34"/>
      <c r="K253" s="34"/>
      <c r="L253" s="34"/>
      <c r="M253" s="34"/>
      <c r="N253" s="34"/>
      <c r="O253" s="39"/>
      <c r="U253" s="10" t="s">
        <v>1430</v>
      </c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K253" s="10" t="s">
        <v>1430</v>
      </c>
      <c r="AL253" s="54">
        <f t="shared" si="267"/>
        <v>0</v>
      </c>
      <c r="AM253" s="54">
        <f t="shared" si="258"/>
        <v>0</v>
      </c>
      <c r="AN253" s="54">
        <f t="shared" si="259"/>
        <v>0</v>
      </c>
      <c r="AO253" s="54">
        <f t="shared" si="260"/>
        <v>0</v>
      </c>
      <c r="AP253" s="54">
        <f t="shared" si="261"/>
        <v>0</v>
      </c>
      <c r="AQ253" s="54">
        <f t="shared" si="262"/>
        <v>0</v>
      </c>
      <c r="AR253" s="54">
        <f t="shared" si="263"/>
        <v>0</v>
      </c>
      <c r="AS253" s="54">
        <f t="shared" si="264"/>
        <v>0</v>
      </c>
      <c r="AT253" s="54">
        <f t="shared" si="265"/>
        <v>0</v>
      </c>
      <c r="AU253" s="54">
        <f t="shared" si="266"/>
        <v>0</v>
      </c>
    </row>
    <row r="254" spans="2:47">
      <c r="B254" s="17"/>
      <c r="C254" s="17"/>
      <c r="D254" s="17"/>
      <c r="E254" s="17" t="s">
        <v>6869</v>
      </c>
      <c r="F254" s="40"/>
      <c r="G254" s="40"/>
      <c r="H254" s="40"/>
      <c r="I254" s="40"/>
      <c r="J254" s="40"/>
      <c r="K254" s="40"/>
      <c r="L254" s="40"/>
      <c r="M254" s="40"/>
      <c r="N254" s="40"/>
      <c r="O254" s="38"/>
      <c r="R254" s="17"/>
      <c r="S254" s="17"/>
      <c r="T254" s="17"/>
      <c r="U254" s="17" t="s">
        <v>6869</v>
      </c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H254" s="17"/>
      <c r="AI254" s="17"/>
      <c r="AJ254" s="17"/>
      <c r="AK254" s="17" t="s">
        <v>6869</v>
      </c>
      <c r="AL254" s="56">
        <f t="shared" si="267"/>
        <v>0</v>
      </c>
      <c r="AM254" s="56">
        <f t="shared" si="258"/>
        <v>0</v>
      </c>
      <c r="AN254" s="56">
        <f t="shared" si="259"/>
        <v>0</v>
      </c>
      <c r="AO254" s="56">
        <f t="shared" si="260"/>
        <v>0</v>
      </c>
      <c r="AP254" s="56">
        <f t="shared" si="261"/>
        <v>0</v>
      </c>
      <c r="AQ254" s="56">
        <f t="shared" si="262"/>
        <v>0</v>
      </c>
      <c r="AR254" s="56">
        <f t="shared" si="263"/>
        <v>0</v>
      </c>
      <c r="AS254" s="56">
        <f t="shared" si="264"/>
        <v>0</v>
      </c>
      <c r="AT254" s="56">
        <f t="shared" si="265"/>
        <v>0</v>
      </c>
      <c r="AU254" s="56">
        <f t="shared" si="266"/>
        <v>0</v>
      </c>
    </row>
    <row r="255" spans="2:47">
      <c r="D255" s="10" t="s">
        <v>1085</v>
      </c>
      <c r="F255" s="34"/>
      <c r="G255" s="34"/>
      <c r="H255" s="34"/>
      <c r="I255" s="34"/>
      <c r="J255" s="34"/>
      <c r="K255" s="34"/>
      <c r="L255" s="34"/>
      <c r="M255" s="34"/>
      <c r="N255" s="34"/>
      <c r="O255" s="39"/>
      <c r="T255" s="10" t="s">
        <v>1085</v>
      </c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J255" s="10" t="s">
        <v>1085</v>
      </c>
      <c r="AL255" s="54">
        <f t="shared" si="267"/>
        <v>0</v>
      </c>
      <c r="AM255" s="54">
        <f t="shared" si="258"/>
        <v>0</v>
      </c>
      <c r="AN255" s="54">
        <f t="shared" si="259"/>
        <v>0</v>
      </c>
      <c r="AO255" s="54">
        <f t="shared" si="260"/>
        <v>0</v>
      </c>
      <c r="AP255" s="54">
        <f t="shared" si="261"/>
        <v>0</v>
      </c>
      <c r="AQ255" s="54">
        <f t="shared" si="262"/>
        <v>0</v>
      </c>
      <c r="AR255" s="54">
        <f t="shared" si="263"/>
        <v>0</v>
      </c>
      <c r="AS255" s="54">
        <f t="shared" si="264"/>
        <v>0</v>
      </c>
      <c r="AT255" s="54">
        <f t="shared" si="265"/>
        <v>0</v>
      </c>
      <c r="AU255" s="54">
        <f t="shared" si="266"/>
        <v>0</v>
      </c>
    </row>
    <row r="256" spans="2:47">
      <c r="B256" s="17"/>
      <c r="C256" s="17"/>
      <c r="D256" s="17"/>
      <c r="E256" s="17" t="s">
        <v>1086</v>
      </c>
      <c r="F256" s="40"/>
      <c r="G256" s="40"/>
      <c r="H256" s="40"/>
      <c r="I256" s="40"/>
      <c r="J256" s="40"/>
      <c r="K256" s="40"/>
      <c r="L256" s="40"/>
      <c r="M256" s="40"/>
      <c r="N256" s="40"/>
      <c r="O256" s="38"/>
      <c r="R256" s="17"/>
      <c r="S256" s="17"/>
      <c r="T256" s="17"/>
      <c r="U256" s="17" t="s">
        <v>1086</v>
      </c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H256" s="17"/>
      <c r="AI256" s="17"/>
      <c r="AJ256" s="17"/>
      <c r="AK256" s="17" t="s">
        <v>1086</v>
      </c>
      <c r="AL256" s="56">
        <f t="shared" si="267"/>
        <v>0</v>
      </c>
      <c r="AM256" s="56">
        <f t="shared" si="258"/>
        <v>0</v>
      </c>
      <c r="AN256" s="56">
        <f t="shared" si="259"/>
        <v>0</v>
      </c>
      <c r="AO256" s="56">
        <f t="shared" si="260"/>
        <v>0</v>
      </c>
      <c r="AP256" s="56">
        <f t="shared" si="261"/>
        <v>0</v>
      </c>
      <c r="AQ256" s="56">
        <f t="shared" si="262"/>
        <v>0</v>
      </c>
      <c r="AR256" s="56">
        <f t="shared" si="263"/>
        <v>0</v>
      </c>
      <c r="AS256" s="56">
        <f t="shared" si="264"/>
        <v>0</v>
      </c>
      <c r="AT256" s="56">
        <f t="shared" si="265"/>
        <v>0</v>
      </c>
      <c r="AU256" s="56">
        <f t="shared" si="266"/>
        <v>0</v>
      </c>
    </row>
    <row r="257" spans="2:47">
      <c r="E257" s="10" t="s">
        <v>2073</v>
      </c>
      <c r="F257" s="34"/>
      <c r="G257" s="34"/>
      <c r="H257" s="34"/>
      <c r="I257" s="34"/>
      <c r="J257" s="34"/>
      <c r="K257" s="34"/>
      <c r="L257" s="34"/>
      <c r="M257" s="34"/>
      <c r="N257" s="34"/>
      <c r="O257" s="39"/>
      <c r="U257" s="10" t="s">
        <v>2073</v>
      </c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K257" s="10" t="s">
        <v>2073</v>
      </c>
      <c r="AL257" s="54">
        <f t="shared" si="267"/>
        <v>0</v>
      </c>
      <c r="AM257" s="54">
        <f t="shared" si="258"/>
        <v>0</v>
      </c>
      <c r="AN257" s="54">
        <f t="shared" si="259"/>
        <v>0</v>
      </c>
      <c r="AO257" s="54">
        <f t="shared" si="260"/>
        <v>0</v>
      </c>
      <c r="AP257" s="54">
        <f t="shared" si="261"/>
        <v>0</v>
      </c>
      <c r="AQ257" s="54">
        <f t="shared" si="262"/>
        <v>0</v>
      </c>
      <c r="AR257" s="54">
        <f t="shared" si="263"/>
        <v>0</v>
      </c>
      <c r="AS257" s="54">
        <f t="shared" si="264"/>
        <v>0</v>
      </c>
      <c r="AT257" s="54">
        <f t="shared" si="265"/>
        <v>0</v>
      </c>
      <c r="AU257" s="54">
        <f t="shared" si="266"/>
        <v>0</v>
      </c>
    </row>
    <row r="258" spans="2:47">
      <c r="B258" s="17"/>
      <c r="C258" s="17"/>
      <c r="D258" s="17"/>
      <c r="E258" s="17" t="s">
        <v>6494</v>
      </c>
      <c r="F258" s="40"/>
      <c r="G258" s="40"/>
      <c r="H258" s="40"/>
      <c r="I258" s="40"/>
      <c r="J258" s="40"/>
      <c r="K258" s="40"/>
      <c r="L258" s="40"/>
      <c r="M258" s="40"/>
      <c r="N258" s="40"/>
      <c r="O258" s="38"/>
      <c r="R258" s="17"/>
      <c r="S258" s="17"/>
      <c r="T258" s="17"/>
      <c r="U258" s="17" t="s">
        <v>6494</v>
      </c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H258" s="17"/>
      <c r="AI258" s="17"/>
      <c r="AJ258" s="17"/>
      <c r="AK258" s="17" t="s">
        <v>6494</v>
      </c>
      <c r="AL258" s="56">
        <f t="shared" si="267"/>
        <v>0</v>
      </c>
      <c r="AM258" s="56">
        <f t="shared" si="258"/>
        <v>0</v>
      </c>
      <c r="AN258" s="56">
        <f t="shared" si="259"/>
        <v>0</v>
      </c>
      <c r="AO258" s="56">
        <f t="shared" si="260"/>
        <v>0</v>
      </c>
      <c r="AP258" s="56">
        <f t="shared" si="261"/>
        <v>0</v>
      </c>
      <c r="AQ258" s="56">
        <f t="shared" si="262"/>
        <v>0</v>
      </c>
      <c r="AR258" s="56">
        <f t="shared" si="263"/>
        <v>0</v>
      </c>
      <c r="AS258" s="56">
        <f t="shared" si="264"/>
        <v>0</v>
      </c>
      <c r="AT258" s="56">
        <f t="shared" si="265"/>
        <v>0</v>
      </c>
      <c r="AU258" s="56">
        <f t="shared" si="266"/>
        <v>0</v>
      </c>
    </row>
    <row r="259" spans="2:47">
      <c r="D259" s="10" t="s">
        <v>1103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9"/>
      <c r="T259" s="10" t="s">
        <v>1103</v>
      </c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J259" s="10" t="s">
        <v>1103</v>
      </c>
      <c r="AL259" s="54">
        <f t="shared" si="267"/>
        <v>0</v>
      </c>
      <c r="AM259" s="54">
        <f t="shared" si="258"/>
        <v>0</v>
      </c>
      <c r="AN259" s="54">
        <f t="shared" si="259"/>
        <v>0</v>
      </c>
      <c r="AO259" s="54">
        <f t="shared" si="260"/>
        <v>0</v>
      </c>
      <c r="AP259" s="54">
        <f t="shared" si="261"/>
        <v>0</v>
      </c>
      <c r="AQ259" s="54">
        <f t="shared" si="262"/>
        <v>0</v>
      </c>
      <c r="AR259" s="54">
        <f t="shared" si="263"/>
        <v>0</v>
      </c>
      <c r="AS259" s="54">
        <f t="shared" si="264"/>
        <v>0</v>
      </c>
      <c r="AT259" s="54">
        <f t="shared" si="265"/>
        <v>0</v>
      </c>
      <c r="AU259" s="54">
        <f t="shared" si="266"/>
        <v>0</v>
      </c>
    </row>
    <row r="260" spans="2:47">
      <c r="B260" s="17"/>
      <c r="C260" s="17"/>
      <c r="D260" s="17"/>
      <c r="E260" s="17" t="s">
        <v>1300</v>
      </c>
      <c r="F260" s="40"/>
      <c r="G260" s="40"/>
      <c r="H260" s="40"/>
      <c r="I260" s="40"/>
      <c r="J260" s="40"/>
      <c r="K260" s="40"/>
      <c r="L260" s="40"/>
      <c r="M260" s="40"/>
      <c r="N260" s="40"/>
      <c r="O260" s="38"/>
      <c r="R260" s="17"/>
      <c r="S260" s="17"/>
      <c r="T260" s="17"/>
      <c r="U260" s="17" t="s">
        <v>1300</v>
      </c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H260" s="17"/>
      <c r="AI260" s="17"/>
      <c r="AJ260" s="17"/>
      <c r="AK260" s="17" t="s">
        <v>1300</v>
      </c>
      <c r="AL260" s="56">
        <f t="shared" si="267"/>
        <v>0</v>
      </c>
      <c r="AM260" s="56">
        <f t="shared" si="258"/>
        <v>0</v>
      </c>
      <c r="AN260" s="56">
        <f t="shared" si="259"/>
        <v>0</v>
      </c>
      <c r="AO260" s="56">
        <f t="shared" si="260"/>
        <v>0</v>
      </c>
      <c r="AP260" s="56">
        <f t="shared" si="261"/>
        <v>0</v>
      </c>
      <c r="AQ260" s="56">
        <f t="shared" si="262"/>
        <v>0</v>
      </c>
      <c r="AR260" s="56">
        <f t="shared" si="263"/>
        <v>0</v>
      </c>
      <c r="AS260" s="56">
        <f t="shared" si="264"/>
        <v>0</v>
      </c>
      <c r="AT260" s="56">
        <f t="shared" si="265"/>
        <v>0</v>
      </c>
      <c r="AU260" s="56">
        <f t="shared" si="266"/>
        <v>0</v>
      </c>
    </row>
    <row r="261" spans="2:47">
      <c r="E261" s="10" t="s">
        <v>1308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9"/>
      <c r="U261" s="10" t="s">
        <v>1308</v>
      </c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K261" s="10" t="s">
        <v>1308</v>
      </c>
      <c r="AL261" s="54">
        <f t="shared" si="267"/>
        <v>0</v>
      </c>
      <c r="AM261" s="54">
        <f t="shared" si="258"/>
        <v>0</v>
      </c>
      <c r="AN261" s="54">
        <f t="shared" si="259"/>
        <v>0</v>
      </c>
      <c r="AO261" s="54">
        <f t="shared" si="260"/>
        <v>0</v>
      </c>
      <c r="AP261" s="54">
        <f t="shared" si="261"/>
        <v>0</v>
      </c>
      <c r="AQ261" s="54">
        <f t="shared" si="262"/>
        <v>0</v>
      </c>
      <c r="AR261" s="54">
        <f t="shared" si="263"/>
        <v>0</v>
      </c>
      <c r="AS261" s="54">
        <f t="shared" si="264"/>
        <v>0</v>
      </c>
      <c r="AT261" s="54">
        <f t="shared" si="265"/>
        <v>0</v>
      </c>
      <c r="AU261" s="54">
        <f t="shared" si="266"/>
        <v>0</v>
      </c>
    </row>
    <row r="262" spans="2:47">
      <c r="B262" s="17"/>
      <c r="C262" s="17"/>
      <c r="D262" s="17" t="s">
        <v>1829</v>
      </c>
      <c r="E262" s="17"/>
      <c r="F262" s="40"/>
      <c r="G262" s="40"/>
      <c r="H262" s="40"/>
      <c r="I262" s="40"/>
      <c r="J262" s="40"/>
      <c r="K262" s="40"/>
      <c r="L262" s="40"/>
      <c r="M262" s="40"/>
      <c r="N262" s="40"/>
      <c r="O262" s="38"/>
      <c r="R262" s="17"/>
      <c r="S262" s="17"/>
      <c r="T262" s="17" t="s">
        <v>1829</v>
      </c>
      <c r="U262" s="17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H262" s="17"/>
      <c r="AI262" s="17"/>
      <c r="AJ262" s="17" t="s">
        <v>1829</v>
      </c>
      <c r="AK262" s="17"/>
      <c r="AL262" s="56">
        <f t="shared" si="267"/>
        <v>0</v>
      </c>
      <c r="AM262" s="56">
        <f t="shared" si="258"/>
        <v>0</v>
      </c>
      <c r="AN262" s="56">
        <f t="shared" si="259"/>
        <v>0</v>
      </c>
      <c r="AO262" s="56">
        <f t="shared" si="260"/>
        <v>0</v>
      </c>
      <c r="AP262" s="56">
        <f t="shared" si="261"/>
        <v>0</v>
      </c>
      <c r="AQ262" s="56">
        <f t="shared" si="262"/>
        <v>0</v>
      </c>
      <c r="AR262" s="56">
        <f t="shared" si="263"/>
        <v>0</v>
      </c>
      <c r="AS262" s="56">
        <f t="shared" si="264"/>
        <v>0</v>
      </c>
      <c r="AT262" s="56">
        <f t="shared" si="265"/>
        <v>0</v>
      </c>
      <c r="AU262" s="56">
        <f t="shared" si="266"/>
        <v>0</v>
      </c>
    </row>
    <row r="263" spans="2:47">
      <c r="E263" s="10" t="s">
        <v>1837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9"/>
      <c r="U263" s="10" t="s">
        <v>1837</v>
      </c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K263" s="10" t="s">
        <v>1837</v>
      </c>
      <c r="AL263" s="54">
        <f t="shared" si="267"/>
        <v>0</v>
      </c>
      <c r="AM263" s="54">
        <f t="shared" si="258"/>
        <v>0</v>
      </c>
      <c r="AN263" s="54">
        <f t="shared" si="259"/>
        <v>0</v>
      </c>
      <c r="AO263" s="54">
        <f t="shared" si="260"/>
        <v>0</v>
      </c>
      <c r="AP263" s="54">
        <f t="shared" si="261"/>
        <v>0</v>
      </c>
      <c r="AQ263" s="54">
        <f t="shared" si="262"/>
        <v>0</v>
      </c>
      <c r="AR263" s="54">
        <f t="shared" si="263"/>
        <v>0</v>
      </c>
      <c r="AS263" s="54">
        <f t="shared" si="264"/>
        <v>0</v>
      </c>
      <c r="AT263" s="54">
        <f t="shared" si="265"/>
        <v>0</v>
      </c>
      <c r="AU263" s="54">
        <f t="shared" si="266"/>
        <v>0</v>
      </c>
    </row>
    <row r="264" spans="2:47">
      <c r="B264" s="17"/>
      <c r="C264" s="17"/>
      <c r="D264" s="17"/>
      <c r="E264" s="17" t="s">
        <v>1830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38"/>
      <c r="R264" s="17"/>
      <c r="S264" s="17"/>
      <c r="T264" s="17"/>
      <c r="U264" s="17" t="s">
        <v>1830</v>
      </c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H264" s="17"/>
      <c r="AI264" s="17"/>
      <c r="AJ264" s="17"/>
      <c r="AK264" s="17" t="s">
        <v>1830</v>
      </c>
      <c r="AL264" s="56">
        <f t="shared" si="267"/>
        <v>0</v>
      </c>
      <c r="AM264" s="56">
        <f t="shared" si="258"/>
        <v>0</v>
      </c>
      <c r="AN264" s="56">
        <f t="shared" si="259"/>
        <v>0</v>
      </c>
      <c r="AO264" s="56">
        <f t="shared" si="260"/>
        <v>0</v>
      </c>
      <c r="AP264" s="56">
        <f t="shared" si="261"/>
        <v>0</v>
      </c>
      <c r="AQ264" s="56">
        <f t="shared" si="262"/>
        <v>0</v>
      </c>
      <c r="AR264" s="56">
        <f t="shared" si="263"/>
        <v>0</v>
      </c>
      <c r="AS264" s="56">
        <f t="shared" si="264"/>
        <v>0</v>
      </c>
      <c r="AT264" s="56">
        <f t="shared" si="265"/>
        <v>0</v>
      </c>
      <c r="AU264" s="56">
        <f t="shared" si="266"/>
        <v>0</v>
      </c>
    </row>
    <row r="265" spans="2:47">
      <c r="D265" s="10" t="s">
        <v>2733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9"/>
      <c r="T265" s="10" t="s">
        <v>2733</v>
      </c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J265" s="10" t="s">
        <v>2733</v>
      </c>
      <c r="AL265" s="54">
        <f t="shared" si="267"/>
        <v>0</v>
      </c>
      <c r="AM265" s="54">
        <f t="shared" si="258"/>
        <v>0</v>
      </c>
      <c r="AN265" s="54">
        <f t="shared" si="259"/>
        <v>0</v>
      </c>
      <c r="AO265" s="54">
        <f t="shared" si="260"/>
        <v>0</v>
      </c>
      <c r="AP265" s="54">
        <f t="shared" si="261"/>
        <v>0</v>
      </c>
      <c r="AQ265" s="54">
        <f t="shared" si="262"/>
        <v>0</v>
      </c>
      <c r="AR265" s="54">
        <f t="shared" si="263"/>
        <v>0</v>
      </c>
      <c r="AS265" s="54">
        <f t="shared" si="264"/>
        <v>0</v>
      </c>
      <c r="AT265" s="54">
        <f t="shared" si="265"/>
        <v>0</v>
      </c>
      <c r="AU265" s="54">
        <f t="shared" si="266"/>
        <v>0</v>
      </c>
    </row>
    <row r="266" spans="2:47">
      <c r="B266" s="17"/>
      <c r="C266" s="17"/>
      <c r="D266" s="17"/>
      <c r="E266" s="17"/>
      <c r="F266" s="40"/>
      <c r="G266" s="40"/>
      <c r="H266" s="40"/>
      <c r="I266" s="40"/>
      <c r="J266" s="40"/>
      <c r="K266" s="40"/>
      <c r="L266" s="40"/>
      <c r="M266" s="40"/>
      <c r="N266" s="40"/>
      <c r="O266" s="38"/>
      <c r="R266" s="17"/>
      <c r="S266" s="17"/>
      <c r="T266" s="17"/>
      <c r="U266" s="17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H266" s="17"/>
      <c r="AI266" s="17"/>
      <c r="AJ266" s="17"/>
      <c r="AK266" s="17"/>
      <c r="AL266" s="56">
        <f t="shared" si="267"/>
        <v>0</v>
      </c>
      <c r="AM266" s="56">
        <f t="shared" si="258"/>
        <v>0</v>
      </c>
      <c r="AN266" s="56">
        <f t="shared" si="259"/>
        <v>0</v>
      </c>
      <c r="AO266" s="56">
        <f t="shared" si="260"/>
        <v>0</v>
      </c>
      <c r="AP266" s="56">
        <f t="shared" si="261"/>
        <v>0</v>
      </c>
      <c r="AQ266" s="56">
        <f t="shared" si="262"/>
        <v>0</v>
      </c>
      <c r="AR266" s="56">
        <f t="shared" si="263"/>
        <v>0</v>
      </c>
      <c r="AS266" s="56">
        <f t="shared" si="264"/>
        <v>0</v>
      </c>
      <c r="AT266" s="56">
        <f t="shared" si="265"/>
        <v>0</v>
      </c>
      <c r="AU266" s="56">
        <f t="shared" si="266"/>
        <v>0</v>
      </c>
    </row>
    <row r="267" spans="2:47">
      <c r="C267" s="11" t="s">
        <v>6836</v>
      </c>
      <c r="D267" s="11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S267" s="11" t="s">
        <v>6836</v>
      </c>
      <c r="T267" s="11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I267" s="11" t="s">
        <v>6836</v>
      </c>
      <c r="AJ267" s="11"/>
      <c r="AL267" s="54">
        <f t="shared" si="267"/>
        <v>0</v>
      </c>
      <c r="AM267" s="54">
        <f t="shared" si="258"/>
        <v>0</v>
      </c>
      <c r="AN267" s="54">
        <f t="shared" si="259"/>
        <v>0</v>
      </c>
      <c r="AO267" s="54">
        <f t="shared" si="260"/>
        <v>0</v>
      </c>
      <c r="AP267" s="54">
        <f t="shared" si="261"/>
        <v>0</v>
      </c>
      <c r="AQ267" s="54">
        <f t="shared" si="262"/>
        <v>0</v>
      </c>
      <c r="AR267" s="54">
        <f t="shared" si="263"/>
        <v>0</v>
      </c>
      <c r="AS267" s="54">
        <f t="shared" si="264"/>
        <v>0</v>
      </c>
      <c r="AT267" s="54">
        <f t="shared" si="265"/>
        <v>0</v>
      </c>
      <c r="AU267" s="54">
        <f t="shared" si="266"/>
        <v>0</v>
      </c>
    </row>
    <row r="268" spans="2:47">
      <c r="B268" s="17"/>
      <c r="C268" s="17"/>
      <c r="D268" s="17" t="s">
        <v>1087</v>
      </c>
      <c r="E268" s="17"/>
      <c r="F268" s="37"/>
      <c r="G268" s="37"/>
      <c r="H268" s="37"/>
      <c r="I268" s="37"/>
      <c r="J268" s="37"/>
      <c r="K268" s="37"/>
      <c r="L268" s="37"/>
      <c r="M268" s="37"/>
      <c r="N268" s="37"/>
      <c r="O268" s="33"/>
      <c r="R268" s="17"/>
      <c r="S268" s="17"/>
      <c r="T268" s="17" t="s">
        <v>1087</v>
      </c>
      <c r="U268" s="17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H268" s="17"/>
      <c r="AI268" s="17"/>
      <c r="AJ268" s="17" t="s">
        <v>1087</v>
      </c>
      <c r="AK268" s="17"/>
      <c r="AL268" s="56">
        <f t="shared" si="267"/>
        <v>0</v>
      </c>
      <c r="AM268" s="56">
        <f t="shared" si="258"/>
        <v>0</v>
      </c>
      <c r="AN268" s="56">
        <f t="shared" si="259"/>
        <v>0</v>
      </c>
      <c r="AO268" s="56">
        <f t="shared" si="260"/>
        <v>0</v>
      </c>
      <c r="AP268" s="56">
        <f t="shared" si="261"/>
        <v>0</v>
      </c>
      <c r="AQ268" s="56">
        <f t="shared" si="262"/>
        <v>0</v>
      </c>
      <c r="AR268" s="56">
        <f t="shared" si="263"/>
        <v>0</v>
      </c>
      <c r="AS268" s="56">
        <f t="shared" si="264"/>
        <v>0</v>
      </c>
      <c r="AT268" s="56">
        <f t="shared" si="265"/>
        <v>0</v>
      </c>
      <c r="AU268" s="56">
        <f t="shared" si="266"/>
        <v>0</v>
      </c>
    </row>
    <row r="269" spans="2:47">
      <c r="E269" s="10" t="s">
        <v>6806</v>
      </c>
      <c r="F269" s="34">
        <f t="shared" ref="F269:K273" si="268">+F207+F238</f>
        <v>0</v>
      </c>
      <c r="G269" s="34"/>
      <c r="H269" s="34">
        <f t="shared" si="268"/>
        <v>0</v>
      </c>
      <c r="I269" s="34">
        <f t="shared" si="268"/>
        <v>0</v>
      </c>
      <c r="J269" s="34">
        <f t="shared" si="268"/>
        <v>0</v>
      </c>
      <c r="K269" s="34">
        <f t="shared" si="268"/>
        <v>0</v>
      </c>
      <c r="L269" s="34"/>
      <c r="M269" s="34"/>
      <c r="N269" s="34">
        <f>+N207+N238</f>
        <v>0</v>
      </c>
      <c r="O269" s="39"/>
      <c r="U269" s="10" t="s">
        <v>6806</v>
      </c>
      <c r="V269" s="19">
        <f t="shared" ref="V269:AE273" si="269">+V207+V238</f>
        <v>0</v>
      </c>
      <c r="W269" s="19">
        <f t="shared" si="269"/>
        <v>0</v>
      </c>
      <c r="X269" s="19">
        <f t="shared" si="269"/>
        <v>0</v>
      </c>
      <c r="Y269" s="19">
        <f t="shared" si="269"/>
        <v>0</v>
      </c>
      <c r="Z269" s="19">
        <f t="shared" si="269"/>
        <v>0</v>
      </c>
      <c r="AA269" s="19"/>
      <c r="AB269" s="19"/>
      <c r="AC269" s="19"/>
      <c r="AD269" s="19"/>
      <c r="AE269" s="19">
        <f t="shared" si="269"/>
        <v>0</v>
      </c>
      <c r="AK269" s="10" t="s">
        <v>6806</v>
      </c>
      <c r="AL269" s="54">
        <f t="shared" si="267"/>
        <v>0</v>
      </c>
      <c r="AM269" s="54">
        <f t="shared" ref="AM269:AM296" si="270">IFERROR(G269/W269,0)</f>
        <v>0</v>
      </c>
      <c r="AN269" s="54">
        <f t="shared" ref="AN269:AN296" si="271">IFERROR(H269/X269,0)</f>
        <v>0</v>
      </c>
      <c r="AO269" s="54">
        <f t="shared" ref="AO269:AO296" si="272">IFERROR(I269/Y269,0)</f>
        <v>0</v>
      </c>
      <c r="AP269" s="54">
        <f t="shared" ref="AP269:AP296" si="273">IFERROR(J269/Z269,0)</f>
        <v>0</v>
      </c>
      <c r="AQ269" s="54">
        <f t="shared" ref="AQ269:AQ296" si="274">IFERROR(K269/AA269,0)</f>
        <v>0</v>
      </c>
      <c r="AR269" s="54">
        <f t="shared" ref="AR269:AR296" si="275">IFERROR(L269/AB269,0)</f>
        <v>0</v>
      </c>
      <c r="AS269" s="54">
        <f t="shared" ref="AS269:AS296" si="276">IFERROR(M269/AC269,0)</f>
        <v>0</v>
      </c>
      <c r="AT269" s="54">
        <f t="shared" ref="AT269:AT296" si="277">IFERROR(N269/AD269,0)</f>
        <v>0</v>
      </c>
      <c r="AU269" s="54">
        <f t="shared" ref="AU269:AU296" si="278">IFERROR(O269/AE269,0)</f>
        <v>0</v>
      </c>
    </row>
    <row r="270" spans="2:47">
      <c r="B270" s="17"/>
      <c r="C270" s="17"/>
      <c r="D270" s="17"/>
      <c r="E270" s="17" t="s">
        <v>1088</v>
      </c>
      <c r="F270" s="40">
        <f t="shared" si="268"/>
        <v>0</v>
      </c>
      <c r="G270" s="40"/>
      <c r="H270" s="40">
        <f t="shared" si="268"/>
        <v>0</v>
      </c>
      <c r="I270" s="40">
        <f t="shared" si="268"/>
        <v>0</v>
      </c>
      <c r="J270" s="40">
        <f t="shared" si="268"/>
        <v>0</v>
      </c>
      <c r="K270" s="40">
        <f t="shared" si="268"/>
        <v>0</v>
      </c>
      <c r="L270" s="40"/>
      <c r="M270" s="40"/>
      <c r="N270" s="40">
        <f>+N208+N239</f>
        <v>0</v>
      </c>
      <c r="O270" s="38"/>
      <c r="R270" s="17"/>
      <c r="S270" s="17"/>
      <c r="T270" s="17"/>
      <c r="U270" s="17" t="s">
        <v>1088</v>
      </c>
      <c r="V270" s="20">
        <f t="shared" si="269"/>
        <v>0</v>
      </c>
      <c r="W270" s="20">
        <f t="shared" si="269"/>
        <v>0</v>
      </c>
      <c r="X270" s="20">
        <f t="shared" si="269"/>
        <v>0</v>
      </c>
      <c r="Y270" s="20">
        <f t="shared" si="269"/>
        <v>0</v>
      </c>
      <c r="Z270" s="20">
        <f t="shared" si="269"/>
        <v>0</v>
      </c>
      <c r="AA270" s="20"/>
      <c r="AB270" s="20"/>
      <c r="AC270" s="20"/>
      <c r="AD270" s="20"/>
      <c r="AE270" s="20">
        <f t="shared" si="269"/>
        <v>0</v>
      </c>
      <c r="AH270" s="17"/>
      <c r="AI270" s="17"/>
      <c r="AJ270" s="17"/>
      <c r="AK270" s="17" t="s">
        <v>1088</v>
      </c>
      <c r="AL270" s="56">
        <f t="shared" ref="AL270:AL296" si="279">IFERROR(F270/V270,0)</f>
        <v>0</v>
      </c>
      <c r="AM270" s="56">
        <f t="shared" si="270"/>
        <v>0</v>
      </c>
      <c r="AN270" s="56">
        <f t="shared" si="271"/>
        <v>0</v>
      </c>
      <c r="AO270" s="56">
        <f t="shared" si="272"/>
        <v>0</v>
      </c>
      <c r="AP270" s="56">
        <f t="shared" si="273"/>
        <v>0</v>
      </c>
      <c r="AQ270" s="56">
        <f t="shared" si="274"/>
        <v>0</v>
      </c>
      <c r="AR270" s="56">
        <f t="shared" si="275"/>
        <v>0</v>
      </c>
      <c r="AS270" s="56">
        <f t="shared" si="276"/>
        <v>0</v>
      </c>
      <c r="AT270" s="56">
        <f t="shared" si="277"/>
        <v>0</v>
      </c>
      <c r="AU270" s="56">
        <f t="shared" si="278"/>
        <v>0</v>
      </c>
    </row>
    <row r="271" spans="2:47">
      <c r="E271" s="10" t="s">
        <v>1034</v>
      </c>
      <c r="F271" s="34">
        <f t="shared" si="268"/>
        <v>0</v>
      </c>
      <c r="G271" s="34"/>
      <c r="H271" s="34">
        <f t="shared" si="268"/>
        <v>0</v>
      </c>
      <c r="I271" s="34">
        <f t="shared" si="268"/>
        <v>0</v>
      </c>
      <c r="J271" s="34">
        <f t="shared" si="268"/>
        <v>0</v>
      </c>
      <c r="K271" s="34">
        <f t="shared" si="268"/>
        <v>0</v>
      </c>
      <c r="L271" s="34"/>
      <c r="M271" s="34"/>
      <c r="N271" s="34">
        <f>+N209+N240</f>
        <v>0</v>
      </c>
      <c r="O271" s="39"/>
      <c r="U271" s="10" t="s">
        <v>1034</v>
      </c>
      <c r="V271" s="19">
        <f t="shared" si="269"/>
        <v>0</v>
      </c>
      <c r="W271" s="19">
        <f t="shared" si="269"/>
        <v>0</v>
      </c>
      <c r="X271" s="19">
        <f t="shared" si="269"/>
        <v>0</v>
      </c>
      <c r="Y271" s="19">
        <f t="shared" si="269"/>
        <v>0</v>
      </c>
      <c r="Z271" s="19">
        <f t="shared" si="269"/>
        <v>0</v>
      </c>
      <c r="AA271" s="19"/>
      <c r="AB271" s="19"/>
      <c r="AC271" s="19"/>
      <c r="AD271" s="19"/>
      <c r="AE271" s="19">
        <f t="shared" si="269"/>
        <v>0</v>
      </c>
      <c r="AK271" s="10" t="s">
        <v>1034</v>
      </c>
      <c r="AL271" s="54">
        <f t="shared" si="279"/>
        <v>0</v>
      </c>
      <c r="AM271" s="54">
        <f t="shared" si="270"/>
        <v>0</v>
      </c>
      <c r="AN271" s="54">
        <f t="shared" si="271"/>
        <v>0</v>
      </c>
      <c r="AO271" s="54">
        <f t="shared" si="272"/>
        <v>0</v>
      </c>
      <c r="AP271" s="54">
        <f t="shared" si="273"/>
        <v>0</v>
      </c>
      <c r="AQ271" s="54">
        <f t="shared" si="274"/>
        <v>0</v>
      </c>
      <c r="AR271" s="54">
        <f t="shared" si="275"/>
        <v>0</v>
      </c>
      <c r="AS271" s="54">
        <f t="shared" si="276"/>
        <v>0</v>
      </c>
      <c r="AT271" s="54">
        <f t="shared" si="277"/>
        <v>0</v>
      </c>
      <c r="AU271" s="54">
        <f t="shared" si="278"/>
        <v>0</v>
      </c>
    </row>
    <row r="272" spans="2:47">
      <c r="B272" s="17"/>
      <c r="C272" s="17"/>
      <c r="D272" s="17"/>
      <c r="E272" s="17" t="s">
        <v>1036</v>
      </c>
      <c r="F272" s="40">
        <f t="shared" si="268"/>
        <v>0</v>
      </c>
      <c r="G272" s="40"/>
      <c r="H272" s="40">
        <f t="shared" si="268"/>
        <v>0</v>
      </c>
      <c r="I272" s="40">
        <f t="shared" si="268"/>
        <v>0</v>
      </c>
      <c r="J272" s="40">
        <f t="shared" si="268"/>
        <v>0</v>
      </c>
      <c r="K272" s="40">
        <f t="shared" si="268"/>
        <v>0</v>
      </c>
      <c r="L272" s="40"/>
      <c r="M272" s="40"/>
      <c r="N272" s="40">
        <f>+N210+N241</f>
        <v>0</v>
      </c>
      <c r="O272" s="38"/>
      <c r="R272" s="17"/>
      <c r="S272" s="17"/>
      <c r="T272" s="17"/>
      <c r="U272" s="17" t="s">
        <v>1036</v>
      </c>
      <c r="V272" s="20">
        <f t="shared" si="269"/>
        <v>0</v>
      </c>
      <c r="W272" s="20">
        <f t="shared" si="269"/>
        <v>0</v>
      </c>
      <c r="X272" s="20">
        <f t="shared" si="269"/>
        <v>0</v>
      </c>
      <c r="Y272" s="20">
        <f t="shared" si="269"/>
        <v>0</v>
      </c>
      <c r="Z272" s="20">
        <f t="shared" si="269"/>
        <v>0</v>
      </c>
      <c r="AA272" s="20"/>
      <c r="AB272" s="20"/>
      <c r="AC272" s="20"/>
      <c r="AD272" s="20"/>
      <c r="AE272" s="20">
        <f t="shared" si="269"/>
        <v>0</v>
      </c>
      <c r="AH272" s="17"/>
      <c r="AI272" s="17"/>
      <c r="AJ272" s="17"/>
      <c r="AK272" s="17" t="s">
        <v>1036</v>
      </c>
      <c r="AL272" s="56">
        <f t="shared" si="279"/>
        <v>0</v>
      </c>
      <c r="AM272" s="56">
        <f t="shared" si="270"/>
        <v>0</v>
      </c>
      <c r="AN272" s="56">
        <f t="shared" si="271"/>
        <v>0</v>
      </c>
      <c r="AO272" s="56">
        <f t="shared" si="272"/>
        <v>0</v>
      </c>
      <c r="AP272" s="56">
        <f t="shared" si="273"/>
        <v>0</v>
      </c>
      <c r="AQ272" s="56">
        <f t="shared" si="274"/>
        <v>0</v>
      </c>
      <c r="AR272" s="56">
        <f t="shared" si="275"/>
        <v>0</v>
      </c>
      <c r="AS272" s="56">
        <f t="shared" si="276"/>
        <v>0</v>
      </c>
      <c r="AT272" s="56">
        <f t="shared" si="277"/>
        <v>0</v>
      </c>
      <c r="AU272" s="56">
        <f t="shared" si="278"/>
        <v>0</v>
      </c>
    </row>
    <row r="273" spans="2:47">
      <c r="E273" s="10" t="s">
        <v>6481</v>
      </c>
      <c r="F273" s="34">
        <f t="shared" si="268"/>
        <v>0</v>
      </c>
      <c r="G273" s="34"/>
      <c r="H273" s="34">
        <f t="shared" si="268"/>
        <v>0</v>
      </c>
      <c r="I273" s="34">
        <f t="shared" si="268"/>
        <v>0</v>
      </c>
      <c r="J273" s="34">
        <f t="shared" si="268"/>
        <v>0</v>
      </c>
      <c r="K273" s="34">
        <f t="shared" si="268"/>
        <v>0</v>
      </c>
      <c r="L273" s="34"/>
      <c r="M273" s="34"/>
      <c r="N273" s="34">
        <f>+N211+N242</f>
        <v>0</v>
      </c>
      <c r="O273" s="39"/>
      <c r="U273" s="10" t="s">
        <v>6481</v>
      </c>
      <c r="V273" s="19">
        <f t="shared" si="269"/>
        <v>0</v>
      </c>
      <c r="W273" s="19">
        <f t="shared" si="269"/>
        <v>0</v>
      </c>
      <c r="X273" s="19">
        <f t="shared" si="269"/>
        <v>0</v>
      </c>
      <c r="Y273" s="19">
        <f t="shared" si="269"/>
        <v>0</v>
      </c>
      <c r="Z273" s="19">
        <f t="shared" si="269"/>
        <v>0</v>
      </c>
      <c r="AA273" s="19"/>
      <c r="AB273" s="19"/>
      <c r="AC273" s="19"/>
      <c r="AD273" s="19"/>
      <c r="AE273" s="19">
        <f t="shared" si="269"/>
        <v>0</v>
      </c>
      <c r="AK273" s="10" t="s">
        <v>6481</v>
      </c>
      <c r="AL273" s="54">
        <f t="shared" si="279"/>
        <v>0</v>
      </c>
      <c r="AM273" s="54">
        <f t="shared" si="270"/>
        <v>0</v>
      </c>
      <c r="AN273" s="54">
        <f t="shared" si="271"/>
        <v>0</v>
      </c>
      <c r="AO273" s="54">
        <f t="shared" si="272"/>
        <v>0</v>
      </c>
      <c r="AP273" s="54">
        <f t="shared" si="273"/>
        <v>0</v>
      </c>
      <c r="AQ273" s="54">
        <f t="shared" si="274"/>
        <v>0</v>
      </c>
      <c r="AR273" s="54">
        <f t="shared" si="275"/>
        <v>0</v>
      </c>
      <c r="AS273" s="54">
        <f t="shared" si="276"/>
        <v>0</v>
      </c>
      <c r="AT273" s="54">
        <f t="shared" si="277"/>
        <v>0</v>
      </c>
      <c r="AU273" s="54">
        <f t="shared" si="278"/>
        <v>0</v>
      </c>
    </row>
    <row r="274" spans="2:47">
      <c r="B274" s="17"/>
      <c r="C274" s="17"/>
      <c r="D274" s="17" t="s">
        <v>1106</v>
      </c>
      <c r="E274" s="17"/>
      <c r="F274" s="40"/>
      <c r="G274" s="40"/>
      <c r="H274" s="40"/>
      <c r="I274" s="40"/>
      <c r="J274" s="40"/>
      <c r="K274" s="40"/>
      <c r="L274" s="40"/>
      <c r="M274" s="40"/>
      <c r="N274" s="40"/>
      <c r="O274" s="38"/>
      <c r="R274" s="17"/>
      <c r="S274" s="17"/>
      <c r="T274" s="17" t="s">
        <v>1106</v>
      </c>
      <c r="U274" s="17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H274" s="17"/>
      <c r="AI274" s="17"/>
      <c r="AJ274" s="17" t="s">
        <v>1106</v>
      </c>
      <c r="AK274" s="17"/>
      <c r="AL274" s="56">
        <f t="shared" si="279"/>
        <v>0</v>
      </c>
      <c r="AM274" s="56">
        <f t="shared" si="270"/>
        <v>0</v>
      </c>
      <c r="AN274" s="56">
        <f t="shared" si="271"/>
        <v>0</v>
      </c>
      <c r="AO274" s="56">
        <f t="shared" si="272"/>
        <v>0</v>
      </c>
      <c r="AP274" s="56">
        <f t="shared" si="273"/>
        <v>0</v>
      </c>
      <c r="AQ274" s="56">
        <f t="shared" si="274"/>
        <v>0</v>
      </c>
      <c r="AR274" s="56">
        <f t="shared" si="275"/>
        <v>0</v>
      </c>
      <c r="AS274" s="56">
        <f t="shared" si="276"/>
        <v>0</v>
      </c>
      <c r="AT274" s="56">
        <f t="shared" si="277"/>
        <v>0</v>
      </c>
      <c r="AU274" s="56">
        <f t="shared" si="278"/>
        <v>0</v>
      </c>
    </row>
    <row r="275" spans="2:47">
      <c r="E275" s="10" t="s">
        <v>379</v>
      </c>
      <c r="F275" s="34">
        <f t="shared" ref="F275:K281" si="280">+F213+F244</f>
        <v>0</v>
      </c>
      <c r="G275" s="34"/>
      <c r="H275" s="34">
        <f t="shared" si="280"/>
        <v>0</v>
      </c>
      <c r="I275" s="34">
        <f t="shared" si="280"/>
        <v>0</v>
      </c>
      <c r="J275" s="34">
        <f t="shared" si="280"/>
        <v>0</v>
      </c>
      <c r="K275" s="34">
        <f t="shared" si="280"/>
        <v>0</v>
      </c>
      <c r="L275" s="34"/>
      <c r="M275" s="34"/>
      <c r="N275" s="34">
        <f t="shared" ref="N275:N281" si="281">+N213+N244</f>
        <v>0</v>
      </c>
      <c r="O275" s="39"/>
      <c r="U275" s="10" t="s">
        <v>379</v>
      </c>
      <c r="V275" s="19">
        <f t="shared" ref="V275:AE281" si="282">+V213+V244</f>
        <v>0</v>
      </c>
      <c r="W275" s="19">
        <f t="shared" si="282"/>
        <v>0</v>
      </c>
      <c r="X275" s="19">
        <f t="shared" si="282"/>
        <v>0</v>
      </c>
      <c r="Y275" s="19">
        <f t="shared" si="282"/>
        <v>0</v>
      </c>
      <c r="Z275" s="19">
        <f t="shared" si="282"/>
        <v>0</v>
      </c>
      <c r="AA275" s="19"/>
      <c r="AB275" s="19"/>
      <c r="AC275" s="19"/>
      <c r="AD275" s="19"/>
      <c r="AE275" s="19">
        <f t="shared" si="282"/>
        <v>0</v>
      </c>
      <c r="AK275" s="10" t="s">
        <v>379</v>
      </c>
      <c r="AL275" s="54">
        <f t="shared" si="279"/>
        <v>0</v>
      </c>
      <c r="AM275" s="54">
        <f t="shared" si="270"/>
        <v>0</v>
      </c>
      <c r="AN275" s="54">
        <f t="shared" si="271"/>
        <v>0</v>
      </c>
      <c r="AO275" s="54">
        <f t="shared" si="272"/>
        <v>0</v>
      </c>
      <c r="AP275" s="54">
        <f t="shared" si="273"/>
        <v>0</v>
      </c>
      <c r="AQ275" s="54">
        <f t="shared" si="274"/>
        <v>0</v>
      </c>
      <c r="AR275" s="54">
        <f t="shared" si="275"/>
        <v>0</v>
      </c>
      <c r="AS275" s="54">
        <f t="shared" si="276"/>
        <v>0</v>
      </c>
      <c r="AT275" s="54">
        <f t="shared" si="277"/>
        <v>0</v>
      </c>
      <c r="AU275" s="54">
        <f t="shared" si="278"/>
        <v>0</v>
      </c>
    </row>
    <row r="276" spans="2:47">
      <c r="B276" s="17"/>
      <c r="C276" s="17"/>
      <c r="D276" s="17"/>
      <c r="E276" s="17" t="s">
        <v>356</v>
      </c>
      <c r="F276" s="40">
        <f t="shared" si="280"/>
        <v>0</v>
      </c>
      <c r="G276" s="40"/>
      <c r="H276" s="40">
        <f t="shared" si="280"/>
        <v>0</v>
      </c>
      <c r="I276" s="40">
        <f t="shared" si="280"/>
        <v>0</v>
      </c>
      <c r="J276" s="40">
        <f t="shared" si="280"/>
        <v>0</v>
      </c>
      <c r="K276" s="40">
        <f t="shared" si="280"/>
        <v>0</v>
      </c>
      <c r="L276" s="40"/>
      <c r="M276" s="40"/>
      <c r="N276" s="40">
        <f t="shared" si="281"/>
        <v>0</v>
      </c>
      <c r="O276" s="38"/>
      <c r="R276" s="17"/>
      <c r="S276" s="17"/>
      <c r="T276" s="17"/>
      <c r="U276" s="17" t="s">
        <v>356</v>
      </c>
      <c r="V276" s="20">
        <f t="shared" si="282"/>
        <v>0</v>
      </c>
      <c r="W276" s="20">
        <f t="shared" si="282"/>
        <v>0</v>
      </c>
      <c r="X276" s="20">
        <f t="shared" si="282"/>
        <v>0</v>
      </c>
      <c r="Y276" s="20">
        <f t="shared" si="282"/>
        <v>0</v>
      </c>
      <c r="Z276" s="20">
        <f t="shared" si="282"/>
        <v>0</v>
      </c>
      <c r="AA276" s="20"/>
      <c r="AB276" s="20"/>
      <c r="AC276" s="20"/>
      <c r="AD276" s="20"/>
      <c r="AE276" s="20">
        <f t="shared" si="282"/>
        <v>0</v>
      </c>
      <c r="AH276" s="17"/>
      <c r="AI276" s="17"/>
      <c r="AJ276" s="17"/>
      <c r="AK276" s="17" t="s">
        <v>356</v>
      </c>
      <c r="AL276" s="56">
        <f t="shared" si="279"/>
        <v>0</v>
      </c>
      <c r="AM276" s="56">
        <f t="shared" si="270"/>
        <v>0</v>
      </c>
      <c r="AN276" s="56">
        <f t="shared" si="271"/>
        <v>0</v>
      </c>
      <c r="AO276" s="56">
        <f t="shared" si="272"/>
        <v>0</v>
      </c>
      <c r="AP276" s="56">
        <f t="shared" si="273"/>
        <v>0</v>
      </c>
      <c r="AQ276" s="56">
        <f t="shared" si="274"/>
        <v>0</v>
      </c>
      <c r="AR276" s="56">
        <f t="shared" si="275"/>
        <v>0</v>
      </c>
      <c r="AS276" s="56">
        <f t="shared" si="276"/>
        <v>0</v>
      </c>
      <c r="AT276" s="56">
        <f t="shared" si="277"/>
        <v>0</v>
      </c>
      <c r="AU276" s="56">
        <f t="shared" si="278"/>
        <v>0</v>
      </c>
    </row>
    <row r="277" spans="2:47">
      <c r="E277" s="10" t="s">
        <v>1189</v>
      </c>
      <c r="F277" s="34">
        <f t="shared" si="280"/>
        <v>0</v>
      </c>
      <c r="G277" s="34"/>
      <c r="H277" s="34">
        <f t="shared" si="280"/>
        <v>0</v>
      </c>
      <c r="I277" s="34">
        <f t="shared" si="280"/>
        <v>0</v>
      </c>
      <c r="J277" s="34">
        <f t="shared" si="280"/>
        <v>0</v>
      </c>
      <c r="K277" s="34">
        <f t="shared" si="280"/>
        <v>0</v>
      </c>
      <c r="L277" s="34"/>
      <c r="M277" s="34"/>
      <c r="N277" s="34">
        <f t="shared" si="281"/>
        <v>0</v>
      </c>
      <c r="O277" s="39"/>
      <c r="U277" s="10" t="s">
        <v>1189</v>
      </c>
      <c r="V277" s="19">
        <f t="shared" si="282"/>
        <v>0</v>
      </c>
      <c r="W277" s="19">
        <f t="shared" si="282"/>
        <v>0</v>
      </c>
      <c r="X277" s="19">
        <f t="shared" si="282"/>
        <v>0</v>
      </c>
      <c r="Y277" s="19">
        <f t="shared" si="282"/>
        <v>0</v>
      </c>
      <c r="Z277" s="19">
        <f t="shared" si="282"/>
        <v>0</v>
      </c>
      <c r="AA277" s="19"/>
      <c r="AB277" s="19"/>
      <c r="AC277" s="19"/>
      <c r="AD277" s="19"/>
      <c r="AE277" s="19">
        <f t="shared" si="282"/>
        <v>0</v>
      </c>
      <c r="AK277" s="10" t="s">
        <v>1189</v>
      </c>
      <c r="AL277" s="54">
        <f t="shared" si="279"/>
        <v>0</v>
      </c>
      <c r="AM277" s="54">
        <f t="shared" si="270"/>
        <v>0</v>
      </c>
      <c r="AN277" s="54">
        <f t="shared" si="271"/>
        <v>0</v>
      </c>
      <c r="AO277" s="54">
        <f t="shared" si="272"/>
        <v>0</v>
      </c>
      <c r="AP277" s="54">
        <f t="shared" si="273"/>
        <v>0</v>
      </c>
      <c r="AQ277" s="54">
        <f t="shared" si="274"/>
        <v>0</v>
      </c>
      <c r="AR277" s="54">
        <f t="shared" si="275"/>
        <v>0</v>
      </c>
      <c r="AS277" s="54">
        <f t="shared" si="276"/>
        <v>0</v>
      </c>
      <c r="AT277" s="54">
        <f t="shared" si="277"/>
        <v>0</v>
      </c>
      <c r="AU277" s="54">
        <f t="shared" si="278"/>
        <v>0</v>
      </c>
    </row>
    <row r="278" spans="2:47">
      <c r="B278" s="17"/>
      <c r="C278" s="17"/>
      <c r="D278" s="17"/>
      <c r="E278" s="17" t="s">
        <v>1808</v>
      </c>
      <c r="F278" s="40">
        <f t="shared" si="280"/>
        <v>0</v>
      </c>
      <c r="G278" s="40"/>
      <c r="H278" s="40">
        <f t="shared" si="280"/>
        <v>0</v>
      </c>
      <c r="I278" s="40">
        <f t="shared" si="280"/>
        <v>0</v>
      </c>
      <c r="J278" s="40">
        <f t="shared" si="280"/>
        <v>0</v>
      </c>
      <c r="K278" s="40">
        <f t="shared" si="280"/>
        <v>0</v>
      </c>
      <c r="L278" s="40"/>
      <c r="M278" s="40"/>
      <c r="N278" s="40">
        <f t="shared" si="281"/>
        <v>0</v>
      </c>
      <c r="O278" s="38"/>
      <c r="R278" s="17"/>
      <c r="S278" s="17"/>
      <c r="T278" s="17"/>
      <c r="U278" s="17" t="s">
        <v>1808</v>
      </c>
      <c r="V278" s="20">
        <f t="shared" si="282"/>
        <v>0</v>
      </c>
      <c r="W278" s="20">
        <f t="shared" si="282"/>
        <v>0</v>
      </c>
      <c r="X278" s="20">
        <f t="shared" si="282"/>
        <v>0</v>
      </c>
      <c r="Y278" s="20">
        <f t="shared" si="282"/>
        <v>0</v>
      </c>
      <c r="Z278" s="20">
        <f t="shared" si="282"/>
        <v>0</v>
      </c>
      <c r="AA278" s="20"/>
      <c r="AB278" s="20"/>
      <c r="AC278" s="20"/>
      <c r="AD278" s="20"/>
      <c r="AE278" s="20">
        <f t="shared" si="282"/>
        <v>0</v>
      </c>
      <c r="AH278" s="17"/>
      <c r="AI278" s="17"/>
      <c r="AJ278" s="17"/>
      <c r="AK278" s="17" t="s">
        <v>1808</v>
      </c>
      <c r="AL278" s="56">
        <f t="shared" si="279"/>
        <v>0</v>
      </c>
      <c r="AM278" s="56">
        <f t="shared" si="270"/>
        <v>0</v>
      </c>
      <c r="AN278" s="56">
        <f t="shared" si="271"/>
        <v>0</v>
      </c>
      <c r="AO278" s="56">
        <f t="shared" si="272"/>
        <v>0</v>
      </c>
      <c r="AP278" s="56">
        <f t="shared" si="273"/>
        <v>0</v>
      </c>
      <c r="AQ278" s="56">
        <f t="shared" si="274"/>
        <v>0</v>
      </c>
      <c r="AR278" s="56">
        <f t="shared" si="275"/>
        <v>0</v>
      </c>
      <c r="AS278" s="56">
        <f t="shared" si="276"/>
        <v>0</v>
      </c>
      <c r="AT278" s="56">
        <f t="shared" si="277"/>
        <v>0</v>
      </c>
      <c r="AU278" s="56">
        <f t="shared" si="278"/>
        <v>0</v>
      </c>
    </row>
    <row r="279" spans="2:47">
      <c r="E279" s="10" t="s">
        <v>1810</v>
      </c>
      <c r="F279" s="34">
        <f t="shared" si="280"/>
        <v>0</v>
      </c>
      <c r="G279" s="34"/>
      <c r="H279" s="34">
        <f t="shared" si="280"/>
        <v>0</v>
      </c>
      <c r="I279" s="34">
        <f t="shared" si="280"/>
        <v>0</v>
      </c>
      <c r="J279" s="34">
        <f t="shared" si="280"/>
        <v>0</v>
      </c>
      <c r="K279" s="34">
        <f t="shared" si="280"/>
        <v>0</v>
      </c>
      <c r="L279" s="34"/>
      <c r="M279" s="34"/>
      <c r="N279" s="34">
        <f t="shared" si="281"/>
        <v>0</v>
      </c>
      <c r="O279" s="39"/>
      <c r="U279" s="10" t="s">
        <v>1810</v>
      </c>
      <c r="V279" s="19">
        <f t="shared" si="282"/>
        <v>0</v>
      </c>
      <c r="W279" s="19">
        <f t="shared" si="282"/>
        <v>0</v>
      </c>
      <c r="X279" s="19">
        <f t="shared" si="282"/>
        <v>0</v>
      </c>
      <c r="Y279" s="19">
        <f t="shared" si="282"/>
        <v>0</v>
      </c>
      <c r="Z279" s="19">
        <f t="shared" si="282"/>
        <v>0</v>
      </c>
      <c r="AA279" s="19"/>
      <c r="AB279" s="19"/>
      <c r="AC279" s="19"/>
      <c r="AD279" s="19"/>
      <c r="AE279" s="19">
        <f t="shared" si="282"/>
        <v>0</v>
      </c>
      <c r="AK279" s="10" t="s">
        <v>1810</v>
      </c>
      <c r="AL279" s="54">
        <f t="shared" si="279"/>
        <v>0</v>
      </c>
      <c r="AM279" s="54">
        <f t="shared" si="270"/>
        <v>0</v>
      </c>
      <c r="AN279" s="54">
        <f t="shared" si="271"/>
        <v>0</v>
      </c>
      <c r="AO279" s="54">
        <f t="shared" si="272"/>
        <v>0</v>
      </c>
      <c r="AP279" s="54">
        <f t="shared" si="273"/>
        <v>0</v>
      </c>
      <c r="AQ279" s="54">
        <f t="shared" si="274"/>
        <v>0</v>
      </c>
      <c r="AR279" s="54">
        <f t="shared" si="275"/>
        <v>0</v>
      </c>
      <c r="AS279" s="54">
        <f t="shared" si="276"/>
        <v>0</v>
      </c>
      <c r="AT279" s="54">
        <f t="shared" si="277"/>
        <v>0</v>
      </c>
      <c r="AU279" s="54">
        <f t="shared" si="278"/>
        <v>0</v>
      </c>
    </row>
    <row r="280" spans="2:47">
      <c r="B280" s="17"/>
      <c r="C280" s="17"/>
      <c r="D280" s="17"/>
      <c r="E280" s="17" t="s">
        <v>6821</v>
      </c>
      <c r="F280" s="40">
        <f t="shared" si="280"/>
        <v>0</v>
      </c>
      <c r="G280" s="40"/>
      <c r="H280" s="40">
        <f t="shared" si="280"/>
        <v>0</v>
      </c>
      <c r="I280" s="40">
        <f t="shared" si="280"/>
        <v>0</v>
      </c>
      <c r="J280" s="40">
        <f t="shared" si="280"/>
        <v>0</v>
      </c>
      <c r="K280" s="40">
        <f t="shared" si="280"/>
        <v>0</v>
      </c>
      <c r="L280" s="40"/>
      <c r="M280" s="40"/>
      <c r="N280" s="40">
        <f t="shared" si="281"/>
        <v>0</v>
      </c>
      <c r="O280" s="38"/>
      <c r="R280" s="17"/>
      <c r="S280" s="17"/>
      <c r="T280" s="17"/>
      <c r="U280" s="17" t="s">
        <v>6821</v>
      </c>
      <c r="V280" s="20">
        <f t="shared" si="282"/>
        <v>0</v>
      </c>
      <c r="W280" s="20">
        <f t="shared" si="282"/>
        <v>0</v>
      </c>
      <c r="X280" s="20">
        <f t="shared" si="282"/>
        <v>0</v>
      </c>
      <c r="Y280" s="20">
        <f t="shared" si="282"/>
        <v>0</v>
      </c>
      <c r="Z280" s="20">
        <f t="shared" si="282"/>
        <v>0</v>
      </c>
      <c r="AA280" s="20"/>
      <c r="AB280" s="20"/>
      <c r="AC280" s="20"/>
      <c r="AD280" s="20"/>
      <c r="AE280" s="20">
        <f t="shared" si="282"/>
        <v>0</v>
      </c>
      <c r="AH280" s="17"/>
      <c r="AI280" s="17"/>
      <c r="AJ280" s="17"/>
      <c r="AK280" s="17" t="s">
        <v>6821</v>
      </c>
      <c r="AL280" s="56">
        <f t="shared" si="279"/>
        <v>0</v>
      </c>
      <c r="AM280" s="56">
        <f t="shared" si="270"/>
        <v>0</v>
      </c>
      <c r="AN280" s="56">
        <f t="shared" si="271"/>
        <v>0</v>
      </c>
      <c r="AO280" s="56">
        <f t="shared" si="272"/>
        <v>0</v>
      </c>
      <c r="AP280" s="56">
        <f t="shared" si="273"/>
        <v>0</v>
      </c>
      <c r="AQ280" s="56">
        <f t="shared" si="274"/>
        <v>0</v>
      </c>
      <c r="AR280" s="56">
        <f t="shared" si="275"/>
        <v>0</v>
      </c>
      <c r="AS280" s="56">
        <f t="shared" si="276"/>
        <v>0</v>
      </c>
      <c r="AT280" s="56">
        <f t="shared" si="277"/>
        <v>0</v>
      </c>
      <c r="AU280" s="56">
        <f t="shared" si="278"/>
        <v>0</v>
      </c>
    </row>
    <row r="281" spans="2:47">
      <c r="E281" s="10" t="s">
        <v>6868</v>
      </c>
      <c r="F281" s="34">
        <f t="shared" si="280"/>
        <v>0</v>
      </c>
      <c r="G281" s="34"/>
      <c r="H281" s="34">
        <f t="shared" si="280"/>
        <v>0</v>
      </c>
      <c r="I281" s="34">
        <f t="shared" si="280"/>
        <v>0</v>
      </c>
      <c r="J281" s="34">
        <f t="shared" si="280"/>
        <v>0</v>
      </c>
      <c r="K281" s="34">
        <f t="shared" si="280"/>
        <v>0</v>
      </c>
      <c r="L281" s="34"/>
      <c r="M281" s="34"/>
      <c r="N281" s="34">
        <f t="shared" si="281"/>
        <v>0</v>
      </c>
      <c r="O281" s="39"/>
      <c r="U281" s="10" t="s">
        <v>6868</v>
      </c>
      <c r="V281" s="19">
        <f t="shared" si="282"/>
        <v>0</v>
      </c>
      <c r="W281" s="19">
        <f t="shared" si="282"/>
        <v>0</v>
      </c>
      <c r="X281" s="19">
        <f t="shared" si="282"/>
        <v>0</v>
      </c>
      <c r="Y281" s="19">
        <f t="shared" si="282"/>
        <v>0</v>
      </c>
      <c r="Z281" s="19">
        <f t="shared" si="282"/>
        <v>0</v>
      </c>
      <c r="AA281" s="19"/>
      <c r="AB281" s="19"/>
      <c r="AC281" s="19"/>
      <c r="AD281" s="19"/>
      <c r="AE281" s="19">
        <f t="shared" si="282"/>
        <v>0</v>
      </c>
      <c r="AK281" s="10" t="s">
        <v>6868</v>
      </c>
      <c r="AL281" s="54">
        <f t="shared" si="279"/>
        <v>0</v>
      </c>
      <c r="AM281" s="54">
        <f t="shared" si="270"/>
        <v>0</v>
      </c>
      <c r="AN281" s="54">
        <f t="shared" si="271"/>
        <v>0</v>
      </c>
      <c r="AO281" s="54">
        <f t="shared" si="272"/>
        <v>0</v>
      </c>
      <c r="AP281" s="54">
        <f t="shared" si="273"/>
        <v>0</v>
      </c>
      <c r="AQ281" s="54">
        <f t="shared" si="274"/>
        <v>0</v>
      </c>
      <c r="AR281" s="54">
        <f t="shared" si="275"/>
        <v>0</v>
      </c>
      <c r="AS281" s="54">
        <f t="shared" si="276"/>
        <v>0</v>
      </c>
      <c r="AT281" s="54">
        <f t="shared" si="277"/>
        <v>0</v>
      </c>
      <c r="AU281" s="54">
        <f t="shared" si="278"/>
        <v>0</v>
      </c>
    </row>
    <row r="282" spans="2:47">
      <c r="B282" s="17"/>
      <c r="C282" s="17"/>
      <c r="D282" s="17" t="s">
        <v>1429</v>
      </c>
      <c r="E282" s="17"/>
      <c r="F282" s="40"/>
      <c r="G282" s="40"/>
      <c r="H282" s="40"/>
      <c r="I282" s="40"/>
      <c r="J282" s="40"/>
      <c r="K282" s="40"/>
      <c r="L282" s="40"/>
      <c r="M282" s="40"/>
      <c r="N282" s="40"/>
      <c r="O282" s="38"/>
      <c r="R282" s="17"/>
      <c r="S282" s="17"/>
      <c r="T282" s="17" t="s">
        <v>1429</v>
      </c>
      <c r="U282" s="17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H282" s="17"/>
      <c r="AI282" s="17"/>
      <c r="AJ282" s="17" t="s">
        <v>1429</v>
      </c>
      <c r="AK282" s="17"/>
      <c r="AL282" s="56">
        <f t="shared" si="279"/>
        <v>0</v>
      </c>
      <c r="AM282" s="56">
        <f t="shared" si="270"/>
        <v>0</v>
      </c>
      <c r="AN282" s="56">
        <f t="shared" si="271"/>
        <v>0</v>
      </c>
      <c r="AO282" s="56">
        <f t="shared" si="272"/>
        <v>0</v>
      </c>
      <c r="AP282" s="56">
        <f t="shared" si="273"/>
        <v>0</v>
      </c>
      <c r="AQ282" s="56">
        <f t="shared" si="274"/>
        <v>0</v>
      </c>
      <c r="AR282" s="56">
        <f t="shared" si="275"/>
        <v>0</v>
      </c>
      <c r="AS282" s="56">
        <f t="shared" si="276"/>
        <v>0</v>
      </c>
      <c r="AT282" s="56">
        <f t="shared" si="277"/>
        <v>0</v>
      </c>
      <c r="AU282" s="56">
        <f t="shared" si="278"/>
        <v>0</v>
      </c>
    </row>
    <row r="283" spans="2:47">
      <c r="E283" s="10" t="s">
        <v>10</v>
      </c>
      <c r="F283" s="34">
        <f t="shared" ref="F283:K285" si="283">+F221+F252</f>
        <v>0</v>
      </c>
      <c r="G283" s="34"/>
      <c r="H283" s="34">
        <f t="shared" si="283"/>
        <v>0</v>
      </c>
      <c r="I283" s="34">
        <f t="shared" si="283"/>
        <v>0</v>
      </c>
      <c r="J283" s="34">
        <f t="shared" si="283"/>
        <v>0</v>
      </c>
      <c r="K283" s="34">
        <f t="shared" si="283"/>
        <v>0</v>
      </c>
      <c r="L283" s="34"/>
      <c r="M283" s="34"/>
      <c r="N283" s="34">
        <f>+N221+N252</f>
        <v>0</v>
      </c>
      <c r="O283" s="39"/>
      <c r="U283" s="10" t="s">
        <v>10</v>
      </c>
      <c r="V283" s="19">
        <f t="shared" ref="V283:AE285" si="284">+V221+V252</f>
        <v>0</v>
      </c>
      <c r="W283" s="19">
        <f t="shared" si="284"/>
        <v>0</v>
      </c>
      <c r="X283" s="19">
        <f t="shared" si="284"/>
        <v>0</v>
      </c>
      <c r="Y283" s="19">
        <f t="shared" si="284"/>
        <v>0</v>
      </c>
      <c r="Z283" s="19">
        <f t="shared" si="284"/>
        <v>0</v>
      </c>
      <c r="AA283" s="19"/>
      <c r="AB283" s="19"/>
      <c r="AC283" s="19"/>
      <c r="AD283" s="19"/>
      <c r="AE283" s="19">
        <f t="shared" si="284"/>
        <v>0</v>
      </c>
      <c r="AK283" s="10" t="s">
        <v>10</v>
      </c>
      <c r="AL283" s="54">
        <f t="shared" si="279"/>
        <v>0</v>
      </c>
      <c r="AM283" s="54">
        <f t="shared" si="270"/>
        <v>0</v>
      </c>
      <c r="AN283" s="54">
        <f t="shared" si="271"/>
        <v>0</v>
      </c>
      <c r="AO283" s="54">
        <f t="shared" si="272"/>
        <v>0</v>
      </c>
      <c r="AP283" s="54">
        <f t="shared" si="273"/>
        <v>0</v>
      </c>
      <c r="AQ283" s="54">
        <f t="shared" si="274"/>
        <v>0</v>
      </c>
      <c r="AR283" s="54">
        <f t="shared" si="275"/>
        <v>0</v>
      </c>
      <c r="AS283" s="54">
        <f t="shared" si="276"/>
        <v>0</v>
      </c>
      <c r="AT283" s="54">
        <f t="shared" si="277"/>
        <v>0</v>
      </c>
      <c r="AU283" s="54">
        <f t="shared" si="278"/>
        <v>0</v>
      </c>
    </row>
    <row r="284" spans="2:47">
      <c r="B284" s="17"/>
      <c r="C284" s="17"/>
      <c r="D284" s="17"/>
      <c r="E284" s="17" t="s">
        <v>1430</v>
      </c>
      <c r="F284" s="40">
        <f t="shared" si="283"/>
        <v>0</v>
      </c>
      <c r="G284" s="40"/>
      <c r="H284" s="40">
        <f t="shared" si="283"/>
        <v>0</v>
      </c>
      <c r="I284" s="40">
        <f t="shared" si="283"/>
        <v>0</v>
      </c>
      <c r="J284" s="40">
        <f t="shared" si="283"/>
        <v>0</v>
      </c>
      <c r="K284" s="40">
        <f t="shared" si="283"/>
        <v>0</v>
      </c>
      <c r="L284" s="40"/>
      <c r="M284" s="40"/>
      <c r="N284" s="40">
        <f>+N222+N253</f>
        <v>0</v>
      </c>
      <c r="O284" s="38"/>
      <c r="R284" s="17"/>
      <c r="S284" s="17"/>
      <c r="T284" s="17"/>
      <c r="U284" s="17" t="s">
        <v>1430</v>
      </c>
      <c r="V284" s="20">
        <f t="shared" si="284"/>
        <v>0</v>
      </c>
      <c r="W284" s="20">
        <f t="shared" si="284"/>
        <v>0</v>
      </c>
      <c r="X284" s="20">
        <f t="shared" si="284"/>
        <v>0</v>
      </c>
      <c r="Y284" s="20">
        <f t="shared" si="284"/>
        <v>0</v>
      </c>
      <c r="Z284" s="20">
        <f t="shared" si="284"/>
        <v>0</v>
      </c>
      <c r="AA284" s="20"/>
      <c r="AB284" s="20"/>
      <c r="AC284" s="20"/>
      <c r="AD284" s="20"/>
      <c r="AE284" s="20">
        <f t="shared" si="284"/>
        <v>0</v>
      </c>
      <c r="AH284" s="17"/>
      <c r="AI284" s="17"/>
      <c r="AJ284" s="17"/>
      <c r="AK284" s="17" t="s">
        <v>1430</v>
      </c>
      <c r="AL284" s="56">
        <f t="shared" si="279"/>
        <v>0</v>
      </c>
      <c r="AM284" s="56">
        <f t="shared" si="270"/>
        <v>0</v>
      </c>
      <c r="AN284" s="56">
        <f t="shared" si="271"/>
        <v>0</v>
      </c>
      <c r="AO284" s="56">
        <f t="shared" si="272"/>
        <v>0</v>
      </c>
      <c r="AP284" s="56">
        <f t="shared" si="273"/>
        <v>0</v>
      </c>
      <c r="AQ284" s="56">
        <f t="shared" si="274"/>
        <v>0</v>
      </c>
      <c r="AR284" s="56">
        <f t="shared" si="275"/>
        <v>0</v>
      </c>
      <c r="AS284" s="56">
        <f t="shared" si="276"/>
        <v>0</v>
      </c>
      <c r="AT284" s="56">
        <f t="shared" si="277"/>
        <v>0</v>
      </c>
      <c r="AU284" s="56">
        <f t="shared" si="278"/>
        <v>0</v>
      </c>
    </row>
    <row r="285" spans="2:47">
      <c r="E285" s="10" t="s">
        <v>6869</v>
      </c>
      <c r="F285" s="34">
        <f t="shared" si="283"/>
        <v>0</v>
      </c>
      <c r="G285" s="34"/>
      <c r="H285" s="34">
        <f t="shared" si="283"/>
        <v>0</v>
      </c>
      <c r="I285" s="34">
        <f t="shared" si="283"/>
        <v>0</v>
      </c>
      <c r="J285" s="34">
        <f t="shared" si="283"/>
        <v>0</v>
      </c>
      <c r="K285" s="34">
        <f t="shared" si="283"/>
        <v>0</v>
      </c>
      <c r="L285" s="34"/>
      <c r="M285" s="34"/>
      <c r="N285" s="34">
        <f>+N223+N254</f>
        <v>0</v>
      </c>
      <c r="O285" s="39"/>
      <c r="U285" s="10" t="s">
        <v>6869</v>
      </c>
      <c r="V285" s="19">
        <f t="shared" si="284"/>
        <v>0</v>
      </c>
      <c r="W285" s="19">
        <f t="shared" si="284"/>
        <v>0</v>
      </c>
      <c r="X285" s="19">
        <f t="shared" si="284"/>
        <v>0</v>
      </c>
      <c r="Y285" s="19">
        <f t="shared" si="284"/>
        <v>0</v>
      </c>
      <c r="Z285" s="19">
        <f t="shared" si="284"/>
        <v>0</v>
      </c>
      <c r="AA285" s="19"/>
      <c r="AB285" s="19"/>
      <c r="AC285" s="19"/>
      <c r="AD285" s="19"/>
      <c r="AE285" s="19">
        <f t="shared" si="284"/>
        <v>0</v>
      </c>
      <c r="AK285" s="10" t="s">
        <v>6869</v>
      </c>
      <c r="AL285" s="54">
        <f t="shared" si="279"/>
        <v>0</v>
      </c>
      <c r="AM285" s="54">
        <f t="shared" si="270"/>
        <v>0</v>
      </c>
      <c r="AN285" s="54">
        <f t="shared" si="271"/>
        <v>0</v>
      </c>
      <c r="AO285" s="54">
        <f t="shared" si="272"/>
        <v>0</v>
      </c>
      <c r="AP285" s="54">
        <f t="shared" si="273"/>
        <v>0</v>
      </c>
      <c r="AQ285" s="54">
        <f t="shared" si="274"/>
        <v>0</v>
      </c>
      <c r="AR285" s="54">
        <f t="shared" si="275"/>
        <v>0</v>
      </c>
      <c r="AS285" s="54">
        <f t="shared" si="276"/>
        <v>0</v>
      </c>
      <c r="AT285" s="54">
        <f t="shared" si="277"/>
        <v>0</v>
      </c>
      <c r="AU285" s="54">
        <f t="shared" si="278"/>
        <v>0</v>
      </c>
    </row>
    <row r="286" spans="2:47">
      <c r="B286" s="17"/>
      <c r="C286" s="17"/>
      <c r="D286" s="17" t="s">
        <v>1085</v>
      </c>
      <c r="E286" s="17"/>
      <c r="F286" s="40"/>
      <c r="G286" s="40"/>
      <c r="H286" s="40"/>
      <c r="I286" s="40"/>
      <c r="J286" s="40"/>
      <c r="K286" s="40"/>
      <c r="L286" s="40"/>
      <c r="M286" s="40"/>
      <c r="N286" s="40"/>
      <c r="O286" s="38"/>
      <c r="R286" s="17"/>
      <c r="S286" s="17"/>
      <c r="T286" s="17" t="s">
        <v>1085</v>
      </c>
      <c r="U286" s="17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H286" s="17"/>
      <c r="AI286" s="17"/>
      <c r="AJ286" s="17" t="s">
        <v>1085</v>
      </c>
      <c r="AK286" s="17"/>
      <c r="AL286" s="56">
        <f t="shared" si="279"/>
        <v>0</v>
      </c>
      <c r="AM286" s="56">
        <f t="shared" si="270"/>
        <v>0</v>
      </c>
      <c r="AN286" s="56">
        <f t="shared" si="271"/>
        <v>0</v>
      </c>
      <c r="AO286" s="56">
        <f t="shared" si="272"/>
        <v>0</v>
      </c>
      <c r="AP286" s="56">
        <f t="shared" si="273"/>
        <v>0</v>
      </c>
      <c r="AQ286" s="56">
        <f t="shared" si="274"/>
        <v>0</v>
      </c>
      <c r="AR286" s="56">
        <f t="shared" si="275"/>
        <v>0</v>
      </c>
      <c r="AS286" s="56">
        <f t="shared" si="276"/>
        <v>0</v>
      </c>
      <c r="AT286" s="56">
        <f t="shared" si="277"/>
        <v>0</v>
      </c>
      <c r="AU286" s="56">
        <f t="shared" si="278"/>
        <v>0</v>
      </c>
    </row>
    <row r="287" spans="2:47">
      <c r="E287" s="10" t="s">
        <v>1086</v>
      </c>
      <c r="F287" s="34">
        <f t="shared" ref="F287:K289" si="285">+F225+F256</f>
        <v>0</v>
      </c>
      <c r="G287" s="34"/>
      <c r="H287" s="34">
        <f t="shared" si="285"/>
        <v>0</v>
      </c>
      <c r="I287" s="34">
        <f t="shared" si="285"/>
        <v>0</v>
      </c>
      <c r="J287" s="34">
        <f t="shared" si="285"/>
        <v>0</v>
      </c>
      <c r="K287" s="34">
        <f t="shared" si="285"/>
        <v>0</v>
      </c>
      <c r="L287" s="34"/>
      <c r="M287" s="34"/>
      <c r="N287" s="34">
        <f>+N225+N256</f>
        <v>0</v>
      </c>
      <c r="O287" s="39"/>
      <c r="U287" s="10" t="s">
        <v>1086</v>
      </c>
      <c r="V287" s="19">
        <f t="shared" ref="V287:AE289" si="286">+V225+V256</f>
        <v>0</v>
      </c>
      <c r="W287" s="19">
        <f t="shared" si="286"/>
        <v>0</v>
      </c>
      <c r="X287" s="19">
        <f t="shared" si="286"/>
        <v>0</v>
      </c>
      <c r="Y287" s="19">
        <f t="shared" si="286"/>
        <v>0</v>
      </c>
      <c r="Z287" s="19">
        <f t="shared" si="286"/>
        <v>0</v>
      </c>
      <c r="AA287" s="19"/>
      <c r="AB287" s="19"/>
      <c r="AC287" s="19"/>
      <c r="AD287" s="19"/>
      <c r="AE287" s="19">
        <f t="shared" si="286"/>
        <v>0</v>
      </c>
      <c r="AK287" s="10" t="s">
        <v>1086</v>
      </c>
      <c r="AL287" s="54">
        <f t="shared" si="279"/>
        <v>0</v>
      </c>
      <c r="AM287" s="54">
        <f t="shared" si="270"/>
        <v>0</v>
      </c>
      <c r="AN287" s="54">
        <f t="shared" si="271"/>
        <v>0</v>
      </c>
      <c r="AO287" s="54">
        <f t="shared" si="272"/>
        <v>0</v>
      </c>
      <c r="AP287" s="54">
        <f t="shared" si="273"/>
        <v>0</v>
      </c>
      <c r="AQ287" s="54">
        <f t="shared" si="274"/>
        <v>0</v>
      </c>
      <c r="AR287" s="54">
        <f t="shared" si="275"/>
        <v>0</v>
      </c>
      <c r="AS287" s="54">
        <f t="shared" si="276"/>
        <v>0</v>
      </c>
      <c r="AT287" s="54">
        <f t="shared" si="277"/>
        <v>0</v>
      </c>
      <c r="AU287" s="54">
        <f t="shared" si="278"/>
        <v>0</v>
      </c>
    </row>
    <row r="288" spans="2:47">
      <c r="B288" s="17"/>
      <c r="C288" s="17"/>
      <c r="D288" s="17"/>
      <c r="E288" s="17" t="s">
        <v>2073</v>
      </c>
      <c r="F288" s="40">
        <f t="shared" si="285"/>
        <v>0</v>
      </c>
      <c r="G288" s="40"/>
      <c r="H288" s="40">
        <f t="shared" si="285"/>
        <v>0</v>
      </c>
      <c r="I288" s="40">
        <f t="shared" si="285"/>
        <v>0</v>
      </c>
      <c r="J288" s="40">
        <f t="shared" si="285"/>
        <v>0</v>
      </c>
      <c r="K288" s="40">
        <f t="shared" si="285"/>
        <v>0</v>
      </c>
      <c r="L288" s="40"/>
      <c r="M288" s="40"/>
      <c r="N288" s="40">
        <f>+N226+N257</f>
        <v>0</v>
      </c>
      <c r="O288" s="38"/>
      <c r="R288" s="17"/>
      <c r="S288" s="17"/>
      <c r="T288" s="17"/>
      <c r="U288" s="17" t="s">
        <v>2073</v>
      </c>
      <c r="V288" s="20">
        <f t="shared" si="286"/>
        <v>0</v>
      </c>
      <c r="W288" s="20">
        <f t="shared" si="286"/>
        <v>0</v>
      </c>
      <c r="X288" s="20">
        <f t="shared" si="286"/>
        <v>0</v>
      </c>
      <c r="Y288" s="20">
        <f t="shared" si="286"/>
        <v>0</v>
      </c>
      <c r="Z288" s="20">
        <f t="shared" si="286"/>
        <v>0</v>
      </c>
      <c r="AA288" s="20"/>
      <c r="AB288" s="20"/>
      <c r="AC288" s="20"/>
      <c r="AD288" s="20"/>
      <c r="AE288" s="20">
        <f t="shared" si="286"/>
        <v>0</v>
      </c>
      <c r="AH288" s="17"/>
      <c r="AI288" s="17"/>
      <c r="AJ288" s="17"/>
      <c r="AK288" s="17" t="s">
        <v>2073</v>
      </c>
      <c r="AL288" s="56">
        <f t="shared" si="279"/>
        <v>0</v>
      </c>
      <c r="AM288" s="56">
        <f t="shared" si="270"/>
        <v>0</v>
      </c>
      <c r="AN288" s="56">
        <f t="shared" si="271"/>
        <v>0</v>
      </c>
      <c r="AO288" s="56">
        <f t="shared" si="272"/>
        <v>0</v>
      </c>
      <c r="AP288" s="56">
        <f t="shared" si="273"/>
        <v>0</v>
      </c>
      <c r="AQ288" s="56">
        <f t="shared" si="274"/>
        <v>0</v>
      </c>
      <c r="AR288" s="56">
        <f t="shared" si="275"/>
        <v>0</v>
      </c>
      <c r="AS288" s="56">
        <f t="shared" si="276"/>
        <v>0</v>
      </c>
      <c r="AT288" s="56">
        <f t="shared" si="277"/>
        <v>0</v>
      </c>
      <c r="AU288" s="56">
        <f t="shared" si="278"/>
        <v>0</v>
      </c>
    </row>
    <row r="289" spans="2:47">
      <c r="E289" s="10" t="s">
        <v>6494</v>
      </c>
      <c r="F289" s="34">
        <f t="shared" si="285"/>
        <v>0</v>
      </c>
      <c r="G289" s="34"/>
      <c r="H289" s="34">
        <f t="shared" si="285"/>
        <v>0</v>
      </c>
      <c r="I289" s="34">
        <f t="shared" si="285"/>
        <v>0</v>
      </c>
      <c r="J289" s="34">
        <f t="shared" si="285"/>
        <v>0</v>
      </c>
      <c r="K289" s="34">
        <f t="shared" si="285"/>
        <v>0</v>
      </c>
      <c r="L289" s="34"/>
      <c r="M289" s="34"/>
      <c r="N289" s="34">
        <f>+N227+N258</f>
        <v>0</v>
      </c>
      <c r="O289" s="39"/>
      <c r="U289" s="10" t="s">
        <v>6494</v>
      </c>
      <c r="V289" s="19">
        <f t="shared" si="286"/>
        <v>0</v>
      </c>
      <c r="W289" s="19">
        <f t="shared" si="286"/>
        <v>0</v>
      </c>
      <c r="X289" s="19">
        <f t="shared" si="286"/>
        <v>0</v>
      </c>
      <c r="Y289" s="19">
        <f t="shared" si="286"/>
        <v>0</v>
      </c>
      <c r="Z289" s="19">
        <f t="shared" si="286"/>
        <v>0</v>
      </c>
      <c r="AA289" s="19"/>
      <c r="AB289" s="19"/>
      <c r="AC289" s="19"/>
      <c r="AD289" s="19"/>
      <c r="AE289" s="19">
        <f t="shared" si="286"/>
        <v>0</v>
      </c>
      <c r="AK289" s="10" t="s">
        <v>6494</v>
      </c>
      <c r="AL289" s="54">
        <f t="shared" si="279"/>
        <v>0</v>
      </c>
      <c r="AM289" s="54">
        <f t="shared" si="270"/>
        <v>0</v>
      </c>
      <c r="AN289" s="54">
        <f t="shared" si="271"/>
        <v>0</v>
      </c>
      <c r="AO289" s="54">
        <f t="shared" si="272"/>
        <v>0</v>
      </c>
      <c r="AP289" s="54">
        <f t="shared" si="273"/>
        <v>0</v>
      </c>
      <c r="AQ289" s="54">
        <f t="shared" si="274"/>
        <v>0</v>
      </c>
      <c r="AR289" s="54">
        <f t="shared" si="275"/>
        <v>0</v>
      </c>
      <c r="AS289" s="54">
        <f t="shared" si="276"/>
        <v>0</v>
      </c>
      <c r="AT289" s="54">
        <f t="shared" si="277"/>
        <v>0</v>
      </c>
      <c r="AU289" s="54">
        <f t="shared" si="278"/>
        <v>0</v>
      </c>
    </row>
    <row r="290" spans="2:47">
      <c r="B290" s="17"/>
      <c r="C290" s="17"/>
      <c r="D290" s="17" t="s">
        <v>1103</v>
      </c>
      <c r="E290" s="17"/>
      <c r="F290" s="40"/>
      <c r="G290" s="40"/>
      <c r="H290" s="40"/>
      <c r="I290" s="40"/>
      <c r="J290" s="40"/>
      <c r="K290" s="40"/>
      <c r="L290" s="40"/>
      <c r="M290" s="40"/>
      <c r="N290" s="40"/>
      <c r="O290" s="38"/>
      <c r="R290" s="17"/>
      <c r="S290" s="17"/>
      <c r="T290" s="17" t="s">
        <v>1103</v>
      </c>
      <c r="U290" s="17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H290" s="17"/>
      <c r="AI290" s="17"/>
      <c r="AJ290" s="17" t="s">
        <v>1103</v>
      </c>
      <c r="AK290" s="17"/>
      <c r="AL290" s="56">
        <f t="shared" si="279"/>
        <v>0</v>
      </c>
      <c r="AM290" s="56">
        <f t="shared" si="270"/>
        <v>0</v>
      </c>
      <c r="AN290" s="56">
        <f t="shared" si="271"/>
        <v>0</v>
      </c>
      <c r="AO290" s="56">
        <f t="shared" si="272"/>
        <v>0</v>
      </c>
      <c r="AP290" s="56">
        <f t="shared" si="273"/>
        <v>0</v>
      </c>
      <c r="AQ290" s="56">
        <f t="shared" si="274"/>
        <v>0</v>
      </c>
      <c r="AR290" s="56">
        <f t="shared" si="275"/>
        <v>0</v>
      </c>
      <c r="AS290" s="56">
        <f t="shared" si="276"/>
        <v>0</v>
      </c>
      <c r="AT290" s="56">
        <f t="shared" si="277"/>
        <v>0</v>
      </c>
      <c r="AU290" s="56">
        <f t="shared" si="278"/>
        <v>0</v>
      </c>
    </row>
    <row r="291" spans="2:47">
      <c r="E291" s="10" t="s">
        <v>1300</v>
      </c>
      <c r="F291" s="34">
        <f t="shared" ref="F291:K292" si="287">+F229+F260</f>
        <v>0</v>
      </c>
      <c r="G291" s="34"/>
      <c r="H291" s="34">
        <f t="shared" si="287"/>
        <v>0</v>
      </c>
      <c r="I291" s="34">
        <f t="shared" si="287"/>
        <v>0</v>
      </c>
      <c r="J291" s="34">
        <f t="shared" si="287"/>
        <v>0</v>
      </c>
      <c r="K291" s="34">
        <f t="shared" si="287"/>
        <v>0</v>
      </c>
      <c r="L291" s="34"/>
      <c r="M291" s="34"/>
      <c r="N291" s="34">
        <f>+N229+N260</f>
        <v>0</v>
      </c>
      <c r="O291" s="39"/>
      <c r="U291" s="10" t="s">
        <v>1300</v>
      </c>
      <c r="V291" s="19">
        <f t="shared" ref="V291:AE292" si="288">+V229+V260</f>
        <v>0</v>
      </c>
      <c r="W291" s="19">
        <f t="shared" si="288"/>
        <v>0</v>
      </c>
      <c r="X291" s="19">
        <f t="shared" si="288"/>
        <v>0</v>
      </c>
      <c r="Y291" s="19">
        <f t="shared" si="288"/>
        <v>0</v>
      </c>
      <c r="Z291" s="19">
        <f t="shared" si="288"/>
        <v>0</v>
      </c>
      <c r="AA291" s="19"/>
      <c r="AB291" s="19"/>
      <c r="AC291" s="19"/>
      <c r="AD291" s="19"/>
      <c r="AE291" s="19">
        <f t="shared" si="288"/>
        <v>0</v>
      </c>
      <c r="AK291" s="10" t="s">
        <v>1300</v>
      </c>
      <c r="AL291" s="54">
        <f t="shared" si="279"/>
        <v>0</v>
      </c>
      <c r="AM291" s="54">
        <f t="shared" si="270"/>
        <v>0</v>
      </c>
      <c r="AN291" s="54">
        <f t="shared" si="271"/>
        <v>0</v>
      </c>
      <c r="AO291" s="54">
        <f t="shared" si="272"/>
        <v>0</v>
      </c>
      <c r="AP291" s="54">
        <f t="shared" si="273"/>
        <v>0</v>
      </c>
      <c r="AQ291" s="54">
        <f t="shared" si="274"/>
        <v>0</v>
      </c>
      <c r="AR291" s="54">
        <f t="shared" si="275"/>
        <v>0</v>
      </c>
      <c r="AS291" s="54">
        <f t="shared" si="276"/>
        <v>0</v>
      </c>
      <c r="AT291" s="54">
        <f t="shared" si="277"/>
        <v>0</v>
      </c>
      <c r="AU291" s="54">
        <f t="shared" si="278"/>
        <v>0</v>
      </c>
    </row>
    <row r="292" spans="2:47">
      <c r="B292" s="17"/>
      <c r="C292" s="17"/>
      <c r="D292" s="17"/>
      <c r="E292" s="17" t="s">
        <v>1308</v>
      </c>
      <c r="F292" s="40">
        <f t="shared" si="287"/>
        <v>0</v>
      </c>
      <c r="G292" s="40"/>
      <c r="H292" s="40">
        <f t="shared" si="287"/>
        <v>0</v>
      </c>
      <c r="I292" s="40">
        <f t="shared" si="287"/>
        <v>0</v>
      </c>
      <c r="J292" s="40">
        <f t="shared" si="287"/>
        <v>0</v>
      </c>
      <c r="K292" s="40">
        <f t="shared" si="287"/>
        <v>0</v>
      </c>
      <c r="L292" s="40"/>
      <c r="M292" s="40"/>
      <c r="N292" s="40">
        <f>+N230+N261</f>
        <v>0</v>
      </c>
      <c r="O292" s="38"/>
      <c r="R292" s="17"/>
      <c r="S292" s="17"/>
      <c r="T292" s="17"/>
      <c r="U292" s="17" t="s">
        <v>1308</v>
      </c>
      <c r="V292" s="20">
        <f t="shared" si="288"/>
        <v>0</v>
      </c>
      <c r="W292" s="20">
        <f t="shared" si="288"/>
        <v>0</v>
      </c>
      <c r="X292" s="20">
        <f t="shared" si="288"/>
        <v>0</v>
      </c>
      <c r="Y292" s="20">
        <f t="shared" si="288"/>
        <v>0</v>
      </c>
      <c r="Z292" s="20">
        <f t="shared" si="288"/>
        <v>0</v>
      </c>
      <c r="AA292" s="20"/>
      <c r="AB292" s="20"/>
      <c r="AC292" s="20"/>
      <c r="AD292" s="20"/>
      <c r="AE292" s="20">
        <f t="shared" si="288"/>
        <v>0</v>
      </c>
      <c r="AH292" s="17"/>
      <c r="AI292" s="17"/>
      <c r="AJ292" s="17"/>
      <c r="AK292" s="17" t="s">
        <v>1308</v>
      </c>
      <c r="AL292" s="56">
        <f t="shared" si="279"/>
        <v>0</v>
      </c>
      <c r="AM292" s="56">
        <f t="shared" si="270"/>
        <v>0</v>
      </c>
      <c r="AN292" s="56">
        <f t="shared" si="271"/>
        <v>0</v>
      </c>
      <c r="AO292" s="56">
        <f t="shared" si="272"/>
        <v>0</v>
      </c>
      <c r="AP292" s="56">
        <f t="shared" si="273"/>
        <v>0</v>
      </c>
      <c r="AQ292" s="56">
        <f t="shared" si="274"/>
        <v>0</v>
      </c>
      <c r="AR292" s="56">
        <f t="shared" si="275"/>
        <v>0</v>
      </c>
      <c r="AS292" s="56">
        <f t="shared" si="276"/>
        <v>0</v>
      </c>
      <c r="AT292" s="56">
        <f t="shared" si="277"/>
        <v>0</v>
      </c>
      <c r="AU292" s="56">
        <f t="shared" si="278"/>
        <v>0</v>
      </c>
    </row>
    <row r="293" spans="2:47">
      <c r="D293" s="10" t="s">
        <v>1829</v>
      </c>
      <c r="F293" s="34"/>
      <c r="G293" s="34"/>
      <c r="H293" s="34"/>
      <c r="I293" s="34"/>
      <c r="J293" s="34"/>
      <c r="K293" s="34"/>
      <c r="L293" s="34"/>
      <c r="M293" s="34"/>
      <c r="N293" s="34"/>
      <c r="O293" s="39"/>
      <c r="T293" s="10" t="s">
        <v>1829</v>
      </c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J293" s="10" t="s">
        <v>1829</v>
      </c>
      <c r="AL293" s="54">
        <f t="shared" si="279"/>
        <v>0</v>
      </c>
      <c r="AM293" s="54">
        <f t="shared" si="270"/>
        <v>0</v>
      </c>
      <c r="AN293" s="54">
        <f t="shared" si="271"/>
        <v>0</v>
      </c>
      <c r="AO293" s="54">
        <f t="shared" si="272"/>
        <v>0</v>
      </c>
      <c r="AP293" s="54">
        <f t="shared" si="273"/>
        <v>0</v>
      </c>
      <c r="AQ293" s="54">
        <f t="shared" si="274"/>
        <v>0</v>
      </c>
      <c r="AR293" s="54">
        <f t="shared" si="275"/>
        <v>0</v>
      </c>
      <c r="AS293" s="54">
        <f t="shared" si="276"/>
        <v>0</v>
      </c>
      <c r="AT293" s="54">
        <f t="shared" si="277"/>
        <v>0</v>
      </c>
      <c r="AU293" s="54">
        <f t="shared" si="278"/>
        <v>0</v>
      </c>
    </row>
    <row r="294" spans="2:47">
      <c r="B294" s="17"/>
      <c r="C294" s="17"/>
      <c r="D294" s="17"/>
      <c r="E294" s="17" t="s">
        <v>1837</v>
      </c>
      <c r="F294" s="40">
        <f t="shared" ref="F294:K296" si="289">+F232+F263</f>
        <v>0</v>
      </c>
      <c r="G294" s="40"/>
      <c r="H294" s="40">
        <f t="shared" si="289"/>
        <v>0</v>
      </c>
      <c r="I294" s="40">
        <f t="shared" si="289"/>
        <v>0</v>
      </c>
      <c r="J294" s="40">
        <f t="shared" si="289"/>
        <v>0</v>
      </c>
      <c r="K294" s="40">
        <f t="shared" si="289"/>
        <v>0</v>
      </c>
      <c r="L294" s="40"/>
      <c r="M294" s="40"/>
      <c r="N294" s="40">
        <f>+N232+N263</f>
        <v>0</v>
      </c>
      <c r="O294" s="38"/>
      <c r="R294" s="17"/>
      <c r="S294" s="17"/>
      <c r="T294" s="17"/>
      <c r="U294" s="17" t="s">
        <v>1837</v>
      </c>
      <c r="V294" s="20">
        <f t="shared" ref="V294:AE296" si="290">+V232+V263</f>
        <v>0</v>
      </c>
      <c r="W294" s="20">
        <f t="shared" si="290"/>
        <v>0</v>
      </c>
      <c r="X294" s="20">
        <f t="shared" si="290"/>
        <v>0</v>
      </c>
      <c r="Y294" s="20">
        <f t="shared" si="290"/>
        <v>0</v>
      </c>
      <c r="Z294" s="20">
        <f t="shared" si="290"/>
        <v>0</v>
      </c>
      <c r="AA294" s="20"/>
      <c r="AB294" s="20"/>
      <c r="AC294" s="20"/>
      <c r="AD294" s="20"/>
      <c r="AE294" s="20">
        <f t="shared" si="290"/>
        <v>0</v>
      </c>
      <c r="AH294" s="17"/>
      <c r="AI294" s="17"/>
      <c r="AJ294" s="17"/>
      <c r="AK294" s="17" t="s">
        <v>1837</v>
      </c>
      <c r="AL294" s="56">
        <f t="shared" si="279"/>
        <v>0</v>
      </c>
      <c r="AM294" s="56">
        <f t="shared" si="270"/>
        <v>0</v>
      </c>
      <c r="AN294" s="56">
        <f t="shared" si="271"/>
        <v>0</v>
      </c>
      <c r="AO294" s="56">
        <f t="shared" si="272"/>
        <v>0</v>
      </c>
      <c r="AP294" s="56">
        <f t="shared" si="273"/>
        <v>0</v>
      </c>
      <c r="AQ294" s="56">
        <f t="shared" si="274"/>
        <v>0</v>
      </c>
      <c r="AR294" s="56">
        <f t="shared" si="275"/>
        <v>0</v>
      </c>
      <c r="AS294" s="56">
        <f t="shared" si="276"/>
        <v>0</v>
      </c>
      <c r="AT294" s="56">
        <f t="shared" si="277"/>
        <v>0</v>
      </c>
      <c r="AU294" s="56">
        <f t="shared" si="278"/>
        <v>0</v>
      </c>
    </row>
    <row r="295" spans="2:47">
      <c r="E295" s="10" t="s">
        <v>1830</v>
      </c>
      <c r="F295" s="34">
        <f t="shared" si="289"/>
        <v>0</v>
      </c>
      <c r="G295" s="34"/>
      <c r="H295" s="34">
        <f t="shared" si="289"/>
        <v>0</v>
      </c>
      <c r="I295" s="34">
        <f t="shared" si="289"/>
        <v>0</v>
      </c>
      <c r="J295" s="34">
        <f t="shared" si="289"/>
        <v>0</v>
      </c>
      <c r="K295" s="34">
        <f t="shared" si="289"/>
        <v>0</v>
      </c>
      <c r="L295" s="34"/>
      <c r="M295" s="34"/>
      <c r="N295" s="34">
        <f>+N233+N264</f>
        <v>0</v>
      </c>
      <c r="O295" s="39"/>
      <c r="U295" s="10" t="s">
        <v>1830</v>
      </c>
      <c r="V295" s="19">
        <f t="shared" si="290"/>
        <v>0</v>
      </c>
      <c r="W295" s="19">
        <f t="shared" si="290"/>
        <v>0</v>
      </c>
      <c r="X295" s="19">
        <f t="shared" si="290"/>
        <v>0</v>
      </c>
      <c r="Y295" s="19">
        <f t="shared" si="290"/>
        <v>0</v>
      </c>
      <c r="Z295" s="19">
        <f t="shared" si="290"/>
        <v>0</v>
      </c>
      <c r="AA295" s="19"/>
      <c r="AB295" s="19"/>
      <c r="AC295" s="19"/>
      <c r="AD295" s="19"/>
      <c r="AE295" s="19">
        <f t="shared" si="290"/>
        <v>0</v>
      </c>
      <c r="AK295" s="10" t="s">
        <v>1830</v>
      </c>
      <c r="AL295" s="54">
        <f t="shared" si="279"/>
        <v>0</v>
      </c>
      <c r="AM295" s="54">
        <f t="shared" si="270"/>
        <v>0</v>
      </c>
      <c r="AN295" s="54">
        <f t="shared" si="271"/>
        <v>0</v>
      </c>
      <c r="AO295" s="54">
        <f t="shared" si="272"/>
        <v>0</v>
      </c>
      <c r="AP295" s="54">
        <f t="shared" si="273"/>
        <v>0</v>
      </c>
      <c r="AQ295" s="54">
        <f t="shared" si="274"/>
        <v>0</v>
      </c>
      <c r="AR295" s="54">
        <f t="shared" si="275"/>
        <v>0</v>
      </c>
      <c r="AS295" s="54">
        <f t="shared" si="276"/>
        <v>0</v>
      </c>
      <c r="AT295" s="54">
        <f t="shared" si="277"/>
        <v>0</v>
      </c>
      <c r="AU295" s="54">
        <f t="shared" si="278"/>
        <v>0</v>
      </c>
    </row>
    <row r="296" spans="2:47">
      <c r="B296" s="17"/>
      <c r="C296" s="17"/>
      <c r="D296" s="17" t="s">
        <v>2733</v>
      </c>
      <c r="E296" s="17"/>
      <c r="F296" s="40">
        <f t="shared" si="289"/>
        <v>0</v>
      </c>
      <c r="G296" s="40"/>
      <c r="H296" s="40">
        <f t="shared" si="289"/>
        <v>0</v>
      </c>
      <c r="I296" s="40">
        <f t="shared" si="289"/>
        <v>0</v>
      </c>
      <c r="J296" s="40">
        <f t="shared" si="289"/>
        <v>0</v>
      </c>
      <c r="K296" s="40">
        <f t="shared" si="289"/>
        <v>0</v>
      </c>
      <c r="L296" s="40"/>
      <c r="M296" s="40"/>
      <c r="N296" s="40">
        <f>+N234+N265</f>
        <v>0</v>
      </c>
      <c r="O296" s="38"/>
      <c r="R296" s="17"/>
      <c r="S296" s="17"/>
      <c r="T296" s="17" t="s">
        <v>2733</v>
      </c>
      <c r="U296" s="17"/>
      <c r="V296" s="20">
        <f t="shared" si="290"/>
        <v>0</v>
      </c>
      <c r="W296" s="20">
        <f t="shared" si="290"/>
        <v>0</v>
      </c>
      <c r="X296" s="20">
        <f t="shared" si="290"/>
        <v>0</v>
      </c>
      <c r="Y296" s="20">
        <f t="shared" si="290"/>
        <v>0</v>
      </c>
      <c r="Z296" s="20">
        <f t="shared" si="290"/>
        <v>0</v>
      </c>
      <c r="AA296" s="20"/>
      <c r="AB296" s="20"/>
      <c r="AC296" s="20"/>
      <c r="AD296" s="20"/>
      <c r="AE296" s="20">
        <f t="shared" si="290"/>
        <v>0</v>
      </c>
      <c r="AH296" s="17"/>
      <c r="AI296" s="17"/>
      <c r="AJ296" s="17" t="s">
        <v>2733</v>
      </c>
      <c r="AK296" s="17"/>
      <c r="AL296" s="56">
        <f t="shared" si="279"/>
        <v>0</v>
      </c>
      <c r="AM296" s="56">
        <f t="shared" si="270"/>
        <v>0</v>
      </c>
      <c r="AN296" s="56">
        <f t="shared" si="271"/>
        <v>0</v>
      </c>
      <c r="AO296" s="56">
        <f t="shared" si="272"/>
        <v>0</v>
      </c>
      <c r="AP296" s="56">
        <f t="shared" si="273"/>
        <v>0</v>
      </c>
      <c r="AQ296" s="56">
        <f t="shared" si="274"/>
        <v>0</v>
      </c>
      <c r="AR296" s="56">
        <f t="shared" si="275"/>
        <v>0</v>
      </c>
      <c r="AS296" s="56">
        <f t="shared" si="276"/>
        <v>0</v>
      </c>
      <c r="AT296" s="56">
        <f t="shared" si="277"/>
        <v>0</v>
      </c>
      <c r="AU296" s="56">
        <f t="shared" si="278"/>
        <v>0</v>
      </c>
    </row>
  </sheetData>
  <mergeCells count="9">
    <mergeCell ref="B202:E202"/>
    <mergeCell ref="R202:U202"/>
    <mergeCell ref="AH202:AK202"/>
    <mergeCell ref="B4:E4"/>
    <mergeCell ref="R4:U4"/>
    <mergeCell ref="AH4:AK4"/>
    <mergeCell ref="B103:E103"/>
    <mergeCell ref="R103:U103"/>
    <mergeCell ref="AH103:AK103"/>
  </mergeCells>
  <pageMargins left="0.7" right="0.7" top="0.75" bottom="0.75" header="0.3" footer="0.3"/>
  <pageSetup scale="72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B5E3-086D-4DD3-979B-D34CF88C2CEB}">
  <sheetPr>
    <tabColor rgb="FF0070C0"/>
  </sheetPr>
  <dimension ref="A1:V73"/>
  <sheetViews>
    <sheetView showGridLines="0" zoomScale="115" zoomScaleNormal="11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7" sqref="B7"/>
    </sheetView>
  </sheetViews>
  <sheetFormatPr defaultColWidth="8.796875" defaultRowHeight="14.25"/>
  <cols>
    <col min="1" max="1" width="2.796875" style="60" customWidth="1"/>
    <col min="2" max="2" width="29.46484375" style="60" customWidth="1"/>
    <col min="3" max="4" width="9.9296875" style="60" customWidth="1"/>
    <col min="5" max="5" width="13.19921875" style="60" customWidth="1"/>
    <col min="6" max="7" width="9.9296875" style="60" customWidth="1"/>
    <col min="8" max="8" width="13.19921875" style="60" customWidth="1"/>
    <col min="9" max="10" width="9.9296875" style="60" customWidth="1"/>
    <col min="11" max="11" width="13.19921875" style="60" customWidth="1"/>
    <col min="12" max="17" width="9.33203125" style="60" customWidth="1"/>
    <col min="18" max="18" width="4.796875" style="60" customWidth="1"/>
    <col min="19" max="16384" width="8.796875" style="60"/>
  </cols>
  <sheetData>
    <row r="1" spans="2:22">
      <c r="Q1" s="61" t="s">
        <v>6911</v>
      </c>
    </row>
    <row r="2" spans="2:22">
      <c r="B2" s="120" t="s">
        <v>6912</v>
      </c>
      <c r="C2" s="123" t="str">
        <f>"s.d. "&amp;Param!$C$6</f>
        <v>s.d. Desember</v>
      </c>
      <c r="D2" s="124"/>
      <c r="E2" s="124"/>
      <c r="F2" s="124"/>
      <c r="G2" s="124"/>
      <c r="H2" s="124"/>
      <c r="I2" s="124"/>
      <c r="J2" s="124"/>
      <c r="K2" s="125"/>
      <c r="L2" s="126" t="str">
        <f>"% thd "&amp;Param!$B$2</f>
        <v>% thd 2023</v>
      </c>
      <c r="M2" s="126"/>
      <c r="N2" s="127"/>
      <c r="O2" s="130" t="s">
        <v>6913</v>
      </c>
      <c r="P2" s="126"/>
      <c r="Q2" s="131"/>
    </row>
    <row r="3" spans="2:22">
      <c r="B3" s="121"/>
      <c r="C3" s="134" t="str">
        <f>Param!$B$2</f>
        <v>2023</v>
      </c>
      <c r="D3" s="134"/>
      <c r="E3" s="134"/>
      <c r="F3" s="134" t="str">
        <f>Param!$C$2</f>
        <v>2024</v>
      </c>
      <c r="G3" s="134"/>
      <c r="H3" s="134"/>
      <c r="I3" s="134" t="s">
        <v>6914</v>
      </c>
      <c r="J3" s="134"/>
      <c r="K3" s="134"/>
      <c r="L3" s="128"/>
      <c r="M3" s="128"/>
      <c r="N3" s="129"/>
      <c r="O3" s="132"/>
      <c r="P3" s="128"/>
      <c r="Q3" s="133"/>
    </row>
    <row r="4" spans="2:22" ht="26.25">
      <c r="B4" s="121"/>
      <c r="C4" s="62" t="s">
        <v>6951</v>
      </c>
      <c r="D4" s="62" t="s">
        <v>6950</v>
      </c>
      <c r="E4" s="62" t="s">
        <v>6952</v>
      </c>
      <c r="F4" s="62" t="s">
        <v>6951</v>
      </c>
      <c r="G4" s="62" t="s">
        <v>6950</v>
      </c>
      <c r="H4" s="62" t="s">
        <v>6952</v>
      </c>
      <c r="I4" s="62" t="s">
        <v>6951</v>
      </c>
      <c r="J4" s="62" t="s">
        <v>6950</v>
      </c>
      <c r="K4" s="62" t="s">
        <v>6952</v>
      </c>
      <c r="L4" s="62" t="s">
        <v>6915</v>
      </c>
      <c r="M4" s="62" t="s">
        <v>6916</v>
      </c>
      <c r="N4" s="63" t="s">
        <v>6917</v>
      </c>
      <c r="O4" s="62" t="s">
        <v>6915</v>
      </c>
      <c r="P4" s="62" t="s">
        <v>6916</v>
      </c>
      <c r="Q4" s="64" t="s">
        <v>6917</v>
      </c>
    </row>
    <row r="5" spans="2:22">
      <c r="B5" s="121"/>
      <c r="C5" s="65">
        <v>1</v>
      </c>
      <c r="D5" s="65">
        <v>2</v>
      </c>
      <c r="E5" s="65">
        <v>3</v>
      </c>
      <c r="F5" s="65">
        <v>4</v>
      </c>
      <c r="G5" s="65">
        <v>5</v>
      </c>
      <c r="H5" s="65">
        <v>6</v>
      </c>
      <c r="I5" s="65">
        <v>7</v>
      </c>
      <c r="J5" s="65">
        <v>8</v>
      </c>
      <c r="K5" s="65">
        <v>9</v>
      </c>
      <c r="L5" s="65">
        <v>10</v>
      </c>
      <c r="M5" s="65">
        <v>11</v>
      </c>
      <c r="N5" s="66">
        <v>12</v>
      </c>
      <c r="O5" s="65">
        <v>13</v>
      </c>
      <c r="P5" s="65">
        <v>14</v>
      </c>
      <c r="Q5" s="67">
        <v>15</v>
      </c>
    </row>
    <row r="6" spans="2:22">
      <c r="B6" s="122"/>
      <c r="C6" s="68"/>
      <c r="D6" s="68"/>
      <c r="E6" s="68"/>
      <c r="F6" s="68"/>
      <c r="G6" s="68"/>
      <c r="H6" s="68"/>
      <c r="I6" s="68"/>
      <c r="J6" s="68"/>
      <c r="K6" s="68"/>
      <c r="L6" s="137"/>
      <c r="M6" s="68"/>
      <c r="N6" s="68"/>
      <c r="O6" s="69"/>
      <c r="P6" s="69"/>
      <c r="Q6" s="70"/>
      <c r="S6" s="60" t="s">
        <v>6918</v>
      </c>
    </row>
    <row r="7" spans="2:22">
      <c r="B7" s="71" t="s">
        <v>6919</v>
      </c>
      <c r="C7" s="72"/>
      <c r="D7" s="72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</row>
    <row r="8" spans="2:22">
      <c r="B8" s="6" t="s">
        <v>6806</v>
      </c>
      <c r="C8" s="103">
        <f>GETPIVOTDATA("Sum of 22.Volume",'Pivot LM34'!$A$1,"06.Tahun",$C$3,"Jenis","Komoditi","Group LM","Kelapa Sawit","Kategori",$B8)</f>
        <v>30651212</v>
      </c>
      <c r="D8" s="74">
        <f t="shared" ref="D8:D18" si="0">E8/C8</f>
        <v>134287.44262882657</v>
      </c>
      <c r="E8" s="104">
        <f>GETPIVOTDATA("Sum of 20.Nilai",'Pivot LM34'!$A$1,"06.Tahun",$C$3,"Jenis","Komoditi","Group LM","Kelapa Sawit","Kategori",$B8)</f>
        <v>4116072872954</v>
      </c>
      <c r="F8" s="103">
        <f>GETPIVOTDATA("Sum of 22.Volume",'Pivot LM34'!$A$1,"06.Tahun",$F$3,"Jenis","Komoditi","Group LM","Kelapa Sawit","Kategori",$B8)</f>
        <v>87640190</v>
      </c>
      <c r="G8" s="74">
        <f t="shared" ref="G8:G18" si="1">H8/F8</f>
        <v>15187.157299202569</v>
      </c>
      <c r="H8" s="104">
        <f>GETPIVOTDATA("Sum of 20.Nilai",'Pivot LM34'!$A$1,"06.Tahun",$F$3,"Jenis","Komoditi","Group LM","Kelapa Sawit","Kategori",$B8)</f>
        <v>1331005351262</v>
      </c>
      <c r="I8" s="103"/>
      <c r="J8" s="74">
        <f>IFERROR(K8/I8,0)</f>
        <v>0</v>
      </c>
      <c r="K8" s="104"/>
      <c r="L8" s="110">
        <f>F8/C8</f>
        <v>2.8592732320013967</v>
      </c>
      <c r="M8" s="110">
        <f t="shared" ref="M8:M20" si="2">G8/D8</f>
        <v>0.1130943966308168</v>
      </c>
      <c r="N8" s="110">
        <f t="shared" ref="N8:N20" si="3">H8/E8</f>
        <v>0.32336778097584351</v>
      </c>
      <c r="O8" s="110">
        <f>IFERROR(F8/I8,0)</f>
        <v>0</v>
      </c>
      <c r="P8" s="110">
        <f t="shared" ref="P8:P20" si="4">IFERROR(G8/J8,0)</f>
        <v>0</v>
      </c>
      <c r="Q8" s="110">
        <f t="shared" ref="Q8:Q20" si="5">IFERROR(H8/K8,0)</f>
        <v>0</v>
      </c>
      <c r="S8" s="76">
        <f>H8/$H$41%</f>
        <v>19.702707134605486</v>
      </c>
      <c r="U8" s="60" t="s">
        <v>6920</v>
      </c>
      <c r="V8" s="77">
        <f>SUM(S8:S12)</f>
        <v>21.705825496446092</v>
      </c>
    </row>
    <row r="9" spans="2:22">
      <c r="B9" s="6" t="s">
        <v>1088</v>
      </c>
      <c r="C9" s="103">
        <f>GETPIVOTDATA("Sum of 22.Volume",'Pivot LM34'!$A$1,"06.Tahun",$C$3,"Jenis","Komoditi","Group LM","Kelapa Sawit","Kategori",$B9)</f>
        <v>3426570</v>
      </c>
      <c r="D9" s="74">
        <f t="shared" si="0"/>
        <v>79784.266152449825</v>
      </c>
      <c r="E9" s="104">
        <f>GETPIVOTDATA("Sum of 20.Nilai",'Pivot LM34'!$A$1,"06.Tahun",$C$3,"Jenis","Komoditi","Group LM","Kelapa Sawit","Kategori",$B9)</f>
        <v>273386372870</v>
      </c>
      <c r="F9" s="103">
        <f>GETPIVOTDATA("Sum of 22.Volume",'Pivot LM34'!$A$1,"06.Tahun",$F$3,"Jenis","Komoditi","Group LM","Kelapa Sawit","Kategori",$B9)</f>
        <v>15278720</v>
      </c>
      <c r="G9" s="74">
        <f t="shared" si="1"/>
        <v>6311.2565313062878</v>
      </c>
      <c r="H9" s="104">
        <f>GETPIVOTDATA("Sum of 20.Nilai",'Pivot LM34'!$A$1,"06.Tahun",$F$3,"Jenis","Komoditi","Group LM","Kelapa Sawit","Kategori",$B9)</f>
        <v>96427921390</v>
      </c>
      <c r="I9" s="103"/>
      <c r="J9" s="74">
        <f t="shared" ref="J9:J19" si="6">IFERROR(K9/I9,0)</f>
        <v>0</v>
      </c>
      <c r="K9" s="104"/>
      <c r="L9" s="110">
        <f t="shared" ref="L9:L20" si="7">F9/C9</f>
        <v>4.4588962139982549</v>
      </c>
      <c r="M9" s="110">
        <f t="shared" si="2"/>
        <v>7.9104024335410861E-2</v>
      </c>
      <c r="N9" s="110">
        <f t="shared" si="3"/>
        <v>0.35271663462118924</v>
      </c>
      <c r="O9" s="110">
        <f t="shared" ref="O9:O20" si="8">IFERROR(F9/I9,0)</f>
        <v>0</v>
      </c>
      <c r="P9" s="110">
        <f t="shared" si="4"/>
        <v>0</v>
      </c>
      <c r="Q9" s="110">
        <f t="shared" si="5"/>
        <v>0</v>
      </c>
      <c r="S9" s="76">
        <f t="shared" ref="S9:S21" si="9">H9/$H$41%</f>
        <v>1.4274105607047618</v>
      </c>
      <c r="U9" s="60" t="s">
        <v>1106</v>
      </c>
      <c r="V9" s="78">
        <f>S13</f>
        <v>28.675421219599521</v>
      </c>
    </row>
    <row r="10" spans="2:22">
      <c r="B10" s="6" t="s">
        <v>1034</v>
      </c>
      <c r="C10" s="103">
        <f>GETPIVOTDATA("Sum of 22.Volume",'Pivot LM34'!$A$1,"06.Tahun",$C$3,"Jenis","Komoditi","Group LM","Kelapa Sawit","Kategori",$B10)</f>
        <v>2391090</v>
      </c>
      <c r="D10" s="74">
        <f t="shared" si="0"/>
        <v>61460.658419381958</v>
      </c>
      <c r="E10" s="104">
        <f>GETPIVOTDATA("Sum of 20.Nilai",'Pivot LM34'!$A$1,"06.Tahun",$C$3,"Jenis","Komoditi","Group LM","Kelapa Sawit","Kategori",$B10)</f>
        <v>146957965740</v>
      </c>
      <c r="F10" s="103">
        <f>GETPIVOTDATA("Sum of 22.Volume",'Pivot LM34'!$A$1,"06.Tahun",$F$3,"Jenis","Komoditi","Group LM","Kelapa Sawit","Kategori",$B10)</f>
        <v>1825640</v>
      </c>
      <c r="G10" s="74">
        <f t="shared" si="1"/>
        <v>12906.064004951688</v>
      </c>
      <c r="H10" s="104">
        <f>GETPIVOTDATA("Sum of 20.Nilai",'Pivot LM34'!$A$1,"06.Tahun",$F$3,"Jenis","Komoditi","Group LM","Kelapa Sawit","Kategori",$B10)</f>
        <v>23561826690</v>
      </c>
      <c r="I10" s="103"/>
      <c r="J10" s="74">
        <f t="shared" si="6"/>
        <v>0</v>
      </c>
      <c r="K10" s="104"/>
      <c r="L10" s="110">
        <f t="shared" si="7"/>
        <v>0.76351789351300037</v>
      </c>
      <c r="M10" s="110">
        <f t="shared" si="2"/>
        <v>0.20998902935412891</v>
      </c>
      <c r="N10" s="110">
        <f t="shared" si="3"/>
        <v>0.1603303813533041</v>
      </c>
      <c r="O10" s="110">
        <f t="shared" si="8"/>
        <v>0</v>
      </c>
      <c r="P10" s="110">
        <f t="shared" si="4"/>
        <v>0</v>
      </c>
      <c r="Q10" s="110">
        <f t="shared" si="5"/>
        <v>0</v>
      </c>
      <c r="S10" s="76">
        <f t="shared" si="9"/>
        <v>0.34878279819779617</v>
      </c>
      <c r="U10" s="60" t="s">
        <v>6921</v>
      </c>
      <c r="V10" s="79">
        <f>S14</f>
        <v>5.6588531450644615</v>
      </c>
    </row>
    <row r="11" spans="2:22">
      <c r="B11" s="6" t="s">
        <v>1036</v>
      </c>
      <c r="C11" s="103">
        <f>GETPIVOTDATA("Sum of 22.Volume",'Pivot LM34'!$A$1,"06.Tahun",$C$3,"Jenis","Komoditi","Group LM","Kelapa Sawit","Kategori",$B11)</f>
        <v>1202943</v>
      </c>
      <c r="D11" s="74">
        <f t="shared" si="0"/>
        <v>21816.472354882982</v>
      </c>
      <c r="E11" s="104">
        <f>GETPIVOTDATA("Sum of 20.Nilai",'Pivot LM34'!$A$1,"06.Tahun",$C$3,"Jenis","Komoditi","Group LM","Kelapa Sawit","Kategori",$B11)</f>
        <v>26243972704</v>
      </c>
      <c r="F11" s="103">
        <f>GETPIVOTDATA("Sum of 22.Volume",'Pivot LM34'!$A$1,"06.Tahun",$F$3,"Jenis","Komoditi","Group LM","Kelapa Sawit","Kategori",$B11)</f>
        <v>3042735</v>
      </c>
      <c r="G11" s="74">
        <f t="shared" si="1"/>
        <v>1767.8828636079054</v>
      </c>
      <c r="H11" s="104">
        <f>GETPIVOTDATA("Sum of 20.Nilai",'Pivot LM34'!$A$1,"06.Tahun",$F$3,"Jenis","Komoditi","Group LM","Kelapa Sawit","Kategori",$B11)</f>
        <v>5379199065</v>
      </c>
      <c r="I11" s="103"/>
      <c r="J11" s="74">
        <f t="shared" si="6"/>
        <v>0</v>
      </c>
      <c r="K11" s="104"/>
      <c r="L11" s="110">
        <f t="shared" si="7"/>
        <v>2.529409124123088</v>
      </c>
      <c r="M11" s="110">
        <f t="shared" si="2"/>
        <v>8.1034313653014403E-2</v>
      </c>
      <c r="N11" s="110">
        <f t="shared" si="3"/>
        <v>0.20496893232098676</v>
      </c>
      <c r="O11" s="110">
        <f t="shared" si="8"/>
        <v>0</v>
      </c>
      <c r="P11" s="110">
        <f t="shared" si="4"/>
        <v>0</v>
      </c>
      <c r="Q11" s="110">
        <f t="shared" si="5"/>
        <v>0</v>
      </c>
      <c r="S11" s="76">
        <f t="shared" si="9"/>
        <v>7.962761659519145E-2</v>
      </c>
      <c r="U11" s="60" t="s">
        <v>1085</v>
      </c>
      <c r="V11" s="80">
        <f>S15+S16</f>
        <v>19.382010545247116</v>
      </c>
    </row>
    <row r="12" spans="2:22">
      <c r="B12" s="6" t="s">
        <v>6481</v>
      </c>
      <c r="C12" s="103">
        <f>GETPIVOTDATA("Sum of 22.Volume",'Pivot LM34'!$A$1,"06.Tahun",$C$3,"Jenis","Komoditi","Group LM","Kelapa Sawit","Kategori",$B12)</f>
        <v>1509840</v>
      </c>
      <c r="D12" s="74">
        <f t="shared" si="0"/>
        <v>34370.278642107776</v>
      </c>
      <c r="E12" s="104">
        <f>GETPIVOTDATA("Sum of 20.Nilai",'Pivot LM34'!$A$1,"06.Tahun",$C$3,"Jenis","Komoditi","Group LM","Kelapa Sawit","Kategori",$B12)</f>
        <v>51893621505</v>
      </c>
      <c r="F12" s="103">
        <f>GETPIVOTDATA("Sum of 22.Volume",'Pivot LM34'!$A$1,"06.Tahun",$F$3,"Jenis","Komoditi","Group LM","Kelapa Sawit","Kategori",$B12)</f>
        <v>4049360</v>
      </c>
      <c r="G12" s="74">
        <f t="shared" si="1"/>
        <v>2457.3247327972817</v>
      </c>
      <c r="H12" s="104">
        <f>GETPIVOTDATA("Sum of 20.Nilai",'Pivot LM34'!$A$1,"06.Tahun",$F$3,"Jenis","Komoditi","Group LM","Kelapa Sawit","Kategori",$B12)</f>
        <v>9950592480</v>
      </c>
      <c r="I12" s="103"/>
      <c r="J12" s="74">
        <f t="shared" si="6"/>
        <v>0</v>
      </c>
      <c r="K12" s="104"/>
      <c r="L12" s="110">
        <f t="shared" si="7"/>
        <v>2.6819795475017219</v>
      </c>
      <c r="M12" s="110">
        <f t="shared" si="2"/>
        <v>7.1495630232882662E-2</v>
      </c>
      <c r="N12" s="110">
        <f t="shared" si="3"/>
        <v>0.19174981802033705</v>
      </c>
      <c r="O12" s="110">
        <f t="shared" si="8"/>
        <v>0</v>
      </c>
      <c r="P12" s="110">
        <f t="shared" si="4"/>
        <v>0</v>
      </c>
      <c r="Q12" s="110">
        <f t="shared" si="5"/>
        <v>0</v>
      </c>
      <c r="S12" s="76">
        <f t="shared" si="9"/>
        <v>0.14729738634285608</v>
      </c>
      <c r="U12" s="60" t="s">
        <v>6922</v>
      </c>
      <c r="V12" s="79">
        <f>100-SUM(V8:V11)</f>
        <v>24.577889593642809</v>
      </c>
    </row>
    <row r="13" spans="2:22">
      <c r="B13" s="6" t="s">
        <v>1106</v>
      </c>
      <c r="C13" s="103">
        <f>GETPIVOTDATA("Sum of 22.Volume",'Pivot LM34'!$A$1,"06.Tahun",$C$3,"Jenis","Komoditi","Group LM",$B13)</f>
        <v>5796781</v>
      </c>
      <c r="D13" s="74">
        <f t="shared" si="0"/>
        <v>357622.63235906273</v>
      </c>
      <c r="E13" s="104">
        <f>GETPIVOTDATA("Sum of 20.Nilai",'Pivot LM34'!$A$1,"06.Tahun",$C$3,"Jenis","Komoditi","Group LM",$B13)</f>
        <v>2073060080429</v>
      </c>
      <c r="F13" s="103">
        <f>GETPIVOTDATA("Sum of 22.Volume",'Pivot LM34'!$A$1,"06.Tahun",$F$3,"Jenis","Komoditi","Group LM",$B13)</f>
        <v>67008324</v>
      </c>
      <c r="G13" s="74">
        <f t="shared" si="1"/>
        <v>28909.12520826517</v>
      </c>
      <c r="H13" s="104">
        <f>GETPIVOTDATA("Sum of 20.Nilai",'Pivot LM34'!$A$1,"06.Tahun",$F$3,"Jenis","Komoditi","Group LM",$B13)</f>
        <v>1937152028512</v>
      </c>
      <c r="I13" s="103"/>
      <c r="J13" s="74">
        <f t="shared" si="6"/>
        <v>0</v>
      </c>
      <c r="K13" s="104"/>
      <c r="L13" s="110">
        <f t="shared" si="7"/>
        <v>11.55957487440012</v>
      </c>
      <c r="M13" s="110">
        <f t="shared" si="2"/>
        <v>8.083695659182899E-2</v>
      </c>
      <c r="N13" s="110">
        <f t="shared" si="3"/>
        <v>0.93444085234187946</v>
      </c>
      <c r="O13" s="110">
        <f t="shared" si="8"/>
        <v>0</v>
      </c>
      <c r="P13" s="110">
        <f t="shared" si="4"/>
        <v>0</v>
      </c>
      <c r="Q13" s="110">
        <f t="shared" si="5"/>
        <v>0</v>
      </c>
      <c r="S13" s="81">
        <f t="shared" si="9"/>
        <v>28.675421219599521</v>
      </c>
    </row>
    <row r="14" spans="2:22">
      <c r="B14" s="6" t="s">
        <v>1429</v>
      </c>
      <c r="C14" s="103">
        <f>GETPIVOTDATA("Sum of 22.Volume",'Pivot LM34'!$A$1,"06.Tahun",$C$3,"Jenis","Komoditi","Group LM",$B14)</f>
        <v>1684922</v>
      </c>
      <c r="D14" s="74">
        <f t="shared" si="0"/>
        <v>299122.26791982062</v>
      </c>
      <c r="E14" s="104">
        <f>GETPIVOTDATA("Sum of 20.Nilai",'Pivot LM34'!$A$1,"06.Tahun",$C$3,"Jenis","Komoditi","Group LM",$B14)</f>
        <v>503997689908</v>
      </c>
      <c r="F14" s="103">
        <f>GETPIVOTDATA("Sum of 22.Volume",'Pivot LM34'!$A$1,"06.Tahun",$F$3,"Jenis","Komoditi","Group LM",$B14)</f>
        <v>20066897</v>
      </c>
      <c r="G14" s="74">
        <f t="shared" si="1"/>
        <v>19050.312387211634</v>
      </c>
      <c r="H14" s="104">
        <f>GETPIVOTDATA("Sum of 20.Nilai",'Pivot LM34'!$A$1,"06.Tahun",$F$3,"Jenis","Komoditi","Group LM",$B14)</f>
        <v>382280656492</v>
      </c>
      <c r="I14" s="103"/>
      <c r="J14" s="74">
        <f t="shared" si="6"/>
        <v>0</v>
      </c>
      <c r="K14" s="104"/>
      <c r="L14" s="110">
        <f t="shared" si="7"/>
        <v>11.909688994505384</v>
      </c>
      <c r="M14" s="110">
        <f t="shared" si="2"/>
        <v>6.3687376134491089E-2</v>
      </c>
      <c r="N14" s="110">
        <f t="shared" si="3"/>
        <v>0.75849684263787343</v>
      </c>
      <c r="O14" s="110">
        <f t="shared" si="8"/>
        <v>0</v>
      </c>
      <c r="P14" s="110">
        <f t="shared" si="4"/>
        <v>0</v>
      </c>
      <c r="Q14" s="110">
        <f t="shared" si="5"/>
        <v>0</v>
      </c>
      <c r="S14" s="82">
        <f t="shared" si="9"/>
        <v>5.6588531450644615</v>
      </c>
    </row>
    <row r="15" spans="2:22">
      <c r="B15" s="6" t="s">
        <v>1086</v>
      </c>
      <c r="C15" s="103">
        <f>GETPIVOTDATA("Sum of 22.Volume",'Pivot LM34'!$A$1,"06.Tahun",$C$3,"Jenis","Komoditi","Group LM","Tebu","Kategori",$B15)</f>
        <v>25457510</v>
      </c>
      <c r="D15" s="74">
        <f t="shared" si="0"/>
        <v>97523.444889425562</v>
      </c>
      <c r="E15" s="104">
        <f>GETPIVOTDATA("Sum of 20.Nilai",'Pivot LM34'!$A$1,"06.Tahun",$C$3,"Jenis","Komoditi","Group LM","Tebu","Kategori",$B15)</f>
        <v>2482704073507</v>
      </c>
      <c r="F15" s="103">
        <f>GETPIVOTDATA("Sum of 22.Volume",'Pivot LM34'!$A$1,"06.Tahun",$F$3,"Jenis","Komoditi","Group LM","Tebu","Kategori",$B15)</f>
        <v>95810302</v>
      </c>
      <c r="G15" s="74">
        <f t="shared" si="1"/>
        <v>13162.354206659322</v>
      </c>
      <c r="H15" s="104">
        <f>GETPIVOTDATA("Sum of 20.Nilai",'Pivot LM34'!$A$1,"06.Tahun",$F$3,"Jenis","Komoditi","Group LM","Tebu","Kategori",$B15)</f>
        <v>1261089131571</v>
      </c>
      <c r="I15" s="103"/>
      <c r="J15" s="74">
        <f t="shared" si="6"/>
        <v>0</v>
      </c>
      <c r="K15" s="104"/>
      <c r="L15" s="110">
        <f t="shared" si="7"/>
        <v>3.7635378322546078</v>
      </c>
      <c r="M15" s="110">
        <f t="shared" si="2"/>
        <v>0.13496605069256032</v>
      </c>
      <c r="N15" s="110">
        <f t="shared" si="3"/>
        <v>0.50794983785144399</v>
      </c>
      <c r="O15" s="110">
        <f t="shared" si="8"/>
        <v>0</v>
      </c>
      <c r="P15" s="110">
        <f t="shared" si="4"/>
        <v>0</v>
      </c>
      <c r="Q15" s="110">
        <f t="shared" si="5"/>
        <v>0</v>
      </c>
      <c r="S15" s="83">
        <f t="shared" si="9"/>
        <v>18.667746005993649</v>
      </c>
      <c r="V15" s="79">
        <f>SUM(V8:V12)</f>
        <v>100</v>
      </c>
    </row>
    <row r="16" spans="2:22">
      <c r="B16" s="6" t="s">
        <v>2073</v>
      </c>
      <c r="C16" s="103">
        <f>GETPIVOTDATA("Sum of 22.Volume",'Pivot LM34'!$A$1,"06.Tahun",$C$3,"Jenis","Komoditi","Group LM","Tebu","Kategori",$B16)</f>
        <v>191960</v>
      </c>
      <c r="D16" s="74">
        <f t="shared" si="0"/>
        <v>225122.23368931026</v>
      </c>
      <c r="E16" s="104">
        <f>GETPIVOTDATA("Sum of 20.Nilai",'Pivot LM34'!$A$1,"06.Tahun",$C$3,"Jenis","Komoditi","Group LM","Tebu","Kategori",$B16)</f>
        <v>43214463979</v>
      </c>
      <c r="F16" s="103">
        <f>GETPIVOTDATA("Sum of 22.Volume",'Pivot LM34'!$A$1,"06.Tahun",$F$3,"Jenis","Komoditi","Group LM","Tebu","Kategori",$B16)</f>
        <v>19177590</v>
      </c>
      <c r="G16" s="74">
        <f t="shared" si="1"/>
        <v>2516.0482165381572</v>
      </c>
      <c r="H16" s="104">
        <f>GETPIVOTDATA("Sum of 20.Nilai",'Pivot LM34'!$A$1,"06.Tahun",$F$3,"Jenis","Komoditi","Group LM","Tebu","Kategori",$B16)</f>
        <v>48251741117</v>
      </c>
      <c r="I16" s="103"/>
      <c r="J16" s="74">
        <f t="shared" si="6"/>
        <v>0</v>
      </c>
      <c r="K16" s="104"/>
      <c r="L16" s="110">
        <f t="shared" si="7"/>
        <v>99.904094603042296</v>
      </c>
      <c r="M16" s="110">
        <f t="shared" si="2"/>
        <v>1.1176364836582686E-2</v>
      </c>
      <c r="N16" s="110">
        <f t="shared" si="3"/>
        <v>1.1165646099520721</v>
      </c>
      <c r="O16" s="110">
        <f t="shared" si="8"/>
        <v>0</v>
      </c>
      <c r="P16" s="110">
        <f t="shared" si="4"/>
        <v>0</v>
      </c>
      <c r="Q16" s="110">
        <f t="shared" si="5"/>
        <v>0</v>
      </c>
      <c r="S16" s="83">
        <f t="shared" si="9"/>
        <v>0.714264539253468</v>
      </c>
    </row>
    <row r="17" spans="1:19">
      <c r="B17" s="6" t="s">
        <v>1103</v>
      </c>
      <c r="C17" s="103">
        <f>GETPIVOTDATA("Sum of 22.Volume",'Pivot LM34'!$A$1,"06.Tahun",$C$3,"Jenis","Komoditi","Group LM",$B17)</f>
        <v>242680</v>
      </c>
      <c r="D17" s="74">
        <f t="shared" si="0"/>
        <v>683799.5062263062</v>
      </c>
      <c r="E17" s="104">
        <f>GETPIVOTDATA("Sum of 20.Nilai",'Pivot LM34'!$A$1,"06.Tahun",$C$3,"Jenis","Komoditi","Group LM",$B17)</f>
        <v>165944464171</v>
      </c>
      <c r="F17" s="103">
        <f>GETPIVOTDATA("Sum of 22.Volume",'Pivot LM34'!$A$1,"06.Tahun",$F$3,"Jenis","Komoditi","Group LM",$B17)</f>
        <v>1178146</v>
      </c>
      <c r="G17" s="74">
        <f t="shared" si="1"/>
        <v>75194.455586149765</v>
      </c>
      <c r="H17" s="104">
        <f>GETPIVOTDATA("Sum of 20.Nilai",'Pivot LM34'!$A$1,"06.Tahun",$F$3,"Jenis","Komoditi","Group LM",$B17)</f>
        <v>88590047071</v>
      </c>
      <c r="I17" s="103"/>
      <c r="J17" s="74">
        <f t="shared" si="6"/>
        <v>0</v>
      </c>
      <c r="K17" s="104"/>
      <c r="L17" s="110">
        <f t="shared" si="7"/>
        <v>4.8547305093126747</v>
      </c>
      <c r="M17" s="110">
        <f t="shared" si="2"/>
        <v>0.10996564768103805</v>
      </c>
      <c r="N17" s="110">
        <f t="shared" si="3"/>
        <v>0.53385358477346401</v>
      </c>
      <c r="O17" s="110">
        <f t="shared" si="8"/>
        <v>0</v>
      </c>
      <c r="P17" s="110">
        <f t="shared" si="4"/>
        <v>0</v>
      </c>
      <c r="Q17" s="110">
        <f t="shared" si="5"/>
        <v>0</v>
      </c>
      <c r="S17" s="82">
        <f t="shared" si="9"/>
        <v>1.3113874792658471</v>
      </c>
    </row>
    <row r="18" spans="1:19">
      <c r="B18" s="6" t="s">
        <v>2733</v>
      </c>
      <c r="C18" s="103">
        <f>GETPIVOTDATA("Sum of 22.Volume",'Pivot LM34'!$A$1,"06.Tahun",$C$3,"Jenis","Komoditi","Group LM",$B18)</f>
        <v>75830</v>
      </c>
      <c r="D18" s="74">
        <f t="shared" si="0"/>
        <v>4157762.0558749833</v>
      </c>
      <c r="E18" s="104">
        <f>GETPIVOTDATA("Sum of 20.Nilai",'Pivot LM34'!$A$1,"06.Tahun",$C$3,"Jenis","Komoditi","Group LM",$B18)</f>
        <v>315283096697</v>
      </c>
      <c r="F18" s="103">
        <f>GETPIVOTDATA("Sum of 22.Volume",'Pivot LM34'!$A$1,"06.Tahun",$F$3,"Jenis","Komoditi","Group LM",$B18)</f>
        <v>701720</v>
      </c>
      <c r="G18" s="74">
        <f t="shared" si="1"/>
        <v>167532.68850396169</v>
      </c>
      <c r="H18" s="104">
        <f>GETPIVOTDATA("Sum of 20.Nilai",'Pivot LM34'!$A$1,"06.Tahun",$F$3,"Jenis","Komoditi","Group LM",$B18)</f>
        <v>117561038177</v>
      </c>
      <c r="I18" s="103"/>
      <c r="J18" s="74">
        <f t="shared" si="6"/>
        <v>0</v>
      </c>
      <c r="K18" s="104"/>
      <c r="L18" s="110">
        <f t="shared" si="7"/>
        <v>9.2538573124093375</v>
      </c>
      <c r="M18" s="110">
        <f t="shared" si="2"/>
        <v>4.0293957723539123E-2</v>
      </c>
      <c r="N18" s="110">
        <f t="shared" si="3"/>
        <v>0.37287453532588516</v>
      </c>
      <c r="O18" s="110">
        <f t="shared" si="8"/>
        <v>0</v>
      </c>
      <c r="P18" s="110">
        <f t="shared" si="4"/>
        <v>0</v>
      </c>
      <c r="Q18" s="110">
        <f t="shared" si="5"/>
        <v>0</v>
      </c>
      <c r="S18" s="82">
        <f t="shared" si="9"/>
        <v>1.7402414674331856</v>
      </c>
    </row>
    <row r="19" spans="1:19">
      <c r="B19" s="6" t="s">
        <v>1829</v>
      </c>
      <c r="C19" s="103">
        <f>GETPIVOTDATA("Sum of 22.Volume",'Pivot LM34'!$A$1,"06.Tahun",$C$3,"Jenis","Komoditi","Group LM",$B19)</f>
        <v>2001</v>
      </c>
      <c r="D19" s="74">
        <f>E19/C19</f>
        <v>922824.3378310845</v>
      </c>
      <c r="E19" s="104">
        <f>GETPIVOTDATA("Sum of 20.Nilai",'Pivot LM34'!$A$1,"06.Tahun",$C$3,"Jenis","Komoditi","Group LM",$B19)</f>
        <v>1846571500</v>
      </c>
      <c r="F19" s="103">
        <f>GETPIVOTDATA("Sum of 22.Volume",'Pivot LM34'!$A$1,"06.Tahun",$F$3,"Jenis","Komoditi","Group LM",$B19)</f>
        <v>7033</v>
      </c>
      <c r="G19" s="74">
        <f>H19/F19</f>
        <v>109606.53348499929</v>
      </c>
      <c r="H19" s="104">
        <f>GETPIVOTDATA("Sum of 20.Nilai",'Pivot LM34'!$A$1,"06.Tahun",$F$3,"Jenis","Komoditi","Group LM",$B19)</f>
        <v>770862750</v>
      </c>
      <c r="I19" s="103"/>
      <c r="J19" s="74">
        <f t="shared" si="6"/>
        <v>0</v>
      </c>
      <c r="K19" s="104"/>
      <c r="L19" s="110">
        <f t="shared" si="7"/>
        <v>3.5147426286856573</v>
      </c>
      <c r="M19" s="110">
        <f t="shared" si="2"/>
        <v>0.11877291158424333</v>
      </c>
      <c r="N19" s="110">
        <f t="shared" si="3"/>
        <v>0.41745621547825251</v>
      </c>
      <c r="O19" s="110">
        <f t="shared" si="8"/>
        <v>0</v>
      </c>
      <c r="P19" s="110">
        <f t="shared" si="4"/>
        <v>0</v>
      </c>
      <c r="Q19" s="110">
        <f t="shared" si="5"/>
        <v>0</v>
      </c>
      <c r="S19" s="82">
        <f t="shared" si="9"/>
        <v>1.1410985680730691E-2</v>
      </c>
    </row>
    <row r="20" spans="1:19">
      <c r="B20" s="7" t="s">
        <v>6807</v>
      </c>
      <c r="C20" s="106">
        <f>SUM(C8:C19)</f>
        <v>72633339</v>
      </c>
      <c r="D20" s="85">
        <f>E20/C20</f>
        <v>140439.71248470349</v>
      </c>
      <c r="E20" s="105">
        <f>SUM(E8:E19)</f>
        <v>10200605245964</v>
      </c>
      <c r="F20" s="106">
        <f>SUM(F8:F19)</f>
        <v>315786657</v>
      </c>
      <c r="G20" s="85">
        <f>H20/F20</f>
        <v>16789.881013170863</v>
      </c>
      <c r="H20" s="105">
        <f>SUM(H8:H19)</f>
        <v>5302020396577</v>
      </c>
      <c r="I20" s="106"/>
      <c r="J20" s="85">
        <f>IFERROR(K20/I20,0)</f>
        <v>0</v>
      </c>
      <c r="K20" s="105"/>
      <c r="L20" s="112">
        <f t="shared" si="7"/>
        <v>4.3476819508462912</v>
      </c>
      <c r="M20" s="112">
        <f t="shared" si="2"/>
        <v>0.11955223146016904</v>
      </c>
      <c r="N20" s="112">
        <f t="shared" si="3"/>
        <v>0.51977507890277508</v>
      </c>
      <c r="O20" s="112">
        <f t="shared" si="8"/>
        <v>0</v>
      </c>
      <c r="P20" s="112">
        <f t="shared" si="4"/>
        <v>0</v>
      </c>
      <c r="Q20" s="112">
        <f t="shared" si="5"/>
        <v>0</v>
      </c>
      <c r="S20" s="82"/>
    </row>
    <row r="21" spans="1:19">
      <c r="B21" s="8" t="s">
        <v>6808</v>
      </c>
      <c r="C21" s="74"/>
      <c r="D21" s="6"/>
      <c r="E21" s="88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S21" s="82">
        <f t="shared" si="9"/>
        <v>0</v>
      </c>
    </row>
    <row r="22" spans="1:19">
      <c r="A22" s="75"/>
      <c r="B22" s="6" t="s">
        <v>6758</v>
      </c>
      <c r="C22" s="75"/>
      <c r="D22" s="6"/>
      <c r="E22" s="104">
        <f>IFERROR(GETPIVOTDATA("Sum of 20.Nilai",'Pivot LM34'!$A$1,"06.Tahun",$C$3,"Jenis","Non Komoditi","Group LM",$B22),0)</f>
        <v>194081180145</v>
      </c>
      <c r="F22" s="75"/>
      <c r="G22" s="75"/>
      <c r="H22" s="104">
        <f>IFERROR(GETPIVOTDATA("Sum of 20.Nilai",'Pivot LM34'!$A$1,"06.Tahun",$F$3,"Jenis","Non Komoditi","Group LM",$B22),0)</f>
        <v>218210492600</v>
      </c>
      <c r="I22" s="75"/>
      <c r="J22" s="75"/>
      <c r="K22" s="104"/>
      <c r="L22" s="75"/>
      <c r="M22" s="75"/>
      <c r="N22" s="110">
        <f t="shared" ref="N22:N39" si="10">IFERROR(H22/E22,0)</f>
        <v>1.1243258745488498</v>
      </c>
      <c r="O22" s="75"/>
      <c r="P22" s="75"/>
      <c r="Q22" s="110">
        <f t="shared" ref="Q22:Q39" si="11">IFERROR(H22/K22,0)</f>
        <v>0</v>
      </c>
      <c r="S22" s="82"/>
    </row>
    <row r="23" spans="1:19">
      <c r="A23" s="75"/>
      <c r="B23" s="6" t="s">
        <v>6763</v>
      </c>
      <c r="C23" s="75"/>
      <c r="D23" s="6"/>
      <c r="E23" s="104">
        <f>IFERROR(GETPIVOTDATA("Sum of 20.Nilai",'Pivot LM34'!$A$1,"06.Tahun",$C$3,"Jenis","Non Komoditi","Group LM","KSO","Kategori",$B23),0)</f>
        <v>0</v>
      </c>
      <c r="F23" s="75"/>
      <c r="G23" s="75"/>
      <c r="H23" s="104">
        <f>IFERROR(GETPIVOTDATA("Sum of 20.Nilai",'Pivot LM34'!$A$1,"06.Tahun",$F$3,"Jenis","Non Komoditi","Group LM","KSO","Kategori",$B23),0)</f>
        <v>790917773047</v>
      </c>
      <c r="I23" s="75"/>
      <c r="J23" s="75"/>
      <c r="K23" s="104"/>
      <c r="L23" s="75"/>
      <c r="M23" s="75"/>
      <c r="N23" s="110">
        <f t="shared" si="10"/>
        <v>0</v>
      </c>
      <c r="O23" s="75"/>
      <c r="P23" s="75"/>
      <c r="Q23" s="110">
        <f t="shared" si="11"/>
        <v>0</v>
      </c>
      <c r="S23" s="82"/>
    </row>
    <row r="24" spans="1:19">
      <c r="A24" s="75"/>
      <c r="B24" s="6" t="s">
        <v>6765</v>
      </c>
      <c r="C24" s="75"/>
      <c r="D24" s="6"/>
      <c r="E24" s="104">
        <f>IFERROR(GETPIVOTDATA("Sum of 20.Nilai",'Pivot LM34'!$A$1,"06.Tahun",$C$3,"Jenis","Non Komoditi","Group LM","KSO","Kategori",$B24),0)</f>
        <v>0</v>
      </c>
      <c r="F24" s="75"/>
      <c r="G24" s="75"/>
      <c r="H24" s="104">
        <f>IFERROR(GETPIVOTDATA("Sum of 20.Nilai",'Pivot LM34'!$A$1,"06.Tahun",$F$3,"Jenis","Non Komoditi","Group LM","KSO","Kategori",$B24),0)</f>
        <v>0</v>
      </c>
      <c r="I24" s="75"/>
      <c r="J24" s="75"/>
      <c r="K24" s="104"/>
      <c r="L24" s="75"/>
      <c r="M24" s="75"/>
      <c r="N24" s="110">
        <f t="shared" si="10"/>
        <v>0</v>
      </c>
      <c r="O24" s="75"/>
      <c r="P24" s="75"/>
      <c r="Q24" s="110">
        <f t="shared" si="11"/>
        <v>0</v>
      </c>
      <c r="S24" s="82"/>
    </row>
    <row r="25" spans="1:19">
      <c r="A25" s="75"/>
      <c r="B25" s="6" t="s">
        <v>2003</v>
      </c>
      <c r="C25" s="75"/>
      <c r="D25" s="6"/>
      <c r="E25" s="104">
        <f>IFERROR(GETPIVOTDATA("Sum of 20.Nilai",'Pivot LM34'!$A$1,"06.Tahun",$C$3,"Jenis","Non Komoditi","Group LM",$B25),0)</f>
        <v>34284968331</v>
      </c>
      <c r="F25" s="75"/>
      <c r="G25" s="75"/>
      <c r="H25" s="104">
        <f>IFERROR(GETPIVOTDATA("Sum of 20.Nilai",'Pivot LM34'!$A$1,"06.Tahun",$F$3,"Jenis","Non Komoditi","Group LM",$B25),0)</f>
        <v>15347355179</v>
      </c>
      <c r="I25" s="75"/>
      <c r="J25" s="75"/>
      <c r="K25" s="104"/>
      <c r="L25" s="75"/>
      <c r="M25" s="75"/>
      <c r="N25" s="110">
        <f t="shared" si="10"/>
        <v>0.44764093205018746</v>
      </c>
      <c r="O25" s="75"/>
      <c r="P25" s="75"/>
      <c r="Q25" s="110">
        <f t="shared" si="11"/>
        <v>0</v>
      </c>
      <c r="S25" s="82"/>
    </row>
    <row r="26" spans="1:19">
      <c r="A26" s="75"/>
      <c r="B26" s="6" t="s">
        <v>6768</v>
      </c>
      <c r="C26" s="75"/>
      <c r="D26" s="6"/>
      <c r="E26" s="104">
        <f>IFERROR(GETPIVOTDATA("Sum of 20.Nilai",'Pivot LM34'!$A$1,"06.Tahun",$C$3,"Jenis","Non Komoditi","Group LM",$B26),0)</f>
        <v>118114513107</v>
      </c>
      <c r="F26" s="75"/>
      <c r="G26" s="75"/>
      <c r="H26" s="104">
        <f>IFERROR(GETPIVOTDATA("Sum of 20.Nilai",'Pivot LM34'!$A$1,"06.Tahun",$F$3,"Jenis","Non Komoditi","Group LM",$B26),0)</f>
        <v>118274764583</v>
      </c>
      <c r="I26" s="75"/>
      <c r="J26" s="75"/>
      <c r="K26" s="104"/>
      <c r="L26" s="75"/>
      <c r="M26" s="75"/>
      <c r="N26" s="110">
        <f t="shared" si="10"/>
        <v>1.0013567467010158</v>
      </c>
      <c r="O26" s="75"/>
      <c r="P26" s="75"/>
      <c r="Q26" s="110">
        <f t="shared" si="11"/>
        <v>0</v>
      </c>
      <c r="S26" s="82"/>
    </row>
    <row r="27" spans="1:19">
      <c r="A27" s="75"/>
      <c r="B27" s="6" t="s">
        <v>1878</v>
      </c>
      <c r="C27" s="75"/>
      <c r="D27" s="6"/>
      <c r="E27" s="104">
        <f>IFERROR(GETPIVOTDATA("Sum of 20.Nilai",'Pivot LM34'!$A$1,"06.Tahun",$C$3,"Jenis","Non Komoditi","Group LM",$B27),0)</f>
        <v>125053348577</v>
      </c>
      <c r="F27" s="75"/>
      <c r="G27" s="75"/>
      <c r="H27" s="104">
        <f>IFERROR(GETPIVOTDATA("Sum of 20.Nilai",'Pivot LM34'!$A$1,"06.Tahun",$F$3,"Jenis","Non Komoditi","Group LM",$B27),0)</f>
        <v>69839725944</v>
      </c>
      <c r="I27" s="75"/>
      <c r="J27" s="75"/>
      <c r="K27" s="104"/>
      <c r="L27" s="75"/>
      <c r="M27" s="75"/>
      <c r="N27" s="110">
        <f t="shared" si="10"/>
        <v>0.55847945487838802</v>
      </c>
      <c r="O27" s="75"/>
      <c r="P27" s="75"/>
      <c r="Q27" s="110">
        <f t="shared" si="11"/>
        <v>0</v>
      </c>
      <c r="S27" s="82"/>
    </row>
    <row r="28" spans="1:19" hidden="1">
      <c r="A28" s="75"/>
      <c r="B28" s="6" t="s">
        <v>6947</v>
      </c>
      <c r="C28" s="75"/>
      <c r="D28" s="6"/>
      <c r="E28" s="104">
        <f>IFERROR(GETPIVOTDATA("Sum of 20.Nilai",'Pivot LM34'!$A$1,"06.Tahun",$C$3,"Jenis","Non Komoditi","Group LM",$B28),0)</f>
        <v>0</v>
      </c>
      <c r="F28" s="75"/>
      <c r="G28" s="75"/>
      <c r="H28" s="104">
        <f>IFERROR(GETPIVOTDATA("Sum of 20.Nilai",'Pivot LM34'!$A$1,"06.Tahun",$F$3,"Jenis","Non Komoditi","Group LM",$B28),0)</f>
        <v>0</v>
      </c>
      <c r="I28" s="75"/>
      <c r="J28" s="75"/>
      <c r="K28" s="104"/>
      <c r="L28" s="75"/>
      <c r="M28" s="75"/>
      <c r="N28" s="110">
        <f t="shared" si="10"/>
        <v>0</v>
      </c>
      <c r="O28" s="75"/>
      <c r="P28" s="75"/>
      <c r="Q28" s="110">
        <f t="shared" si="11"/>
        <v>0</v>
      </c>
      <c r="S28" s="82"/>
    </row>
    <row r="29" spans="1:19" hidden="1">
      <c r="A29" s="75"/>
      <c r="B29" s="6" t="s">
        <v>6948</v>
      </c>
      <c r="C29" s="75"/>
      <c r="D29" s="6"/>
      <c r="E29" s="104">
        <f>IFERROR(GETPIVOTDATA("Sum of 20.Nilai",'Pivot LM34'!$A$1,"06.Tahun",$C$3,"Jenis","Non Komoditi","Group LM",$B29),0)</f>
        <v>0</v>
      </c>
      <c r="F29" s="75"/>
      <c r="G29" s="75"/>
      <c r="H29" s="104">
        <f>IFERROR(GETPIVOTDATA("Sum of 20.Nilai",'Pivot LM34'!$A$1,"06.Tahun",$F$3,"Jenis","Non Komoditi","Group LM",$B29),0)</f>
        <v>0</v>
      </c>
      <c r="I29" s="75"/>
      <c r="J29" s="75"/>
      <c r="K29" s="104"/>
      <c r="L29" s="75"/>
      <c r="M29" s="75"/>
      <c r="N29" s="110">
        <f t="shared" si="10"/>
        <v>0</v>
      </c>
      <c r="O29" s="75"/>
      <c r="P29" s="75"/>
      <c r="Q29" s="110">
        <f t="shared" si="11"/>
        <v>0</v>
      </c>
      <c r="S29" s="82"/>
    </row>
    <row r="30" spans="1:19" hidden="1">
      <c r="A30" s="75"/>
      <c r="B30" s="6" t="s">
        <v>6949</v>
      </c>
      <c r="C30" s="75"/>
      <c r="D30" s="6"/>
      <c r="E30" s="104">
        <f>IFERROR(GETPIVOTDATA("Sum of 20.Nilai",'Pivot LM34'!$A$1,"06.Tahun",$C$3,"Jenis","Non Komoditi","Group LM",$B30),0)</f>
        <v>0</v>
      </c>
      <c r="F30" s="75"/>
      <c r="G30" s="75"/>
      <c r="H30" s="104">
        <f>IFERROR(GETPIVOTDATA("Sum of 20.Nilai",'Pivot LM34'!$A$1,"06.Tahun",$F$3,"Jenis","Non Komoditi","Group LM",$B30),0)</f>
        <v>0</v>
      </c>
      <c r="I30" s="75"/>
      <c r="J30" s="75"/>
      <c r="K30" s="104"/>
      <c r="L30" s="75"/>
      <c r="M30" s="75"/>
      <c r="N30" s="110">
        <f t="shared" si="10"/>
        <v>0</v>
      </c>
      <c r="O30" s="75"/>
      <c r="P30" s="75"/>
      <c r="Q30" s="110">
        <f t="shared" si="11"/>
        <v>0</v>
      </c>
      <c r="S30" s="82"/>
    </row>
    <row r="31" spans="1:19">
      <c r="A31" s="75"/>
      <c r="B31" s="107" t="s">
        <v>6953</v>
      </c>
      <c r="C31" s="108"/>
      <c r="D31" s="107"/>
      <c r="E31" s="109">
        <f>IFERROR(GETPIVOTDATA("Sum of 20.Nilai",'Pivot LM34'!$A$1,"06.Tahun",$C$3,"Jenis","Non Komoditi","Group LM",$B31),0)</f>
        <v>0</v>
      </c>
      <c r="F31" s="108"/>
      <c r="G31" s="108"/>
      <c r="H31" s="109">
        <f>IFERROR(GETPIVOTDATA("Sum of 20.Nilai",'Pivot LM34'!$A$1,"06.Tahun",$F$3,"Jenis","Non Komoditi","Group LM",$B31),0)</f>
        <v>0</v>
      </c>
      <c r="I31" s="108"/>
      <c r="J31" s="108"/>
      <c r="K31" s="109"/>
      <c r="L31" s="108"/>
      <c r="M31" s="108"/>
      <c r="N31" s="111">
        <f t="shared" si="10"/>
        <v>0</v>
      </c>
      <c r="O31" s="108"/>
      <c r="P31" s="108"/>
      <c r="Q31" s="111">
        <f t="shared" si="11"/>
        <v>0</v>
      </c>
      <c r="S31" s="82"/>
    </row>
    <row r="32" spans="1:19">
      <c r="A32" s="75"/>
      <c r="B32" s="6" t="s">
        <v>6824</v>
      </c>
      <c r="C32" s="75"/>
      <c r="D32" s="6"/>
      <c r="E32" s="104">
        <f>IFERROR(GETPIVOTDATA("Sum of 20.Nilai",'Pivot LM34'!$A$1,"06.Tahun",$C$3,"Jenis","Non Komoditi","Group LM",$B32),0)</f>
        <v>134256919739</v>
      </c>
      <c r="F32" s="75"/>
      <c r="G32" s="75"/>
      <c r="H32" s="104">
        <f>IFERROR(GETPIVOTDATA("Sum of 20.Nilai",'Pivot LM34'!$A$1,"06.Tahun",$F$3,"Jenis","Non Komoditi","Group LM",$B32),0)</f>
        <v>38261421962</v>
      </c>
      <c r="I32" s="75"/>
      <c r="J32" s="75"/>
      <c r="K32" s="104"/>
      <c r="L32" s="75"/>
      <c r="M32" s="75"/>
      <c r="N32" s="110">
        <f t="shared" si="10"/>
        <v>0.28498659165115287</v>
      </c>
      <c r="O32" s="75"/>
      <c r="P32" s="75"/>
      <c r="Q32" s="110">
        <f t="shared" si="11"/>
        <v>0</v>
      </c>
      <c r="S32" s="82"/>
    </row>
    <row r="33" spans="1:19">
      <c r="A33" s="75"/>
      <c r="B33" s="107" t="s">
        <v>6954</v>
      </c>
      <c r="C33" s="108"/>
      <c r="D33" s="107"/>
      <c r="E33" s="109">
        <f>IFERROR(GETPIVOTDATA("Sum of 20.Nilai",'Pivot LM34'!$A$1,"06.Tahun",$C$3,"Jenis","Non Komoditi","Group LM",$B33),0)</f>
        <v>0</v>
      </c>
      <c r="F33" s="108"/>
      <c r="G33" s="108"/>
      <c r="H33" s="109">
        <f>IFERROR(GETPIVOTDATA("Sum of 20.Nilai",'Pivot LM34'!$A$1,"06.Tahun",$F$3,"Jenis","Non Komoditi","Group LM",$B33),0)</f>
        <v>0</v>
      </c>
      <c r="I33" s="108"/>
      <c r="J33" s="108"/>
      <c r="K33" s="109"/>
      <c r="L33" s="108"/>
      <c r="M33" s="108"/>
      <c r="N33" s="111">
        <f t="shared" si="10"/>
        <v>0</v>
      </c>
      <c r="O33" s="108"/>
      <c r="P33" s="108"/>
      <c r="Q33" s="111">
        <f t="shared" si="11"/>
        <v>0</v>
      </c>
      <c r="S33" s="82"/>
    </row>
    <row r="34" spans="1:19">
      <c r="A34" s="75"/>
      <c r="B34" s="107" t="s">
        <v>6955</v>
      </c>
      <c r="C34" s="108"/>
      <c r="D34" s="107"/>
      <c r="E34" s="109">
        <f>IFERROR(GETPIVOTDATA("Sum of 20.Nilai",'Pivot LM34'!$A$1,"06.Tahun",$C$3,"Jenis","Non Komoditi","Group LM",$B34),0)</f>
        <v>0</v>
      </c>
      <c r="F34" s="108"/>
      <c r="G34" s="108"/>
      <c r="H34" s="109">
        <f>IFERROR(GETPIVOTDATA("Sum of 20.Nilai",'Pivot LM34'!$A$1,"06.Tahun",$F$3,"Jenis","Non Komoditi","Group LM",$B34),0)</f>
        <v>0</v>
      </c>
      <c r="I34" s="108"/>
      <c r="J34" s="108"/>
      <c r="K34" s="109"/>
      <c r="L34" s="108"/>
      <c r="M34" s="108"/>
      <c r="N34" s="111">
        <f t="shared" si="10"/>
        <v>0</v>
      </c>
      <c r="O34" s="108"/>
      <c r="P34" s="108"/>
      <c r="Q34" s="111">
        <f t="shared" si="11"/>
        <v>0</v>
      </c>
      <c r="S34" s="82"/>
    </row>
    <row r="35" spans="1:19">
      <c r="A35" s="75"/>
      <c r="B35" s="6" t="s">
        <v>6825</v>
      </c>
      <c r="C35" s="75"/>
      <c r="D35" s="6"/>
      <c r="E35" s="104">
        <f>IFERROR(GETPIVOTDATA("Sum of 20.Nilai",'Pivot LM34'!$A$1,"06.Tahun",$C$3,"Jenis","Non Komoditi","Group LM",$B35),0)</f>
        <v>42525621034</v>
      </c>
      <c r="F35" s="75"/>
      <c r="G35" s="75"/>
      <c r="H35" s="104">
        <f>IFERROR(GETPIVOTDATA("Sum of 20.Nilai",'Pivot LM34'!$A$1,"06.Tahun",$F$3,"Jenis","Non Komoditi","Group LM",$B35),0)</f>
        <v>35425006473</v>
      </c>
      <c r="I35" s="75"/>
      <c r="J35" s="75"/>
      <c r="K35" s="104"/>
      <c r="L35" s="75"/>
      <c r="M35" s="75"/>
      <c r="N35" s="110">
        <f t="shared" si="10"/>
        <v>0.83302737530104665</v>
      </c>
      <c r="O35" s="75"/>
      <c r="P35" s="75"/>
      <c r="Q35" s="110">
        <f t="shared" si="11"/>
        <v>0</v>
      </c>
      <c r="S35" s="82"/>
    </row>
    <row r="36" spans="1:19">
      <c r="A36" s="75"/>
      <c r="B36" s="107" t="s">
        <v>6956</v>
      </c>
      <c r="C36" s="108"/>
      <c r="D36" s="107"/>
      <c r="E36" s="109">
        <f>IFERROR(GETPIVOTDATA("Sum of 20.Nilai",'Pivot LM34'!$A$1,"06.Tahun",$C$3,"Jenis","Non Komoditi","Group LM",$B36),0)</f>
        <v>0</v>
      </c>
      <c r="F36" s="108"/>
      <c r="G36" s="108"/>
      <c r="H36" s="109">
        <f>IFERROR(GETPIVOTDATA("Sum of 20.Nilai",'Pivot LM34'!$A$1,"06.Tahun",$F$3,"Jenis","Non Komoditi","Group LM",$B36),0)</f>
        <v>0</v>
      </c>
      <c r="I36" s="108"/>
      <c r="J36" s="108"/>
      <c r="K36" s="109"/>
      <c r="L36" s="108"/>
      <c r="M36" s="108"/>
      <c r="N36" s="111">
        <f t="shared" si="10"/>
        <v>0</v>
      </c>
      <c r="O36" s="108"/>
      <c r="P36" s="108"/>
      <c r="Q36" s="111">
        <f t="shared" si="11"/>
        <v>0</v>
      </c>
      <c r="S36" s="82"/>
    </row>
    <row r="37" spans="1:19">
      <c r="A37" s="75"/>
      <c r="B37" s="6" t="s">
        <v>1091</v>
      </c>
      <c r="C37" s="75"/>
      <c r="D37" s="6"/>
      <c r="E37" s="104">
        <f>IFERROR(GETPIVOTDATA("Sum of 20.Nilai",'Pivot LM34'!$A$1,"06.Tahun",$C$3),0)
-E20-SUM(E22:E27)-E32-E35</f>
        <v>567638299675</v>
      </c>
      <c r="F37" s="75"/>
      <c r="G37" s="75"/>
      <c r="H37" s="104">
        <f>IFERROR(GETPIVOTDATA("Sum of 20.Nilai",'Pivot LM34'!$A$1,"06.Tahun",$F$3),0)
-H20-SUM(H22:H27)-H32-H35</f>
        <v>167147085458</v>
      </c>
      <c r="I37" s="75"/>
      <c r="J37" s="75"/>
      <c r="K37" s="104"/>
      <c r="L37" s="75"/>
      <c r="M37" s="75"/>
      <c r="N37" s="110">
        <f t="shared" si="10"/>
        <v>0.29446054918017278</v>
      </c>
      <c r="O37" s="75"/>
      <c r="P37" s="75"/>
      <c r="Q37" s="110">
        <f t="shared" si="11"/>
        <v>0</v>
      </c>
      <c r="S37" s="82"/>
    </row>
    <row r="38" spans="1:19">
      <c r="A38" s="89"/>
      <c r="B38" s="107" t="s">
        <v>6957</v>
      </c>
      <c r="C38" s="108"/>
      <c r="D38" s="107"/>
      <c r="E38" s="109">
        <f>IFERROR(GETPIVOTDATA("Sum of 20.Nilai",'Pivot LM34'!$A$1,"06.Tahun",$C$3,"Jenis","Non Komoditi","Group LM",$B38),0)</f>
        <v>0</v>
      </c>
      <c r="F38" s="108"/>
      <c r="G38" s="108"/>
      <c r="H38" s="109">
        <f>IFERROR(GETPIVOTDATA("Sum of 20.Nilai",'Pivot LM34'!$A$1,"06.Tahun",$F$3,"Jenis","Non Komoditi","Group LM",$B38),0)</f>
        <v>0</v>
      </c>
      <c r="I38" s="108"/>
      <c r="J38" s="108"/>
      <c r="K38" s="109"/>
      <c r="L38" s="108"/>
      <c r="M38" s="108"/>
      <c r="N38" s="111">
        <f t="shared" si="10"/>
        <v>0</v>
      </c>
      <c r="O38" s="108"/>
      <c r="P38" s="108"/>
      <c r="Q38" s="111">
        <f t="shared" si="11"/>
        <v>0</v>
      </c>
      <c r="S38" s="82"/>
    </row>
    <row r="39" spans="1:19">
      <c r="B39" s="7" t="s">
        <v>6923</v>
      </c>
      <c r="C39" s="84"/>
      <c r="D39" s="84"/>
      <c r="E39" s="105">
        <f>SUM(E22:E38)</f>
        <v>1215954850608</v>
      </c>
      <c r="F39" s="86"/>
      <c r="G39" s="86"/>
      <c r="H39" s="105">
        <f>SUM(H22:H38)</f>
        <v>1453423625246</v>
      </c>
      <c r="I39" s="86"/>
      <c r="J39" s="86"/>
      <c r="K39" s="105"/>
      <c r="L39" s="86"/>
      <c r="M39" s="86"/>
      <c r="N39" s="112">
        <f t="shared" si="10"/>
        <v>1.1952940724067684</v>
      </c>
      <c r="O39" s="87"/>
      <c r="P39" s="87"/>
      <c r="Q39" s="112">
        <f t="shared" si="11"/>
        <v>0</v>
      </c>
      <c r="S39" s="82"/>
    </row>
    <row r="40" spans="1:19">
      <c r="B40" s="6"/>
      <c r="C40" s="74"/>
      <c r="D40" s="6"/>
      <c r="E40" s="74"/>
      <c r="F40" s="75"/>
      <c r="G40" s="75"/>
      <c r="H40" s="74"/>
      <c r="I40" s="75"/>
      <c r="J40" s="75"/>
      <c r="K40" s="75"/>
      <c r="L40" s="75"/>
      <c r="M40" s="75"/>
      <c r="N40" s="75"/>
      <c r="O40" s="75"/>
      <c r="P40" s="75"/>
      <c r="Q40" s="75"/>
      <c r="S40" s="82"/>
    </row>
    <row r="41" spans="1:19">
      <c r="B41" s="90" t="s">
        <v>6924</v>
      </c>
      <c r="C41" s="90"/>
      <c r="D41" s="90"/>
      <c r="E41" s="105">
        <f>E39+E20</f>
        <v>11416560096572</v>
      </c>
      <c r="F41" s="87"/>
      <c r="G41" s="87"/>
      <c r="H41" s="105">
        <f>H39+H20</f>
        <v>6755444021823</v>
      </c>
      <c r="I41" s="87"/>
      <c r="J41" s="87"/>
      <c r="K41" s="105"/>
      <c r="L41" s="87"/>
      <c r="M41" s="87"/>
      <c r="N41" s="112">
        <f t="shared" ref="N41" si="12">IFERROR(H41/E41,"-")</f>
        <v>0.59172324804311482</v>
      </c>
      <c r="O41" s="87"/>
      <c r="P41" s="87"/>
      <c r="Q41" s="112" t="str">
        <f>IFERROR(H41/K41,"-")</f>
        <v>-</v>
      </c>
    </row>
    <row r="42" spans="1:19">
      <c r="S42" s="79"/>
    </row>
    <row r="43" spans="1:19">
      <c r="E43" s="91"/>
      <c r="H43" s="91"/>
      <c r="K43" s="91"/>
    </row>
    <row r="44" spans="1:19">
      <c r="K44" s="91"/>
    </row>
    <row r="50" spans="5:6">
      <c r="E50" s="92"/>
    </row>
    <row r="53" spans="5:6">
      <c r="E53" s="93"/>
      <c r="F53" s="92"/>
    </row>
    <row r="54" spans="5:6">
      <c r="E54" s="93"/>
      <c r="F54" s="92"/>
    </row>
    <row r="55" spans="5:6">
      <c r="E55" s="93"/>
      <c r="F55" s="92"/>
    </row>
    <row r="56" spans="5:6">
      <c r="E56" s="93"/>
      <c r="F56" s="92"/>
    </row>
    <row r="57" spans="5:6">
      <c r="E57" s="93"/>
      <c r="F57" s="92"/>
    </row>
    <row r="58" spans="5:6">
      <c r="E58" s="93"/>
      <c r="F58" s="92"/>
    </row>
    <row r="59" spans="5:6">
      <c r="F59" s="92"/>
    </row>
    <row r="64" spans="5:6" hidden="1"/>
    <row r="65" spans="4:20" hidden="1"/>
    <row r="66" spans="4:20" hidden="1"/>
    <row r="67" spans="4:20" hidden="1"/>
    <row r="68" spans="4:20" hidden="1">
      <c r="H68" s="60" t="s">
        <v>6925</v>
      </c>
      <c r="L68" s="60" t="s">
        <v>6925</v>
      </c>
    </row>
    <row r="69" spans="4:20" hidden="1">
      <c r="E69" s="135" t="s">
        <v>6926</v>
      </c>
      <c r="F69" s="135"/>
      <c r="G69" s="135"/>
      <c r="H69" s="136" t="s">
        <v>6927</v>
      </c>
      <c r="I69" s="136"/>
      <c r="J69" s="136"/>
      <c r="K69" s="95" t="s">
        <v>6928</v>
      </c>
      <c r="L69" s="136" t="s">
        <v>6929</v>
      </c>
      <c r="M69" s="136"/>
      <c r="N69" s="136"/>
      <c r="O69" s="96"/>
      <c r="P69" s="96"/>
      <c r="Q69" s="96"/>
      <c r="R69" s="96"/>
    </row>
    <row r="70" spans="4:20" hidden="1">
      <c r="D70" s="96" t="s">
        <v>6930</v>
      </c>
      <c r="E70" s="94" t="s">
        <v>6931</v>
      </c>
      <c r="F70" s="94" t="s">
        <v>6932</v>
      </c>
      <c r="G70" s="94" t="s">
        <v>6933</v>
      </c>
      <c r="H70" s="97" t="s">
        <v>6934</v>
      </c>
      <c r="I70" s="97" t="s">
        <v>6935</v>
      </c>
      <c r="J70" s="98" t="s">
        <v>6936</v>
      </c>
      <c r="K70" s="95" t="s">
        <v>6937</v>
      </c>
      <c r="L70" s="99" t="s">
        <v>6938</v>
      </c>
      <c r="M70" s="99" t="s">
        <v>6939</v>
      </c>
      <c r="N70" s="99" t="s">
        <v>6940</v>
      </c>
      <c r="O70" s="96" t="s">
        <v>6941</v>
      </c>
      <c r="P70" s="96" t="s">
        <v>6942</v>
      </c>
      <c r="Q70" s="96" t="s">
        <v>6943</v>
      </c>
      <c r="R70" s="96" t="s">
        <v>6944</v>
      </c>
      <c r="S70" s="60" t="s">
        <v>6945</v>
      </c>
      <c r="T70" s="60" t="s">
        <v>6946</v>
      </c>
    </row>
    <row r="71" spans="4:20" ht="15.75" hidden="1">
      <c r="E71" s="100">
        <v>0</v>
      </c>
      <c r="F71" s="100">
        <v>0</v>
      </c>
      <c r="G71" s="92">
        <f>1726188678/1000000</f>
        <v>1726.188678</v>
      </c>
      <c r="H71" s="101">
        <f>3338085305/1000000</f>
        <v>3338.0853050000001</v>
      </c>
      <c r="I71" s="102">
        <f>44643679/1000000</f>
        <v>44.643678999999999</v>
      </c>
      <c r="J71" s="92">
        <v>10265</v>
      </c>
      <c r="K71" s="92">
        <v>10549</v>
      </c>
      <c r="L71" s="92">
        <f>16068.064+17712</f>
        <v>33780.063999999998</v>
      </c>
      <c r="M71" s="92">
        <v>65479</v>
      </c>
      <c r="N71" s="92">
        <v>8237.6942479999998</v>
      </c>
    </row>
    <row r="72" spans="4:20" hidden="1">
      <c r="J72" s="92"/>
    </row>
    <row r="73" spans="4:20" hidden="1">
      <c r="J73" s="92"/>
    </row>
  </sheetData>
  <mergeCells count="10">
    <mergeCell ref="E69:G69"/>
    <mergeCell ref="H69:J69"/>
    <mergeCell ref="L69:N69"/>
    <mergeCell ref="B2:B6"/>
    <mergeCell ref="C2:K2"/>
    <mergeCell ref="L2:N3"/>
    <mergeCell ref="O2:Q3"/>
    <mergeCell ref="C3:E3"/>
    <mergeCell ref="F3:H3"/>
    <mergeCell ref="I3:K3"/>
  </mergeCells>
  <pageMargins left="0.7" right="0.7" top="0.75" bottom="0.75" header="0.3" footer="0.3"/>
  <pageSetup paperSize="9" orientation="portrait"/>
  <customProperties>
    <customPr name="_pios_id" r:id="rId1"/>
    <customPr name="CofWorksheetType" r:id="rId2"/>
  </customProperties>
  <ignoredErrors>
    <ignoredError sqref="D20 G20 E37:H3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DEBB-740E-4A01-A05E-894D7D643B54}">
  <dimension ref="A1:Q3394"/>
  <sheetViews>
    <sheetView workbookViewId="0">
      <selection activeCell="H17" sqref="H17"/>
    </sheetView>
  </sheetViews>
  <sheetFormatPr defaultRowHeight="14.25"/>
  <cols>
    <col min="1" max="1" width="12.6640625" customWidth="1"/>
    <col min="2" max="2" width="41.33203125" bestFit="1" customWidth="1"/>
    <col min="3" max="3" width="14.3984375" bestFit="1" customWidth="1"/>
    <col min="6" max="6" width="32.86328125" bestFit="1" customWidth="1"/>
    <col min="7" max="7" width="16.3984375" customWidth="1"/>
    <col min="8" max="8" width="14.06640625" customWidth="1"/>
    <col min="9" max="9" width="14.9296875" customWidth="1"/>
    <col min="11" max="11" width="29.3984375" customWidth="1"/>
    <col min="17" max="17" width="12.1328125" customWidth="1"/>
  </cols>
  <sheetData>
    <row r="1" spans="1:17">
      <c r="A1" s="9" t="s">
        <v>1081</v>
      </c>
      <c r="B1" s="9" t="s">
        <v>1082</v>
      </c>
      <c r="C1" s="9" t="s">
        <v>1083</v>
      </c>
      <c r="E1" t="s">
        <v>1084</v>
      </c>
      <c r="F1" t="s">
        <v>6805</v>
      </c>
      <c r="G1" t="s">
        <v>6826</v>
      </c>
      <c r="H1" t="s">
        <v>6822</v>
      </c>
      <c r="I1" t="s">
        <v>6823</v>
      </c>
      <c r="P1" t="s">
        <v>6894</v>
      </c>
      <c r="Q1" t="s">
        <v>6895</v>
      </c>
    </row>
    <row r="2" spans="1:17">
      <c r="A2" s="45" t="s">
        <v>642</v>
      </c>
      <c r="B2" s="44" t="s">
        <v>643</v>
      </c>
      <c r="C2" t="s">
        <v>1086</v>
      </c>
      <c r="E2" s="4" t="s">
        <v>1061</v>
      </c>
      <c r="F2" s="5" t="s">
        <v>6783</v>
      </c>
      <c r="G2" s="5" t="s">
        <v>6827</v>
      </c>
      <c r="H2" t="s">
        <v>1087</v>
      </c>
      <c r="I2" t="s">
        <v>1087</v>
      </c>
      <c r="K2" s="6" t="s">
        <v>6806</v>
      </c>
      <c r="M2" s="10" t="s">
        <v>1087</v>
      </c>
      <c r="P2">
        <v>1</v>
      </c>
      <c r="Q2" t="s">
        <v>6896</v>
      </c>
    </row>
    <row r="3" spans="1:17">
      <c r="A3" s="45" t="s">
        <v>748</v>
      </c>
      <c r="B3" s="44" t="s">
        <v>749</v>
      </c>
      <c r="C3" t="s">
        <v>1086</v>
      </c>
      <c r="E3" s="4" t="s">
        <v>1066</v>
      </c>
      <c r="F3" s="5" t="s">
        <v>6784</v>
      </c>
      <c r="G3" s="5" t="s">
        <v>6827</v>
      </c>
      <c r="H3" s="5" t="s">
        <v>1106</v>
      </c>
      <c r="I3" t="s">
        <v>1106</v>
      </c>
      <c r="K3" s="6" t="s">
        <v>1088</v>
      </c>
      <c r="M3" s="17"/>
      <c r="N3" s="17" t="s">
        <v>6806</v>
      </c>
      <c r="P3">
        <v>2</v>
      </c>
      <c r="Q3" t="s">
        <v>6897</v>
      </c>
    </row>
    <row r="4" spans="1:17">
      <c r="A4" s="45" t="s">
        <v>50</v>
      </c>
      <c r="B4" s="44" t="s">
        <v>8</v>
      </c>
      <c r="C4" t="s">
        <v>6806</v>
      </c>
      <c r="E4" s="4" t="s">
        <v>1067</v>
      </c>
      <c r="F4" s="5" t="s">
        <v>6785</v>
      </c>
      <c r="G4" s="5" t="s">
        <v>6827</v>
      </c>
      <c r="H4" s="5" t="s">
        <v>1429</v>
      </c>
      <c r="I4" t="s">
        <v>1429</v>
      </c>
      <c r="K4" s="6" t="s">
        <v>1034</v>
      </c>
      <c r="N4" s="10" t="s">
        <v>1088</v>
      </c>
      <c r="P4">
        <v>3</v>
      </c>
      <c r="Q4" t="s">
        <v>6898</v>
      </c>
    </row>
    <row r="5" spans="1:17">
      <c r="A5" s="45" t="s">
        <v>51</v>
      </c>
      <c r="B5" s="44" t="s">
        <v>9</v>
      </c>
      <c r="C5" t="s">
        <v>1088</v>
      </c>
      <c r="E5" s="4" t="s">
        <v>1075</v>
      </c>
      <c r="F5" s="5" t="s">
        <v>6786</v>
      </c>
      <c r="G5" s="5" t="s">
        <v>6827</v>
      </c>
      <c r="H5" s="5" t="s">
        <v>1103</v>
      </c>
      <c r="I5" t="s">
        <v>1103</v>
      </c>
      <c r="K5" s="6" t="s">
        <v>1036</v>
      </c>
      <c r="M5" s="17"/>
      <c r="N5" s="17" t="s">
        <v>1034</v>
      </c>
      <c r="P5">
        <v>4</v>
      </c>
      <c r="Q5" t="s">
        <v>6899</v>
      </c>
    </row>
    <row r="6" spans="1:17">
      <c r="A6" s="45" t="s">
        <v>1033</v>
      </c>
      <c r="B6" s="44" t="s">
        <v>1034</v>
      </c>
      <c r="C6" t="s">
        <v>1034</v>
      </c>
      <c r="E6" s="4" t="s">
        <v>1078</v>
      </c>
      <c r="F6" s="5" t="s">
        <v>6787</v>
      </c>
      <c r="G6" s="5" t="s">
        <v>6827</v>
      </c>
      <c r="H6" s="5" t="s">
        <v>1829</v>
      </c>
      <c r="I6" t="s">
        <v>1829</v>
      </c>
      <c r="K6" s="6" t="s">
        <v>6481</v>
      </c>
      <c r="N6" s="10" t="s">
        <v>1036</v>
      </c>
      <c r="P6">
        <v>5</v>
      </c>
      <c r="Q6" t="s">
        <v>6900</v>
      </c>
    </row>
    <row r="7" spans="1:17">
      <c r="A7" s="45" t="s">
        <v>1035</v>
      </c>
      <c r="B7" s="44" t="s">
        <v>1036</v>
      </c>
      <c r="C7" t="s">
        <v>1036</v>
      </c>
      <c r="E7" s="4" t="s">
        <v>1064</v>
      </c>
      <c r="F7" s="5" t="s">
        <v>6793</v>
      </c>
      <c r="G7" s="5" t="s">
        <v>6827</v>
      </c>
      <c r="H7" t="s">
        <v>1085</v>
      </c>
      <c r="I7" t="s">
        <v>1085</v>
      </c>
      <c r="K7" s="6" t="s">
        <v>1106</v>
      </c>
      <c r="M7" s="17"/>
      <c r="N7" s="17" t="s">
        <v>6481</v>
      </c>
      <c r="P7">
        <v>6</v>
      </c>
      <c r="Q7" t="s">
        <v>6901</v>
      </c>
    </row>
    <row r="8" spans="1:17">
      <c r="A8" s="45" t="s">
        <v>1089</v>
      </c>
      <c r="B8" s="44" t="s">
        <v>1090</v>
      </c>
      <c r="C8" t="s">
        <v>1091</v>
      </c>
      <c r="E8" s="4" t="s">
        <v>1063</v>
      </c>
      <c r="F8" s="5" t="s">
        <v>6794</v>
      </c>
      <c r="G8" s="5" t="s">
        <v>6827</v>
      </c>
      <c r="H8" s="5" t="s">
        <v>2733</v>
      </c>
      <c r="I8" t="s">
        <v>2733</v>
      </c>
      <c r="K8" s="6" t="s">
        <v>1429</v>
      </c>
      <c r="M8" s="10" t="s">
        <v>1106</v>
      </c>
      <c r="P8">
        <v>7</v>
      </c>
      <c r="Q8" t="s">
        <v>6902</v>
      </c>
    </row>
    <row r="9" spans="1:17">
      <c r="A9" s="45" t="s">
        <v>1092</v>
      </c>
      <c r="B9" s="44" t="s">
        <v>1093</v>
      </c>
      <c r="C9" t="e">
        <v>#N/A</v>
      </c>
      <c r="E9" s="4" t="s">
        <v>1068</v>
      </c>
      <c r="F9" s="5" t="s">
        <v>6788</v>
      </c>
      <c r="G9" s="5" t="s">
        <v>6828</v>
      </c>
      <c r="H9" s="5" t="s">
        <v>6824</v>
      </c>
      <c r="K9" s="6" t="s">
        <v>1086</v>
      </c>
      <c r="M9" s="17"/>
      <c r="N9" s="17" t="s">
        <v>379</v>
      </c>
      <c r="P9">
        <v>8</v>
      </c>
      <c r="Q9" t="s">
        <v>6903</v>
      </c>
    </row>
    <row r="10" spans="1:17">
      <c r="A10" s="45" t="s">
        <v>1094</v>
      </c>
      <c r="B10" s="44" t="s">
        <v>1095</v>
      </c>
      <c r="C10" t="e">
        <v>#N/A</v>
      </c>
      <c r="E10" s="4" t="s">
        <v>1074</v>
      </c>
      <c r="F10" s="5" t="s">
        <v>6789</v>
      </c>
      <c r="G10" s="5" t="s">
        <v>6828</v>
      </c>
      <c r="H10" s="5" t="s">
        <v>6824</v>
      </c>
      <c r="K10" s="6" t="s">
        <v>2073</v>
      </c>
      <c r="N10" s="10" t="s">
        <v>356</v>
      </c>
      <c r="P10">
        <v>9</v>
      </c>
      <c r="Q10" t="s">
        <v>6904</v>
      </c>
    </row>
    <row r="11" spans="1:17">
      <c r="A11" s="45" t="s">
        <v>1096</v>
      </c>
      <c r="B11" s="44" t="s">
        <v>1097</v>
      </c>
      <c r="C11" t="e">
        <v>#N/A</v>
      </c>
      <c r="E11" s="4" t="s">
        <v>1071</v>
      </c>
      <c r="F11" s="5" t="s">
        <v>6790</v>
      </c>
      <c r="G11" s="5" t="s">
        <v>6828</v>
      </c>
      <c r="H11" s="5" t="s">
        <v>6824</v>
      </c>
      <c r="K11" s="6" t="s">
        <v>1103</v>
      </c>
      <c r="M11" s="17"/>
      <c r="N11" s="17" t="s">
        <v>1189</v>
      </c>
      <c r="P11">
        <v>10</v>
      </c>
      <c r="Q11" t="s">
        <v>6905</v>
      </c>
    </row>
    <row r="12" spans="1:17">
      <c r="A12" s="45" t="s">
        <v>1098</v>
      </c>
      <c r="B12" s="44" t="s">
        <v>1099</v>
      </c>
      <c r="C12" t="e">
        <v>#N/A</v>
      </c>
      <c r="E12" s="4" t="s">
        <v>1070</v>
      </c>
      <c r="F12" s="5" t="s">
        <v>6791</v>
      </c>
      <c r="G12" s="5" t="s">
        <v>6828</v>
      </c>
      <c r="H12" s="5" t="s">
        <v>6824</v>
      </c>
      <c r="K12" s="6" t="s">
        <v>2733</v>
      </c>
      <c r="N12" s="10" t="s">
        <v>1808</v>
      </c>
      <c r="P12">
        <v>11</v>
      </c>
      <c r="Q12" t="s">
        <v>6906</v>
      </c>
    </row>
    <row r="13" spans="1:17">
      <c r="A13" s="45" t="s">
        <v>1100</v>
      </c>
      <c r="B13" s="44" t="s">
        <v>1101</v>
      </c>
      <c r="C13" t="e">
        <v>#N/A</v>
      </c>
      <c r="E13" s="4" t="s">
        <v>1062</v>
      </c>
      <c r="F13" s="5" t="s">
        <v>6792</v>
      </c>
      <c r="G13" s="5" t="s">
        <v>6827</v>
      </c>
      <c r="H13" t="s">
        <v>1087</v>
      </c>
      <c r="I13" t="s">
        <v>1087</v>
      </c>
      <c r="K13" s="6" t="s">
        <v>1829</v>
      </c>
      <c r="M13" s="17"/>
      <c r="N13" s="17" t="s">
        <v>1810</v>
      </c>
      <c r="P13">
        <v>12</v>
      </c>
      <c r="Q13" t="s">
        <v>6907</v>
      </c>
    </row>
    <row r="14" spans="1:17">
      <c r="A14" s="45" t="s">
        <v>1102</v>
      </c>
      <c r="B14" s="44" t="s">
        <v>12</v>
      </c>
      <c r="C14" t="s">
        <v>1091</v>
      </c>
      <c r="E14" s="4" t="s">
        <v>1072</v>
      </c>
      <c r="F14" s="5" t="s">
        <v>6795</v>
      </c>
      <c r="G14" s="5" t="s">
        <v>6828</v>
      </c>
      <c r="H14" s="5" t="s">
        <v>2003</v>
      </c>
      <c r="K14" s="7" t="s">
        <v>6807</v>
      </c>
      <c r="N14" s="10" t="s">
        <v>6821</v>
      </c>
    </row>
    <row r="15" spans="1:17">
      <c r="A15" s="45" t="s">
        <v>1104</v>
      </c>
      <c r="B15" s="44" t="s">
        <v>1105</v>
      </c>
      <c r="C15" t="s">
        <v>1091</v>
      </c>
      <c r="E15" s="4" t="s">
        <v>1069</v>
      </c>
      <c r="F15" s="5" t="s">
        <v>6796</v>
      </c>
      <c r="G15" s="5" t="s">
        <v>6828</v>
      </c>
      <c r="H15" s="5" t="s">
        <v>6824</v>
      </c>
      <c r="K15" s="8" t="s">
        <v>6808</v>
      </c>
      <c r="M15" s="17"/>
      <c r="N15" s="17" t="s">
        <v>1091</v>
      </c>
    </row>
    <row r="16" spans="1:17">
      <c r="A16" s="45" t="s">
        <v>369</v>
      </c>
      <c r="B16" s="44" t="s">
        <v>370</v>
      </c>
      <c r="C16" t="s">
        <v>6868</v>
      </c>
      <c r="E16" s="4" t="s">
        <v>1077</v>
      </c>
      <c r="F16" s="5" t="s">
        <v>6797</v>
      </c>
      <c r="G16" s="5" t="s">
        <v>6828</v>
      </c>
      <c r="H16" s="5" t="s">
        <v>6825</v>
      </c>
      <c r="K16" s="6" t="s">
        <v>6809</v>
      </c>
      <c r="M16" s="10" t="s">
        <v>1429</v>
      </c>
    </row>
    <row r="17" spans="1:14">
      <c r="A17" s="45" t="s">
        <v>371</v>
      </c>
      <c r="B17" s="44" t="s">
        <v>372</v>
      </c>
      <c r="C17" t="s">
        <v>6868</v>
      </c>
      <c r="E17" s="4" t="s">
        <v>1076</v>
      </c>
      <c r="F17" s="5" t="s">
        <v>6798</v>
      </c>
      <c r="G17" s="5" t="s">
        <v>6828</v>
      </c>
      <c r="H17" s="5" t="s">
        <v>2003</v>
      </c>
      <c r="K17" s="6" t="s">
        <v>6810</v>
      </c>
      <c r="M17" s="17"/>
      <c r="N17" s="17" t="s">
        <v>10</v>
      </c>
    </row>
    <row r="18" spans="1:14">
      <c r="A18" s="45" t="s">
        <v>1107</v>
      </c>
      <c r="B18" s="44" t="s">
        <v>1108</v>
      </c>
      <c r="C18" t="e">
        <v>#N/A</v>
      </c>
      <c r="E18" s="4" t="s">
        <v>1079</v>
      </c>
      <c r="F18" s="5" t="s">
        <v>6799</v>
      </c>
      <c r="G18" s="5" t="s">
        <v>6828</v>
      </c>
      <c r="H18" s="5" t="s">
        <v>1878</v>
      </c>
      <c r="K18" s="6" t="s">
        <v>6811</v>
      </c>
      <c r="N18" s="10" t="s">
        <v>1430</v>
      </c>
    </row>
    <row r="19" spans="1:14">
      <c r="A19" s="45" t="s">
        <v>1109</v>
      </c>
      <c r="B19" s="44" t="s">
        <v>1110</v>
      </c>
      <c r="C19" t="e">
        <v>#N/A</v>
      </c>
      <c r="E19" s="4" t="s">
        <v>1065</v>
      </c>
      <c r="F19" s="5" t="s">
        <v>6800</v>
      </c>
      <c r="G19" s="5" t="s">
        <v>6828</v>
      </c>
      <c r="H19" s="5" t="s">
        <v>6758</v>
      </c>
      <c r="K19" s="6" t="s">
        <v>6812</v>
      </c>
      <c r="M19" s="17"/>
      <c r="N19" s="17" t="s">
        <v>1091</v>
      </c>
    </row>
    <row r="20" spans="1:14">
      <c r="A20" s="45" t="s">
        <v>1111</v>
      </c>
      <c r="B20" s="44" t="s">
        <v>1112</v>
      </c>
      <c r="C20" t="e">
        <v>#N/A</v>
      </c>
      <c r="E20" s="4" t="s">
        <v>1073</v>
      </c>
      <c r="F20" s="5" t="s">
        <v>6801</v>
      </c>
      <c r="G20" s="5" t="s">
        <v>6828</v>
      </c>
      <c r="H20" s="5" t="s">
        <v>6768</v>
      </c>
      <c r="K20" s="6" t="s">
        <v>6813</v>
      </c>
      <c r="M20" s="10" t="s">
        <v>1085</v>
      </c>
    </row>
    <row r="21" spans="1:14">
      <c r="A21" s="45" t="s">
        <v>1113</v>
      </c>
      <c r="B21" s="44" t="s">
        <v>1114</v>
      </c>
      <c r="C21" t="e">
        <v>#N/A</v>
      </c>
      <c r="E21" s="4" t="s">
        <v>6782</v>
      </c>
      <c r="F21" s="5" t="s">
        <v>6802</v>
      </c>
      <c r="G21" s="5" t="s">
        <v>6828</v>
      </c>
      <c r="H21" s="5" t="s">
        <v>1091</v>
      </c>
      <c r="K21" s="6" t="s">
        <v>6814</v>
      </c>
      <c r="M21" s="17"/>
      <c r="N21" s="17" t="s">
        <v>1086</v>
      </c>
    </row>
    <row r="22" spans="1:14">
      <c r="A22" s="45" t="s">
        <v>1115</v>
      </c>
      <c r="B22" s="44" t="s">
        <v>1116</v>
      </c>
      <c r="C22" t="e">
        <v>#N/A</v>
      </c>
      <c r="E22" s="4" t="s">
        <v>1060</v>
      </c>
      <c r="F22" s="5" t="s">
        <v>6803</v>
      </c>
      <c r="G22" s="5" t="s">
        <v>6828</v>
      </c>
      <c r="H22" s="5" t="s">
        <v>6972</v>
      </c>
      <c r="K22" s="6" t="s">
        <v>6815</v>
      </c>
      <c r="N22" s="10" t="s">
        <v>2073</v>
      </c>
    </row>
    <row r="23" spans="1:14">
      <c r="A23" s="45" t="s">
        <v>1117</v>
      </c>
      <c r="B23" s="44" t="s">
        <v>1118</v>
      </c>
      <c r="C23" t="e">
        <v>#N/A</v>
      </c>
      <c r="E23" s="4" t="s">
        <v>1080</v>
      </c>
      <c r="F23" s="5" t="s">
        <v>6804</v>
      </c>
      <c r="G23" s="5" t="s">
        <v>6828</v>
      </c>
      <c r="H23" s="5" t="s">
        <v>1091</v>
      </c>
      <c r="K23" s="6" t="s">
        <v>6816</v>
      </c>
      <c r="M23" s="17"/>
      <c r="N23" s="17" t="s">
        <v>6494</v>
      </c>
    </row>
    <row r="24" spans="1:14">
      <c r="A24" s="45" t="s">
        <v>1119</v>
      </c>
      <c r="B24" s="44" t="s">
        <v>1120</v>
      </c>
      <c r="C24" t="e">
        <v>#N/A</v>
      </c>
      <c r="E24" s="35" t="s">
        <v>6877</v>
      </c>
      <c r="F24" s="32" t="s">
        <v>6878</v>
      </c>
      <c r="G24" s="5" t="s">
        <v>6827</v>
      </c>
      <c r="H24" t="s">
        <v>1085</v>
      </c>
      <c r="I24" t="s">
        <v>1085</v>
      </c>
      <c r="K24" s="6" t="s">
        <v>6817</v>
      </c>
      <c r="M24" s="10" t="s">
        <v>1103</v>
      </c>
    </row>
    <row r="25" spans="1:14">
      <c r="A25" s="45" t="s">
        <v>1121</v>
      </c>
      <c r="B25" s="44" t="s">
        <v>1122</v>
      </c>
      <c r="C25" t="e">
        <v>#N/A</v>
      </c>
      <c r="E25" s="35" t="s">
        <v>6879</v>
      </c>
      <c r="F25" s="32" t="s">
        <v>6880</v>
      </c>
      <c r="G25" s="5" t="s">
        <v>6827</v>
      </c>
      <c r="H25" t="s">
        <v>1085</v>
      </c>
      <c r="I25" t="s">
        <v>1085</v>
      </c>
      <c r="K25" s="6" t="s">
        <v>6818</v>
      </c>
      <c r="M25" s="17"/>
      <c r="N25" s="17" t="s">
        <v>1300</v>
      </c>
    </row>
    <row r="26" spans="1:14">
      <c r="A26" s="45" t="s">
        <v>1123</v>
      </c>
      <c r="B26" s="44" t="s">
        <v>1124</v>
      </c>
      <c r="C26" t="e">
        <v>#N/A</v>
      </c>
      <c r="K26" s="6" t="s">
        <v>6819</v>
      </c>
      <c r="N26" s="10" t="s">
        <v>1308</v>
      </c>
    </row>
    <row r="27" spans="1:14">
      <c r="A27" s="45" t="s">
        <v>1125</v>
      </c>
      <c r="B27" s="44" t="s">
        <v>1126</v>
      </c>
      <c r="C27" t="e">
        <v>#N/A</v>
      </c>
      <c r="K27" s="6" t="s">
        <v>6820</v>
      </c>
      <c r="M27" s="17" t="s">
        <v>1829</v>
      </c>
      <c r="N27" s="17"/>
    </row>
    <row r="28" spans="1:14">
      <c r="A28" s="45" t="s">
        <v>1127</v>
      </c>
      <c r="B28" s="44" t="s">
        <v>1128</v>
      </c>
      <c r="C28" t="e">
        <v>#N/A</v>
      </c>
      <c r="N28" s="10" t="s">
        <v>1837</v>
      </c>
    </row>
    <row r="29" spans="1:14">
      <c r="A29" s="45" t="s">
        <v>1129</v>
      </c>
      <c r="B29" s="44" t="s">
        <v>1130</v>
      </c>
      <c r="C29" t="e">
        <v>#N/A</v>
      </c>
      <c r="M29" s="17"/>
      <c r="N29" s="17" t="s">
        <v>1830</v>
      </c>
    </row>
    <row r="30" spans="1:14">
      <c r="A30" s="45" t="s">
        <v>1131</v>
      </c>
      <c r="B30" s="44" t="s">
        <v>1132</v>
      </c>
      <c r="C30" t="e">
        <v>#N/A</v>
      </c>
      <c r="M30" s="10" t="s">
        <v>2733</v>
      </c>
    </row>
    <row r="31" spans="1:14">
      <c r="A31" s="45" t="s">
        <v>1133</v>
      </c>
      <c r="B31" s="44" t="s">
        <v>1134</v>
      </c>
      <c r="C31" t="e">
        <v>#N/A</v>
      </c>
    </row>
    <row r="32" spans="1:14">
      <c r="A32" s="45" t="s">
        <v>1135</v>
      </c>
      <c r="B32" s="44" t="s">
        <v>1136</v>
      </c>
      <c r="C32" t="e">
        <v>#N/A</v>
      </c>
    </row>
    <row r="33" spans="1:3">
      <c r="A33" s="45" t="s">
        <v>1137</v>
      </c>
      <c r="B33" s="44" t="s">
        <v>1138</v>
      </c>
      <c r="C33" t="e">
        <v>#N/A</v>
      </c>
    </row>
    <row r="34" spans="1:3">
      <c r="A34" s="45" t="s">
        <v>1139</v>
      </c>
      <c r="B34" s="44" t="s">
        <v>1140</v>
      </c>
      <c r="C34" t="e">
        <v>#N/A</v>
      </c>
    </row>
    <row r="35" spans="1:3">
      <c r="A35" s="45" t="s">
        <v>1141</v>
      </c>
      <c r="B35" s="44" t="s">
        <v>1142</v>
      </c>
      <c r="C35" t="e">
        <v>#N/A</v>
      </c>
    </row>
    <row r="36" spans="1:3">
      <c r="A36" s="45" t="s">
        <v>1143</v>
      </c>
      <c r="B36" s="44" t="s">
        <v>1144</v>
      </c>
      <c r="C36" t="e">
        <v>#N/A</v>
      </c>
    </row>
    <row r="37" spans="1:3">
      <c r="A37" s="45" t="s">
        <v>1145</v>
      </c>
      <c r="B37" s="44" t="s">
        <v>1146</v>
      </c>
      <c r="C37" t="e">
        <v>#N/A</v>
      </c>
    </row>
    <row r="38" spans="1:3">
      <c r="A38" s="45" t="s">
        <v>1147</v>
      </c>
      <c r="B38" s="44" t="s">
        <v>1148</v>
      </c>
      <c r="C38" t="e">
        <v>#N/A</v>
      </c>
    </row>
    <row r="39" spans="1:3">
      <c r="A39" s="45" t="s">
        <v>1149</v>
      </c>
      <c r="B39" s="44" t="s">
        <v>1150</v>
      </c>
      <c r="C39" t="e">
        <v>#N/A</v>
      </c>
    </row>
    <row r="40" spans="1:3">
      <c r="A40" s="45" t="s">
        <v>1151</v>
      </c>
      <c r="B40" s="44" t="s">
        <v>1152</v>
      </c>
      <c r="C40" t="e">
        <v>#N/A</v>
      </c>
    </row>
    <row r="41" spans="1:3">
      <c r="A41" s="45" t="s">
        <v>1153</v>
      </c>
      <c r="B41" s="44" t="s">
        <v>1154</v>
      </c>
      <c r="C41" t="e">
        <v>#N/A</v>
      </c>
    </row>
    <row r="42" spans="1:3">
      <c r="A42" s="45" t="s">
        <v>1155</v>
      </c>
      <c r="B42" s="44" t="s">
        <v>1156</v>
      </c>
      <c r="C42" t="e">
        <v>#N/A</v>
      </c>
    </row>
    <row r="43" spans="1:3">
      <c r="A43" s="45" t="s">
        <v>1157</v>
      </c>
      <c r="B43" s="44" t="s">
        <v>1158</v>
      </c>
      <c r="C43" t="e">
        <v>#N/A</v>
      </c>
    </row>
    <row r="44" spans="1:3">
      <c r="A44" s="45" t="s">
        <v>1159</v>
      </c>
      <c r="B44" s="44" t="s">
        <v>1160</v>
      </c>
      <c r="C44" t="e">
        <v>#N/A</v>
      </c>
    </row>
    <row r="45" spans="1:3">
      <c r="A45" s="45" t="s">
        <v>1161</v>
      </c>
      <c r="B45" s="44" t="s">
        <v>1162</v>
      </c>
      <c r="C45" t="e">
        <v>#N/A</v>
      </c>
    </row>
    <row r="46" spans="1:3">
      <c r="A46" s="45" t="s">
        <v>1163</v>
      </c>
      <c r="B46" s="44" t="s">
        <v>1164</v>
      </c>
      <c r="C46" t="e">
        <v>#N/A</v>
      </c>
    </row>
    <row r="47" spans="1:3">
      <c r="A47" s="45" t="s">
        <v>1165</v>
      </c>
      <c r="B47" s="44" t="s">
        <v>1166</v>
      </c>
      <c r="C47" t="e">
        <v>#N/A</v>
      </c>
    </row>
    <row r="48" spans="1:3">
      <c r="A48" s="45" t="s">
        <v>1167</v>
      </c>
      <c r="B48" s="44" t="s">
        <v>1168</v>
      </c>
      <c r="C48" t="e">
        <v>#N/A</v>
      </c>
    </row>
    <row r="49" spans="1:3">
      <c r="A49" s="45" t="s">
        <v>1169</v>
      </c>
      <c r="B49" s="44" t="s">
        <v>1170</v>
      </c>
      <c r="C49" t="e">
        <v>#N/A</v>
      </c>
    </row>
    <row r="50" spans="1:3">
      <c r="A50" s="45" t="s">
        <v>1171</v>
      </c>
      <c r="B50" s="44" t="s">
        <v>1172</v>
      </c>
      <c r="C50" t="e">
        <v>#N/A</v>
      </c>
    </row>
    <row r="51" spans="1:3">
      <c r="A51" s="45" t="s">
        <v>1173</v>
      </c>
      <c r="B51" s="44" t="s">
        <v>1174</v>
      </c>
      <c r="C51" t="e">
        <v>#N/A</v>
      </c>
    </row>
    <row r="52" spans="1:3">
      <c r="A52" s="45" t="s">
        <v>1175</v>
      </c>
      <c r="B52" s="44" t="s">
        <v>1176</v>
      </c>
      <c r="C52" t="e">
        <v>#N/A</v>
      </c>
    </row>
    <row r="53" spans="1:3">
      <c r="A53" s="45" t="s">
        <v>1177</v>
      </c>
      <c r="B53" s="44" t="s">
        <v>1178</v>
      </c>
      <c r="C53" t="e">
        <v>#N/A</v>
      </c>
    </row>
    <row r="54" spans="1:3">
      <c r="A54" s="45" t="s">
        <v>1179</v>
      </c>
      <c r="B54" s="44" t="s">
        <v>1180</v>
      </c>
      <c r="C54" t="e">
        <v>#N/A</v>
      </c>
    </row>
    <row r="55" spans="1:3">
      <c r="A55" s="45" t="s">
        <v>1181</v>
      </c>
      <c r="B55" s="44" t="s">
        <v>1182</v>
      </c>
      <c r="C55" t="e">
        <v>#N/A</v>
      </c>
    </row>
    <row r="56" spans="1:3">
      <c r="A56" s="45" t="s">
        <v>1183</v>
      </c>
      <c r="B56" s="44" t="s">
        <v>1184</v>
      </c>
      <c r="C56" t="e">
        <v>#N/A</v>
      </c>
    </row>
    <row r="57" spans="1:3">
      <c r="A57" s="45" t="s">
        <v>1185</v>
      </c>
      <c r="B57" s="44" t="s">
        <v>1186</v>
      </c>
      <c r="C57" t="e">
        <v>#N/A</v>
      </c>
    </row>
    <row r="58" spans="1:3">
      <c r="A58" s="45" t="s">
        <v>1187</v>
      </c>
      <c r="B58" s="44" t="s">
        <v>1188</v>
      </c>
      <c r="C58" t="s">
        <v>1189</v>
      </c>
    </row>
    <row r="59" spans="1:3">
      <c r="A59" s="45" t="s">
        <v>1190</v>
      </c>
      <c r="B59" s="44" t="s">
        <v>1191</v>
      </c>
      <c r="C59" t="e">
        <v>#N/A</v>
      </c>
    </row>
    <row r="60" spans="1:3">
      <c r="A60" s="45" t="s">
        <v>1192</v>
      </c>
      <c r="B60" s="44" t="s">
        <v>1193</v>
      </c>
      <c r="C60" t="e">
        <v>#N/A</v>
      </c>
    </row>
    <row r="61" spans="1:3">
      <c r="A61" s="45" t="s">
        <v>1194</v>
      </c>
      <c r="B61" s="44" t="s">
        <v>1195</v>
      </c>
      <c r="C61" t="e">
        <v>#N/A</v>
      </c>
    </row>
    <row r="62" spans="1:3">
      <c r="A62" s="45" t="s">
        <v>1196</v>
      </c>
      <c r="B62" s="44" t="s">
        <v>1197</v>
      </c>
      <c r="C62" t="e">
        <v>#N/A</v>
      </c>
    </row>
    <row r="63" spans="1:3">
      <c r="A63" s="45" t="s">
        <v>1198</v>
      </c>
      <c r="B63" s="44" t="s">
        <v>1199</v>
      </c>
      <c r="C63" t="e">
        <v>#N/A</v>
      </c>
    </row>
    <row r="64" spans="1:3">
      <c r="A64" s="45" t="s">
        <v>1200</v>
      </c>
      <c r="B64" s="44" t="s">
        <v>1201</v>
      </c>
      <c r="C64" t="e">
        <v>#N/A</v>
      </c>
    </row>
    <row r="65" spans="1:3">
      <c r="A65" s="45" t="s">
        <v>1202</v>
      </c>
      <c r="B65" s="44" t="s">
        <v>1203</v>
      </c>
      <c r="C65" t="e">
        <v>#N/A</v>
      </c>
    </row>
    <row r="66" spans="1:3">
      <c r="A66" s="45" t="s">
        <v>1204</v>
      </c>
      <c r="B66" s="44" t="s">
        <v>1205</v>
      </c>
      <c r="C66" t="e">
        <v>#N/A</v>
      </c>
    </row>
    <row r="67" spans="1:3">
      <c r="A67" s="45" t="s">
        <v>1206</v>
      </c>
      <c r="B67" s="44" t="s">
        <v>1207</v>
      </c>
      <c r="C67" t="e">
        <v>#N/A</v>
      </c>
    </row>
    <row r="68" spans="1:3">
      <c r="A68" s="45" t="s">
        <v>1208</v>
      </c>
      <c r="B68" s="44" t="s">
        <v>1209</v>
      </c>
      <c r="C68" t="e">
        <v>#N/A</v>
      </c>
    </row>
    <row r="69" spans="1:3">
      <c r="A69" s="45" t="s">
        <v>1210</v>
      </c>
      <c r="B69" s="44" t="s">
        <v>1211</v>
      </c>
      <c r="C69" t="e">
        <v>#N/A</v>
      </c>
    </row>
    <row r="70" spans="1:3">
      <c r="A70" s="45" t="s">
        <v>1212</v>
      </c>
      <c r="B70" s="44" t="s">
        <v>1213</v>
      </c>
      <c r="C70" t="e">
        <v>#N/A</v>
      </c>
    </row>
    <row r="71" spans="1:3">
      <c r="A71" s="45" t="s">
        <v>1214</v>
      </c>
      <c r="B71" s="44" t="s">
        <v>1215</v>
      </c>
      <c r="C71" t="e">
        <v>#N/A</v>
      </c>
    </row>
    <row r="72" spans="1:3">
      <c r="A72" s="45" t="s">
        <v>1216</v>
      </c>
      <c r="B72" s="44" t="s">
        <v>1217</v>
      </c>
      <c r="C72" t="e">
        <v>#N/A</v>
      </c>
    </row>
    <row r="73" spans="1:3">
      <c r="A73" s="45" t="s">
        <v>1218</v>
      </c>
      <c r="B73" s="44" t="s">
        <v>1219</v>
      </c>
      <c r="C73" t="e">
        <v>#N/A</v>
      </c>
    </row>
    <row r="74" spans="1:3">
      <c r="A74" s="45" t="s">
        <v>1220</v>
      </c>
      <c r="B74" s="44" t="s">
        <v>1221</v>
      </c>
      <c r="C74" t="e">
        <v>#N/A</v>
      </c>
    </row>
    <row r="75" spans="1:3">
      <c r="A75" s="45" t="s">
        <v>1222</v>
      </c>
      <c r="B75" s="44" t="s">
        <v>1223</v>
      </c>
      <c r="C75" t="e">
        <v>#N/A</v>
      </c>
    </row>
    <row r="76" spans="1:3">
      <c r="A76" s="45" t="s">
        <v>1224</v>
      </c>
      <c r="B76" s="44" t="s">
        <v>1225</v>
      </c>
      <c r="C76" t="e">
        <v>#N/A</v>
      </c>
    </row>
    <row r="77" spans="1:3">
      <c r="A77" s="45" t="s">
        <v>1226</v>
      </c>
      <c r="B77" s="44" t="s">
        <v>1227</v>
      </c>
      <c r="C77" t="e">
        <v>#N/A</v>
      </c>
    </row>
    <row r="78" spans="1:3">
      <c r="A78" s="45" t="s">
        <v>1228</v>
      </c>
      <c r="B78" s="44" t="s">
        <v>1229</v>
      </c>
      <c r="C78" t="e">
        <v>#N/A</v>
      </c>
    </row>
    <row r="79" spans="1:3">
      <c r="A79" s="45" t="s">
        <v>1230</v>
      </c>
      <c r="B79" s="44" t="s">
        <v>1231</v>
      </c>
      <c r="C79" t="e">
        <v>#N/A</v>
      </c>
    </row>
    <row r="80" spans="1:3">
      <c r="A80" s="45" t="s">
        <v>1232</v>
      </c>
      <c r="B80" s="44" t="s">
        <v>1233</v>
      </c>
      <c r="C80" t="e">
        <v>#N/A</v>
      </c>
    </row>
    <row r="81" spans="1:3">
      <c r="A81" s="45" t="s">
        <v>1234</v>
      </c>
      <c r="B81" s="44" t="s">
        <v>1235</v>
      </c>
      <c r="C81" t="e">
        <v>#N/A</v>
      </c>
    </row>
    <row r="82" spans="1:3">
      <c r="A82" s="45" t="s">
        <v>1236</v>
      </c>
      <c r="B82" s="44" t="s">
        <v>1237</v>
      </c>
      <c r="C82" t="e">
        <v>#N/A</v>
      </c>
    </row>
    <row r="83" spans="1:3">
      <c r="A83" s="45" t="s">
        <v>1238</v>
      </c>
      <c r="B83" s="44" t="s">
        <v>1239</v>
      </c>
      <c r="C83" t="e">
        <v>#N/A</v>
      </c>
    </row>
    <row r="84" spans="1:3">
      <c r="A84" s="45" t="s">
        <v>1240</v>
      </c>
      <c r="B84" s="44" t="s">
        <v>1241</v>
      </c>
      <c r="C84" t="e">
        <v>#N/A</v>
      </c>
    </row>
    <row r="85" spans="1:3">
      <c r="A85" s="45" t="s">
        <v>1242</v>
      </c>
      <c r="B85" s="44" t="s">
        <v>1243</v>
      </c>
      <c r="C85" t="e">
        <v>#N/A</v>
      </c>
    </row>
    <row r="86" spans="1:3">
      <c r="A86" s="45" t="s">
        <v>1244</v>
      </c>
      <c r="B86" s="44" t="s">
        <v>1245</v>
      </c>
      <c r="C86" t="e">
        <v>#N/A</v>
      </c>
    </row>
    <row r="87" spans="1:3">
      <c r="A87" s="45" t="s">
        <v>1246</v>
      </c>
      <c r="B87" s="44" t="s">
        <v>1247</v>
      </c>
      <c r="C87" t="e">
        <v>#N/A</v>
      </c>
    </row>
    <row r="88" spans="1:3">
      <c r="A88" s="45" t="s">
        <v>1248</v>
      </c>
      <c r="B88" s="44" t="s">
        <v>1249</v>
      </c>
      <c r="C88" t="e">
        <v>#N/A</v>
      </c>
    </row>
    <row r="89" spans="1:3">
      <c r="A89" s="45" t="s">
        <v>1250</v>
      </c>
      <c r="B89" s="44" t="s">
        <v>1251</v>
      </c>
      <c r="C89" t="e">
        <v>#N/A</v>
      </c>
    </row>
    <row r="90" spans="1:3">
      <c r="A90" s="45" t="s">
        <v>1252</v>
      </c>
      <c r="B90" s="44" t="s">
        <v>1253</v>
      </c>
      <c r="C90" t="e">
        <v>#N/A</v>
      </c>
    </row>
    <row r="91" spans="1:3">
      <c r="A91" s="45" t="s">
        <v>1254</v>
      </c>
      <c r="B91" s="44" t="s">
        <v>1255</v>
      </c>
      <c r="C91" t="e">
        <v>#N/A</v>
      </c>
    </row>
    <row r="92" spans="1:3">
      <c r="A92" s="45" t="s">
        <v>1256</v>
      </c>
      <c r="B92" s="44" t="s">
        <v>1257</v>
      </c>
      <c r="C92" t="e">
        <v>#N/A</v>
      </c>
    </row>
    <row r="93" spans="1:3">
      <c r="A93" s="45" t="s">
        <v>1258</v>
      </c>
      <c r="B93" s="44" t="s">
        <v>1259</v>
      </c>
      <c r="C93" t="e">
        <v>#N/A</v>
      </c>
    </row>
    <row r="94" spans="1:3">
      <c r="A94" s="45" t="s">
        <v>1260</v>
      </c>
      <c r="B94" s="44" t="s">
        <v>1261</v>
      </c>
      <c r="C94" t="e">
        <v>#N/A</v>
      </c>
    </row>
    <row r="95" spans="1:3">
      <c r="A95" s="45" t="s">
        <v>1262</v>
      </c>
      <c r="B95" s="44" t="s">
        <v>1263</v>
      </c>
      <c r="C95" t="e">
        <v>#N/A</v>
      </c>
    </row>
    <row r="96" spans="1:3">
      <c r="A96" s="45" t="s">
        <v>1264</v>
      </c>
      <c r="B96" s="44" t="s">
        <v>1265</v>
      </c>
      <c r="C96" t="e">
        <v>#N/A</v>
      </c>
    </row>
    <row r="97" spans="1:3">
      <c r="A97" s="45" t="s">
        <v>1266</v>
      </c>
      <c r="B97" s="44" t="s">
        <v>1267</v>
      </c>
      <c r="C97" t="e">
        <v>#N/A</v>
      </c>
    </row>
    <row r="98" spans="1:3">
      <c r="A98" s="45" t="s">
        <v>1268</v>
      </c>
      <c r="B98" s="44" t="s">
        <v>1269</v>
      </c>
      <c r="C98" t="e">
        <v>#N/A</v>
      </c>
    </row>
    <row r="99" spans="1:3">
      <c r="A99" s="45" t="s">
        <v>1270</v>
      </c>
      <c r="B99" s="44" t="s">
        <v>1271</v>
      </c>
      <c r="C99" t="e">
        <v>#N/A</v>
      </c>
    </row>
    <row r="100" spans="1:3">
      <c r="A100" s="45" t="s">
        <v>1272</v>
      </c>
      <c r="B100" s="44" t="s">
        <v>1273</v>
      </c>
      <c r="C100" t="e">
        <v>#N/A</v>
      </c>
    </row>
    <row r="101" spans="1:3">
      <c r="A101" s="45" t="s">
        <v>1274</v>
      </c>
      <c r="B101" s="44" t="s">
        <v>1275</v>
      </c>
      <c r="C101" t="e">
        <v>#N/A</v>
      </c>
    </row>
    <row r="102" spans="1:3">
      <c r="A102" s="45" t="s">
        <v>1276</v>
      </c>
      <c r="B102" s="44" t="s">
        <v>1277</v>
      </c>
      <c r="C102" t="e">
        <v>#N/A</v>
      </c>
    </row>
    <row r="103" spans="1:3">
      <c r="A103" s="45" t="s">
        <v>1278</v>
      </c>
      <c r="B103" s="44" t="s">
        <v>1279</v>
      </c>
      <c r="C103" t="e">
        <v>#N/A</v>
      </c>
    </row>
    <row r="104" spans="1:3">
      <c r="A104" s="45" t="s">
        <v>1280</v>
      </c>
      <c r="B104" s="44" t="s">
        <v>1281</v>
      </c>
      <c r="C104" t="e">
        <v>#N/A</v>
      </c>
    </row>
    <row r="105" spans="1:3">
      <c r="A105" s="45" t="s">
        <v>1282</v>
      </c>
      <c r="B105" s="44" t="s">
        <v>1283</v>
      </c>
      <c r="C105" t="e">
        <v>#N/A</v>
      </c>
    </row>
    <row r="106" spans="1:3">
      <c r="A106" s="45" t="s">
        <v>1284</v>
      </c>
      <c r="B106" s="44" t="s">
        <v>1285</v>
      </c>
      <c r="C106" t="e">
        <v>#N/A</v>
      </c>
    </row>
    <row r="107" spans="1:3">
      <c r="A107" s="45" t="s">
        <v>1286</v>
      </c>
      <c r="B107" s="44" t="s">
        <v>1287</v>
      </c>
      <c r="C107" t="e">
        <v>#N/A</v>
      </c>
    </row>
    <row r="108" spans="1:3">
      <c r="A108" s="45" t="s">
        <v>1288</v>
      </c>
      <c r="B108" s="44" t="s">
        <v>1289</v>
      </c>
      <c r="C108" t="e">
        <v>#N/A</v>
      </c>
    </row>
    <row r="109" spans="1:3">
      <c r="A109" s="45" t="s">
        <v>1290</v>
      </c>
      <c r="B109" s="44" t="s">
        <v>1291</v>
      </c>
      <c r="C109" t="e">
        <v>#N/A</v>
      </c>
    </row>
    <row r="110" spans="1:3">
      <c r="A110" s="45" t="s">
        <v>1292</v>
      </c>
      <c r="B110" s="44" t="s">
        <v>1293</v>
      </c>
      <c r="C110" t="e">
        <v>#N/A</v>
      </c>
    </row>
    <row r="111" spans="1:3">
      <c r="A111" s="45" t="s">
        <v>1294</v>
      </c>
      <c r="B111" s="44" t="s">
        <v>1295</v>
      </c>
      <c r="C111" t="e">
        <v>#N/A</v>
      </c>
    </row>
    <row r="112" spans="1:3">
      <c r="A112" s="45" t="s">
        <v>1296</v>
      </c>
      <c r="B112" s="44" t="s">
        <v>1297</v>
      </c>
      <c r="C112" t="e">
        <v>#N/A</v>
      </c>
    </row>
    <row r="113" spans="1:3">
      <c r="A113" s="45" t="s">
        <v>1298</v>
      </c>
      <c r="B113" s="44" t="s">
        <v>1299</v>
      </c>
      <c r="C113" t="s">
        <v>1300</v>
      </c>
    </row>
    <row r="114" spans="1:3">
      <c r="A114" s="45" t="s">
        <v>1301</v>
      </c>
      <c r="B114" s="44" t="s">
        <v>1299</v>
      </c>
      <c r="C114" t="s">
        <v>1300</v>
      </c>
    </row>
    <row r="115" spans="1:3">
      <c r="A115" s="45" t="s">
        <v>1302</v>
      </c>
      <c r="B115" s="44" t="s">
        <v>1303</v>
      </c>
      <c r="C115" t="s">
        <v>1300</v>
      </c>
    </row>
    <row r="116" spans="1:3">
      <c r="A116" s="45" t="s">
        <v>1304</v>
      </c>
      <c r="B116" s="44" t="s">
        <v>1305</v>
      </c>
      <c r="C116" t="s">
        <v>1300</v>
      </c>
    </row>
    <row r="117" spans="1:3">
      <c r="A117" s="45" t="s">
        <v>1306</v>
      </c>
      <c r="B117" s="44" t="s">
        <v>1307</v>
      </c>
      <c r="C117" t="s">
        <v>1308</v>
      </c>
    </row>
    <row r="118" spans="1:3">
      <c r="A118" s="45" t="s">
        <v>1309</v>
      </c>
      <c r="B118" s="44" t="s">
        <v>1310</v>
      </c>
      <c r="C118" t="s">
        <v>1308</v>
      </c>
    </row>
    <row r="119" spans="1:3">
      <c r="A119" s="45" t="s">
        <v>1311</v>
      </c>
      <c r="B119" s="44" t="s">
        <v>1312</v>
      </c>
      <c r="C119" t="s">
        <v>1308</v>
      </c>
    </row>
    <row r="120" spans="1:3">
      <c r="A120" s="45" t="s">
        <v>1313</v>
      </c>
      <c r="B120" s="44" t="s">
        <v>1314</v>
      </c>
      <c r="C120" t="s">
        <v>1308</v>
      </c>
    </row>
    <row r="121" spans="1:3">
      <c r="A121" s="45" t="s">
        <v>1315</v>
      </c>
      <c r="B121" s="44" t="s">
        <v>1316</v>
      </c>
      <c r="C121" t="s">
        <v>1308</v>
      </c>
    </row>
    <row r="122" spans="1:3">
      <c r="A122" s="45" t="s">
        <v>1317</v>
      </c>
      <c r="B122" s="44" t="s">
        <v>1318</v>
      </c>
      <c r="C122" t="s">
        <v>1308</v>
      </c>
    </row>
    <row r="123" spans="1:3">
      <c r="A123" s="45" t="s">
        <v>1319</v>
      </c>
      <c r="B123" s="44" t="s">
        <v>1320</v>
      </c>
      <c r="C123" t="s">
        <v>1308</v>
      </c>
    </row>
    <row r="124" spans="1:3">
      <c r="A124" s="45" t="s">
        <v>1321</v>
      </c>
      <c r="B124" s="44" t="s">
        <v>1322</v>
      </c>
      <c r="C124" t="s">
        <v>1308</v>
      </c>
    </row>
    <row r="125" spans="1:3">
      <c r="A125" s="45" t="s">
        <v>1323</v>
      </c>
      <c r="B125" s="44" t="s">
        <v>1324</v>
      </c>
      <c r="C125" t="s">
        <v>1308</v>
      </c>
    </row>
    <row r="126" spans="1:3">
      <c r="A126" s="45" t="s">
        <v>1325</v>
      </c>
      <c r="B126" s="44" t="s">
        <v>1326</v>
      </c>
      <c r="C126" t="s">
        <v>1308</v>
      </c>
    </row>
    <row r="127" spans="1:3">
      <c r="A127" s="45" t="s">
        <v>1327</v>
      </c>
      <c r="B127" s="44" t="s">
        <v>1328</v>
      </c>
      <c r="C127" t="s">
        <v>1308</v>
      </c>
    </row>
    <row r="128" spans="1:3">
      <c r="A128" s="45" t="s">
        <v>1329</v>
      </c>
      <c r="B128" s="44" t="s">
        <v>1330</v>
      </c>
      <c r="C128" t="s">
        <v>1308</v>
      </c>
    </row>
    <row r="129" spans="1:3">
      <c r="A129" s="45" t="s">
        <v>1331</v>
      </c>
      <c r="B129" s="44" t="s">
        <v>1332</v>
      </c>
      <c r="C129" t="s">
        <v>1308</v>
      </c>
    </row>
    <row r="130" spans="1:3">
      <c r="A130" s="45" t="s">
        <v>1333</v>
      </c>
      <c r="B130" s="44" t="s">
        <v>1334</v>
      </c>
      <c r="C130" t="s">
        <v>1308</v>
      </c>
    </row>
    <row r="131" spans="1:3">
      <c r="A131" s="45" t="s">
        <v>1335</v>
      </c>
      <c r="B131" s="44" t="s">
        <v>1336</v>
      </c>
      <c r="C131" t="s">
        <v>1308</v>
      </c>
    </row>
    <row r="132" spans="1:3">
      <c r="A132" s="45" t="s">
        <v>1337</v>
      </c>
      <c r="B132" s="44" t="s">
        <v>1338</v>
      </c>
      <c r="C132" t="s">
        <v>1308</v>
      </c>
    </row>
    <row r="133" spans="1:3">
      <c r="A133" s="45" t="s">
        <v>1339</v>
      </c>
      <c r="B133" s="44" t="s">
        <v>1340</v>
      </c>
      <c r="C133" t="s">
        <v>1308</v>
      </c>
    </row>
    <row r="134" spans="1:3">
      <c r="A134" s="45" t="s">
        <v>1341</v>
      </c>
      <c r="B134" s="44" t="s">
        <v>1342</v>
      </c>
      <c r="C134" t="s">
        <v>1308</v>
      </c>
    </row>
    <row r="135" spans="1:3">
      <c r="A135" s="45" t="s">
        <v>1343</v>
      </c>
      <c r="B135" s="44" t="s">
        <v>1344</v>
      </c>
      <c r="C135" t="s">
        <v>1308</v>
      </c>
    </row>
    <row r="136" spans="1:3">
      <c r="A136" s="45" t="s">
        <v>1345</v>
      </c>
      <c r="B136" s="44" t="s">
        <v>1346</v>
      </c>
      <c r="C136" t="s">
        <v>1308</v>
      </c>
    </row>
    <row r="137" spans="1:3">
      <c r="A137" s="45" t="s">
        <v>1347</v>
      </c>
      <c r="B137" s="44" t="s">
        <v>1348</v>
      </c>
      <c r="C137" t="s">
        <v>1308</v>
      </c>
    </row>
    <row r="138" spans="1:3">
      <c r="A138" s="45" t="s">
        <v>1349</v>
      </c>
      <c r="B138" s="44" t="s">
        <v>1350</v>
      </c>
      <c r="C138" t="s">
        <v>1308</v>
      </c>
    </row>
    <row r="139" spans="1:3">
      <c r="A139" s="45" t="s">
        <v>1351</v>
      </c>
      <c r="B139" s="44" t="s">
        <v>1352</v>
      </c>
      <c r="C139" t="s">
        <v>1308</v>
      </c>
    </row>
    <row r="140" spans="1:3">
      <c r="A140" s="45" t="s">
        <v>1353</v>
      </c>
      <c r="B140" s="44" t="s">
        <v>1354</v>
      </c>
      <c r="C140" t="s">
        <v>1308</v>
      </c>
    </row>
    <row r="141" spans="1:3">
      <c r="A141" s="45" t="s">
        <v>1355</v>
      </c>
      <c r="B141" s="44" t="s">
        <v>1356</v>
      </c>
      <c r="C141" t="s">
        <v>1308</v>
      </c>
    </row>
    <row r="142" spans="1:3">
      <c r="A142" s="45" t="s">
        <v>1357</v>
      </c>
      <c r="B142" s="44" t="s">
        <v>1358</v>
      </c>
      <c r="C142" t="s">
        <v>1308</v>
      </c>
    </row>
    <row r="143" spans="1:3">
      <c r="A143" s="45" t="s">
        <v>1359</v>
      </c>
      <c r="B143" s="44" t="s">
        <v>1360</v>
      </c>
      <c r="C143" t="s">
        <v>1308</v>
      </c>
    </row>
    <row r="144" spans="1:3">
      <c r="A144" s="45" t="s">
        <v>1361</v>
      </c>
      <c r="B144" s="44" t="s">
        <v>1362</v>
      </c>
      <c r="C144" t="s">
        <v>1308</v>
      </c>
    </row>
    <row r="145" spans="1:3">
      <c r="A145" s="45" t="s">
        <v>1363</v>
      </c>
      <c r="B145" s="44" t="s">
        <v>1364</v>
      </c>
      <c r="C145" t="s">
        <v>1308</v>
      </c>
    </row>
    <row r="146" spans="1:3">
      <c r="A146" s="45" t="s">
        <v>1365</v>
      </c>
      <c r="B146" s="44" t="s">
        <v>1366</v>
      </c>
      <c r="C146" t="s">
        <v>1308</v>
      </c>
    </row>
    <row r="147" spans="1:3">
      <c r="A147" s="45" t="s">
        <v>1367</v>
      </c>
      <c r="B147" s="44" t="s">
        <v>1368</v>
      </c>
      <c r="C147" t="s">
        <v>1308</v>
      </c>
    </row>
    <row r="148" spans="1:3">
      <c r="A148" s="45" t="s">
        <v>1369</v>
      </c>
      <c r="B148" s="44" t="s">
        <v>1370</v>
      </c>
      <c r="C148" t="s">
        <v>1308</v>
      </c>
    </row>
    <row r="149" spans="1:3">
      <c r="A149" s="45" t="s">
        <v>1371</v>
      </c>
      <c r="B149" s="44" t="s">
        <v>1372</v>
      </c>
      <c r="C149" t="s">
        <v>1308</v>
      </c>
    </row>
    <row r="150" spans="1:3">
      <c r="A150" s="45" t="s">
        <v>1373</v>
      </c>
      <c r="B150" s="44" t="s">
        <v>1374</v>
      </c>
      <c r="C150" t="s">
        <v>1308</v>
      </c>
    </row>
    <row r="151" spans="1:3">
      <c r="A151" s="45" t="s">
        <v>1375</v>
      </c>
      <c r="B151" s="44" t="s">
        <v>1376</v>
      </c>
      <c r="C151" t="s">
        <v>1308</v>
      </c>
    </row>
    <row r="152" spans="1:3">
      <c r="A152" s="45" t="s">
        <v>1377</v>
      </c>
      <c r="B152" s="44" t="s">
        <v>1378</v>
      </c>
      <c r="C152" t="s">
        <v>1308</v>
      </c>
    </row>
    <row r="153" spans="1:3">
      <c r="A153" s="45" t="s">
        <v>1379</v>
      </c>
      <c r="B153" s="44" t="s">
        <v>1380</v>
      </c>
      <c r="C153" t="s">
        <v>1308</v>
      </c>
    </row>
    <row r="154" spans="1:3">
      <c r="A154" s="45" t="s">
        <v>1381</v>
      </c>
      <c r="B154" s="44" t="s">
        <v>1382</v>
      </c>
      <c r="C154" t="s">
        <v>1308</v>
      </c>
    </row>
    <row r="155" spans="1:3">
      <c r="A155" s="45" t="s">
        <v>1383</v>
      </c>
      <c r="B155" s="44" t="s">
        <v>1384</v>
      </c>
      <c r="C155" t="s">
        <v>1308</v>
      </c>
    </row>
    <row r="156" spans="1:3">
      <c r="A156" s="45" t="s">
        <v>1385</v>
      </c>
      <c r="B156" s="44" t="s">
        <v>1386</v>
      </c>
      <c r="C156" t="s">
        <v>1308</v>
      </c>
    </row>
    <row r="157" spans="1:3">
      <c r="A157" s="45" t="s">
        <v>1387</v>
      </c>
      <c r="B157" s="44" t="s">
        <v>1388</v>
      </c>
      <c r="C157" t="s">
        <v>1308</v>
      </c>
    </row>
    <row r="158" spans="1:3">
      <c r="A158" s="45" t="s">
        <v>1389</v>
      </c>
      <c r="B158" s="44" t="s">
        <v>1390</v>
      </c>
      <c r="C158" t="s">
        <v>1308</v>
      </c>
    </row>
    <row r="159" spans="1:3">
      <c r="A159" s="45" t="s">
        <v>1391</v>
      </c>
      <c r="B159" s="44" t="s">
        <v>1392</v>
      </c>
      <c r="C159" t="s">
        <v>1308</v>
      </c>
    </row>
    <row r="160" spans="1:3">
      <c r="A160" s="45" t="s">
        <v>1393</v>
      </c>
      <c r="B160" s="44" t="s">
        <v>1394</v>
      </c>
      <c r="C160" t="s">
        <v>1308</v>
      </c>
    </row>
    <row r="161" spans="1:3">
      <c r="A161" s="45" t="s">
        <v>1395</v>
      </c>
      <c r="B161" s="44" t="s">
        <v>1396</v>
      </c>
      <c r="C161" t="s">
        <v>1308</v>
      </c>
    </row>
    <row r="162" spans="1:3">
      <c r="A162" s="45" t="s">
        <v>1397</v>
      </c>
      <c r="B162" s="44" t="s">
        <v>1398</v>
      </c>
      <c r="C162" t="s">
        <v>1308</v>
      </c>
    </row>
    <row r="163" spans="1:3">
      <c r="A163" s="45" t="s">
        <v>1399</v>
      </c>
      <c r="B163" s="44" t="s">
        <v>1400</v>
      </c>
      <c r="C163" t="s">
        <v>1308</v>
      </c>
    </row>
    <row r="164" spans="1:3">
      <c r="A164" s="45" t="s">
        <v>1401</v>
      </c>
      <c r="B164" s="44" t="s">
        <v>1402</v>
      </c>
      <c r="C164" t="s">
        <v>1308</v>
      </c>
    </row>
    <row r="165" spans="1:3">
      <c r="A165" s="45" t="s">
        <v>1403</v>
      </c>
      <c r="B165" s="44" t="s">
        <v>1404</v>
      </c>
      <c r="C165" t="e">
        <v>#N/A</v>
      </c>
    </row>
    <row r="166" spans="1:3">
      <c r="A166" s="45" t="s">
        <v>1405</v>
      </c>
      <c r="B166" s="44" t="s">
        <v>1406</v>
      </c>
      <c r="C166" t="e">
        <v>#N/A</v>
      </c>
    </row>
    <row r="167" spans="1:3">
      <c r="A167" s="45" t="s">
        <v>1407</v>
      </c>
      <c r="B167" s="44" t="s">
        <v>1408</v>
      </c>
      <c r="C167" t="e">
        <v>#N/A</v>
      </c>
    </row>
    <row r="168" spans="1:3">
      <c r="A168" s="45" t="s">
        <v>1409</v>
      </c>
      <c r="B168" s="44" t="s">
        <v>1410</v>
      </c>
      <c r="C168" t="e">
        <v>#N/A</v>
      </c>
    </row>
    <row r="169" spans="1:3">
      <c r="A169" s="45" t="s">
        <v>1411</v>
      </c>
      <c r="B169" s="44" t="s">
        <v>1412</v>
      </c>
      <c r="C169" t="e">
        <v>#N/A</v>
      </c>
    </row>
    <row r="170" spans="1:3">
      <c r="A170" s="45" t="s">
        <v>1413</v>
      </c>
      <c r="B170" s="44" t="s">
        <v>1414</v>
      </c>
      <c r="C170" t="e">
        <v>#N/A</v>
      </c>
    </row>
    <row r="171" spans="1:3">
      <c r="A171" s="45" t="s">
        <v>1415</v>
      </c>
      <c r="B171" s="44" t="s">
        <v>1416</v>
      </c>
      <c r="C171" t="e">
        <v>#N/A</v>
      </c>
    </row>
    <row r="172" spans="1:3">
      <c r="A172" s="45" t="s">
        <v>1417</v>
      </c>
      <c r="B172" s="44" t="s">
        <v>1418</v>
      </c>
      <c r="C172" t="e">
        <v>#N/A</v>
      </c>
    </row>
    <row r="173" spans="1:3">
      <c r="A173" s="45" t="s">
        <v>1419</v>
      </c>
      <c r="B173" s="44" t="s">
        <v>1420</v>
      </c>
      <c r="C173" t="e">
        <v>#N/A</v>
      </c>
    </row>
    <row r="174" spans="1:3">
      <c r="A174" s="45" t="s">
        <v>1421</v>
      </c>
      <c r="B174" s="44" t="s">
        <v>1422</v>
      </c>
      <c r="C174" t="e">
        <v>#N/A</v>
      </c>
    </row>
    <row r="175" spans="1:3">
      <c r="A175" s="45" t="s">
        <v>1423</v>
      </c>
      <c r="B175" s="44" t="s">
        <v>1424</v>
      </c>
      <c r="C175" t="e">
        <v>#N/A</v>
      </c>
    </row>
    <row r="176" spans="1:3">
      <c r="A176" s="45" t="s">
        <v>1425</v>
      </c>
      <c r="B176" s="44" t="s">
        <v>1426</v>
      </c>
      <c r="C176" t="e">
        <v>#N/A</v>
      </c>
    </row>
    <row r="177" spans="1:3">
      <c r="A177" s="45" t="s">
        <v>1427</v>
      </c>
      <c r="B177" s="44" t="s">
        <v>1428</v>
      </c>
      <c r="C177" t="s">
        <v>1430</v>
      </c>
    </row>
    <row r="178" spans="1:3">
      <c r="A178" s="45" t="s">
        <v>1431</v>
      </c>
      <c r="B178" s="44" t="s">
        <v>1432</v>
      </c>
      <c r="C178" t="s">
        <v>1430</v>
      </c>
    </row>
    <row r="179" spans="1:3">
      <c r="A179" s="45" t="s">
        <v>1433</v>
      </c>
      <c r="B179" s="44" t="s">
        <v>1434</v>
      </c>
      <c r="C179" t="e">
        <v>#N/A</v>
      </c>
    </row>
    <row r="180" spans="1:3">
      <c r="A180" s="45" t="s">
        <v>1435</v>
      </c>
      <c r="B180" s="44" t="s">
        <v>1436</v>
      </c>
      <c r="C180" t="e">
        <v>#N/A</v>
      </c>
    </row>
    <row r="181" spans="1:3">
      <c r="A181" s="45" t="s">
        <v>1437</v>
      </c>
      <c r="B181" s="44" t="s">
        <v>1438</v>
      </c>
      <c r="C181" t="e">
        <v>#N/A</v>
      </c>
    </row>
    <row r="182" spans="1:3">
      <c r="A182" s="45" t="s">
        <v>1439</v>
      </c>
      <c r="B182" s="44" t="s">
        <v>1440</v>
      </c>
      <c r="C182" t="e">
        <v>#N/A</v>
      </c>
    </row>
    <row r="183" spans="1:3">
      <c r="A183" s="45" t="s">
        <v>1441</v>
      </c>
      <c r="B183" s="44" t="s">
        <v>1442</v>
      </c>
      <c r="C183" t="e">
        <v>#N/A</v>
      </c>
    </row>
    <row r="184" spans="1:3">
      <c r="A184" s="45" t="s">
        <v>1443</v>
      </c>
      <c r="B184" s="44" t="s">
        <v>1444</v>
      </c>
      <c r="C184" t="e">
        <v>#N/A</v>
      </c>
    </row>
    <row r="185" spans="1:3">
      <c r="A185" s="45" t="s">
        <v>1445</v>
      </c>
      <c r="B185" s="44" t="s">
        <v>1446</v>
      </c>
      <c r="C185" t="e">
        <v>#N/A</v>
      </c>
    </row>
    <row r="186" spans="1:3">
      <c r="A186" s="45" t="s">
        <v>1447</v>
      </c>
      <c r="B186" s="44" t="s">
        <v>1448</v>
      </c>
      <c r="C186" t="e">
        <v>#N/A</v>
      </c>
    </row>
    <row r="187" spans="1:3">
      <c r="A187" s="45" t="s">
        <v>1449</v>
      </c>
      <c r="B187" s="44" t="s">
        <v>1450</v>
      </c>
      <c r="C187" t="e">
        <v>#N/A</v>
      </c>
    </row>
    <row r="188" spans="1:3">
      <c r="A188" s="45" t="s">
        <v>1451</v>
      </c>
      <c r="B188" s="44" t="s">
        <v>1452</v>
      </c>
      <c r="C188" t="e">
        <v>#N/A</v>
      </c>
    </row>
    <row r="189" spans="1:3">
      <c r="A189" s="45" t="s">
        <v>1453</v>
      </c>
      <c r="B189" s="44" t="s">
        <v>1454</v>
      </c>
      <c r="C189" t="e">
        <v>#N/A</v>
      </c>
    </row>
    <row r="190" spans="1:3">
      <c r="A190" s="45" t="s">
        <v>1455</v>
      </c>
      <c r="B190" s="44" t="s">
        <v>1456</v>
      </c>
      <c r="C190" t="e">
        <v>#N/A</v>
      </c>
    </row>
    <row r="191" spans="1:3">
      <c r="A191" s="45" t="s">
        <v>1457</v>
      </c>
      <c r="B191" s="44" t="s">
        <v>1458</v>
      </c>
      <c r="C191" t="s">
        <v>1430</v>
      </c>
    </row>
    <row r="192" spans="1:3">
      <c r="A192" s="45" t="s">
        <v>1459</v>
      </c>
      <c r="B192" s="44" t="s">
        <v>1460</v>
      </c>
      <c r="C192" t="s">
        <v>1430</v>
      </c>
    </row>
    <row r="193" spans="1:3">
      <c r="A193" s="45" t="s">
        <v>1461</v>
      </c>
      <c r="B193" s="44" t="s">
        <v>1462</v>
      </c>
      <c r="C193" t="e">
        <v>#N/A</v>
      </c>
    </row>
    <row r="194" spans="1:3">
      <c r="A194" s="45" t="s">
        <v>1463</v>
      </c>
      <c r="B194" s="44" t="s">
        <v>1464</v>
      </c>
      <c r="C194" t="e">
        <v>#N/A</v>
      </c>
    </row>
    <row r="195" spans="1:3">
      <c r="A195" s="45" t="s">
        <v>1465</v>
      </c>
      <c r="B195" s="44" t="s">
        <v>1466</v>
      </c>
      <c r="C195" t="e">
        <v>#N/A</v>
      </c>
    </row>
    <row r="196" spans="1:3">
      <c r="A196" s="45" t="s">
        <v>1467</v>
      </c>
      <c r="B196" s="44" t="s">
        <v>1468</v>
      </c>
      <c r="C196" t="e">
        <v>#N/A</v>
      </c>
    </row>
    <row r="197" spans="1:3">
      <c r="A197" s="45" t="s">
        <v>1469</v>
      </c>
      <c r="B197" s="44" t="s">
        <v>1470</v>
      </c>
      <c r="C197" t="e">
        <v>#N/A</v>
      </c>
    </row>
    <row r="198" spans="1:3">
      <c r="A198" s="45" t="s">
        <v>1471</v>
      </c>
      <c r="B198" s="44" t="s">
        <v>1472</v>
      </c>
      <c r="C198" t="e">
        <v>#N/A</v>
      </c>
    </row>
    <row r="199" spans="1:3">
      <c r="A199" s="45" t="s">
        <v>1473</v>
      </c>
      <c r="B199" s="44" t="s">
        <v>1474</v>
      </c>
      <c r="C199" t="e">
        <v>#N/A</v>
      </c>
    </row>
    <row r="200" spans="1:3">
      <c r="A200" s="45" t="s">
        <v>1475</v>
      </c>
      <c r="B200" s="44" t="s">
        <v>1476</v>
      </c>
      <c r="C200" t="e">
        <v>#N/A</v>
      </c>
    </row>
    <row r="201" spans="1:3">
      <c r="A201" s="45" t="s">
        <v>1477</v>
      </c>
      <c r="B201" s="44" t="s">
        <v>1478</v>
      </c>
      <c r="C201" t="e">
        <v>#N/A</v>
      </c>
    </row>
    <row r="202" spans="1:3">
      <c r="A202" s="45" t="s">
        <v>1479</v>
      </c>
      <c r="B202" s="44" t="s">
        <v>1480</v>
      </c>
      <c r="C202" t="e">
        <v>#N/A</v>
      </c>
    </row>
    <row r="203" spans="1:3">
      <c r="A203" s="45" t="s">
        <v>1481</v>
      </c>
      <c r="B203" s="44" t="s">
        <v>1482</v>
      </c>
      <c r="C203" t="e">
        <v>#N/A</v>
      </c>
    </row>
    <row r="204" spans="1:3">
      <c r="A204" s="45" t="s">
        <v>1483</v>
      </c>
      <c r="B204" s="44" t="s">
        <v>1484</v>
      </c>
      <c r="C204" t="e">
        <v>#N/A</v>
      </c>
    </row>
    <row r="205" spans="1:3">
      <c r="A205" s="45" t="s">
        <v>1485</v>
      </c>
      <c r="B205" s="44" t="s">
        <v>1486</v>
      </c>
      <c r="C205" t="s">
        <v>1430</v>
      </c>
    </row>
    <row r="206" spans="1:3">
      <c r="A206" s="45" t="s">
        <v>1487</v>
      </c>
      <c r="B206" s="44" t="s">
        <v>1488</v>
      </c>
      <c r="C206" t="s">
        <v>1430</v>
      </c>
    </row>
    <row r="207" spans="1:3">
      <c r="A207" s="45" t="s">
        <v>1489</v>
      </c>
      <c r="B207" s="44" t="s">
        <v>1490</v>
      </c>
      <c r="C207" t="e">
        <v>#N/A</v>
      </c>
    </row>
    <row r="208" spans="1:3">
      <c r="A208" s="45" t="s">
        <v>1491</v>
      </c>
      <c r="B208" s="44" t="s">
        <v>1492</v>
      </c>
      <c r="C208" t="e">
        <v>#N/A</v>
      </c>
    </row>
    <row r="209" spans="1:3">
      <c r="A209" s="45" t="s">
        <v>1493</v>
      </c>
      <c r="B209" s="44" t="s">
        <v>1494</v>
      </c>
      <c r="C209" t="e">
        <v>#N/A</v>
      </c>
    </row>
    <row r="210" spans="1:3">
      <c r="A210" s="45" t="s">
        <v>1495</v>
      </c>
      <c r="B210" s="44" t="s">
        <v>1496</v>
      </c>
      <c r="C210" t="e">
        <v>#N/A</v>
      </c>
    </row>
    <row r="211" spans="1:3">
      <c r="A211" s="45" t="s">
        <v>1497</v>
      </c>
      <c r="B211" s="44" t="s">
        <v>1498</v>
      </c>
      <c r="C211" t="e">
        <v>#N/A</v>
      </c>
    </row>
    <row r="212" spans="1:3">
      <c r="A212" s="45" t="s">
        <v>1499</v>
      </c>
      <c r="B212" s="44" t="s">
        <v>1500</v>
      </c>
      <c r="C212" t="e">
        <v>#N/A</v>
      </c>
    </row>
    <row r="213" spans="1:3">
      <c r="A213" s="45" t="s">
        <v>1501</v>
      </c>
      <c r="B213" s="44" t="s">
        <v>1502</v>
      </c>
      <c r="C213" t="e">
        <v>#N/A</v>
      </c>
    </row>
    <row r="214" spans="1:3">
      <c r="A214" s="45" t="s">
        <v>1503</v>
      </c>
      <c r="B214" s="44" t="s">
        <v>1504</v>
      </c>
      <c r="C214" t="e">
        <v>#N/A</v>
      </c>
    </row>
    <row r="215" spans="1:3">
      <c r="A215" s="45" t="s">
        <v>1505</v>
      </c>
      <c r="B215" s="44" t="s">
        <v>1506</v>
      </c>
      <c r="C215" t="e">
        <v>#N/A</v>
      </c>
    </row>
    <row r="216" spans="1:3">
      <c r="A216" s="45" t="s">
        <v>1507</v>
      </c>
      <c r="B216" s="44" t="s">
        <v>1508</v>
      </c>
      <c r="C216" t="e">
        <v>#N/A</v>
      </c>
    </row>
    <row r="217" spans="1:3">
      <c r="A217" s="45" t="s">
        <v>1509</v>
      </c>
      <c r="B217" s="44" t="s">
        <v>1510</v>
      </c>
      <c r="C217" t="e">
        <v>#N/A</v>
      </c>
    </row>
    <row r="218" spans="1:3">
      <c r="A218" s="45" t="s">
        <v>1511</v>
      </c>
      <c r="B218" s="44" t="s">
        <v>1512</v>
      </c>
      <c r="C218" t="e">
        <v>#N/A</v>
      </c>
    </row>
    <row r="219" spans="1:3">
      <c r="A219" s="45" t="s">
        <v>1513</v>
      </c>
      <c r="B219" s="44" t="s">
        <v>1514</v>
      </c>
      <c r="C219" t="e">
        <v>#N/A</v>
      </c>
    </row>
    <row r="220" spans="1:3">
      <c r="A220" s="45" t="s">
        <v>1515</v>
      </c>
      <c r="B220" s="44" t="s">
        <v>1516</v>
      </c>
      <c r="C220" t="e">
        <v>#N/A</v>
      </c>
    </row>
    <row r="221" spans="1:3">
      <c r="A221" s="45" t="s">
        <v>1517</v>
      </c>
      <c r="B221" s="44" t="s">
        <v>1518</v>
      </c>
      <c r="C221" t="e">
        <v>#N/A</v>
      </c>
    </row>
    <row r="222" spans="1:3">
      <c r="A222" s="45" t="s">
        <v>1519</v>
      </c>
      <c r="B222" s="44" t="s">
        <v>1520</v>
      </c>
      <c r="C222" t="e">
        <v>#N/A</v>
      </c>
    </row>
    <row r="223" spans="1:3">
      <c r="A223" s="45" t="s">
        <v>1521</v>
      </c>
      <c r="B223" s="44" t="s">
        <v>1522</v>
      </c>
      <c r="C223" t="e">
        <v>#N/A</v>
      </c>
    </row>
    <row r="224" spans="1:3">
      <c r="A224" s="45" t="s">
        <v>1523</v>
      </c>
      <c r="B224" s="44" t="s">
        <v>1524</v>
      </c>
      <c r="C224" t="e">
        <v>#N/A</v>
      </c>
    </row>
    <row r="225" spans="1:3">
      <c r="A225" s="45" t="s">
        <v>1525</v>
      </c>
      <c r="B225" s="44" t="s">
        <v>1526</v>
      </c>
      <c r="C225" t="e">
        <v>#N/A</v>
      </c>
    </row>
    <row r="226" spans="1:3">
      <c r="A226" s="45" t="s">
        <v>1527</v>
      </c>
      <c r="B226" s="44" t="s">
        <v>1528</v>
      </c>
      <c r="C226" t="e">
        <v>#N/A</v>
      </c>
    </row>
    <row r="227" spans="1:3">
      <c r="A227" s="45" t="s">
        <v>1529</v>
      </c>
      <c r="B227" s="44" t="s">
        <v>1530</v>
      </c>
      <c r="C227" t="e">
        <v>#N/A</v>
      </c>
    </row>
    <row r="228" spans="1:3">
      <c r="A228" s="45" t="s">
        <v>1531</v>
      </c>
      <c r="B228" s="44" t="s">
        <v>1532</v>
      </c>
      <c r="C228" t="e">
        <v>#N/A</v>
      </c>
    </row>
    <row r="229" spans="1:3">
      <c r="A229" s="45" t="s">
        <v>1533</v>
      </c>
      <c r="B229" s="44" t="s">
        <v>1534</v>
      </c>
      <c r="C229" t="e">
        <v>#N/A</v>
      </c>
    </row>
    <row r="230" spans="1:3">
      <c r="A230" s="45" t="s">
        <v>1535</v>
      </c>
      <c r="B230" s="44" t="s">
        <v>1536</v>
      </c>
      <c r="C230" t="e">
        <v>#N/A</v>
      </c>
    </row>
    <row r="231" spans="1:3">
      <c r="A231" s="45" t="s">
        <v>1537</v>
      </c>
      <c r="B231" s="44" t="s">
        <v>1538</v>
      </c>
      <c r="C231" t="e">
        <v>#N/A</v>
      </c>
    </row>
    <row r="232" spans="1:3">
      <c r="A232" s="45" t="s">
        <v>1539</v>
      </c>
      <c r="B232" s="44" t="s">
        <v>1540</v>
      </c>
      <c r="C232" t="e">
        <v>#N/A</v>
      </c>
    </row>
    <row r="233" spans="1:3">
      <c r="A233" s="45" t="s">
        <v>1541</v>
      </c>
      <c r="B233" s="44" t="s">
        <v>1542</v>
      </c>
      <c r="C233" t="s">
        <v>6868</v>
      </c>
    </row>
    <row r="234" spans="1:3">
      <c r="A234" s="45" t="s">
        <v>1543</v>
      </c>
      <c r="B234" s="44" t="s">
        <v>1544</v>
      </c>
      <c r="C234" t="s">
        <v>1545</v>
      </c>
    </row>
    <row r="235" spans="1:3">
      <c r="A235" s="45" t="s">
        <v>644</v>
      </c>
      <c r="B235" s="44" t="s">
        <v>645</v>
      </c>
      <c r="C235" t="s">
        <v>1545</v>
      </c>
    </row>
    <row r="236" spans="1:3">
      <c r="A236" s="45" t="s">
        <v>646</v>
      </c>
      <c r="B236" s="44" t="s">
        <v>647</v>
      </c>
      <c r="C236" t="s">
        <v>1545</v>
      </c>
    </row>
    <row r="237" spans="1:3">
      <c r="A237" s="45" t="s">
        <v>648</v>
      </c>
      <c r="B237" s="44" t="s">
        <v>649</v>
      </c>
      <c r="C237" t="s">
        <v>1545</v>
      </c>
    </row>
    <row r="238" spans="1:3">
      <c r="A238" s="45" t="s">
        <v>650</v>
      </c>
      <c r="B238" s="44" t="s">
        <v>651</v>
      </c>
      <c r="C238" t="s">
        <v>1545</v>
      </c>
    </row>
    <row r="239" spans="1:3">
      <c r="A239" s="45" t="s">
        <v>652</v>
      </c>
      <c r="B239" s="44" t="s">
        <v>653</v>
      </c>
      <c r="C239" t="s">
        <v>1545</v>
      </c>
    </row>
    <row r="240" spans="1:3">
      <c r="A240" s="45" t="s">
        <v>1546</v>
      </c>
      <c r="B240" s="44" t="s">
        <v>1547</v>
      </c>
      <c r="C240" t="s">
        <v>1545</v>
      </c>
    </row>
    <row r="241" spans="1:3">
      <c r="A241" s="45" t="s">
        <v>1548</v>
      </c>
      <c r="B241" s="44" t="s">
        <v>1549</v>
      </c>
      <c r="C241" t="s">
        <v>1545</v>
      </c>
    </row>
    <row r="242" spans="1:3">
      <c r="A242" s="45" t="s">
        <v>1550</v>
      </c>
      <c r="B242" s="44" t="s">
        <v>1551</v>
      </c>
      <c r="C242" t="s">
        <v>1545</v>
      </c>
    </row>
    <row r="243" spans="1:3">
      <c r="A243" s="45" t="s">
        <v>654</v>
      </c>
      <c r="B243" s="44" t="s">
        <v>655</v>
      </c>
      <c r="C243" t="s">
        <v>1545</v>
      </c>
    </row>
    <row r="244" spans="1:3">
      <c r="A244" s="45" t="s">
        <v>656</v>
      </c>
      <c r="B244" s="44" t="s">
        <v>657</v>
      </c>
      <c r="C244" t="s">
        <v>1545</v>
      </c>
    </row>
    <row r="245" spans="1:3">
      <c r="A245" s="45" t="s">
        <v>658</v>
      </c>
      <c r="B245" s="44" t="s">
        <v>659</v>
      </c>
      <c r="C245" t="s">
        <v>1545</v>
      </c>
    </row>
    <row r="246" spans="1:3">
      <c r="A246" s="45" t="s">
        <v>1552</v>
      </c>
      <c r="B246" s="44" t="s">
        <v>1553</v>
      </c>
      <c r="C246" t="s">
        <v>1545</v>
      </c>
    </row>
    <row r="247" spans="1:3">
      <c r="A247" s="45" t="s">
        <v>660</v>
      </c>
      <c r="B247" s="44" t="s">
        <v>661</v>
      </c>
      <c r="C247" t="s">
        <v>1545</v>
      </c>
    </row>
    <row r="248" spans="1:3">
      <c r="A248" s="45" t="s">
        <v>662</v>
      </c>
      <c r="B248" s="44" t="s">
        <v>663</v>
      </c>
      <c r="C248" t="s">
        <v>1545</v>
      </c>
    </row>
    <row r="249" spans="1:3">
      <c r="A249" s="45" t="s">
        <v>664</v>
      </c>
      <c r="B249" s="44" t="s">
        <v>665</v>
      </c>
      <c r="C249" t="s">
        <v>1545</v>
      </c>
    </row>
    <row r="250" spans="1:3">
      <c r="A250" s="45" t="s">
        <v>666</v>
      </c>
      <c r="B250" s="44" t="s">
        <v>667</v>
      </c>
      <c r="C250" t="s">
        <v>1545</v>
      </c>
    </row>
    <row r="251" spans="1:3">
      <c r="A251" s="45" t="s">
        <v>668</v>
      </c>
      <c r="B251" s="44" t="s">
        <v>669</v>
      </c>
      <c r="C251" t="s">
        <v>1545</v>
      </c>
    </row>
    <row r="252" spans="1:3">
      <c r="A252" s="45" t="s">
        <v>670</v>
      </c>
      <c r="B252" s="44" t="s">
        <v>671</v>
      </c>
      <c r="C252" t="s">
        <v>1545</v>
      </c>
    </row>
    <row r="253" spans="1:3">
      <c r="A253" s="45" t="s">
        <v>672</v>
      </c>
      <c r="B253" s="44" t="s">
        <v>673</v>
      </c>
      <c r="C253" t="s">
        <v>1545</v>
      </c>
    </row>
    <row r="254" spans="1:3">
      <c r="A254" s="45" t="s">
        <v>674</v>
      </c>
      <c r="B254" s="44" t="s">
        <v>675</v>
      </c>
      <c r="C254" t="s">
        <v>1545</v>
      </c>
    </row>
    <row r="255" spans="1:3">
      <c r="A255" s="45" t="s">
        <v>676</v>
      </c>
      <c r="B255" s="44" t="s">
        <v>677</v>
      </c>
      <c r="C255" t="s">
        <v>1545</v>
      </c>
    </row>
    <row r="256" spans="1:3">
      <c r="A256" s="45" t="s">
        <v>678</v>
      </c>
      <c r="B256" s="44" t="s">
        <v>679</v>
      </c>
      <c r="C256" t="s">
        <v>1545</v>
      </c>
    </row>
    <row r="257" spans="1:3">
      <c r="A257" s="45" t="s">
        <v>680</v>
      </c>
      <c r="B257" s="44" t="s">
        <v>681</v>
      </c>
      <c r="C257" t="s">
        <v>1545</v>
      </c>
    </row>
    <row r="258" spans="1:3">
      <c r="A258" s="45" t="s">
        <v>1554</v>
      </c>
      <c r="B258" s="44" t="s">
        <v>1555</v>
      </c>
      <c r="C258" t="s">
        <v>1545</v>
      </c>
    </row>
    <row r="259" spans="1:3">
      <c r="A259" s="45" t="s">
        <v>682</v>
      </c>
      <c r="B259" s="44" t="s">
        <v>683</v>
      </c>
      <c r="C259" t="s">
        <v>1545</v>
      </c>
    </row>
    <row r="260" spans="1:3">
      <c r="A260" s="45" t="s">
        <v>684</v>
      </c>
      <c r="B260" s="44" t="s">
        <v>685</v>
      </c>
      <c r="C260" t="s">
        <v>1545</v>
      </c>
    </row>
    <row r="261" spans="1:3">
      <c r="A261" s="45" t="s">
        <v>1556</v>
      </c>
      <c r="B261" s="44" t="s">
        <v>1557</v>
      </c>
      <c r="C261" t="e">
        <v>#N/A</v>
      </c>
    </row>
    <row r="262" spans="1:3">
      <c r="A262" s="45" t="s">
        <v>1558</v>
      </c>
      <c r="B262" s="44" t="s">
        <v>1559</v>
      </c>
      <c r="C262" t="e">
        <v>#N/A</v>
      </c>
    </row>
    <row r="263" spans="1:3">
      <c r="A263" s="45" t="s">
        <v>1560</v>
      </c>
      <c r="B263" s="44" t="s">
        <v>1561</v>
      </c>
      <c r="C263" t="e">
        <v>#N/A</v>
      </c>
    </row>
    <row r="264" spans="1:3">
      <c r="A264" s="45" t="s">
        <v>1562</v>
      </c>
      <c r="B264" s="44" t="s">
        <v>1563</v>
      </c>
      <c r="C264" t="e">
        <v>#N/A</v>
      </c>
    </row>
    <row r="265" spans="1:3">
      <c r="A265" s="45" t="s">
        <v>1564</v>
      </c>
      <c r="B265" s="44" t="s">
        <v>1565</v>
      </c>
      <c r="C265" t="e">
        <v>#N/A</v>
      </c>
    </row>
    <row r="266" spans="1:3">
      <c r="A266" s="45" t="s">
        <v>1566</v>
      </c>
      <c r="B266" s="44" t="s">
        <v>1567</v>
      </c>
      <c r="C266" t="e">
        <v>#N/A</v>
      </c>
    </row>
    <row r="267" spans="1:3">
      <c r="A267" s="45" t="s">
        <v>1568</v>
      </c>
      <c r="B267" s="44" t="s">
        <v>1569</v>
      </c>
      <c r="C267" t="s">
        <v>6868</v>
      </c>
    </row>
    <row r="268" spans="1:3">
      <c r="A268" s="45" t="s">
        <v>1570</v>
      </c>
      <c r="B268" s="44" t="s">
        <v>1571</v>
      </c>
      <c r="C268" t="e">
        <v>#N/A</v>
      </c>
    </row>
    <row r="269" spans="1:3">
      <c r="A269" s="45" t="s">
        <v>1572</v>
      </c>
      <c r="B269" s="44" t="s">
        <v>1573</v>
      </c>
      <c r="C269" t="e">
        <v>#N/A</v>
      </c>
    </row>
    <row r="270" spans="1:3">
      <c r="A270" s="45" t="s">
        <v>1574</v>
      </c>
      <c r="B270" s="44" t="s">
        <v>1575</v>
      </c>
      <c r="C270" t="e">
        <v>#N/A</v>
      </c>
    </row>
    <row r="271" spans="1:3">
      <c r="A271" s="45" t="s">
        <v>1576</v>
      </c>
      <c r="B271" s="44" t="s">
        <v>1577</v>
      </c>
      <c r="C271" t="e">
        <v>#N/A</v>
      </c>
    </row>
    <row r="272" spans="1:3">
      <c r="A272" s="45" t="s">
        <v>1578</v>
      </c>
      <c r="B272" s="44" t="s">
        <v>1579</v>
      </c>
      <c r="C272" t="e">
        <v>#N/A</v>
      </c>
    </row>
    <row r="273" spans="1:3">
      <c r="A273" s="45" t="s">
        <v>1580</v>
      </c>
      <c r="B273" s="44" t="s">
        <v>1581</v>
      </c>
      <c r="C273" t="e">
        <v>#N/A</v>
      </c>
    </row>
    <row r="274" spans="1:3">
      <c r="A274" s="45" t="s">
        <v>1582</v>
      </c>
      <c r="B274" s="44" t="s">
        <v>1583</v>
      </c>
      <c r="C274" t="e">
        <v>#N/A</v>
      </c>
    </row>
    <row r="275" spans="1:3">
      <c r="A275" s="45" t="s">
        <v>1584</v>
      </c>
      <c r="B275" s="44" t="s">
        <v>1585</v>
      </c>
      <c r="C275" t="e">
        <v>#N/A</v>
      </c>
    </row>
    <row r="276" spans="1:3">
      <c r="A276" s="45" t="s">
        <v>1586</v>
      </c>
      <c r="B276" s="44" t="s">
        <v>1587</v>
      </c>
      <c r="C276" t="e">
        <v>#N/A</v>
      </c>
    </row>
    <row r="277" spans="1:3">
      <c r="A277" s="45" t="s">
        <v>1588</v>
      </c>
      <c r="B277" s="44" t="s">
        <v>1589</v>
      </c>
      <c r="C277" t="e">
        <v>#N/A</v>
      </c>
    </row>
    <row r="278" spans="1:3">
      <c r="A278" s="45" t="s">
        <v>1590</v>
      </c>
      <c r="B278" s="44" t="s">
        <v>1591</v>
      </c>
      <c r="C278" t="e">
        <v>#N/A</v>
      </c>
    </row>
    <row r="279" spans="1:3">
      <c r="A279" s="45" t="s">
        <v>1592</v>
      </c>
      <c r="B279" s="44" t="s">
        <v>1593</v>
      </c>
      <c r="C279" t="e">
        <v>#N/A</v>
      </c>
    </row>
    <row r="280" spans="1:3">
      <c r="A280" s="45" t="s">
        <v>1594</v>
      </c>
      <c r="B280" s="44" t="s">
        <v>1595</v>
      </c>
      <c r="C280" t="e">
        <v>#N/A</v>
      </c>
    </row>
    <row r="281" spans="1:3">
      <c r="A281" s="45" t="s">
        <v>1596</v>
      </c>
      <c r="B281" s="44" t="s">
        <v>1597</v>
      </c>
      <c r="C281" t="e">
        <v>#N/A</v>
      </c>
    </row>
    <row r="282" spans="1:3">
      <c r="A282" s="45" t="s">
        <v>1598</v>
      </c>
      <c r="B282" s="44" t="s">
        <v>1599</v>
      </c>
      <c r="C282" t="e">
        <v>#N/A</v>
      </c>
    </row>
    <row r="283" spans="1:3">
      <c r="A283" s="45" t="s">
        <v>1600</v>
      </c>
      <c r="B283" s="44" t="s">
        <v>1601</v>
      </c>
      <c r="C283" t="e">
        <v>#N/A</v>
      </c>
    </row>
    <row r="284" spans="1:3">
      <c r="A284" s="45" t="s">
        <v>1602</v>
      </c>
      <c r="B284" s="44" t="s">
        <v>1603</v>
      </c>
      <c r="C284" t="e">
        <v>#N/A</v>
      </c>
    </row>
    <row r="285" spans="1:3">
      <c r="A285" s="45" t="s">
        <v>1604</v>
      </c>
      <c r="B285" s="44" t="s">
        <v>1605</v>
      </c>
      <c r="C285" t="e">
        <v>#N/A</v>
      </c>
    </row>
    <row r="286" spans="1:3">
      <c r="A286" s="45" t="s">
        <v>1606</v>
      </c>
      <c r="B286" s="44" t="s">
        <v>1607</v>
      </c>
      <c r="C286" t="e">
        <v>#N/A</v>
      </c>
    </row>
    <row r="287" spans="1:3">
      <c r="A287" s="45" t="s">
        <v>1608</v>
      </c>
      <c r="B287" s="44" t="s">
        <v>1609</v>
      </c>
      <c r="C287" t="e">
        <v>#N/A</v>
      </c>
    </row>
    <row r="288" spans="1:3">
      <c r="A288" s="45" t="s">
        <v>1610</v>
      </c>
      <c r="B288" s="44" t="s">
        <v>1611</v>
      </c>
      <c r="C288" t="e">
        <v>#N/A</v>
      </c>
    </row>
    <row r="289" spans="1:3">
      <c r="A289" s="45" t="s">
        <v>1612</v>
      </c>
      <c r="B289" s="44" t="s">
        <v>1613</v>
      </c>
      <c r="C289" t="e">
        <v>#N/A</v>
      </c>
    </row>
    <row r="290" spans="1:3">
      <c r="A290" s="45" t="s">
        <v>1614</v>
      </c>
      <c r="B290" s="44" t="s">
        <v>1615</v>
      </c>
      <c r="C290" t="e">
        <v>#N/A</v>
      </c>
    </row>
    <row r="291" spans="1:3">
      <c r="A291" s="45" t="s">
        <v>1616</v>
      </c>
      <c r="B291" s="44" t="s">
        <v>1617</v>
      </c>
      <c r="C291" t="e">
        <v>#N/A</v>
      </c>
    </row>
    <row r="292" spans="1:3">
      <c r="A292" s="45" t="s">
        <v>1618</v>
      </c>
      <c r="B292" s="44" t="s">
        <v>1619</v>
      </c>
      <c r="C292" t="e">
        <v>#N/A</v>
      </c>
    </row>
    <row r="293" spans="1:3">
      <c r="A293" s="45" t="s">
        <v>1620</v>
      </c>
      <c r="B293" s="44" t="s">
        <v>1621</v>
      </c>
      <c r="C293" t="e">
        <v>#N/A</v>
      </c>
    </row>
    <row r="294" spans="1:3">
      <c r="A294" s="45" t="s">
        <v>1622</v>
      </c>
      <c r="B294" s="44" t="s">
        <v>1623</v>
      </c>
      <c r="C294" t="e">
        <v>#N/A</v>
      </c>
    </row>
    <row r="295" spans="1:3">
      <c r="A295" s="45" t="s">
        <v>1624</v>
      </c>
      <c r="B295" s="44" t="s">
        <v>1625</v>
      </c>
      <c r="C295" t="e">
        <v>#N/A</v>
      </c>
    </row>
    <row r="296" spans="1:3">
      <c r="A296" s="45" t="s">
        <v>1626</v>
      </c>
      <c r="B296" s="44" t="s">
        <v>1627</v>
      </c>
      <c r="C296" t="e">
        <v>#N/A</v>
      </c>
    </row>
    <row r="297" spans="1:3">
      <c r="A297" s="45" t="s">
        <v>1628</v>
      </c>
      <c r="B297" s="44" t="s">
        <v>1629</v>
      </c>
      <c r="C297" t="e">
        <v>#N/A</v>
      </c>
    </row>
    <row r="298" spans="1:3">
      <c r="A298" s="45" t="s">
        <v>1630</v>
      </c>
      <c r="B298" s="44" t="s">
        <v>1631</v>
      </c>
      <c r="C298" t="e">
        <v>#N/A</v>
      </c>
    </row>
    <row r="299" spans="1:3">
      <c r="A299" s="45" t="s">
        <v>1632</v>
      </c>
      <c r="B299" s="44" t="s">
        <v>1633</v>
      </c>
      <c r="C299" t="e">
        <v>#N/A</v>
      </c>
    </row>
    <row r="300" spans="1:3">
      <c r="A300" s="45" t="s">
        <v>1634</v>
      </c>
      <c r="B300" s="44" t="s">
        <v>1635</v>
      </c>
      <c r="C300" t="e">
        <v>#N/A</v>
      </c>
    </row>
    <row r="301" spans="1:3">
      <c r="A301" s="45" t="s">
        <v>1636</v>
      </c>
      <c r="B301" s="44" t="s">
        <v>1637</v>
      </c>
      <c r="C301" t="e">
        <v>#N/A</v>
      </c>
    </row>
    <row r="302" spans="1:3">
      <c r="A302" s="45" t="s">
        <v>1638</v>
      </c>
      <c r="B302" s="44" t="s">
        <v>1639</v>
      </c>
      <c r="C302" t="e">
        <v>#N/A</v>
      </c>
    </row>
    <row r="303" spans="1:3">
      <c r="A303" s="45" t="s">
        <v>1640</v>
      </c>
      <c r="B303" s="44" t="s">
        <v>1641</v>
      </c>
      <c r="C303" t="e">
        <v>#N/A</v>
      </c>
    </row>
    <row r="304" spans="1:3">
      <c r="A304" s="45" t="s">
        <v>1642</v>
      </c>
      <c r="B304" s="44" t="s">
        <v>1643</v>
      </c>
      <c r="C304" t="e">
        <v>#N/A</v>
      </c>
    </row>
    <row r="305" spans="1:3">
      <c r="A305" s="45" t="s">
        <v>1644</v>
      </c>
      <c r="B305" s="44" t="s">
        <v>1645</v>
      </c>
      <c r="C305" t="e">
        <v>#N/A</v>
      </c>
    </row>
    <row r="306" spans="1:3">
      <c r="A306" s="45" t="s">
        <v>1646</v>
      </c>
      <c r="B306" s="44" t="s">
        <v>1647</v>
      </c>
      <c r="C306" t="e">
        <v>#N/A</v>
      </c>
    </row>
    <row r="307" spans="1:3">
      <c r="A307" s="45" t="s">
        <v>1648</v>
      </c>
      <c r="B307" s="44" t="s">
        <v>1649</v>
      </c>
      <c r="C307" t="e">
        <v>#N/A</v>
      </c>
    </row>
    <row r="308" spans="1:3">
      <c r="A308" s="45" t="s">
        <v>1650</v>
      </c>
      <c r="B308" s="44" t="s">
        <v>1651</v>
      </c>
      <c r="C308" t="e">
        <v>#N/A</v>
      </c>
    </row>
    <row r="309" spans="1:3">
      <c r="A309" s="45" t="s">
        <v>1652</v>
      </c>
      <c r="B309" s="44" t="s">
        <v>1653</v>
      </c>
      <c r="C309" t="e">
        <v>#N/A</v>
      </c>
    </row>
    <row r="310" spans="1:3">
      <c r="A310" s="45" t="s">
        <v>1654</v>
      </c>
      <c r="B310" s="44" t="s">
        <v>1655</v>
      </c>
      <c r="C310" t="e">
        <v>#N/A</v>
      </c>
    </row>
    <row r="311" spans="1:3">
      <c r="A311" s="45" t="s">
        <v>1656</v>
      </c>
      <c r="B311" s="44" t="s">
        <v>1657</v>
      </c>
      <c r="C311" t="e">
        <v>#N/A</v>
      </c>
    </row>
    <row r="312" spans="1:3">
      <c r="A312" s="45" t="s">
        <v>772</v>
      </c>
      <c r="B312" s="44" t="s">
        <v>773</v>
      </c>
      <c r="C312" t="s">
        <v>6868</v>
      </c>
    </row>
    <row r="313" spans="1:3">
      <c r="A313" s="45" t="s">
        <v>1658</v>
      </c>
      <c r="B313" s="44" t="s">
        <v>1659</v>
      </c>
      <c r="C313" t="e">
        <v>#N/A</v>
      </c>
    </row>
    <row r="314" spans="1:3">
      <c r="A314" s="45" t="s">
        <v>1660</v>
      </c>
      <c r="B314" s="44" t="s">
        <v>1661</v>
      </c>
      <c r="C314" t="e">
        <v>#N/A</v>
      </c>
    </row>
    <row r="315" spans="1:3">
      <c r="A315" s="45" t="s">
        <v>1662</v>
      </c>
      <c r="B315" s="44" t="s">
        <v>1663</v>
      </c>
      <c r="C315" t="e">
        <v>#N/A</v>
      </c>
    </row>
    <row r="316" spans="1:3">
      <c r="A316" s="45" t="s">
        <v>1664</v>
      </c>
      <c r="B316" s="44" t="s">
        <v>1665</v>
      </c>
      <c r="C316" t="s">
        <v>6869</v>
      </c>
    </row>
    <row r="317" spans="1:3">
      <c r="A317" s="45" t="s">
        <v>1666</v>
      </c>
      <c r="B317" s="44" t="s">
        <v>1667</v>
      </c>
      <c r="C317" t="e">
        <v>#N/A</v>
      </c>
    </row>
    <row r="318" spans="1:3">
      <c r="A318" s="45" t="s">
        <v>1668</v>
      </c>
      <c r="B318" s="44" t="s">
        <v>1669</v>
      </c>
      <c r="C318" t="e">
        <v>#N/A</v>
      </c>
    </row>
    <row r="319" spans="1:3">
      <c r="A319" s="45" t="s">
        <v>1670</v>
      </c>
      <c r="B319" s="44" t="s">
        <v>1671</v>
      </c>
      <c r="C319" t="s">
        <v>1308</v>
      </c>
    </row>
    <row r="320" spans="1:3">
      <c r="A320" s="45" t="s">
        <v>1672</v>
      </c>
      <c r="B320" s="44" t="s">
        <v>1673</v>
      </c>
      <c r="C320" t="s">
        <v>1086</v>
      </c>
    </row>
    <row r="321" spans="1:3">
      <c r="A321" s="45" t="s">
        <v>1674</v>
      </c>
      <c r="B321" s="44" t="s">
        <v>1675</v>
      </c>
      <c r="C321" t="s">
        <v>1086</v>
      </c>
    </row>
    <row r="322" spans="1:3">
      <c r="A322" s="45" t="s">
        <v>1676</v>
      </c>
      <c r="B322" s="44" t="s">
        <v>1677</v>
      </c>
      <c r="C322" t="e">
        <v>#N/A</v>
      </c>
    </row>
    <row r="323" spans="1:3">
      <c r="A323" s="45" t="s">
        <v>1678</v>
      </c>
      <c r="B323" s="44" t="s">
        <v>1679</v>
      </c>
      <c r="C323" t="e">
        <v>#N/A</v>
      </c>
    </row>
    <row r="324" spans="1:3">
      <c r="A324" s="45" t="s">
        <v>1680</v>
      </c>
      <c r="B324" s="44" t="s">
        <v>1681</v>
      </c>
      <c r="C324" t="e">
        <v>#N/A</v>
      </c>
    </row>
    <row r="325" spans="1:3">
      <c r="A325" s="45" t="s">
        <v>1682</v>
      </c>
      <c r="B325" s="44" t="s">
        <v>1683</v>
      </c>
      <c r="C325" t="e">
        <v>#N/A</v>
      </c>
    </row>
    <row r="326" spans="1:3">
      <c r="A326" s="45" t="s">
        <v>1684</v>
      </c>
      <c r="B326" s="44" t="s">
        <v>1685</v>
      </c>
      <c r="C326" t="e">
        <v>#N/A</v>
      </c>
    </row>
    <row r="327" spans="1:3">
      <c r="A327" s="45" t="s">
        <v>1686</v>
      </c>
      <c r="B327" s="44" t="s">
        <v>1687</v>
      </c>
      <c r="C327" t="e">
        <v>#N/A</v>
      </c>
    </row>
    <row r="328" spans="1:3">
      <c r="A328" s="45" t="s">
        <v>1688</v>
      </c>
      <c r="B328" s="44" t="s">
        <v>1689</v>
      </c>
      <c r="C328" t="e">
        <v>#N/A</v>
      </c>
    </row>
    <row r="329" spans="1:3">
      <c r="A329" s="45" t="s">
        <v>1690</v>
      </c>
      <c r="B329" s="44" t="s">
        <v>1691</v>
      </c>
      <c r="C329" t="e">
        <v>#N/A</v>
      </c>
    </row>
    <row r="330" spans="1:3">
      <c r="A330" s="45" t="s">
        <v>1692</v>
      </c>
      <c r="B330" s="44" t="s">
        <v>1693</v>
      </c>
      <c r="C330" t="e">
        <v>#N/A</v>
      </c>
    </row>
    <row r="331" spans="1:3">
      <c r="A331" s="45" t="s">
        <v>1694</v>
      </c>
      <c r="B331" s="44" t="s">
        <v>1695</v>
      </c>
      <c r="C331" t="e">
        <v>#N/A</v>
      </c>
    </row>
    <row r="332" spans="1:3">
      <c r="A332" s="45" t="s">
        <v>1696</v>
      </c>
      <c r="B332" s="44" t="s">
        <v>1697</v>
      </c>
      <c r="C332" t="e">
        <v>#N/A</v>
      </c>
    </row>
    <row r="333" spans="1:3">
      <c r="A333" s="45" t="s">
        <v>1698</v>
      </c>
      <c r="B333" s="44" t="s">
        <v>1699</v>
      </c>
      <c r="C333" t="e">
        <v>#N/A</v>
      </c>
    </row>
    <row r="334" spans="1:3">
      <c r="A334" s="45" t="s">
        <v>1700</v>
      </c>
      <c r="B334" s="44" t="s">
        <v>1701</v>
      </c>
      <c r="C334" t="e">
        <v>#N/A</v>
      </c>
    </row>
    <row r="335" spans="1:3">
      <c r="A335" s="45" t="s">
        <v>1702</v>
      </c>
      <c r="B335" s="44" t="s">
        <v>1703</v>
      </c>
      <c r="C335" t="e">
        <v>#N/A</v>
      </c>
    </row>
    <row r="336" spans="1:3">
      <c r="A336" s="45" t="s">
        <v>1704</v>
      </c>
      <c r="B336" s="44" t="s">
        <v>1705</v>
      </c>
      <c r="C336" t="e">
        <v>#N/A</v>
      </c>
    </row>
    <row r="337" spans="1:3">
      <c r="A337" s="45" t="s">
        <v>1706</v>
      </c>
      <c r="B337" s="44" t="s">
        <v>1707</v>
      </c>
      <c r="C337" t="e">
        <v>#N/A</v>
      </c>
    </row>
    <row r="338" spans="1:3">
      <c r="A338" s="45" t="s">
        <v>1708</v>
      </c>
      <c r="B338" s="44" t="s">
        <v>1709</v>
      </c>
      <c r="C338" t="e">
        <v>#N/A</v>
      </c>
    </row>
    <row r="339" spans="1:3">
      <c r="A339" s="45" t="s">
        <v>1710</v>
      </c>
      <c r="B339" s="44" t="s">
        <v>1711</v>
      </c>
      <c r="C339" t="e">
        <v>#N/A</v>
      </c>
    </row>
    <row r="340" spans="1:3">
      <c r="A340" s="45" t="s">
        <v>1712</v>
      </c>
      <c r="B340" s="44" t="s">
        <v>1713</v>
      </c>
      <c r="C340" t="e">
        <v>#N/A</v>
      </c>
    </row>
    <row r="341" spans="1:3">
      <c r="A341" s="45" t="s">
        <v>1714</v>
      </c>
      <c r="B341" s="44" t="s">
        <v>1715</v>
      </c>
      <c r="C341" t="e">
        <v>#N/A</v>
      </c>
    </row>
    <row r="342" spans="1:3">
      <c r="A342" s="45" t="s">
        <v>1716</v>
      </c>
      <c r="B342" s="44" t="s">
        <v>1717</v>
      </c>
      <c r="C342" t="e">
        <v>#N/A</v>
      </c>
    </row>
    <row r="343" spans="1:3">
      <c r="A343" s="45" t="s">
        <v>1718</v>
      </c>
      <c r="B343" s="44" t="s">
        <v>1719</v>
      </c>
      <c r="C343" t="e">
        <v>#N/A</v>
      </c>
    </row>
    <row r="344" spans="1:3">
      <c r="A344" s="45" t="s">
        <v>1720</v>
      </c>
      <c r="B344" s="44" t="s">
        <v>1721</v>
      </c>
      <c r="C344" t="e">
        <v>#N/A</v>
      </c>
    </row>
    <row r="345" spans="1:3">
      <c r="A345" s="45" t="s">
        <v>1722</v>
      </c>
      <c r="B345" s="44" t="s">
        <v>1723</v>
      </c>
      <c r="C345" t="e">
        <v>#N/A</v>
      </c>
    </row>
    <row r="346" spans="1:3">
      <c r="A346" s="45" t="s">
        <v>1724</v>
      </c>
      <c r="B346" s="44" t="s">
        <v>1725</v>
      </c>
      <c r="C346" t="e">
        <v>#N/A</v>
      </c>
    </row>
    <row r="347" spans="1:3">
      <c r="A347" s="45" t="s">
        <v>1726</v>
      </c>
      <c r="B347" s="44" t="s">
        <v>1727</v>
      </c>
      <c r="C347" t="e">
        <v>#N/A</v>
      </c>
    </row>
    <row r="348" spans="1:3">
      <c r="A348" s="45" t="s">
        <v>1728</v>
      </c>
      <c r="B348" s="44" t="s">
        <v>1729</v>
      </c>
      <c r="C348" t="e">
        <v>#N/A</v>
      </c>
    </row>
    <row r="349" spans="1:3">
      <c r="A349" s="45" t="s">
        <v>1730</v>
      </c>
      <c r="B349" s="44" t="s">
        <v>1731</v>
      </c>
      <c r="C349" t="e">
        <v>#N/A</v>
      </c>
    </row>
    <row r="350" spans="1:3">
      <c r="A350" s="45" t="s">
        <v>1732</v>
      </c>
      <c r="B350" s="44" t="s">
        <v>1733</v>
      </c>
      <c r="C350" t="e">
        <v>#N/A</v>
      </c>
    </row>
    <row r="351" spans="1:3">
      <c r="A351" s="45" t="s">
        <v>1734</v>
      </c>
      <c r="B351" s="44" t="s">
        <v>1735</v>
      </c>
      <c r="C351" t="e">
        <v>#N/A</v>
      </c>
    </row>
    <row r="352" spans="1:3">
      <c r="A352" s="45" t="s">
        <v>1736</v>
      </c>
      <c r="B352" s="44" t="s">
        <v>1737</v>
      </c>
      <c r="C352" t="e">
        <v>#N/A</v>
      </c>
    </row>
    <row r="353" spans="1:3">
      <c r="A353" s="45" t="s">
        <v>1738</v>
      </c>
      <c r="B353" s="44" t="s">
        <v>1739</v>
      </c>
      <c r="C353" t="e">
        <v>#N/A</v>
      </c>
    </row>
    <row r="354" spans="1:3">
      <c r="A354" s="45" t="s">
        <v>1740</v>
      </c>
      <c r="B354" s="44" t="s">
        <v>1741</v>
      </c>
      <c r="C354" t="e">
        <v>#N/A</v>
      </c>
    </row>
    <row r="355" spans="1:3">
      <c r="A355" s="45" t="s">
        <v>1742</v>
      </c>
      <c r="B355" s="44" t="s">
        <v>1743</v>
      </c>
      <c r="C355" t="e">
        <v>#N/A</v>
      </c>
    </row>
    <row r="356" spans="1:3">
      <c r="A356" s="45" t="s">
        <v>1744</v>
      </c>
      <c r="B356" s="44" t="s">
        <v>1745</v>
      </c>
      <c r="C356" t="e">
        <v>#N/A</v>
      </c>
    </row>
    <row r="357" spans="1:3">
      <c r="A357" s="45" t="s">
        <v>1746</v>
      </c>
      <c r="B357" s="44" t="s">
        <v>1747</v>
      </c>
      <c r="C357" t="e">
        <v>#N/A</v>
      </c>
    </row>
    <row r="358" spans="1:3">
      <c r="A358" s="45" t="s">
        <v>1748</v>
      </c>
      <c r="B358" s="44" t="s">
        <v>1749</v>
      </c>
      <c r="C358" t="e">
        <v>#N/A</v>
      </c>
    </row>
    <row r="359" spans="1:3">
      <c r="A359" s="45" t="s">
        <v>1750</v>
      </c>
      <c r="B359" s="44" t="s">
        <v>1751</v>
      </c>
      <c r="C359" t="e">
        <v>#N/A</v>
      </c>
    </row>
    <row r="360" spans="1:3">
      <c r="A360" s="45" t="s">
        <v>1752</v>
      </c>
      <c r="B360" s="44" t="s">
        <v>1753</v>
      </c>
      <c r="C360" t="e">
        <v>#N/A</v>
      </c>
    </row>
    <row r="361" spans="1:3">
      <c r="A361" s="45" t="s">
        <v>1754</v>
      </c>
      <c r="B361" s="44" t="s">
        <v>1755</v>
      </c>
      <c r="C361" t="e">
        <v>#N/A</v>
      </c>
    </row>
    <row r="362" spans="1:3">
      <c r="A362" s="45" t="s">
        <v>1756</v>
      </c>
      <c r="B362" s="44" t="s">
        <v>1757</v>
      </c>
      <c r="C362" t="e">
        <v>#N/A</v>
      </c>
    </row>
    <row r="363" spans="1:3">
      <c r="A363" s="45" t="s">
        <v>1758</v>
      </c>
      <c r="B363" s="44" t="s">
        <v>1759</v>
      </c>
      <c r="C363" t="e">
        <v>#N/A</v>
      </c>
    </row>
    <row r="364" spans="1:3">
      <c r="A364" s="45" t="s">
        <v>1760</v>
      </c>
      <c r="B364" s="44" t="s">
        <v>1761</v>
      </c>
      <c r="C364" t="e">
        <v>#N/A</v>
      </c>
    </row>
    <row r="365" spans="1:3">
      <c r="A365" s="45" t="s">
        <v>1762</v>
      </c>
      <c r="B365" s="44" t="s">
        <v>1763</v>
      </c>
      <c r="C365" t="e">
        <v>#N/A</v>
      </c>
    </row>
    <row r="366" spans="1:3">
      <c r="A366" s="45" t="s">
        <v>1764</v>
      </c>
      <c r="B366" s="44" t="s">
        <v>1765</v>
      </c>
      <c r="C366" t="e">
        <v>#N/A</v>
      </c>
    </row>
    <row r="367" spans="1:3">
      <c r="A367" s="45" t="s">
        <v>1766</v>
      </c>
      <c r="B367" s="44" t="s">
        <v>1767</v>
      </c>
      <c r="C367" t="e">
        <v>#N/A</v>
      </c>
    </row>
    <row r="368" spans="1:3">
      <c r="A368" s="45" t="s">
        <v>1768</v>
      </c>
      <c r="B368" s="44" t="s">
        <v>1769</v>
      </c>
      <c r="C368" t="e">
        <v>#N/A</v>
      </c>
    </row>
    <row r="369" spans="1:3">
      <c r="A369" s="45" t="s">
        <v>1770</v>
      </c>
      <c r="B369" s="44" t="s">
        <v>1771</v>
      </c>
      <c r="C369" t="e">
        <v>#N/A</v>
      </c>
    </row>
    <row r="370" spans="1:3">
      <c r="A370" s="45" t="s">
        <v>1772</v>
      </c>
      <c r="B370" s="44" t="s">
        <v>1773</v>
      </c>
      <c r="C370" t="e">
        <v>#N/A</v>
      </c>
    </row>
    <row r="371" spans="1:3">
      <c r="A371" s="45" t="s">
        <v>1774</v>
      </c>
      <c r="B371" s="44" t="s">
        <v>1775</v>
      </c>
      <c r="C371" t="e">
        <v>#N/A</v>
      </c>
    </row>
    <row r="372" spans="1:3">
      <c r="A372" s="45" t="s">
        <v>1776</v>
      </c>
      <c r="B372" s="44" t="s">
        <v>1777</v>
      </c>
      <c r="C372" t="e">
        <v>#N/A</v>
      </c>
    </row>
    <row r="373" spans="1:3">
      <c r="A373" s="45" t="s">
        <v>1778</v>
      </c>
      <c r="B373" s="44" t="s">
        <v>1779</v>
      </c>
      <c r="C373" t="e">
        <v>#N/A</v>
      </c>
    </row>
    <row r="374" spans="1:3">
      <c r="A374" s="45" t="s">
        <v>1780</v>
      </c>
      <c r="B374" s="44" t="s">
        <v>1781</v>
      </c>
      <c r="C374" t="e">
        <v>#N/A</v>
      </c>
    </row>
    <row r="375" spans="1:3">
      <c r="A375" s="45" t="s">
        <v>1782</v>
      </c>
      <c r="B375" s="44" t="s">
        <v>1783</v>
      </c>
      <c r="C375" t="e">
        <v>#N/A</v>
      </c>
    </row>
    <row r="376" spans="1:3">
      <c r="A376" s="45" t="s">
        <v>1784</v>
      </c>
      <c r="B376" s="44" t="s">
        <v>1785</v>
      </c>
      <c r="C376" t="e">
        <v>#N/A</v>
      </c>
    </row>
    <row r="377" spans="1:3">
      <c r="A377" s="45" t="s">
        <v>1786</v>
      </c>
      <c r="B377" s="44" t="s">
        <v>1787</v>
      </c>
      <c r="C377" t="e">
        <v>#N/A</v>
      </c>
    </row>
    <row r="378" spans="1:3">
      <c r="A378" s="45" t="s">
        <v>1788</v>
      </c>
      <c r="B378" s="44" t="s">
        <v>1789</v>
      </c>
      <c r="C378" t="e">
        <v>#N/A</v>
      </c>
    </row>
    <row r="379" spans="1:3">
      <c r="A379" s="45" t="s">
        <v>373</v>
      </c>
      <c r="B379" s="44" t="s">
        <v>356</v>
      </c>
      <c r="C379" t="s">
        <v>356</v>
      </c>
    </row>
    <row r="380" spans="1:3">
      <c r="A380" s="45" t="s">
        <v>1790</v>
      </c>
      <c r="B380" s="44" t="s">
        <v>1791</v>
      </c>
      <c r="C380" t="e">
        <v>#N/A</v>
      </c>
    </row>
    <row r="381" spans="1:3">
      <c r="A381" s="45" t="s">
        <v>1792</v>
      </c>
      <c r="B381" s="44" t="s">
        <v>1793</v>
      </c>
      <c r="C381" t="e">
        <v>#N/A</v>
      </c>
    </row>
    <row r="382" spans="1:3">
      <c r="A382" s="45" t="s">
        <v>1794</v>
      </c>
      <c r="B382" s="44" t="s">
        <v>1795</v>
      </c>
      <c r="C382" t="e">
        <v>#N/A</v>
      </c>
    </row>
    <row r="383" spans="1:3">
      <c r="A383" s="45" t="s">
        <v>1796</v>
      </c>
      <c r="B383" s="44" t="s">
        <v>1797</v>
      </c>
      <c r="C383" t="e">
        <v>#N/A</v>
      </c>
    </row>
    <row r="384" spans="1:3">
      <c r="A384" s="45" t="s">
        <v>1798</v>
      </c>
      <c r="B384" s="44" t="s">
        <v>1799</v>
      </c>
      <c r="C384" t="e">
        <v>#N/A</v>
      </c>
    </row>
    <row r="385" spans="1:3">
      <c r="A385" s="45" t="s">
        <v>1800</v>
      </c>
      <c r="B385" s="44" t="s">
        <v>1801</v>
      </c>
      <c r="C385" t="e">
        <v>#N/A</v>
      </c>
    </row>
    <row r="386" spans="1:3">
      <c r="A386" s="45" t="s">
        <v>1802</v>
      </c>
      <c r="B386" s="44" t="s">
        <v>1803</v>
      </c>
      <c r="C386" t="e">
        <v>#N/A</v>
      </c>
    </row>
    <row r="387" spans="1:3">
      <c r="A387" s="45" t="s">
        <v>1804</v>
      </c>
      <c r="B387" s="44" t="s">
        <v>1805</v>
      </c>
      <c r="C387" t="e">
        <v>#N/A</v>
      </c>
    </row>
    <row r="388" spans="1:3">
      <c r="A388" s="45" t="s">
        <v>686</v>
      </c>
      <c r="B388" s="44" t="s">
        <v>687</v>
      </c>
      <c r="C388" t="s">
        <v>1545</v>
      </c>
    </row>
    <row r="389" spans="1:3">
      <c r="A389" s="45" t="s">
        <v>322</v>
      </c>
      <c r="B389" s="44" t="s">
        <v>323</v>
      </c>
      <c r="C389" t="s">
        <v>1189</v>
      </c>
    </row>
    <row r="390" spans="1:3">
      <c r="A390" s="45" t="s">
        <v>324</v>
      </c>
      <c r="B390" s="44" t="s">
        <v>325</v>
      </c>
      <c r="C390" t="s">
        <v>1189</v>
      </c>
    </row>
    <row r="391" spans="1:3">
      <c r="A391" s="45" t="s">
        <v>350</v>
      </c>
      <c r="B391" s="44" t="s">
        <v>99</v>
      </c>
      <c r="C391" t="s">
        <v>1189</v>
      </c>
    </row>
    <row r="392" spans="1:3">
      <c r="A392" s="45" t="s">
        <v>1806</v>
      </c>
      <c r="B392" s="44" t="s">
        <v>1807</v>
      </c>
      <c r="C392" t="s">
        <v>1808</v>
      </c>
    </row>
    <row r="393" spans="1:3">
      <c r="A393" s="45" t="s">
        <v>1809</v>
      </c>
      <c r="B393" s="44" t="s">
        <v>700</v>
      </c>
      <c r="C393" t="s">
        <v>1810</v>
      </c>
    </row>
    <row r="394" spans="1:3">
      <c r="A394" s="45" t="s">
        <v>1811</v>
      </c>
      <c r="B394" s="44" t="s">
        <v>1812</v>
      </c>
      <c r="C394" t="s">
        <v>6868</v>
      </c>
    </row>
    <row r="395" spans="1:3">
      <c r="A395" s="45" t="s">
        <v>775</v>
      </c>
      <c r="B395" s="44" t="s">
        <v>776</v>
      </c>
      <c r="C395" t="s">
        <v>6868</v>
      </c>
    </row>
    <row r="396" spans="1:3">
      <c r="A396" s="45" t="s">
        <v>777</v>
      </c>
      <c r="B396" s="44" t="s">
        <v>778</v>
      </c>
      <c r="C396" t="s">
        <v>6868</v>
      </c>
    </row>
    <row r="397" spans="1:3">
      <c r="A397" s="45" t="s">
        <v>779</v>
      </c>
      <c r="B397" s="44" t="s">
        <v>780</v>
      </c>
      <c r="C397" t="s">
        <v>6868</v>
      </c>
    </row>
    <row r="398" spans="1:3">
      <c r="A398" s="45" t="s">
        <v>1813</v>
      </c>
      <c r="B398" s="44" t="s">
        <v>1814</v>
      </c>
      <c r="C398" t="s">
        <v>1430</v>
      </c>
    </row>
    <row r="399" spans="1:3">
      <c r="A399" s="45" t="s">
        <v>1815</v>
      </c>
      <c r="B399" s="44" t="s">
        <v>1816</v>
      </c>
      <c r="C399" t="s">
        <v>1430</v>
      </c>
    </row>
    <row r="400" spans="1:3">
      <c r="A400" s="45" t="s">
        <v>1817</v>
      </c>
      <c r="B400" s="44" t="s">
        <v>1818</v>
      </c>
      <c r="C400" t="e">
        <v>#N/A</v>
      </c>
    </row>
    <row r="401" spans="1:3">
      <c r="A401" s="45" t="s">
        <v>1819</v>
      </c>
      <c r="B401" s="44" t="s">
        <v>1820</v>
      </c>
      <c r="C401" t="e">
        <v>#N/A</v>
      </c>
    </row>
    <row r="402" spans="1:3">
      <c r="A402" s="45" t="s">
        <v>1821</v>
      </c>
      <c r="B402" s="44" t="s">
        <v>1822</v>
      </c>
      <c r="C402" t="s">
        <v>10</v>
      </c>
    </row>
    <row r="403" spans="1:3">
      <c r="A403" s="45" t="s">
        <v>1823</v>
      </c>
      <c r="B403" s="44" t="s">
        <v>1824</v>
      </c>
      <c r="C403" t="e">
        <v>#N/A</v>
      </c>
    </row>
    <row r="404" spans="1:3">
      <c r="A404" s="45" t="s">
        <v>1825</v>
      </c>
      <c r="B404" s="44" t="s">
        <v>1826</v>
      </c>
      <c r="C404" t="s">
        <v>10</v>
      </c>
    </row>
    <row r="405" spans="1:3">
      <c r="A405" s="45" t="s">
        <v>1827</v>
      </c>
      <c r="B405" s="44" t="s">
        <v>1828</v>
      </c>
      <c r="C405" t="s">
        <v>10</v>
      </c>
    </row>
    <row r="406" spans="1:3">
      <c r="A406" s="45" t="s">
        <v>781</v>
      </c>
      <c r="B406" s="44" t="s">
        <v>782</v>
      </c>
      <c r="C406" t="s">
        <v>6869</v>
      </c>
    </row>
    <row r="407" spans="1:3">
      <c r="A407" s="45" t="s">
        <v>783</v>
      </c>
      <c r="B407" s="44" t="s">
        <v>784</v>
      </c>
      <c r="C407" t="s">
        <v>1830</v>
      </c>
    </row>
    <row r="408" spans="1:3">
      <c r="A408" s="45" t="s">
        <v>785</v>
      </c>
      <c r="B408" s="44" t="s">
        <v>786</v>
      </c>
      <c r="C408" t="s">
        <v>1830</v>
      </c>
    </row>
    <row r="409" spans="1:3">
      <c r="A409" s="45" t="s">
        <v>787</v>
      </c>
      <c r="B409" s="44" t="s">
        <v>788</v>
      </c>
      <c r="C409" t="s">
        <v>1830</v>
      </c>
    </row>
    <row r="410" spans="1:3">
      <c r="A410" s="45" t="s">
        <v>1831</v>
      </c>
      <c r="B410" s="44" t="s">
        <v>1832</v>
      </c>
      <c r="C410" t="s">
        <v>1830</v>
      </c>
    </row>
    <row r="411" spans="1:3">
      <c r="A411" s="45" t="s">
        <v>789</v>
      </c>
      <c r="B411" s="44" t="s">
        <v>790</v>
      </c>
      <c r="C411" t="s">
        <v>1830</v>
      </c>
    </row>
    <row r="412" spans="1:3">
      <c r="A412" s="45" t="s">
        <v>1833</v>
      </c>
      <c r="B412" s="44" t="s">
        <v>1834</v>
      </c>
      <c r="C412" t="s">
        <v>1830</v>
      </c>
    </row>
    <row r="413" spans="1:3">
      <c r="A413" s="45" t="s">
        <v>791</v>
      </c>
      <c r="B413" s="44" t="s">
        <v>792</v>
      </c>
      <c r="C413" t="s">
        <v>1830</v>
      </c>
    </row>
    <row r="414" spans="1:3">
      <c r="A414" s="45" t="s">
        <v>793</v>
      </c>
      <c r="B414" s="44" t="s">
        <v>794</v>
      </c>
      <c r="C414" t="s">
        <v>1830</v>
      </c>
    </row>
    <row r="415" spans="1:3">
      <c r="A415" s="45" t="s">
        <v>1835</v>
      </c>
      <c r="B415" s="44" t="s">
        <v>1836</v>
      </c>
      <c r="C415" t="s">
        <v>1837</v>
      </c>
    </row>
    <row r="416" spans="1:3">
      <c r="A416" s="45" t="s">
        <v>795</v>
      </c>
      <c r="B416" s="44" t="s">
        <v>796</v>
      </c>
      <c r="C416" t="s">
        <v>1837</v>
      </c>
    </row>
    <row r="417" spans="1:3">
      <c r="A417" s="45" t="s">
        <v>1838</v>
      </c>
      <c r="B417" s="44" t="s">
        <v>1839</v>
      </c>
      <c r="C417" t="s">
        <v>1837</v>
      </c>
    </row>
    <row r="418" spans="1:3">
      <c r="A418" s="45" t="s">
        <v>1840</v>
      </c>
      <c r="B418" s="44" t="s">
        <v>1841</v>
      </c>
      <c r="C418" t="s">
        <v>1837</v>
      </c>
    </row>
    <row r="419" spans="1:3">
      <c r="A419" s="45" t="s">
        <v>797</v>
      </c>
      <c r="B419" s="44" t="s">
        <v>798</v>
      </c>
      <c r="C419" t="s">
        <v>1837</v>
      </c>
    </row>
    <row r="420" spans="1:3">
      <c r="A420" s="45" t="s">
        <v>1842</v>
      </c>
      <c r="B420" s="44" t="s">
        <v>1843</v>
      </c>
      <c r="C420" t="s">
        <v>1837</v>
      </c>
    </row>
    <row r="421" spans="1:3">
      <c r="A421" s="45" t="s">
        <v>799</v>
      </c>
      <c r="B421" s="44" t="s">
        <v>800</v>
      </c>
      <c r="C421" t="s">
        <v>1837</v>
      </c>
    </row>
    <row r="422" spans="1:3">
      <c r="A422" s="45" t="s">
        <v>801</v>
      </c>
      <c r="B422" s="44" t="s">
        <v>802</v>
      </c>
      <c r="C422" t="s">
        <v>1837</v>
      </c>
    </row>
    <row r="423" spans="1:3">
      <c r="A423" s="45" t="s">
        <v>326</v>
      </c>
      <c r="B423" s="44" t="s">
        <v>327</v>
      </c>
      <c r="C423" t="s">
        <v>1300</v>
      </c>
    </row>
    <row r="424" spans="1:3">
      <c r="A424" s="45" t="s">
        <v>328</v>
      </c>
      <c r="B424" s="44" t="s">
        <v>329</v>
      </c>
      <c r="C424" t="s">
        <v>1300</v>
      </c>
    </row>
    <row r="425" spans="1:3">
      <c r="A425" s="45" t="s">
        <v>330</v>
      </c>
      <c r="B425" s="44" t="s">
        <v>331</v>
      </c>
      <c r="C425" t="s">
        <v>1300</v>
      </c>
    </row>
    <row r="426" spans="1:3">
      <c r="A426" s="45" t="s">
        <v>332</v>
      </c>
      <c r="B426" s="44" t="s">
        <v>333</v>
      </c>
      <c r="C426" t="s">
        <v>1300</v>
      </c>
    </row>
    <row r="427" spans="1:3">
      <c r="A427" s="45" t="s">
        <v>1844</v>
      </c>
      <c r="B427" s="44" t="s">
        <v>1845</v>
      </c>
      <c r="C427" t="s">
        <v>1300</v>
      </c>
    </row>
    <row r="428" spans="1:3">
      <c r="A428" s="45" t="s">
        <v>803</v>
      </c>
      <c r="B428" s="44" t="s">
        <v>804</v>
      </c>
      <c r="C428" t="s">
        <v>1300</v>
      </c>
    </row>
    <row r="429" spans="1:3">
      <c r="A429" s="45" t="s">
        <v>1846</v>
      </c>
      <c r="B429" s="44" t="s">
        <v>1847</v>
      </c>
      <c r="C429" t="s">
        <v>1300</v>
      </c>
    </row>
    <row r="430" spans="1:3">
      <c r="A430" s="45" t="s">
        <v>1848</v>
      </c>
      <c r="B430" s="44" t="s">
        <v>1849</v>
      </c>
      <c r="C430" t="s">
        <v>1300</v>
      </c>
    </row>
    <row r="431" spans="1:3">
      <c r="A431" s="45" t="s">
        <v>1850</v>
      </c>
      <c r="B431" s="44" t="s">
        <v>1851</v>
      </c>
      <c r="C431" t="s">
        <v>1300</v>
      </c>
    </row>
    <row r="432" spans="1:3">
      <c r="A432" s="45" t="s">
        <v>1852</v>
      </c>
      <c r="B432" s="44" t="s">
        <v>1853</v>
      </c>
      <c r="C432" t="s">
        <v>1300</v>
      </c>
    </row>
    <row r="433" spans="1:3">
      <c r="A433" s="45" t="s">
        <v>1854</v>
      </c>
      <c r="B433" s="44" t="s">
        <v>1855</v>
      </c>
      <c r="C433" t="s">
        <v>1300</v>
      </c>
    </row>
    <row r="434" spans="1:3">
      <c r="A434" s="45" t="s">
        <v>1856</v>
      </c>
      <c r="B434" s="44" t="s">
        <v>1857</v>
      </c>
      <c r="C434" t="s">
        <v>1300</v>
      </c>
    </row>
    <row r="435" spans="1:3">
      <c r="A435" s="45" t="s">
        <v>1858</v>
      </c>
      <c r="B435" s="44" t="s">
        <v>1859</v>
      </c>
      <c r="C435" t="s">
        <v>1300</v>
      </c>
    </row>
    <row r="436" spans="1:3">
      <c r="A436" s="45" t="s">
        <v>334</v>
      </c>
      <c r="B436" s="44" t="s">
        <v>335</v>
      </c>
      <c r="C436" t="s">
        <v>1300</v>
      </c>
    </row>
    <row r="437" spans="1:3">
      <c r="A437" s="45" t="s">
        <v>336</v>
      </c>
      <c r="B437" s="44" t="s">
        <v>337</v>
      </c>
      <c r="C437" t="s">
        <v>1300</v>
      </c>
    </row>
    <row r="438" spans="1:3">
      <c r="A438" s="45" t="s">
        <v>338</v>
      </c>
      <c r="B438" s="44" t="s">
        <v>339</v>
      </c>
      <c r="C438" t="s">
        <v>1308</v>
      </c>
    </row>
    <row r="439" spans="1:3">
      <c r="A439" s="45" t="s">
        <v>1860</v>
      </c>
      <c r="B439" s="44" t="s">
        <v>1861</v>
      </c>
      <c r="C439" t="s">
        <v>1308</v>
      </c>
    </row>
    <row r="440" spans="1:3">
      <c r="A440" s="45" t="s">
        <v>1862</v>
      </c>
      <c r="B440" s="44" t="s">
        <v>1863</v>
      </c>
      <c r="C440" t="s">
        <v>1308</v>
      </c>
    </row>
    <row r="441" spans="1:3">
      <c r="A441" s="45" t="s">
        <v>1864</v>
      </c>
      <c r="B441" s="44" t="s">
        <v>1865</v>
      </c>
      <c r="C441" t="s">
        <v>1308</v>
      </c>
    </row>
    <row r="442" spans="1:3">
      <c r="A442" s="45" t="s">
        <v>805</v>
      </c>
      <c r="B442" s="44" t="s">
        <v>806</v>
      </c>
      <c r="C442" t="s">
        <v>1308</v>
      </c>
    </row>
    <row r="443" spans="1:3">
      <c r="A443" s="45" t="s">
        <v>1866</v>
      </c>
      <c r="B443" s="44" t="s">
        <v>1867</v>
      </c>
      <c r="C443" t="s">
        <v>1308</v>
      </c>
    </row>
    <row r="444" spans="1:3">
      <c r="A444" s="45" t="s">
        <v>1868</v>
      </c>
      <c r="B444" s="44" t="s">
        <v>1869</v>
      </c>
      <c r="C444" t="s">
        <v>1308</v>
      </c>
    </row>
    <row r="445" spans="1:3">
      <c r="A445" s="45" t="s">
        <v>1870</v>
      </c>
      <c r="B445" s="44" t="s">
        <v>1871</v>
      </c>
      <c r="C445" t="s">
        <v>1308</v>
      </c>
    </row>
    <row r="446" spans="1:3">
      <c r="A446" s="45" t="s">
        <v>1872</v>
      </c>
      <c r="B446" s="44" t="s">
        <v>1873</v>
      </c>
      <c r="C446" t="s">
        <v>1308</v>
      </c>
    </row>
    <row r="447" spans="1:3">
      <c r="A447" s="45" t="s">
        <v>1874</v>
      </c>
      <c r="B447" s="44" t="s">
        <v>1875</v>
      </c>
      <c r="C447" t="s">
        <v>1308</v>
      </c>
    </row>
    <row r="448" spans="1:3">
      <c r="A448" s="45" t="s">
        <v>1876</v>
      </c>
      <c r="B448" s="44" t="s">
        <v>1877</v>
      </c>
      <c r="C448" t="s">
        <v>1308</v>
      </c>
    </row>
    <row r="449" spans="1:3">
      <c r="A449" s="45" t="s">
        <v>807</v>
      </c>
      <c r="B449" s="44" t="s">
        <v>808</v>
      </c>
      <c r="C449" t="s">
        <v>1878</v>
      </c>
    </row>
    <row r="450" spans="1:3">
      <c r="A450" s="45" t="s">
        <v>809</v>
      </c>
      <c r="B450" s="44" t="s">
        <v>810</v>
      </c>
      <c r="C450" t="s">
        <v>1878</v>
      </c>
    </row>
    <row r="451" spans="1:3">
      <c r="A451" s="45" t="s">
        <v>811</v>
      </c>
      <c r="B451" s="44" t="s">
        <v>812</v>
      </c>
      <c r="C451" t="s">
        <v>1878</v>
      </c>
    </row>
    <row r="452" spans="1:3">
      <c r="A452" s="45" t="s">
        <v>813</v>
      </c>
      <c r="B452" s="44" t="s">
        <v>814</v>
      </c>
      <c r="C452" t="s">
        <v>1878</v>
      </c>
    </row>
    <row r="453" spans="1:3">
      <c r="A453" s="45" t="s">
        <v>815</v>
      </c>
      <c r="B453" s="44" t="s">
        <v>816</v>
      </c>
      <c r="C453" t="s">
        <v>1878</v>
      </c>
    </row>
    <row r="454" spans="1:3">
      <c r="A454" s="45" t="s">
        <v>817</v>
      </c>
      <c r="B454" s="44" t="s">
        <v>818</v>
      </c>
      <c r="C454" t="s">
        <v>1878</v>
      </c>
    </row>
    <row r="455" spans="1:3">
      <c r="A455" s="45" t="s">
        <v>819</v>
      </c>
      <c r="B455" s="44" t="s">
        <v>820</v>
      </c>
      <c r="C455" t="s">
        <v>1878</v>
      </c>
    </row>
    <row r="456" spans="1:3">
      <c r="A456" s="45" t="s">
        <v>1879</v>
      </c>
      <c r="B456" s="44" t="s">
        <v>1880</v>
      </c>
      <c r="C456" t="s">
        <v>1878</v>
      </c>
    </row>
    <row r="457" spans="1:3">
      <c r="A457" s="45" t="s">
        <v>821</v>
      </c>
      <c r="B457" s="44" t="s">
        <v>822</v>
      </c>
      <c r="C457" t="s">
        <v>1878</v>
      </c>
    </row>
    <row r="458" spans="1:3">
      <c r="A458" s="45" t="s">
        <v>1881</v>
      </c>
      <c r="B458" s="44" t="s">
        <v>1882</v>
      </c>
      <c r="C458" t="s">
        <v>1878</v>
      </c>
    </row>
    <row r="459" spans="1:3">
      <c r="A459" s="45" t="s">
        <v>1883</v>
      </c>
      <c r="B459" s="44" t="s">
        <v>1884</v>
      </c>
      <c r="C459" t="s">
        <v>1878</v>
      </c>
    </row>
    <row r="460" spans="1:3">
      <c r="A460" s="45" t="s">
        <v>1885</v>
      </c>
      <c r="B460" s="44" t="s">
        <v>1886</v>
      </c>
      <c r="C460" t="s">
        <v>1878</v>
      </c>
    </row>
    <row r="461" spans="1:3">
      <c r="A461" s="45" t="s">
        <v>823</v>
      </c>
      <c r="B461" s="44" t="s">
        <v>824</v>
      </c>
      <c r="C461" t="s">
        <v>1878</v>
      </c>
    </row>
    <row r="462" spans="1:3">
      <c r="A462" s="45" t="s">
        <v>825</v>
      </c>
      <c r="B462" s="44" t="s">
        <v>826</v>
      </c>
      <c r="C462" t="s">
        <v>1878</v>
      </c>
    </row>
    <row r="463" spans="1:3">
      <c r="A463" s="45" t="s">
        <v>827</v>
      </c>
      <c r="B463" s="44" t="s">
        <v>828</v>
      </c>
      <c r="C463" t="s">
        <v>1878</v>
      </c>
    </row>
    <row r="464" spans="1:3">
      <c r="A464" s="45" t="s">
        <v>829</v>
      </c>
      <c r="B464" s="44" t="s">
        <v>830</v>
      </c>
      <c r="C464" t="s">
        <v>1878</v>
      </c>
    </row>
    <row r="465" spans="1:3">
      <c r="A465" s="45" t="s">
        <v>831</v>
      </c>
      <c r="B465" s="44" t="s">
        <v>832</v>
      </c>
      <c r="C465" t="s">
        <v>1878</v>
      </c>
    </row>
    <row r="466" spans="1:3">
      <c r="A466" s="45" t="s">
        <v>833</v>
      </c>
      <c r="B466" s="44" t="s">
        <v>834</v>
      </c>
      <c r="C466" t="s">
        <v>1878</v>
      </c>
    </row>
    <row r="467" spans="1:3">
      <c r="A467" s="45" t="s">
        <v>835</v>
      </c>
      <c r="B467" s="44" t="s">
        <v>836</v>
      </c>
      <c r="C467" t="s">
        <v>1878</v>
      </c>
    </row>
    <row r="468" spans="1:3">
      <c r="A468" s="45" t="s">
        <v>1887</v>
      </c>
      <c r="B468" s="44" t="s">
        <v>1888</v>
      </c>
      <c r="C468" t="s">
        <v>1878</v>
      </c>
    </row>
    <row r="469" spans="1:3">
      <c r="A469" s="45" t="s">
        <v>837</v>
      </c>
      <c r="B469" s="44" t="s">
        <v>838</v>
      </c>
      <c r="C469" t="s">
        <v>1878</v>
      </c>
    </row>
    <row r="470" spans="1:3">
      <c r="A470" s="45" t="s">
        <v>1889</v>
      </c>
      <c r="B470" s="44" t="s">
        <v>1890</v>
      </c>
      <c r="C470" t="s">
        <v>1878</v>
      </c>
    </row>
    <row r="471" spans="1:3">
      <c r="A471" s="45" t="s">
        <v>1891</v>
      </c>
      <c r="B471" s="44" t="s">
        <v>1892</v>
      </c>
      <c r="C471" t="s">
        <v>1878</v>
      </c>
    </row>
    <row r="472" spans="1:3">
      <c r="A472" s="45" t="s">
        <v>839</v>
      </c>
      <c r="B472" s="44" t="s">
        <v>840</v>
      </c>
      <c r="C472" t="s">
        <v>1878</v>
      </c>
    </row>
    <row r="473" spans="1:3">
      <c r="A473" s="45" t="s">
        <v>841</v>
      </c>
      <c r="B473" s="44" t="s">
        <v>842</v>
      </c>
      <c r="C473" t="s">
        <v>1878</v>
      </c>
    </row>
    <row r="474" spans="1:3">
      <c r="A474" s="45" t="s">
        <v>843</v>
      </c>
      <c r="B474" s="44" t="s">
        <v>844</v>
      </c>
      <c r="C474" t="s">
        <v>1878</v>
      </c>
    </row>
    <row r="475" spans="1:3">
      <c r="A475" s="45" t="s">
        <v>845</v>
      </c>
      <c r="B475" s="44" t="s">
        <v>846</v>
      </c>
      <c r="C475" t="s">
        <v>1878</v>
      </c>
    </row>
    <row r="476" spans="1:3">
      <c r="A476" s="45" t="s">
        <v>847</v>
      </c>
      <c r="B476" s="44" t="s">
        <v>848</v>
      </c>
      <c r="C476" t="s">
        <v>1878</v>
      </c>
    </row>
    <row r="477" spans="1:3">
      <c r="A477" s="45" t="s">
        <v>849</v>
      </c>
      <c r="B477" s="44" t="s">
        <v>850</v>
      </c>
      <c r="C477" t="s">
        <v>1878</v>
      </c>
    </row>
    <row r="478" spans="1:3">
      <c r="A478" s="45" t="s">
        <v>1893</v>
      </c>
      <c r="B478" s="44" t="s">
        <v>1894</v>
      </c>
      <c r="C478" t="s">
        <v>1878</v>
      </c>
    </row>
    <row r="479" spans="1:3">
      <c r="A479" s="45" t="s">
        <v>1895</v>
      </c>
      <c r="B479" s="44" t="s">
        <v>1896</v>
      </c>
      <c r="C479" t="s">
        <v>1878</v>
      </c>
    </row>
    <row r="480" spans="1:3">
      <c r="A480" s="45" t="s">
        <v>851</v>
      </c>
      <c r="B480" s="44" t="s">
        <v>852</v>
      </c>
      <c r="C480" t="s">
        <v>1878</v>
      </c>
    </row>
    <row r="481" spans="1:3">
      <c r="A481" s="45" t="s">
        <v>1897</v>
      </c>
      <c r="B481" s="44" t="s">
        <v>1898</v>
      </c>
      <c r="C481" t="s">
        <v>1878</v>
      </c>
    </row>
    <row r="482" spans="1:3">
      <c r="A482" s="45" t="s">
        <v>1899</v>
      </c>
      <c r="B482" s="44" t="s">
        <v>1900</v>
      </c>
      <c r="C482" t="s">
        <v>1878</v>
      </c>
    </row>
    <row r="483" spans="1:3">
      <c r="A483" s="45" t="s">
        <v>853</v>
      </c>
      <c r="B483" s="44" t="s">
        <v>854</v>
      </c>
      <c r="C483" t="s">
        <v>1878</v>
      </c>
    </row>
    <row r="484" spans="1:3">
      <c r="A484" s="45" t="s">
        <v>855</v>
      </c>
      <c r="B484" s="44" t="s">
        <v>856</v>
      </c>
      <c r="C484" t="s">
        <v>1878</v>
      </c>
    </row>
    <row r="485" spans="1:3">
      <c r="A485" s="45" t="s">
        <v>857</v>
      </c>
      <c r="B485" s="44" t="s">
        <v>858</v>
      </c>
      <c r="C485" t="s">
        <v>1878</v>
      </c>
    </row>
    <row r="486" spans="1:3">
      <c r="A486" s="45" t="s">
        <v>859</v>
      </c>
      <c r="B486" s="44" t="s">
        <v>860</v>
      </c>
      <c r="C486" t="s">
        <v>1878</v>
      </c>
    </row>
    <row r="487" spans="1:3">
      <c r="A487" s="45" t="s">
        <v>861</v>
      </c>
      <c r="B487" s="44" t="s">
        <v>862</v>
      </c>
      <c r="C487" t="s">
        <v>1878</v>
      </c>
    </row>
    <row r="488" spans="1:3">
      <c r="A488" s="45" t="s">
        <v>863</v>
      </c>
      <c r="B488" s="44" t="s">
        <v>864</v>
      </c>
      <c r="C488" t="s">
        <v>1878</v>
      </c>
    </row>
    <row r="489" spans="1:3">
      <c r="A489" s="45" t="s">
        <v>1901</v>
      </c>
      <c r="B489" s="44" t="s">
        <v>1902</v>
      </c>
      <c r="C489" t="s">
        <v>1878</v>
      </c>
    </row>
    <row r="490" spans="1:3">
      <c r="A490" s="45" t="s">
        <v>1903</v>
      </c>
      <c r="B490" s="44" t="s">
        <v>1904</v>
      </c>
      <c r="C490" t="s">
        <v>1878</v>
      </c>
    </row>
    <row r="491" spans="1:3">
      <c r="A491" s="45" t="s">
        <v>865</v>
      </c>
      <c r="B491" s="44" t="s">
        <v>866</v>
      </c>
      <c r="C491" t="s">
        <v>1878</v>
      </c>
    </row>
    <row r="492" spans="1:3">
      <c r="A492" s="45" t="s">
        <v>1905</v>
      </c>
      <c r="B492" s="44" t="s">
        <v>1906</v>
      </c>
      <c r="C492" t="s">
        <v>1878</v>
      </c>
    </row>
    <row r="493" spans="1:3">
      <c r="A493" s="45" t="s">
        <v>1907</v>
      </c>
      <c r="B493" s="44" t="s">
        <v>1908</v>
      </c>
      <c r="C493" t="s">
        <v>1878</v>
      </c>
    </row>
    <row r="494" spans="1:3">
      <c r="A494" s="45" t="s">
        <v>867</v>
      </c>
      <c r="B494" s="44" t="s">
        <v>868</v>
      </c>
      <c r="C494" t="s">
        <v>1878</v>
      </c>
    </row>
    <row r="495" spans="1:3">
      <c r="A495" s="45" t="s">
        <v>869</v>
      </c>
      <c r="B495" s="44" t="s">
        <v>870</v>
      </c>
      <c r="C495" t="s">
        <v>1878</v>
      </c>
    </row>
    <row r="496" spans="1:3">
      <c r="A496" s="45" t="s">
        <v>871</v>
      </c>
      <c r="B496" s="44" t="s">
        <v>872</v>
      </c>
      <c r="C496" t="s">
        <v>1878</v>
      </c>
    </row>
    <row r="497" spans="1:3">
      <c r="A497" s="45" t="s">
        <v>873</v>
      </c>
      <c r="B497" s="44" t="s">
        <v>874</v>
      </c>
      <c r="C497" t="s">
        <v>1878</v>
      </c>
    </row>
    <row r="498" spans="1:3">
      <c r="A498" s="45" t="s">
        <v>875</v>
      </c>
      <c r="B498" s="44" t="s">
        <v>876</v>
      </c>
      <c r="C498" t="s">
        <v>1878</v>
      </c>
    </row>
    <row r="499" spans="1:3">
      <c r="A499" s="45" t="s">
        <v>1909</v>
      </c>
      <c r="B499" s="44" t="s">
        <v>1910</v>
      </c>
      <c r="C499" t="s">
        <v>1878</v>
      </c>
    </row>
    <row r="500" spans="1:3">
      <c r="A500" s="45" t="s">
        <v>1911</v>
      </c>
      <c r="B500" s="44" t="s">
        <v>1912</v>
      </c>
      <c r="C500" t="s">
        <v>1878</v>
      </c>
    </row>
    <row r="501" spans="1:3">
      <c r="A501" s="45" t="s">
        <v>1913</v>
      </c>
      <c r="B501" s="44" t="s">
        <v>1914</v>
      </c>
      <c r="C501" t="s">
        <v>1878</v>
      </c>
    </row>
    <row r="502" spans="1:3">
      <c r="A502" s="45" t="s">
        <v>1915</v>
      </c>
      <c r="B502" s="44" t="s">
        <v>1916</v>
      </c>
      <c r="C502" t="s">
        <v>1878</v>
      </c>
    </row>
    <row r="503" spans="1:3">
      <c r="A503" s="45" t="s">
        <v>877</v>
      </c>
      <c r="B503" s="44" t="s">
        <v>878</v>
      </c>
      <c r="C503" t="s">
        <v>1878</v>
      </c>
    </row>
    <row r="504" spans="1:3">
      <c r="A504" s="45" t="s">
        <v>879</v>
      </c>
      <c r="B504" s="44" t="s">
        <v>880</v>
      </c>
      <c r="C504" t="s">
        <v>1878</v>
      </c>
    </row>
    <row r="505" spans="1:3">
      <c r="A505" s="45" t="s">
        <v>881</v>
      </c>
      <c r="B505" s="44" t="s">
        <v>882</v>
      </c>
      <c r="C505" t="s">
        <v>1878</v>
      </c>
    </row>
    <row r="506" spans="1:3">
      <c r="A506" s="45" t="s">
        <v>883</v>
      </c>
      <c r="B506" s="44" t="s">
        <v>884</v>
      </c>
      <c r="C506" t="s">
        <v>1878</v>
      </c>
    </row>
    <row r="507" spans="1:3">
      <c r="A507" s="45" t="s">
        <v>885</v>
      </c>
      <c r="B507" s="44" t="s">
        <v>886</v>
      </c>
      <c r="C507" t="s">
        <v>1878</v>
      </c>
    </row>
    <row r="508" spans="1:3">
      <c r="A508" s="45" t="s">
        <v>887</v>
      </c>
      <c r="B508" s="44" t="s">
        <v>888</v>
      </c>
      <c r="C508" t="s">
        <v>1878</v>
      </c>
    </row>
    <row r="509" spans="1:3">
      <c r="A509" s="45" t="s">
        <v>1917</v>
      </c>
      <c r="B509" s="44" t="s">
        <v>1918</v>
      </c>
      <c r="C509" t="s">
        <v>1878</v>
      </c>
    </row>
    <row r="510" spans="1:3">
      <c r="A510" s="45" t="s">
        <v>1919</v>
      </c>
      <c r="B510" s="44" t="s">
        <v>1920</v>
      </c>
      <c r="C510" t="s">
        <v>1878</v>
      </c>
    </row>
    <row r="511" spans="1:3">
      <c r="A511" s="45" t="s">
        <v>889</v>
      </c>
      <c r="B511" s="44" t="s">
        <v>890</v>
      </c>
      <c r="C511" t="s">
        <v>1878</v>
      </c>
    </row>
    <row r="512" spans="1:3">
      <c r="A512" s="45" t="s">
        <v>1921</v>
      </c>
      <c r="B512" s="44" t="s">
        <v>1922</v>
      </c>
      <c r="C512" t="s">
        <v>1878</v>
      </c>
    </row>
    <row r="513" spans="1:3">
      <c r="A513" s="45" t="s">
        <v>1923</v>
      </c>
      <c r="B513" s="44" t="s">
        <v>1924</v>
      </c>
      <c r="C513" t="s">
        <v>1878</v>
      </c>
    </row>
    <row r="514" spans="1:3">
      <c r="A514" s="45" t="s">
        <v>1925</v>
      </c>
      <c r="B514" s="44" t="s">
        <v>1926</v>
      </c>
      <c r="C514" t="s">
        <v>1878</v>
      </c>
    </row>
    <row r="515" spans="1:3">
      <c r="A515" s="45" t="s">
        <v>1927</v>
      </c>
      <c r="B515" s="44" t="s">
        <v>1928</v>
      </c>
      <c r="C515" t="s">
        <v>1878</v>
      </c>
    </row>
    <row r="516" spans="1:3">
      <c r="A516" s="45" t="s">
        <v>1929</v>
      </c>
      <c r="B516" s="44" t="s">
        <v>1930</v>
      </c>
      <c r="C516" t="s">
        <v>1878</v>
      </c>
    </row>
    <row r="517" spans="1:3">
      <c r="A517" s="45" t="s">
        <v>1931</v>
      </c>
      <c r="B517" s="44" t="s">
        <v>1932</v>
      </c>
      <c r="C517" t="s">
        <v>1878</v>
      </c>
    </row>
    <row r="518" spans="1:3">
      <c r="A518" s="45" t="s">
        <v>1933</v>
      </c>
      <c r="B518" s="44" t="s">
        <v>1934</v>
      </c>
      <c r="C518" t="s">
        <v>1878</v>
      </c>
    </row>
    <row r="519" spans="1:3">
      <c r="A519" s="45" t="s">
        <v>1935</v>
      </c>
      <c r="B519" s="44" t="s">
        <v>1936</v>
      </c>
      <c r="C519" t="s">
        <v>1878</v>
      </c>
    </row>
    <row r="520" spans="1:3">
      <c r="A520" s="45" t="s">
        <v>1937</v>
      </c>
      <c r="B520" s="44" t="s">
        <v>1938</v>
      </c>
      <c r="C520" t="s">
        <v>1878</v>
      </c>
    </row>
    <row r="521" spans="1:3">
      <c r="A521" s="45" t="s">
        <v>1939</v>
      </c>
      <c r="B521" s="44" t="s">
        <v>1940</v>
      </c>
      <c r="C521" t="s">
        <v>1878</v>
      </c>
    </row>
    <row r="522" spans="1:3">
      <c r="A522" s="45" t="s">
        <v>1941</v>
      </c>
      <c r="B522" s="44" t="s">
        <v>1942</v>
      </c>
      <c r="C522" t="s">
        <v>1878</v>
      </c>
    </row>
    <row r="523" spans="1:3">
      <c r="A523" s="45" t="s">
        <v>1943</v>
      </c>
      <c r="B523" s="44" t="s">
        <v>1944</v>
      </c>
      <c r="C523" t="s">
        <v>1878</v>
      </c>
    </row>
    <row r="524" spans="1:3">
      <c r="A524" s="45" t="s">
        <v>1945</v>
      </c>
      <c r="B524" s="44" t="s">
        <v>1946</v>
      </c>
      <c r="C524" t="s">
        <v>1878</v>
      </c>
    </row>
    <row r="525" spans="1:3">
      <c r="A525" s="45" t="s">
        <v>1947</v>
      </c>
      <c r="B525" s="44" t="s">
        <v>1948</v>
      </c>
      <c r="C525" t="s">
        <v>1878</v>
      </c>
    </row>
    <row r="526" spans="1:3">
      <c r="A526" s="45" t="s">
        <v>1949</v>
      </c>
      <c r="B526" s="44" t="s">
        <v>1950</v>
      </c>
      <c r="C526" t="s">
        <v>1878</v>
      </c>
    </row>
    <row r="527" spans="1:3">
      <c r="A527" s="45" t="s">
        <v>1951</v>
      </c>
      <c r="B527" s="44" t="s">
        <v>1952</v>
      </c>
      <c r="C527" t="s">
        <v>1878</v>
      </c>
    </row>
    <row r="528" spans="1:3">
      <c r="A528" s="45" t="s">
        <v>1953</v>
      </c>
      <c r="B528" s="44" t="s">
        <v>1954</v>
      </c>
      <c r="C528" t="s">
        <v>1878</v>
      </c>
    </row>
    <row r="529" spans="1:3">
      <c r="A529" s="45" t="s">
        <v>1955</v>
      </c>
      <c r="B529" s="44" t="s">
        <v>1956</v>
      </c>
      <c r="C529" t="s">
        <v>1878</v>
      </c>
    </row>
    <row r="530" spans="1:3">
      <c r="A530" s="45" t="s">
        <v>1957</v>
      </c>
      <c r="B530" s="44" t="s">
        <v>1958</v>
      </c>
      <c r="C530" t="s">
        <v>1878</v>
      </c>
    </row>
    <row r="531" spans="1:3">
      <c r="A531" s="45" t="s">
        <v>1959</v>
      </c>
      <c r="B531" s="44" t="s">
        <v>1960</v>
      </c>
      <c r="C531" t="s">
        <v>1878</v>
      </c>
    </row>
    <row r="532" spans="1:3">
      <c r="A532" s="45" t="s">
        <v>1961</v>
      </c>
      <c r="B532" s="44" t="s">
        <v>1962</v>
      </c>
      <c r="C532" t="s">
        <v>1878</v>
      </c>
    </row>
    <row r="533" spans="1:3">
      <c r="A533" s="45" t="s">
        <v>1963</v>
      </c>
      <c r="B533" s="44" t="s">
        <v>1964</v>
      </c>
      <c r="C533" t="s">
        <v>1878</v>
      </c>
    </row>
    <row r="534" spans="1:3">
      <c r="A534" s="45" t="s">
        <v>1965</v>
      </c>
      <c r="B534" s="44" t="s">
        <v>1966</v>
      </c>
      <c r="C534" t="s">
        <v>1878</v>
      </c>
    </row>
    <row r="535" spans="1:3">
      <c r="A535" s="45" t="s">
        <v>1967</v>
      </c>
      <c r="B535" s="44" t="s">
        <v>1968</v>
      </c>
      <c r="C535" t="s">
        <v>1878</v>
      </c>
    </row>
    <row r="536" spans="1:3">
      <c r="A536" s="45" t="s">
        <v>1969</v>
      </c>
      <c r="B536" s="44" t="s">
        <v>1970</v>
      </c>
      <c r="C536" t="s">
        <v>1878</v>
      </c>
    </row>
    <row r="537" spans="1:3">
      <c r="A537" s="45" t="s">
        <v>1971</v>
      </c>
      <c r="B537" s="44" t="s">
        <v>1972</v>
      </c>
      <c r="C537" t="s">
        <v>1878</v>
      </c>
    </row>
    <row r="538" spans="1:3">
      <c r="A538" s="45" t="s">
        <v>1973</v>
      </c>
      <c r="B538" s="44" t="s">
        <v>1974</v>
      </c>
      <c r="C538" t="s">
        <v>1878</v>
      </c>
    </row>
    <row r="539" spans="1:3">
      <c r="A539" s="45" t="s">
        <v>1975</v>
      </c>
      <c r="B539" s="44" t="s">
        <v>1976</v>
      </c>
      <c r="C539" t="s">
        <v>1878</v>
      </c>
    </row>
    <row r="540" spans="1:3">
      <c r="A540" s="45" t="s">
        <v>1977</v>
      </c>
      <c r="B540" s="44" t="s">
        <v>1978</v>
      </c>
      <c r="C540" t="s">
        <v>1878</v>
      </c>
    </row>
    <row r="541" spans="1:3">
      <c r="A541" s="45" t="s">
        <v>1979</v>
      </c>
      <c r="B541" s="44" t="s">
        <v>1980</v>
      </c>
      <c r="C541" t="s">
        <v>1878</v>
      </c>
    </row>
    <row r="542" spans="1:3">
      <c r="A542" s="45" t="s">
        <v>1981</v>
      </c>
      <c r="B542" s="44" t="s">
        <v>1982</v>
      </c>
      <c r="C542" t="s">
        <v>1878</v>
      </c>
    </row>
    <row r="543" spans="1:3">
      <c r="A543" s="45" t="s">
        <v>1983</v>
      </c>
      <c r="B543" s="44" t="s">
        <v>1984</v>
      </c>
      <c r="C543" t="s">
        <v>1878</v>
      </c>
    </row>
    <row r="544" spans="1:3">
      <c r="A544" s="45" t="s">
        <v>1985</v>
      </c>
      <c r="B544" s="44" t="s">
        <v>1986</v>
      </c>
      <c r="C544" t="s">
        <v>1878</v>
      </c>
    </row>
    <row r="545" spans="1:3">
      <c r="A545" s="45" t="s">
        <v>1987</v>
      </c>
      <c r="B545" s="44" t="s">
        <v>1988</v>
      </c>
      <c r="C545" t="s">
        <v>1878</v>
      </c>
    </row>
    <row r="546" spans="1:3">
      <c r="A546" s="45" t="s">
        <v>1989</v>
      </c>
      <c r="B546" s="44" t="s">
        <v>1990</v>
      </c>
      <c r="C546" t="s">
        <v>1878</v>
      </c>
    </row>
    <row r="547" spans="1:3">
      <c r="A547" s="45" t="s">
        <v>1991</v>
      </c>
      <c r="B547" s="44" t="s">
        <v>1992</v>
      </c>
      <c r="C547" t="s">
        <v>1878</v>
      </c>
    </row>
    <row r="548" spans="1:3">
      <c r="A548" s="45" t="s">
        <v>891</v>
      </c>
      <c r="B548" s="44" t="s">
        <v>892</v>
      </c>
      <c r="C548" t="s">
        <v>1878</v>
      </c>
    </row>
    <row r="549" spans="1:3">
      <c r="A549" s="45" t="s">
        <v>893</v>
      </c>
      <c r="B549" s="44" t="s">
        <v>894</v>
      </c>
      <c r="C549" t="s">
        <v>1878</v>
      </c>
    </row>
    <row r="550" spans="1:3">
      <c r="A550" s="45" t="s">
        <v>895</v>
      </c>
      <c r="B550" s="44" t="s">
        <v>896</v>
      </c>
      <c r="C550" t="s">
        <v>1878</v>
      </c>
    </row>
    <row r="551" spans="1:3">
      <c r="A551" s="45" t="s">
        <v>897</v>
      </c>
      <c r="B551" s="44" t="s">
        <v>898</v>
      </c>
      <c r="C551" t="s">
        <v>1878</v>
      </c>
    </row>
    <row r="552" spans="1:3">
      <c r="A552" s="45" t="s">
        <v>899</v>
      </c>
      <c r="B552" s="44" t="s">
        <v>900</v>
      </c>
      <c r="C552" t="s">
        <v>1878</v>
      </c>
    </row>
    <row r="553" spans="1:3">
      <c r="A553" s="45" t="s">
        <v>1993</v>
      </c>
      <c r="B553" s="44" t="s">
        <v>1994</v>
      </c>
      <c r="C553" t="s">
        <v>1878</v>
      </c>
    </row>
    <row r="554" spans="1:3">
      <c r="A554" s="45" t="s">
        <v>1995</v>
      </c>
      <c r="B554" s="44" t="s">
        <v>1996</v>
      </c>
      <c r="C554" t="s">
        <v>1878</v>
      </c>
    </row>
    <row r="555" spans="1:3">
      <c r="A555" s="45" t="s">
        <v>1997</v>
      </c>
      <c r="B555" s="44" t="s">
        <v>1998</v>
      </c>
      <c r="C555" t="s">
        <v>1878</v>
      </c>
    </row>
    <row r="556" spans="1:3">
      <c r="A556" s="45" t="s">
        <v>901</v>
      </c>
      <c r="B556" s="44" t="s">
        <v>902</v>
      </c>
      <c r="C556" t="s">
        <v>1878</v>
      </c>
    </row>
    <row r="557" spans="1:3">
      <c r="A557" s="45" t="s">
        <v>1999</v>
      </c>
      <c r="B557" s="44" t="s">
        <v>2000</v>
      </c>
      <c r="C557" t="s">
        <v>1878</v>
      </c>
    </row>
    <row r="558" spans="1:3">
      <c r="A558" s="45" t="s">
        <v>2001</v>
      </c>
      <c r="B558" s="44" t="s">
        <v>2002</v>
      </c>
      <c r="C558" t="s">
        <v>1878</v>
      </c>
    </row>
    <row r="559" spans="1:3">
      <c r="A559" s="45" t="s">
        <v>2004</v>
      </c>
      <c r="B559" s="44" t="s">
        <v>2005</v>
      </c>
      <c r="C559" t="s">
        <v>1878</v>
      </c>
    </row>
    <row r="560" spans="1:3">
      <c r="A560" s="45" t="s">
        <v>903</v>
      </c>
      <c r="B560" s="44" t="s">
        <v>904</v>
      </c>
      <c r="C560" t="s">
        <v>2003</v>
      </c>
    </row>
    <row r="561" spans="1:3">
      <c r="A561" s="45" t="s">
        <v>2006</v>
      </c>
      <c r="B561" s="44" t="s">
        <v>2007</v>
      </c>
      <c r="C561" t="s">
        <v>2003</v>
      </c>
    </row>
    <row r="562" spans="1:3">
      <c r="A562" s="45" t="s">
        <v>2008</v>
      </c>
      <c r="B562" s="44" t="s">
        <v>2009</v>
      </c>
      <c r="C562" t="s">
        <v>1878</v>
      </c>
    </row>
    <row r="563" spans="1:3">
      <c r="A563" s="45" t="s">
        <v>2010</v>
      </c>
      <c r="B563" s="44" t="s">
        <v>2011</v>
      </c>
      <c r="C563" t="s">
        <v>1878</v>
      </c>
    </row>
    <row r="564" spans="1:3">
      <c r="A564" s="45" t="s">
        <v>2012</v>
      </c>
      <c r="B564" s="44" t="s">
        <v>2013</v>
      </c>
      <c r="C564" t="s">
        <v>1878</v>
      </c>
    </row>
    <row r="565" spans="1:3">
      <c r="A565" s="45" t="s">
        <v>905</v>
      </c>
      <c r="B565" s="44" t="s">
        <v>906</v>
      </c>
      <c r="C565" t="s">
        <v>2003</v>
      </c>
    </row>
    <row r="566" spans="1:3">
      <c r="A566" s="45" t="s">
        <v>907</v>
      </c>
      <c r="B566" s="44" t="s">
        <v>908</v>
      </c>
      <c r="C566" t="s">
        <v>2003</v>
      </c>
    </row>
    <row r="567" spans="1:3">
      <c r="A567" s="45" t="s">
        <v>909</v>
      </c>
      <c r="B567" s="44" t="s">
        <v>910</v>
      </c>
      <c r="C567" t="s">
        <v>2003</v>
      </c>
    </row>
    <row r="568" spans="1:3">
      <c r="A568" s="45" t="s">
        <v>911</v>
      </c>
      <c r="B568" s="44" t="s">
        <v>912</v>
      </c>
      <c r="C568" t="s">
        <v>2003</v>
      </c>
    </row>
    <row r="569" spans="1:3">
      <c r="A569" s="45" t="s">
        <v>913</v>
      </c>
      <c r="B569" s="44" t="s">
        <v>914</v>
      </c>
      <c r="C569" t="s">
        <v>2003</v>
      </c>
    </row>
    <row r="570" spans="1:3">
      <c r="A570" s="45" t="s">
        <v>2014</v>
      </c>
      <c r="B570" s="44" t="s">
        <v>2015</v>
      </c>
      <c r="C570" t="s">
        <v>2003</v>
      </c>
    </row>
    <row r="571" spans="1:3">
      <c r="A571" s="45" t="s">
        <v>915</v>
      </c>
      <c r="B571" s="44" t="s">
        <v>916</v>
      </c>
      <c r="C571" t="s">
        <v>2003</v>
      </c>
    </row>
    <row r="572" spans="1:3">
      <c r="A572" s="45" t="s">
        <v>917</v>
      </c>
      <c r="B572" s="44" t="s">
        <v>918</v>
      </c>
      <c r="C572" t="s">
        <v>2003</v>
      </c>
    </row>
    <row r="573" spans="1:3">
      <c r="A573" s="45" t="s">
        <v>919</v>
      </c>
      <c r="B573" s="44" t="s">
        <v>920</v>
      </c>
      <c r="C573" t="s">
        <v>2003</v>
      </c>
    </row>
    <row r="574" spans="1:3">
      <c r="A574" s="45" t="s">
        <v>2016</v>
      </c>
      <c r="B574" s="44" t="s">
        <v>2017</v>
      </c>
      <c r="C574" t="s">
        <v>2003</v>
      </c>
    </row>
    <row r="575" spans="1:3">
      <c r="A575" s="45" t="s">
        <v>2018</v>
      </c>
      <c r="B575" s="44" t="s">
        <v>2019</v>
      </c>
      <c r="C575" t="s">
        <v>2003</v>
      </c>
    </row>
    <row r="576" spans="1:3">
      <c r="A576" s="45" t="s">
        <v>2020</v>
      </c>
      <c r="B576" s="44" t="s">
        <v>2021</v>
      </c>
      <c r="C576" t="s">
        <v>2003</v>
      </c>
    </row>
    <row r="577" spans="1:3">
      <c r="A577" s="45" t="s">
        <v>2022</v>
      </c>
      <c r="B577" s="44" t="s">
        <v>2023</v>
      </c>
      <c r="C577" t="s">
        <v>2003</v>
      </c>
    </row>
    <row r="578" spans="1:3">
      <c r="A578" s="45" t="s">
        <v>2024</v>
      </c>
      <c r="B578" s="44" t="s">
        <v>2025</v>
      </c>
      <c r="C578" t="s">
        <v>2003</v>
      </c>
    </row>
    <row r="579" spans="1:3">
      <c r="A579" s="45" t="s">
        <v>2026</v>
      </c>
      <c r="B579" s="44" t="s">
        <v>2027</v>
      </c>
      <c r="C579" t="s">
        <v>2003</v>
      </c>
    </row>
    <row r="580" spans="1:3">
      <c r="A580" s="45" t="s">
        <v>2028</v>
      </c>
      <c r="B580" s="44" t="s">
        <v>2029</v>
      </c>
      <c r="C580" t="s">
        <v>2003</v>
      </c>
    </row>
    <row r="581" spans="1:3">
      <c r="A581" s="45" t="s">
        <v>2030</v>
      </c>
      <c r="B581" s="44" t="s">
        <v>2031</v>
      </c>
      <c r="C581" t="s">
        <v>2003</v>
      </c>
    </row>
    <row r="582" spans="1:3">
      <c r="A582" s="45" t="s">
        <v>2032</v>
      </c>
      <c r="B582" s="44" t="s">
        <v>2033</v>
      </c>
      <c r="C582" t="s">
        <v>2003</v>
      </c>
    </row>
    <row r="583" spans="1:3">
      <c r="A583" s="45" t="s">
        <v>2034</v>
      </c>
      <c r="B583" s="44" t="s">
        <v>2035</v>
      </c>
      <c r="C583" t="s">
        <v>2003</v>
      </c>
    </row>
    <row r="584" spans="1:3">
      <c r="A584" s="45" t="s">
        <v>921</v>
      </c>
      <c r="B584" s="44" t="s">
        <v>922</v>
      </c>
      <c r="C584" t="s">
        <v>2003</v>
      </c>
    </row>
    <row r="585" spans="1:3">
      <c r="A585" s="45" t="s">
        <v>2036</v>
      </c>
      <c r="B585" s="44" t="s">
        <v>2037</v>
      </c>
      <c r="C585" t="s">
        <v>2003</v>
      </c>
    </row>
    <row r="586" spans="1:3">
      <c r="A586" s="45" t="s">
        <v>2038</v>
      </c>
      <c r="B586" s="44" t="s">
        <v>2039</v>
      </c>
      <c r="C586" t="s">
        <v>2003</v>
      </c>
    </row>
    <row r="587" spans="1:3">
      <c r="A587" s="45" t="s">
        <v>923</v>
      </c>
      <c r="B587" s="44" t="s">
        <v>924</v>
      </c>
      <c r="C587" t="s">
        <v>2003</v>
      </c>
    </row>
    <row r="588" spans="1:3">
      <c r="A588" s="45" t="s">
        <v>2040</v>
      </c>
      <c r="B588" s="44" t="s">
        <v>2041</v>
      </c>
      <c r="C588" t="s">
        <v>2003</v>
      </c>
    </row>
    <row r="589" spans="1:3">
      <c r="A589" s="45" t="s">
        <v>925</v>
      </c>
      <c r="B589" s="44" t="s">
        <v>926</v>
      </c>
      <c r="C589" t="s">
        <v>2003</v>
      </c>
    </row>
    <row r="590" spans="1:3">
      <c r="A590" s="45" t="s">
        <v>2042</v>
      </c>
      <c r="B590" s="44" t="s">
        <v>2043</v>
      </c>
      <c r="C590" t="s">
        <v>2003</v>
      </c>
    </row>
    <row r="591" spans="1:3">
      <c r="A591" s="45" t="s">
        <v>2044</v>
      </c>
      <c r="B591" s="44" t="s">
        <v>2045</v>
      </c>
      <c r="C591" t="s">
        <v>2003</v>
      </c>
    </row>
    <row r="592" spans="1:3">
      <c r="A592" s="45" t="s">
        <v>2046</v>
      </c>
      <c r="B592" s="44" t="s">
        <v>2047</v>
      </c>
      <c r="C592" t="s">
        <v>2003</v>
      </c>
    </row>
    <row r="593" spans="1:3">
      <c r="A593" s="45" t="s">
        <v>2048</v>
      </c>
      <c r="B593" s="44" t="s">
        <v>2049</v>
      </c>
      <c r="C593" t="s">
        <v>2003</v>
      </c>
    </row>
    <row r="594" spans="1:3">
      <c r="A594" s="45" t="s">
        <v>2050</v>
      </c>
      <c r="B594" s="44" t="s">
        <v>2051</v>
      </c>
      <c r="C594" t="s">
        <v>2003</v>
      </c>
    </row>
    <row r="595" spans="1:3">
      <c r="A595" s="45" t="s">
        <v>927</v>
      </c>
      <c r="B595" s="44" t="s">
        <v>928</v>
      </c>
      <c r="C595" t="s">
        <v>2003</v>
      </c>
    </row>
    <row r="596" spans="1:3">
      <c r="A596" s="45" t="s">
        <v>929</v>
      </c>
      <c r="B596" s="44" t="s">
        <v>930</v>
      </c>
      <c r="C596" t="s">
        <v>2003</v>
      </c>
    </row>
    <row r="597" spans="1:3">
      <c r="A597" s="45" t="s">
        <v>2052</v>
      </c>
      <c r="B597" s="44" t="s">
        <v>2053</v>
      </c>
      <c r="C597" t="s">
        <v>2003</v>
      </c>
    </row>
    <row r="598" spans="1:3">
      <c r="A598" s="45" t="s">
        <v>2054</v>
      </c>
      <c r="B598" s="44" t="s">
        <v>2055</v>
      </c>
      <c r="C598" t="s">
        <v>2003</v>
      </c>
    </row>
    <row r="599" spans="1:3">
      <c r="A599" s="45" t="s">
        <v>2056</v>
      </c>
      <c r="B599" s="44" t="s">
        <v>2057</v>
      </c>
      <c r="C599" t="s">
        <v>2003</v>
      </c>
    </row>
    <row r="600" spans="1:3">
      <c r="A600" s="45" t="s">
        <v>2058</v>
      </c>
      <c r="B600" s="44" t="s">
        <v>2059</v>
      </c>
      <c r="C600" t="s">
        <v>2003</v>
      </c>
    </row>
    <row r="601" spans="1:3">
      <c r="A601" s="45" t="s">
        <v>2060</v>
      </c>
      <c r="B601" s="44" t="s">
        <v>2061</v>
      </c>
      <c r="C601" t="s">
        <v>2003</v>
      </c>
    </row>
    <row r="602" spans="1:3">
      <c r="A602" s="45" t="s">
        <v>2062</v>
      </c>
      <c r="B602" s="44" t="s">
        <v>2063</v>
      </c>
      <c r="C602" t="s">
        <v>2003</v>
      </c>
    </row>
    <row r="603" spans="1:3">
      <c r="A603" s="45" t="s">
        <v>2064</v>
      </c>
      <c r="B603" s="44" t="s">
        <v>2065</v>
      </c>
      <c r="C603" t="s">
        <v>2003</v>
      </c>
    </row>
    <row r="604" spans="1:3">
      <c r="A604" s="45" t="s">
        <v>2066</v>
      </c>
      <c r="B604" s="44" t="s">
        <v>2067</v>
      </c>
      <c r="C604" t="s">
        <v>2003</v>
      </c>
    </row>
    <row r="605" spans="1:3">
      <c r="A605" s="45" t="s">
        <v>1043</v>
      </c>
      <c r="B605" s="44" t="s">
        <v>1044</v>
      </c>
      <c r="C605" t="s">
        <v>2003</v>
      </c>
    </row>
    <row r="606" spans="1:3">
      <c r="A606" s="45" t="s">
        <v>2068</v>
      </c>
      <c r="B606" s="44" t="s">
        <v>2069</v>
      </c>
      <c r="C606" t="s">
        <v>2003</v>
      </c>
    </row>
    <row r="607" spans="1:3">
      <c r="A607" s="45" t="s">
        <v>2070</v>
      </c>
      <c r="B607" s="44" t="s">
        <v>2071</v>
      </c>
      <c r="C607" t="s">
        <v>2003</v>
      </c>
    </row>
    <row r="608" spans="1:3">
      <c r="A608" s="45" t="s">
        <v>2072</v>
      </c>
      <c r="B608" s="44" t="s">
        <v>2073</v>
      </c>
      <c r="C608" t="s">
        <v>2073</v>
      </c>
    </row>
    <row r="609" spans="1:3">
      <c r="A609" s="45" t="s">
        <v>2074</v>
      </c>
      <c r="B609" s="44" t="s">
        <v>2075</v>
      </c>
      <c r="C609" t="s">
        <v>1300</v>
      </c>
    </row>
    <row r="610" spans="1:3">
      <c r="A610" s="45" t="s">
        <v>2076</v>
      </c>
      <c r="B610" s="44" t="s">
        <v>2077</v>
      </c>
      <c r="C610" t="s">
        <v>1300</v>
      </c>
    </row>
    <row r="611" spans="1:3">
      <c r="A611" s="45" t="s">
        <v>2078</v>
      </c>
      <c r="B611" s="44" t="s">
        <v>2079</v>
      </c>
      <c r="C611" t="s">
        <v>1300</v>
      </c>
    </row>
    <row r="612" spans="1:3">
      <c r="A612" s="45" t="s">
        <v>2080</v>
      </c>
      <c r="B612" s="44" t="s">
        <v>2081</v>
      </c>
      <c r="C612" t="s">
        <v>1300</v>
      </c>
    </row>
    <row r="613" spans="1:3">
      <c r="A613" s="45" t="s">
        <v>2082</v>
      </c>
      <c r="B613" s="44" t="s">
        <v>2083</v>
      </c>
      <c r="C613" t="s">
        <v>1300</v>
      </c>
    </row>
    <row r="614" spans="1:3">
      <c r="A614" s="45" t="s">
        <v>2084</v>
      </c>
      <c r="B614" s="44" t="s">
        <v>2085</v>
      </c>
      <c r="C614" t="s">
        <v>1300</v>
      </c>
    </row>
    <row r="615" spans="1:3">
      <c r="A615" s="45" t="s">
        <v>2086</v>
      </c>
      <c r="B615" s="44" t="s">
        <v>2087</v>
      </c>
      <c r="C615" t="s">
        <v>1300</v>
      </c>
    </row>
    <row r="616" spans="1:3">
      <c r="A616" s="45" t="s">
        <v>2088</v>
      </c>
      <c r="B616" s="44" t="s">
        <v>2089</v>
      </c>
      <c r="C616" t="s">
        <v>1300</v>
      </c>
    </row>
    <row r="617" spans="1:3">
      <c r="A617" s="45" t="s">
        <v>2090</v>
      </c>
      <c r="B617" s="44" t="s">
        <v>2091</v>
      </c>
      <c r="C617" t="s">
        <v>1308</v>
      </c>
    </row>
    <row r="618" spans="1:3">
      <c r="A618" s="45" t="s">
        <v>2092</v>
      </c>
      <c r="B618" s="44" t="s">
        <v>2093</v>
      </c>
      <c r="C618" t="s">
        <v>1308</v>
      </c>
    </row>
    <row r="619" spans="1:3">
      <c r="A619" s="45" t="s">
        <v>2094</v>
      </c>
      <c r="B619" s="44" t="s">
        <v>2095</v>
      </c>
      <c r="C619" t="s">
        <v>1308</v>
      </c>
    </row>
    <row r="620" spans="1:3">
      <c r="A620" s="45" t="s">
        <v>2096</v>
      </c>
      <c r="B620" s="44" t="s">
        <v>2097</v>
      </c>
      <c r="C620" t="s">
        <v>1308</v>
      </c>
    </row>
    <row r="621" spans="1:3">
      <c r="A621" s="45" t="s">
        <v>2098</v>
      </c>
      <c r="B621" s="44" t="s">
        <v>2099</v>
      </c>
      <c r="C621" t="s">
        <v>1308</v>
      </c>
    </row>
    <row r="622" spans="1:3">
      <c r="A622" s="45" t="s">
        <v>2100</v>
      </c>
      <c r="B622" s="44" t="s">
        <v>2101</v>
      </c>
      <c r="C622" t="s">
        <v>1308</v>
      </c>
    </row>
    <row r="623" spans="1:3">
      <c r="A623" s="45" t="s">
        <v>2102</v>
      </c>
      <c r="B623" s="44" t="s">
        <v>2103</v>
      </c>
      <c r="C623" t="s">
        <v>1308</v>
      </c>
    </row>
    <row r="624" spans="1:3">
      <c r="A624" s="45" t="s">
        <v>2104</v>
      </c>
      <c r="B624" s="44" t="s">
        <v>2105</v>
      </c>
      <c r="C624" t="s">
        <v>1308</v>
      </c>
    </row>
    <row r="625" spans="1:3">
      <c r="A625" s="45" t="s">
        <v>2106</v>
      </c>
      <c r="B625" s="44" t="s">
        <v>2107</v>
      </c>
      <c r="C625" t="s">
        <v>1308</v>
      </c>
    </row>
    <row r="626" spans="1:3">
      <c r="A626" s="45" t="s">
        <v>2108</v>
      </c>
      <c r="B626" s="44" t="s">
        <v>2109</v>
      </c>
      <c r="C626" t="s">
        <v>1308</v>
      </c>
    </row>
    <row r="627" spans="1:3">
      <c r="A627" s="45" t="s">
        <v>2110</v>
      </c>
      <c r="B627" s="44" t="s">
        <v>2111</v>
      </c>
      <c r="C627" t="e">
        <v>#N/A</v>
      </c>
    </row>
    <row r="628" spans="1:3">
      <c r="A628" s="45" t="s">
        <v>2112</v>
      </c>
      <c r="B628" s="44" t="s">
        <v>2113</v>
      </c>
      <c r="C628" t="e">
        <v>#N/A</v>
      </c>
    </row>
    <row r="629" spans="1:3">
      <c r="A629" s="45" t="s">
        <v>2114</v>
      </c>
      <c r="B629" s="44" t="s">
        <v>2115</v>
      </c>
      <c r="C629" t="e">
        <v>#N/A</v>
      </c>
    </row>
    <row r="630" spans="1:3">
      <c r="A630" s="45" t="s">
        <v>933</v>
      </c>
      <c r="B630" s="44" t="s">
        <v>934</v>
      </c>
      <c r="C630" t="s">
        <v>1878</v>
      </c>
    </row>
    <row r="631" spans="1:3">
      <c r="A631" s="45" t="s">
        <v>935</v>
      </c>
      <c r="B631" s="44" t="s">
        <v>936</v>
      </c>
      <c r="C631" t="s">
        <v>1878</v>
      </c>
    </row>
    <row r="632" spans="1:3">
      <c r="A632" s="45" t="s">
        <v>2116</v>
      </c>
      <c r="B632" s="44" t="s">
        <v>2117</v>
      </c>
      <c r="C632" t="s">
        <v>1878</v>
      </c>
    </row>
    <row r="633" spans="1:3">
      <c r="A633" s="45" t="s">
        <v>937</v>
      </c>
      <c r="B633" s="44" t="s">
        <v>938</v>
      </c>
      <c r="C633" t="s">
        <v>1878</v>
      </c>
    </row>
    <row r="634" spans="1:3">
      <c r="A634" s="45" t="s">
        <v>2118</v>
      </c>
      <c r="B634" s="44" t="s">
        <v>2119</v>
      </c>
      <c r="C634" t="s">
        <v>1878</v>
      </c>
    </row>
    <row r="635" spans="1:3">
      <c r="A635" s="45" t="s">
        <v>2120</v>
      </c>
      <c r="B635" s="44" t="s">
        <v>2121</v>
      </c>
      <c r="C635" t="s">
        <v>1878</v>
      </c>
    </row>
    <row r="636" spans="1:3">
      <c r="A636" s="45" t="s">
        <v>2122</v>
      </c>
      <c r="B636" s="44" t="s">
        <v>2123</v>
      </c>
      <c r="C636" t="s">
        <v>1878</v>
      </c>
    </row>
    <row r="637" spans="1:3">
      <c r="A637" s="45" t="s">
        <v>2124</v>
      </c>
      <c r="B637" s="44" t="s">
        <v>2125</v>
      </c>
      <c r="C637" t="s">
        <v>1878</v>
      </c>
    </row>
    <row r="638" spans="1:3">
      <c r="A638" s="45" t="s">
        <v>2126</v>
      </c>
      <c r="B638" s="44" t="s">
        <v>2127</v>
      </c>
      <c r="C638" t="s">
        <v>1878</v>
      </c>
    </row>
    <row r="639" spans="1:3">
      <c r="A639" s="45" t="s">
        <v>2128</v>
      </c>
      <c r="B639" s="44" t="s">
        <v>2129</v>
      </c>
      <c r="C639" t="s">
        <v>1878</v>
      </c>
    </row>
    <row r="640" spans="1:3">
      <c r="A640" s="45" t="s">
        <v>939</v>
      </c>
      <c r="B640" s="44" t="s">
        <v>940</v>
      </c>
      <c r="C640" t="s">
        <v>1878</v>
      </c>
    </row>
    <row r="641" spans="1:3">
      <c r="A641" s="45" t="s">
        <v>2130</v>
      </c>
      <c r="B641" s="44" t="s">
        <v>2131</v>
      </c>
      <c r="C641" t="s">
        <v>1545</v>
      </c>
    </row>
    <row r="642" spans="1:3">
      <c r="A642" s="45" t="s">
        <v>688</v>
      </c>
      <c r="B642" s="44" t="s">
        <v>689</v>
      </c>
      <c r="C642" t="s">
        <v>1545</v>
      </c>
    </row>
    <row r="643" spans="1:3">
      <c r="A643" s="45" t="s">
        <v>2132</v>
      </c>
      <c r="B643" s="44" t="s">
        <v>2133</v>
      </c>
      <c r="C643" t="e">
        <v>#N/A</v>
      </c>
    </row>
    <row r="644" spans="1:3">
      <c r="A644" s="45" t="s">
        <v>2134</v>
      </c>
      <c r="B644" s="44" t="s">
        <v>2135</v>
      </c>
      <c r="C644" t="e">
        <v>#N/A</v>
      </c>
    </row>
    <row r="645" spans="1:3">
      <c r="A645" s="45" t="s">
        <v>2136</v>
      </c>
      <c r="B645" s="44" t="s">
        <v>2137</v>
      </c>
      <c r="C645" t="e">
        <v>#N/A</v>
      </c>
    </row>
    <row r="646" spans="1:3">
      <c r="A646" s="45" t="s">
        <v>2138</v>
      </c>
      <c r="B646" s="44" t="s">
        <v>2139</v>
      </c>
      <c r="C646" t="e">
        <v>#N/A</v>
      </c>
    </row>
    <row r="647" spans="1:3">
      <c r="A647" s="45" t="s">
        <v>2140</v>
      </c>
      <c r="B647" s="44" t="s">
        <v>2141</v>
      </c>
      <c r="C647" t="e">
        <v>#N/A</v>
      </c>
    </row>
    <row r="648" spans="1:3">
      <c r="A648" s="45" t="s">
        <v>2142</v>
      </c>
      <c r="B648" s="44" t="s">
        <v>2143</v>
      </c>
      <c r="C648" t="e">
        <v>#N/A</v>
      </c>
    </row>
    <row r="649" spans="1:3">
      <c r="A649" s="45" t="s">
        <v>2144</v>
      </c>
      <c r="B649" s="44" t="s">
        <v>2145</v>
      </c>
      <c r="C649" t="e">
        <v>#N/A</v>
      </c>
    </row>
    <row r="650" spans="1:3">
      <c r="A650" s="45" t="s">
        <v>941</v>
      </c>
      <c r="B650" s="44" t="s">
        <v>942</v>
      </c>
      <c r="C650" t="s">
        <v>1878</v>
      </c>
    </row>
    <row r="651" spans="1:3">
      <c r="A651" s="45" t="s">
        <v>943</v>
      </c>
      <c r="B651" s="44" t="s">
        <v>944</v>
      </c>
      <c r="C651" t="s">
        <v>1878</v>
      </c>
    </row>
    <row r="652" spans="1:3">
      <c r="A652" s="45" t="s">
        <v>2146</v>
      </c>
      <c r="B652" s="44" t="s">
        <v>2147</v>
      </c>
      <c r="C652" t="s">
        <v>2003</v>
      </c>
    </row>
    <row r="653" spans="1:3">
      <c r="A653" s="45" t="s">
        <v>2148</v>
      </c>
      <c r="B653" s="44" t="s">
        <v>2149</v>
      </c>
      <c r="C653" t="s">
        <v>2003</v>
      </c>
    </row>
    <row r="654" spans="1:3">
      <c r="A654" s="45" t="s">
        <v>945</v>
      </c>
      <c r="B654" s="44" t="s">
        <v>946</v>
      </c>
      <c r="C654" t="s">
        <v>2003</v>
      </c>
    </row>
    <row r="655" spans="1:3">
      <c r="A655" s="45" t="s">
        <v>690</v>
      </c>
      <c r="B655" s="44" t="s">
        <v>691</v>
      </c>
      <c r="C655" t="s">
        <v>1545</v>
      </c>
    </row>
    <row r="656" spans="1:3">
      <c r="A656" s="45" t="s">
        <v>692</v>
      </c>
      <c r="B656" s="44" t="s">
        <v>693</v>
      </c>
      <c r="C656" t="s">
        <v>1545</v>
      </c>
    </row>
    <row r="657" spans="1:3">
      <c r="A657" s="45" t="s">
        <v>2150</v>
      </c>
      <c r="B657" s="44" t="s">
        <v>2151</v>
      </c>
      <c r="C657" t="s">
        <v>1545</v>
      </c>
    </row>
    <row r="658" spans="1:3">
      <c r="A658" s="45" t="s">
        <v>947</v>
      </c>
      <c r="B658" s="44" t="s">
        <v>948</v>
      </c>
      <c r="C658" t="s">
        <v>1878</v>
      </c>
    </row>
    <row r="659" spans="1:3">
      <c r="A659" s="45" t="s">
        <v>949</v>
      </c>
      <c r="B659" s="44" t="s">
        <v>950</v>
      </c>
      <c r="C659" t="s">
        <v>1878</v>
      </c>
    </row>
    <row r="660" spans="1:3">
      <c r="A660" s="45" t="s">
        <v>951</v>
      </c>
      <c r="B660" s="44" t="s">
        <v>952</v>
      </c>
      <c r="C660" t="s">
        <v>1878</v>
      </c>
    </row>
    <row r="661" spans="1:3">
      <c r="A661" s="45" t="s">
        <v>953</v>
      </c>
      <c r="B661" s="44" t="s">
        <v>954</v>
      </c>
      <c r="C661" t="s">
        <v>1878</v>
      </c>
    </row>
    <row r="662" spans="1:3">
      <c r="A662" s="45" t="s">
        <v>955</v>
      </c>
      <c r="B662" s="44" t="s">
        <v>956</v>
      </c>
      <c r="C662" t="s">
        <v>1878</v>
      </c>
    </row>
    <row r="663" spans="1:3">
      <c r="A663" s="45" t="s">
        <v>957</v>
      </c>
      <c r="B663" s="44" t="s">
        <v>958</v>
      </c>
      <c r="C663" t="s">
        <v>1878</v>
      </c>
    </row>
    <row r="664" spans="1:3">
      <c r="A664" s="45" t="s">
        <v>2152</v>
      </c>
      <c r="B664" s="44" t="s">
        <v>2153</v>
      </c>
      <c r="C664" t="s">
        <v>1878</v>
      </c>
    </row>
    <row r="665" spans="1:3">
      <c r="A665" s="45" t="s">
        <v>2154</v>
      </c>
      <c r="B665" s="44" t="s">
        <v>2155</v>
      </c>
      <c r="C665" t="s">
        <v>1878</v>
      </c>
    </row>
    <row r="666" spans="1:3">
      <c r="A666" s="45" t="s">
        <v>961</v>
      </c>
      <c r="B666" s="44" t="s">
        <v>962</v>
      </c>
      <c r="C666" t="s">
        <v>2003</v>
      </c>
    </row>
    <row r="667" spans="1:3">
      <c r="A667" s="45" t="s">
        <v>2156</v>
      </c>
      <c r="B667" s="44" t="s">
        <v>2157</v>
      </c>
      <c r="C667" t="s">
        <v>2003</v>
      </c>
    </row>
    <row r="668" spans="1:3">
      <c r="A668" s="45" t="s">
        <v>963</v>
      </c>
      <c r="B668" s="44" t="s">
        <v>964</v>
      </c>
      <c r="C668" t="s">
        <v>1878</v>
      </c>
    </row>
    <row r="669" spans="1:3">
      <c r="A669" s="45" t="s">
        <v>965</v>
      </c>
      <c r="B669" s="44" t="s">
        <v>966</v>
      </c>
      <c r="C669" t="s">
        <v>1878</v>
      </c>
    </row>
    <row r="670" spans="1:3">
      <c r="A670" s="45" t="s">
        <v>967</v>
      </c>
      <c r="B670" s="44" t="s">
        <v>968</v>
      </c>
      <c r="C670" t="s">
        <v>1878</v>
      </c>
    </row>
    <row r="671" spans="1:3">
      <c r="A671" s="45" t="s">
        <v>969</v>
      </c>
      <c r="B671" s="44" t="s">
        <v>970</v>
      </c>
      <c r="C671" t="s">
        <v>1878</v>
      </c>
    </row>
    <row r="672" spans="1:3">
      <c r="A672" s="45" t="s">
        <v>971</v>
      </c>
      <c r="B672" s="44" t="s">
        <v>972</v>
      </c>
      <c r="C672" t="s">
        <v>1878</v>
      </c>
    </row>
    <row r="673" spans="1:3">
      <c r="A673" s="45" t="s">
        <v>973</v>
      </c>
      <c r="B673" s="44" t="s">
        <v>974</v>
      </c>
      <c r="C673" t="s">
        <v>1878</v>
      </c>
    </row>
    <row r="674" spans="1:3">
      <c r="A674" s="45" t="s">
        <v>2158</v>
      </c>
      <c r="B674" s="44" t="s">
        <v>2159</v>
      </c>
      <c r="C674" t="s">
        <v>1878</v>
      </c>
    </row>
    <row r="675" spans="1:3">
      <c r="A675" s="45" t="s">
        <v>2160</v>
      </c>
      <c r="B675" s="44" t="s">
        <v>2161</v>
      </c>
      <c r="C675" t="s">
        <v>1878</v>
      </c>
    </row>
    <row r="676" spans="1:3">
      <c r="A676" s="45" t="s">
        <v>2162</v>
      </c>
      <c r="B676" s="44" t="s">
        <v>2163</v>
      </c>
      <c r="C676" t="s">
        <v>1878</v>
      </c>
    </row>
    <row r="677" spans="1:3">
      <c r="A677" s="45" t="s">
        <v>2164</v>
      </c>
      <c r="B677" s="44" t="s">
        <v>2165</v>
      </c>
      <c r="C677" t="s">
        <v>1878</v>
      </c>
    </row>
    <row r="678" spans="1:3">
      <c r="A678" s="45" t="s">
        <v>2166</v>
      </c>
      <c r="B678" s="44" t="s">
        <v>2167</v>
      </c>
      <c r="C678" t="s">
        <v>1878</v>
      </c>
    </row>
    <row r="679" spans="1:3">
      <c r="A679" s="45" t="s">
        <v>2168</v>
      </c>
      <c r="B679" s="44" t="s">
        <v>2169</v>
      </c>
      <c r="C679" t="s">
        <v>1878</v>
      </c>
    </row>
    <row r="680" spans="1:3">
      <c r="A680" s="45" t="s">
        <v>2170</v>
      </c>
      <c r="B680" s="44" t="s">
        <v>2171</v>
      </c>
      <c r="C680" t="s">
        <v>1878</v>
      </c>
    </row>
    <row r="681" spans="1:3">
      <c r="A681" s="45" t="s">
        <v>2172</v>
      </c>
      <c r="B681" s="44" t="s">
        <v>2173</v>
      </c>
      <c r="C681" t="s">
        <v>1878</v>
      </c>
    </row>
    <row r="682" spans="1:3">
      <c r="A682" s="45" t="s">
        <v>2174</v>
      </c>
      <c r="B682" s="44" t="s">
        <v>2175</v>
      </c>
      <c r="C682" t="s">
        <v>1878</v>
      </c>
    </row>
    <row r="683" spans="1:3">
      <c r="A683" s="45" t="s">
        <v>2176</v>
      </c>
      <c r="B683" s="44" t="s">
        <v>2177</v>
      </c>
      <c r="C683" t="s">
        <v>1878</v>
      </c>
    </row>
    <row r="684" spans="1:3">
      <c r="A684" s="45" t="s">
        <v>2178</v>
      </c>
      <c r="B684" s="44" t="s">
        <v>2179</v>
      </c>
      <c r="C684" t="s">
        <v>1878</v>
      </c>
    </row>
    <row r="685" spans="1:3">
      <c r="A685" s="45" t="s">
        <v>2180</v>
      </c>
      <c r="B685" s="44" t="s">
        <v>2181</v>
      </c>
      <c r="C685" t="s">
        <v>1878</v>
      </c>
    </row>
    <row r="686" spans="1:3">
      <c r="A686" s="45" t="s">
        <v>2182</v>
      </c>
      <c r="B686" s="44" t="s">
        <v>2183</v>
      </c>
      <c r="C686" t="s">
        <v>1878</v>
      </c>
    </row>
    <row r="687" spans="1:3">
      <c r="A687" s="45" t="s">
        <v>2184</v>
      </c>
      <c r="B687" s="44" t="s">
        <v>2185</v>
      </c>
      <c r="C687" t="s">
        <v>1878</v>
      </c>
    </row>
    <row r="688" spans="1:3">
      <c r="A688" s="45" t="s">
        <v>2186</v>
      </c>
      <c r="B688" s="44" t="s">
        <v>2187</v>
      </c>
      <c r="C688" t="s">
        <v>1878</v>
      </c>
    </row>
    <row r="689" spans="1:3">
      <c r="A689" s="45" t="s">
        <v>2188</v>
      </c>
      <c r="B689" s="44" t="s">
        <v>2189</v>
      </c>
      <c r="C689" t="s">
        <v>1878</v>
      </c>
    </row>
    <row r="690" spans="1:3">
      <c r="A690" s="45" t="s">
        <v>2190</v>
      </c>
      <c r="B690" s="44" t="s">
        <v>2191</v>
      </c>
      <c r="C690" t="s">
        <v>1878</v>
      </c>
    </row>
    <row r="691" spans="1:3">
      <c r="A691" s="45" t="s">
        <v>2192</v>
      </c>
      <c r="B691" s="44" t="s">
        <v>2193</v>
      </c>
      <c r="C691" t="s">
        <v>1878</v>
      </c>
    </row>
    <row r="692" spans="1:3">
      <c r="A692" s="45" t="s">
        <v>2194</v>
      </c>
      <c r="B692" s="44" t="s">
        <v>2195</v>
      </c>
      <c r="C692" t="s">
        <v>2003</v>
      </c>
    </row>
    <row r="693" spans="1:3">
      <c r="A693" s="45" t="s">
        <v>975</v>
      </c>
      <c r="B693" s="44" t="s">
        <v>976</v>
      </c>
      <c r="C693" t="s">
        <v>1878</v>
      </c>
    </row>
    <row r="694" spans="1:3">
      <c r="A694" s="45" t="s">
        <v>977</v>
      </c>
      <c r="B694" s="44" t="s">
        <v>978</v>
      </c>
      <c r="C694" t="s">
        <v>1878</v>
      </c>
    </row>
    <row r="695" spans="1:3">
      <c r="A695" s="45" t="s">
        <v>979</v>
      </c>
      <c r="B695" s="44" t="s">
        <v>980</v>
      </c>
      <c r="C695" t="s">
        <v>1878</v>
      </c>
    </row>
    <row r="696" spans="1:3">
      <c r="A696" s="45" t="s">
        <v>981</v>
      </c>
      <c r="B696" s="44" t="s">
        <v>982</v>
      </c>
      <c r="C696" t="s">
        <v>1878</v>
      </c>
    </row>
    <row r="697" spans="1:3">
      <c r="A697" s="45" t="s">
        <v>983</v>
      </c>
      <c r="B697" s="44" t="s">
        <v>984</v>
      </c>
      <c r="C697" t="s">
        <v>1878</v>
      </c>
    </row>
    <row r="698" spans="1:3">
      <c r="A698" s="45" t="s">
        <v>985</v>
      </c>
      <c r="B698" s="44" t="s">
        <v>986</v>
      </c>
      <c r="C698" t="s">
        <v>1878</v>
      </c>
    </row>
    <row r="699" spans="1:3">
      <c r="A699" s="45" t="s">
        <v>2196</v>
      </c>
      <c r="B699" s="44" t="s">
        <v>2197</v>
      </c>
      <c r="C699" t="s">
        <v>1878</v>
      </c>
    </row>
    <row r="700" spans="1:3">
      <c r="A700" s="45" t="s">
        <v>2198</v>
      </c>
      <c r="B700" s="44" t="s">
        <v>2199</v>
      </c>
      <c r="C700" t="s">
        <v>1878</v>
      </c>
    </row>
    <row r="701" spans="1:3">
      <c r="A701" s="45" t="s">
        <v>2200</v>
      </c>
      <c r="B701" s="44" t="s">
        <v>2201</v>
      </c>
      <c r="C701" t="e">
        <v>#N/A</v>
      </c>
    </row>
    <row r="702" spans="1:3">
      <c r="A702" s="45" t="s">
        <v>2202</v>
      </c>
      <c r="B702" s="44" t="s">
        <v>2203</v>
      </c>
      <c r="C702" t="e">
        <v>#N/A</v>
      </c>
    </row>
    <row r="703" spans="1:3">
      <c r="A703" s="45" t="s">
        <v>2204</v>
      </c>
      <c r="B703" s="44" t="s">
        <v>2205</v>
      </c>
      <c r="C703" t="e">
        <v>#N/A</v>
      </c>
    </row>
    <row r="704" spans="1:3">
      <c r="A704" s="45" t="s">
        <v>2206</v>
      </c>
      <c r="B704" s="44" t="s">
        <v>2207</v>
      </c>
      <c r="C704" t="e">
        <v>#N/A</v>
      </c>
    </row>
    <row r="705" spans="1:3">
      <c r="A705" s="45" t="s">
        <v>2208</v>
      </c>
      <c r="B705" s="44" t="s">
        <v>2209</v>
      </c>
      <c r="C705" t="e">
        <v>#N/A</v>
      </c>
    </row>
    <row r="706" spans="1:3">
      <c r="A706" s="45" t="s">
        <v>2210</v>
      </c>
      <c r="B706" s="44" t="s">
        <v>2211</v>
      </c>
      <c r="C706" t="e">
        <v>#N/A</v>
      </c>
    </row>
    <row r="707" spans="1:3">
      <c r="A707" s="45" t="s">
        <v>2212</v>
      </c>
      <c r="B707" s="44" t="s">
        <v>2213</v>
      </c>
      <c r="C707" t="e">
        <v>#N/A</v>
      </c>
    </row>
    <row r="708" spans="1:3">
      <c r="A708" s="45" t="s">
        <v>2214</v>
      </c>
      <c r="B708" s="44" t="s">
        <v>2215</v>
      </c>
      <c r="C708" t="e">
        <v>#N/A</v>
      </c>
    </row>
    <row r="709" spans="1:3">
      <c r="A709" s="45" t="s">
        <v>2216</v>
      </c>
      <c r="B709" s="44" t="s">
        <v>2217</v>
      </c>
      <c r="C709" t="e">
        <v>#N/A</v>
      </c>
    </row>
    <row r="710" spans="1:3">
      <c r="A710" s="45" t="s">
        <v>2218</v>
      </c>
      <c r="B710" s="44" t="s">
        <v>2219</v>
      </c>
      <c r="C710" t="e">
        <v>#N/A</v>
      </c>
    </row>
    <row r="711" spans="1:3">
      <c r="A711" s="45" t="s">
        <v>2220</v>
      </c>
      <c r="B711" s="44" t="s">
        <v>2221</v>
      </c>
      <c r="C711" t="e">
        <v>#N/A</v>
      </c>
    </row>
    <row r="712" spans="1:3">
      <c r="A712" s="45" t="s">
        <v>2222</v>
      </c>
      <c r="B712" s="44" t="s">
        <v>2223</v>
      </c>
      <c r="C712" t="e">
        <v>#N/A</v>
      </c>
    </row>
    <row r="713" spans="1:3">
      <c r="A713" s="45" t="s">
        <v>2224</v>
      </c>
      <c r="B713" s="44" t="s">
        <v>2225</v>
      </c>
      <c r="C713" t="e">
        <v>#N/A</v>
      </c>
    </row>
    <row r="714" spans="1:3">
      <c r="A714" s="45" t="s">
        <v>2226</v>
      </c>
      <c r="B714" s="44" t="s">
        <v>2227</v>
      </c>
      <c r="C714" t="e">
        <v>#N/A</v>
      </c>
    </row>
    <row r="715" spans="1:3">
      <c r="A715" s="45" t="s">
        <v>2228</v>
      </c>
      <c r="B715" s="44" t="s">
        <v>2229</v>
      </c>
      <c r="C715" t="e">
        <v>#N/A</v>
      </c>
    </row>
    <row r="716" spans="1:3">
      <c r="A716" s="45" t="s">
        <v>2230</v>
      </c>
      <c r="B716" s="44" t="s">
        <v>2231</v>
      </c>
      <c r="C716" t="e">
        <v>#N/A</v>
      </c>
    </row>
    <row r="717" spans="1:3">
      <c r="A717" s="45" t="s">
        <v>2232</v>
      </c>
      <c r="B717" s="44" t="s">
        <v>2233</v>
      </c>
      <c r="C717" t="e">
        <v>#N/A</v>
      </c>
    </row>
    <row r="718" spans="1:3">
      <c r="A718" s="45" t="s">
        <v>2234</v>
      </c>
      <c r="B718" s="44" t="s">
        <v>2235</v>
      </c>
      <c r="C718" t="s">
        <v>1878</v>
      </c>
    </row>
    <row r="719" spans="1:3">
      <c r="A719" s="45" t="s">
        <v>2236</v>
      </c>
      <c r="B719" s="44" t="s">
        <v>2237</v>
      </c>
      <c r="C719" t="s">
        <v>1878</v>
      </c>
    </row>
    <row r="720" spans="1:3">
      <c r="A720" s="45" t="s">
        <v>2238</v>
      </c>
      <c r="B720" s="44" t="s">
        <v>2239</v>
      </c>
      <c r="C720" t="s">
        <v>1878</v>
      </c>
    </row>
    <row r="721" spans="1:3">
      <c r="A721" s="45" t="s">
        <v>2240</v>
      </c>
      <c r="B721" s="44" t="s">
        <v>2241</v>
      </c>
      <c r="C721" t="s">
        <v>1878</v>
      </c>
    </row>
    <row r="722" spans="1:3">
      <c r="A722" s="45" t="s">
        <v>2242</v>
      </c>
      <c r="B722" s="44" t="s">
        <v>2243</v>
      </c>
      <c r="C722" t="s">
        <v>1878</v>
      </c>
    </row>
    <row r="723" spans="1:3">
      <c r="A723" s="45" t="s">
        <v>2244</v>
      </c>
      <c r="B723" s="44" t="s">
        <v>2245</v>
      </c>
      <c r="C723" t="s">
        <v>1878</v>
      </c>
    </row>
    <row r="724" spans="1:3">
      <c r="A724" s="45" t="s">
        <v>2246</v>
      </c>
      <c r="B724" s="44" t="s">
        <v>2247</v>
      </c>
      <c r="C724" t="s">
        <v>1878</v>
      </c>
    </row>
    <row r="725" spans="1:3">
      <c r="A725" s="45" t="s">
        <v>2248</v>
      </c>
      <c r="B725" s="44" t="s">
        <v>2249</v>
      </c>
      <c r="C725" t="s">
        <v>1878</v>
      </c>
    </row>
    <row r="726" spans="1:3">
      <c r="A726" s="45" t="s">
        <v>2250</v>
      </c>
      <c r="B726" s="44" t="s">
        <v>2251</v>
      </c>
      <c r="C726" t="s">
        <v>1878</v>
      </c>
    </row>
    <row r="727" spans="1:3">
      <c r="A727" s="45" t="s">
        <v>2252</v>
      </c>
      <c r="B727" s="44" t="s">
        <v>2253</v>
      </c>
      <c r="C727" t="s">
        <v>1878</v>
      </c>
    </row>
    <row r="728" spans="1:3">
      <c r="A728" s="45" t="s">
        <v>2254</v>
      </c>
      <c r="B728" s="44" t="s">
        <v>2255</v>
      </c>
      <c r="C728" t="s">
        <v>1878</v>
      </c>
    </row>
    <row r="729" spans="1:3">
      <c r="A729" s="45" t="s">
        <v>2256</v>
      </c>
      <c r="B729" s="44" t="s">
        <v>2257</v>
      </c>
      <c r="C729" t="s">
        <v>1878</v>
      </c>
    </row>
    <row r="730" spans="1:3">
      <c r="A730" s="45" t="s">
        <v>2258</v>
      </c>
      <c r="B730" s="44" t="s">
        <v>2259</v>
      </c>
      <c r="C730" t="s">
        <v>1878</v>
      </c>
    </row>
    <row r="731" spans="1:3">
      <c r="A731" s="45" t="s">
        <v>2260</v>
      </c>
      <c r="B731" s="44" t="s">
        <v>2261</v>
      </c>
      <c r="C731" t="s">
        <v>1878</v>
      </c>
    </row>
    <row r="732" spans="1:3">
      <c r="A732" s="45" t="s">
        <v>2262</v>
      </c>
      <c r="B732" s="44" t="s">
        <v>2263</v>
      </c>
      <c r="C732" t="s">
        <v>1878</v>
      </c>
    </row>
    <row r="733" spans="1:3">
      <c r="A733" s="45" t="s">
        <v>2264</v>
      </c>
      <c r="B733" s="44" t="s">
        <v>2265</v>
      </c>
      <c r="C733" t="s">
        <v>1878</v>
      </c>
    </row>
    <row r="734" spans="1:3">
      <c r="A734" s="45" t="s">
        <v>2266</v>
      </c>
      <c r="B734" s="44" t="s">
        <v>2267</v>
      </c>
      <c r="C734" t="s">
        <v>1878</v>
      </c>
    </row>
    <row r="735" spans="1:3">
      <c r="A735" s="45" t="s">
        <v>2268</v>
      </c>
      <c r="B735" s="44" t="s">
        <v>2269</v>
      </c>
      <c r="C735" t="s">
        <v>2003</v>
      </c>
    </row>
    <row r="736" spans="1:3">
      <c r="A736" s="45" t="s">
        <v>694</v>
      </c>
      <c r="B736" s="44" t="s">
        <v>695</v>
      </c>
      <c r="C736" t="s">
        <v>1545</v>
      </c>
    </row>
    <row r="737" spans="1:3">
      <c r="A737" s="45" t="s">
        <v>2270</v>
      </c>
      <c r="B737" s="44" t="s">
        <v>2271</v>
      </c>
      <c r="C737" t="s">
        <v>1545</v>
      </c>
    </row>
    <row r="738" spans="1:3">
      <c r="A738" s="45" t="s">
        <v>696</v>
      </c>
      <c r="B738" s="44" t="s">
        <v>697</v>
      </c>
      <c r="C738" t="s">
        <v>1545</v>
      </c>
    </row>
    <row r="739" spans="1:3">
      <c r="A739" s="45" t="s">
        <v>2272</v>
      </c>
      <c r="B739" s="44" t="s">
        <v>695</v>
      </c>
      <c r="C739" t="e">
        <v>#N/A</v>
      </c>
    </row>
    <row r="740" spans="1:3">
      <c r="A740" s="45" t="s">
        <v>2273</v>
      </c>
      <c r="B740" s="44" t="s">
        <v>2274</v>
      </c>
      <c r="C740" t="s">
        <v>1545</v>
      </c>
    </row>
    <row r="741" spans="1:3">
      <c r="A741" s="45" t="s">
        <v>2275</v>
      </c>
      <c r="B741" s="44" t="s">
        <v>2276</v>
      </c>
      <c r="C741" t="s">
        <v>1878</v>
      </c>
    </row>
    <row r="742" spans="1:3">
      <c r="A742" s="45" t="s">
        <v>2277</v>
      </c>
      <c r="B742" s="44" t="s">
        <v>2278</v>
      </c>
      <c r="C742" t="s">
        <v>1878</v>
      </c>
    </row>
    <row r="743" spans="1:3">
      <c r="A743" s="45" t="s">
        <v>2279</v>
      </c>
      <c r="B743" s="44" t="s">
        <v>2280</v>
      </c>
      <c r="C743" t="s">
        <v>1878</v>
      </c>
    </row>
    <row r="744" spans="1:3">
      <c r="A744" s="45" t="s">
        <v>2281</v>
      </c>
      <c r="B744" s="44" t="s">
        <v>2282</v>
      </c>
      <c r="C744" t="s">
        <v>1878</v>
      </c>
    </row>
    <row r="745" spans="1:3">
      <c r="A745" s="45" t="s">
        <v>2283</v>
      </c>
      <c r="B745" s="44" t="s">
        <v>2284</v>
      </c>
      <c r="C745" t="s">
        <v>1878</v>
      </c>
    </row>
    <row r="746" spans="1:3">
      <c r="A746" s="45" t="s">
        <v>2285</v>
      </c>
      <c r="B746" s="44" t="s">
        <v>2286</v>
      </c>
      <c r="C746" t="s">
        <v>1878</v>
      </c>
    </row>
    <row r="747" spans="1:3">
      <c r="A747" s="45" t="s">
        <v>2287</v>
      </c>
      <c r="B747" s="44" t="s">
        <v>2288</v>
      </c>
      <c r="C747" t="s">
        <v>1878</v>
      </c>
    </row>
    <row r="748" spans="1:3">
      <c r="A748" s="45" t="s">
        <v>2289</v>
      </c>
      <c r="B748" s="44" t="s">
        <v>2290</v>
      </c>
      <c r="C748" t="s">
        <v>1878</v>
      </c>
    </row>
    <row r="749" spans="1:3">
      <c r="A749" s="45" t="s">
        <v>2291</v>
      </c>
      <c r="B749" s="44" t="s">
        <v>2292</v>
      </c>
      <c r="C749" t="s">
        <v>1878</v>
      </c>
    </row>
    <row r="750" spans="1:3">
      <c r="A750" s="45" t="s">
        <v>2293</v>
      </c>
      <c r="B750" s="44" t="s">
        <v>2294</v>
      </c>
      <c r="C750" t="s">
        <v>1878</v>
      </c>
    </row>
    <row r="751" spans="1:3">
      <c r="A751" s="45" t="s">
        <v>2295</v>
      </c>
      <c r="B751" s="44" t="s">
        <v>2296</v>
      </c>
      <c r="C751" t="s">
        <v>1878</v>
      </c>
    </row>
    <row r="752" spans="1:3">
      <c r="A752" s="45" t="s">
        <v>2297</v>
      </c>
      <c r="B752" s="44" t="s">
        <v>2298</v>
      </c>
      <c r="C752" t="s">
        <v>1878</v>
      </c>
    </row>
    <row r="753" spans="1:3">
      <c r="A753" s="45" t="s">
        <v>2299</v>
      </c>
      <c r="B753" s="44" t="s">
        <v>2300</v>
      </c>
      <c r="C753" t="s">
        <v>1878</v>
      </c>
    </row>
    <row r="754" spans="1:3">
      <c r="A754" s="45" t="s">
        <v>2301</v>
      </c>
      <c r="B754" s="44" t="s">
        <v>2302</v>
      </c>
      <c r="C754" t="s">
        <v>1878</v>
      </c>
    </row>
    <row r="755" spans="1:3">
      <c r="A755" s="45" t="s">
        <v>2303</v>
      </c>
      <c r="B755" s="44" t="s">
        <v>2304</v>
      </c>
      <c r="C755" t="s">
        <v>1878</v>
      </c>
    </row>
    <row r="756" spans="1:3">
      <c r="A756" s="45" t="s">
        <v>2305</v>
      </c>
      <c r="B756" s="44" t="s">
        <v>2306</v>
      </c>
      <c r="C756" t="s">
        <v>1878</v>
      </c>
    </row>
    <row r="757" spans="1:3">
      <c r="A757" s="45" t="s">
        <v>2307</v>
      </c>
      <c r="B757" s="44" t="s">
        <v>2308</v>
      </c>
      <c r="C757" t="s">
        <v>2003</v>
      </c>
    </row>
    <row r="758" spans="1:3">
      <c r="A758" s="45" t="s">
        <v>987</v>
      </c>
      <c r="B758" s="44" t="s">
        <v>988</v>
      </c>
      <c r="C758" t="s">
        <v>2003</v>
      </c>
    </row>
    <row r="759" spans="1:3">
      <c r="A759" s="45" t="s">
        <v>698</v>
      </c>
      <c r="B759" s="44" t="s">
        <v>14</v>
      </c>
      <c r="C759" t="s">
        <v>6869</v>
      </c>
    </row>
    <row r="760" spans="1:3">
      <c r="A760" s="45" t="s">
        <v>2309</v>
      </c>
      <c r="B760" s="44" t="s">
        <v>2310</v>
      </c>
      <c r="C760" t="s">
        <v>1878</v>
      </c>
    </row>
    <row r="761" spans="1:3">
      <c r="A761" s="45" t="s">
        <v>2311</v>
      </c>
      <c r="B761" s="44" t="s">
        <v>2312</v>
      </c>
      <c r="C761" t="s">
        <v>1878</v>
      </c>
    </row>
    <row r="762" spans="1:3">
      <c r="A762" s="45" t="s">
        <v>2313</v>
      </c>
      <c r="B762" s="44" t="s">
        <v>2314</v>
      </c>
      <c r="C762" t="s">
        <v>1878</v>
      </c>
    </row>
    <row r="763" spans="1:3">
      <c r="A763" s="45" t="s">
        <v>2315</v>
      </c>
      <c r="B763" s="44" t="s">
        <v>2316</v>
      </c>
      <c r="C763" t="s">
        <v>1878</v>
      </c>
    </row>
    <row r="764" spans="1:3">
      <c r="A764" s="45" t="s">
        <v>2317</v>
      </c>
      <c r="B764" s="44" t="s">
        <v>2318</v>
      </c>
      <c r="C764" t="s">
        <v>1878</v>
      </c>
    </row>
    <row r="765" spans="1:3">
      <c r="A765" s="45" t="s">
        <v>2319</v>
      </c>
      <c r="B765" s="44" t="s">
        <v>2320</v>
      </c>
      <c r="C765" t="s">
        <v>1878</v>
      </c>
    </row>
    <row r="766" spans="1:3">
      <c r="A766" s="45" t="s">
        <v>2321</v>
      </c>
      <c r="B766" s="44" t="s">
        <v>2322</v>
      </c>
      <c r="C766" t="s">
        <v>1878</v>
      </c>
    </row>
    <row r="767" spans="1:3">
      <c r="A767" s="45" t="s">
        <v>2323</v>
      </c>
      <c r="B767" s="44" t="s">
        <v>2324</v>
      </c>
      <c r="C767" t="s">
        <v>1878</v>
      </c>
    </row>
    <row r="768" spans="1:3">
      <c r="A768" s="45" t="s">
        <v>2325</v>
      </c>
      <c r="B768" s="44" t="s">
        <v>2326</v>
      </c>
      <c r="C768" t="s">
        <v>1878</v>
      </c>
    </row>
    <row r="769" spans="1:3">
      <c r="A769" s="45" t="s">
        <v>2327</v>
      </c>
      <c r="B769" s="44" t="s">
        <v>2328</v>
      </c>
      <c r="C769" t="e">
        <v>#N/A</v>
      </c>
    </row>
    <row r="770" spans="1:3">
      <c r="A770" s="45" t="s">
        <v>2329</v>
      </c>
      <c r="B770" s="44" t="s">
        <v>2330</v>
      </c>
      <c r="C770" t="e">
        <v>#N/A</v>
      </c>
    </row>
    <row r="771" spans="1:3">
      <c r="A771" s="45" t="s">
        <v>2331</v>
      </c>
      <c r="B771" s="44" t="s">
        <v>2332</v>
      </c>
      <c r="C771" t="e">
        <v>#N/A</v>
      </c>
    </row>
    <row r="772" spans="1:3">
      <c r="A772" s="45" t="s">
        <v>2333</v>
      </c>
      <c r="B772" s="44" t="s">
        <v>2334</v>
      </c>
      <c r="C772" t="e">
        <v>#N/A</v>
      </c>
    </row>
    <row r="773" spans="1:3">
      <c r="A773" s="45" t="s">
        <v>2335</v>
      </c>
      <c r="B773" s="44" t="s">
        <v>2336</v>
      </c>
      <c r="C773" t="e">
        <v>#N/A</v>
      </c>
    </row>
    <row r="774" spans="1:3">
      <c r="A774" s="45" t="s">
        <v>2337</v>
      </c>
      <c r="B774" s="44" t="s">
        <v>2338</v>
      </c>
      <c r="C774" t="e">
        <v>#N/A</v>
      </c>
    </row>
    <row r="775" spans="1:3">
      <c r="A775" s="45" t="s">
        <v>2339</v>
      </c>
      <c r="B775" s="44" t="s">
        <v>2340</v>
      </c>
      <c r="C775" t="e">
        <v>#N/A</v>
      </c>
    </row>
    <row r="776" spans="1:3">
      <c r="A776" s="45" t="s">
        <v>2341</v>
      </c>
      <c r="B776" s="44" t="s">
        <v>1820</v>
      </c>
      <c r="C776" t="e">
        <v>#N/A</v>
      </c>
    </row>
    <row r="777" spans="1:3">
      <c r="A777" s="45" t="s">
        <v>2342</v>
      </c>
      <c r="B777" s="44" t="s">
        <v>2343</v>
      </c>
      <c r="C777" t="e">
        <v>#N/A</v>
      </c>
    </row>
    <row r="778" spans="1:3">
      <c r="A778" s="45" t="s">
        <v>2344</v>
      </c>
      <c r="B778" s="44" t="s">
        <v>2345</v>
      </c>
      <c r="C778" t="e">
        <v>#N/A</v>
      </c>
    </row>
    <row r="779" spans="1:3">
      <c r="A779" s="45" t="s">
        <v>2346</v>
      </c>
      <c r="B779" s="44" t="s">
        <v>2347</v>
      </c>
      <c r="C779" t="e">
        <v>#N/A</v>
      </c>
    </row>
    <row r="780" spans="1:3">
      <c r="A780" s="45" t="s">
        <v>2348</v>
      </c>
      <c r="B780" s="44" t="s">
        <v>2349</v>
      </c>
      <c r="C780" t="e">
        <v>#N/A</v>
      </c>
    </row>
    <row r="781" spans="1:3">
      <c r="A781" s="45" t="s">
        <v>2350</v>
      </c>
      <c r="B781" s="44" t="s">
        <v>2351</v>
      </c>
      <c r="C781" t="e">
        <v>#N/A</v>
      </c>
    </row>
    <row r="782" spans="1:3">
      <c r="A782" s="45" t="s">
        <v>2352</v>
      </c>
      <c r="B782" s="44" t="s">
        <v>2353</v>
      </c>
      <c r="C782" t="e">
        <v>#N/A</v>
      </c>
    </row>
    <row r="783" spans="1:3">
      <c r="A783" s="45" t="s">
        <v>2354</v>
      </c>
      <c r="B783" s="44" t="s">
        <v>2355</v>
      </c>
      <c r="C783" t="s">
        <v>1430</v>
      </c>
    </row>
    <row r="784" spans="1:3">
      <c r="A784" s="45" t="s">
        <v>2356</v>
      </c>
      <c r="B784" s="44" t="s">
        <v>2357</v>
      </c>
      <c r="C784" t="e">
        <v>#N/A</v>
      </c>
    </row>
    <row r="785" spans="1:3">
      <c r="A785" s="45" t="s">
        <v>2358</v>
      </c>
      <c r="B785" s="44" t="s">
        <v>2359</v>
      </c>
      <c r="C785" t="e">
        <v>#N/A</v>
      </c>
    </row>
    <row r="786" spans="1:3">
      <c r="A786" s="45" t="s">
        <v>2360</v>
      </c>
      <c r="B786" s="44" t="s">
        <v>493</v>
      </c>
      <c r="C786" t="e">
        <v>#N/A</v>
      </c>
    </row>
    <row r="787" spans="1:3">
      <c r="A787" s="45" t="s">
        <v>2361</v>
      </c>
      <c r="B787" s="44" t="s">
        <v>2362</v>
      </c>
      <c r="C787" t="e">
        <v>#N/A</v>
      </c>
    </row>
    <row r="788" spans="1:3">
      <c r="A788" s="45" t="s">
        <v>2363</v>
      </c>
      <c r="B788" s="44" t="s">
        <v>2364</v>
      </c>
      <c r="C788" t="e">
        <v>#N/A</v>
      </c>
    </row>
    <row r="789" spans="1:3">
      <c r="A789" s="45" t="s">
        <v>2365</v>
      </c>
      <c r="B789" s="44" t="s">
        <v>703</v>
      </c>
      <c r="C789" t="e">
        <v>#N/A</v>
      </c>
    </row>
    <row r="790" spans="1:3">
      <c r="A790" s="45" t="s">
        <v>2366</v>
      </c>
      <c r="B790" s="44" t="s">
        <v>379</v>
      </c>
      <c r="C790" t="e">
        <v>#N/A</v>
      </c>
    </row>
    <row r="791" spans="1:3">
      <c r="A791" s="45" t="s">
        <v>2367</v>
      </c>
      <c r="B791" s="44" t="s">
        <v>356</v>
      </c>
      <c r="C791" t="e">
        <v>#N/A</v>
      </c>
    </row>
    <row r="792" spans="1:3">
      <c r="A792" s="45" t="s">
        <v>2368</v>
      </c>
      <c r="B792" s="44" t="s">
        <v>2369</v>
      </c>
      <c r="C792" t="e">
        <v>#N/A</v>
      </c>
    </row>
    <row r="793" spans="1:3">
      <c r="A793" s="45" t="s">
        <v>2370</v>
      </c>
      <c r="B793" s="44" t="s">
        <v>2371</v>
      </c>
      <c r="C793" t="e">
        <v>#N/A</v>
      </c>
    </row>
    <row r="794" spans="1:3">
      <c r="A794" s="45" t="s">
        <v>52</v>
      </c>
      <c r="B794" s="44" t="s">
        <v>53</v>
      </c>
      <c r="C794" t="s">
        <v>1430</v>
      </c>
    </row>
    <row r="795" spans="1:3">
      <c r="A795" s="45" t="s">
        <v>2372</v>
      </c>
      <c r="B795" s="44" t="s">
        <v>2373</v>
      </c>
      <c r="C795" t="s">
        <v>6869</v>
      </c>
    </row>
    <row r="796" spans="1:3">
      <c r="A796" s="45" t="s">
        <v>2374</v>
      </c>
      <c r="B796" s="44" t="s">
        <v>2375</v>
      </c>
      <c r="C796" t="s">
        <v>6869</v>
      </c>
    </row>
    <row r="797" spans="1:3">
      <c r="A797" s="45" t="s">
        <v>2376</v>
      </c>
      <c r="B797" s="44" t="s">
        <v>2377</v>
      </c>
      <c r="C797" t="e">
        <v>#N/A</v>
      </c>
    </row>
    <row r="798" spans="1:3">
      <c r="A798" s="45" t="s">
        <v>374</v>
      </c>
      <c r="B798" s="44" t="s">
        <v>375</v>
      </c>
      <c r="C798" t="s">
        <v>6868</v>
      </c>
    </row>
    <row r="799" spans="1:3">
      <c r="A799" s="45" t="s">
        <v>2378</v>
      </c>
      <c r="B799" s="44" t="s">
        <v>2328</v>
      </c>
      <c r="C799" t="e">
        <v>#N/A</v>
      </c>
    </row>
    <row r="800" spans="1:3">
      <c r="A800" s="45" t="s">
        <v>2379</v>
      </c>
      <c r="B800" s="44" t="s">
        <v>2330</v>
      </c>
      <c r="C800" t="e">
        <v>#N/A</v>
      </c>
    </row>
    <row r="801" spans="1:3">
      <c r="A801" s="45" t="s">
        <v>2380</v>
      </c>
      <c r="B801" s="44" t="s">
        <v>2381</v>
      </c>
      <c r="C801" t="e">
        <v>#N/A</v>
      </c>
    </row>
    <row r="802" spans="1:3">
      <c r="A802" s="45" t="s">
        <v>2382</v>
      </c>
      <c r="B802" s="44" t="s">
        <v>2383</v>
      </c>
      <c r="C802" t="e">
        <v>#N/A</v>
      </c>
    </row>
    <row r="803" spans="1:3">
      <c r="A803" s="45" t="s">
        <v>2384</v>
      </c>
      <c r="B803" s="44" t="s">
        <v>2385</v>
      </c>
      <c r="C803" t="e">
        <v>#N/A</v>
      </c>
    </row>
    <row r="804" spans="1:3">
      <c r="A804" s="45" t="s">
        <v>2386</v>
      </c>
      <c r="B804" s="44" t="s">
        <v>2332</v>
      </c>
      <c r="C804" t="e">
        <v>#N/A</v>
      </c>
    </row>
    <row r="805" spans="1:3">
      <c r="A805" s="45" t="s">
        <v>2387</v>
      </c>
      <c r="B805" s="44" t="s">
        <v>2334</v>
      </c>
      <c r="C805" t="e">
        <v>#N/A</v>
      </c>
    </row>
    <row r="806" spans="1:3">
      <c r="A806" s="45" t="s">
        <v>2388</v>
      </c>
      <c r="B806" s="44" t="s">
        <v>2389</v>
      </c>
      <c r="C806" t="e">
        <v>#N/A</v>
      </c>
    </row>
    <row r="807" spans="1:3">
      <c r="A807" s="45" t="s">
        <v>2390</v>
      </c>
      <c r="B807" s="44" t="s">
        <v>2391</v>
      </c>
      <c r="C807" t="e">
        <v>#N/A</v>
      </c>
    </row>
    <row r="808" spans="1:3">
      <c r="A808" s="45" t="s">
        <v>2392</v>
      </c>
      <c r="B808" s="44" t="s">
        <v>2336</v>
      </c>
      <c r="C808" t="e">
        <v>#N/A</v>
      </c>
    </row>
    <row r="809" spans="1:3">
      <c r="A809" s="45" t="s">
        <v>2393</v>
      </c>
      <c r="B809" s="44" t="s">
        <v>2338</v>
      </c>
      <c r="C809">
        <v>0</v>
      </c>
    </row>
    <row r="810" spans="1:3">
      <c r="A810" s="45" t="s">
        <v>2394</v>
      </c>
      <c r="B810" s="44" t="s">
        <v>2395</v>
      </c>
      <c r="C810" t="e">
        <v>#N/A</v>
      </c>
    </row>
    <row r="811" spans="1:3">
      <c r="A811" s="45" t="s">
        <v>2396</v>
      </c>
      <c r="B811" s="44" t="s">
        <v>2340</v>
      </c>
      <c r="C811" t="s">
        <v>1430</v>
      </c>
    </row>
    <row r="812" spans="1:3">
      <c r="A812" s="45" t="s">
        <v>2397</v>
      </c>
      <c r="B812" s="44" t="s">
        <v>2398</v>
      </c>
      <c r="C812" t="s">
        <v>6869</v>
      </c>
    </row>
    <row r="813" spans="1:3">
      <c r="A813" s="45" t="s">
        <v>2399</v>
      </c>
      <c r="B813" s="44" t="s">
        <v>2400</v>
      </c>
      <c r="C813" t="e">
        <v>#N/A</v>
      </c>
    </row>
    <row r="814" spans="1:3">
      <c r="A814" s="45" t="s">
        <v>2401</v>
      </c>
      <c r="B814" s="44" t="s">
        <v>2402</v>
      </c>
      <c r="C814" t="e">
        <v>#N/A</v>
      </c>
    </row>
    <row r="815" spans="1:3">
      <c r="A815" s="45" t="s">
        <v>2403</v>
      </c>
      <c r="B815" s="44" t="s">
        <v>2404</v>
      </c>
      <c r="C815" t="e">
        <v>#N/A</v>
      </c>
    </row>
    <row r="816" spans="1:3">
      <c r="A816" s="45" t="s">
        <v>2405</v>
      </c>
      <c r="B816" s="44" t="s">
        <v>2406</v>
      </c>
      <c r="C816" t="e">
        <v>#N/A</v>
      </c>
    </row>
    <row r="817" spans="1:3">
      <c r="A817" s="45" t="s">
        <v>2407</v>
      </c>
      <c r="B817" s="44" t="s">
        <v>2349</v>
      </c>
      <c r="C817" t="e">
        <v>#N/A</v>
      </c>
    </row>
    <row r="818" spans="1:3">
      <c r="A818" s="45" t="s">
        <v>2408</v>
      </c>
      <c r="B818" s="44" t="s">
        <v>2409</v>
      </c>
      <c r="C818" t="e">
        <v>#N/A</v>
      </c>
    </row>
    <row r="819" spans="1:3">
      <c r="A819" s="45" t="s">
        <v>2410</v>
      </c>
      <c r="B819" s="44" t="s">
        <v>2411</v>
      </c>
      <c r="C819" t="e">
        <v>#N/A</v>
      </c>
    </row>
    <row r="820" spans="1:3">
      <c r="A820" s="45" t="s">
        <v>2412</v>
      </c>
      <c r="B820" s="44" t="s">
        <v>2413</v>
      </c>
      <c r="C820" t="s">
        <v>10</v>
      </c>
    </row>
    <row r="821" spans="1:3">
      <c r="A821" s="45" t="s">
        <v>2414</v>
      </c>
      <c r="B821" s="44" t="s">
        <v>2415</v>
      </c>
      <c r="C821" t="e">
        <v>#N/A</v>
      </c>
    </row>
    <row r="822" spans="1:3">
      <c r="A822" s="45" t="s">
        <v>2416</v>
      </c>
      <c r="B822" s="44" t="s">
        <v>2417</v>
      </c>
      <c r="C822" t="e">
        <v>#N/A</v>
      </c>
    </row>
    <row r="823" spans="1:3">
      <c r="A823" s="45" t="s">
        <v>2418</v>
      </c>
      <c r="B823" s="44" t="s">
        <v>2419</v>
      </c>
      <c r="C823" t="e">
        <v>#N/A</v>
      </c>
    </row>
    <row r="824" spans="1:3">
      <c r="A824" s="45" t="s">
        <v>2420</v>
      </c>
      <c r="B824" s="44" t="s">
        <v>2421</v>
      </c>
      <c r="C824" t="e">
        <v>#N/A</v>
      </c>
    </row>
    <row r="825" spans="1:3">
      <c r="A825" s="45" t="s">
        <v>2422</v>
      </c>
      <c r="B825" s="44" t="s">
        <v>2423</v>
      </c>
      <c r="C825" t="e">
        <v>#N/A</v>
      </c>
    </row>
    <row r="826" spans="1:3">
      <c r="A826" s="45" t="s">
        <v>2424</v>
      </c>
      <c r="B826" s="44" t="s">
        <v>2425</v>
      </c>
      <c r="C826" t="e">
        <v>#N/A</v>
      </c>
    </row>
    <row r="827" spans="1:3">
      <c r="A827" s="45" t="s">
        <v>2426</v>
      </c>
      <c r="B827" s="44" t="s">
        <v>2427</v>
      </c>
      <c r="C827" t="e">
        <v>#N/A</v>
      </c>
    </row>
    <row r="828" spans="1:3">
      <c r="A828" s="45" t="s">
        <v>2428</v>
      </c>
      <c r="B828" s="44" t="s">
        <v>2429</v>
      </c>
      <c r="C828" t="s">
        <v>6869</v>
      </c>
    </row>
    <row r="829" spans="1:3">
      <c r="A829" s="45" t="s">
        <v>2430</v>
      </c>
      <c r="B829" s="44" t="s">
        <v>2431</v>
      </c>
      <c r="C829" t="e">
        <v>#N/A</v>
      </c>
    </row>
    <row r="830" spans="1:3">
      <c r="A830" s="45" t="s">
        <v>2432</v>
      </c>
      <c r="B830" s="44" t="s">
        <v>2433</v>
      </c>
      <c r="C830" t="e">
        <v>#N/A</v>
      </c>
    </row>
    <row r="831" spans="1:3">
      <c r="A831" s="45" t="s">
        <v>2434</v>
      </c>
      <c r="B831" s="44" t="s">
        <v>2435</v>
      </c>
      <c r="C831" t="e">
        <v>#N/A</v>
      </c>
    </row>
    <row r="832" spans="1:3">
      <c r="A832" s="45" t="s">
        <v>2436</v>
      </c>
      <c r="B832" s="44" t="s">
        <v>2437</v>
      </c>
      <c r="C832" t="e">
        <v>#N/A</v>
      </c>
    </row>
    <row r="833" spans="1:3">
      <c r="A833" s="45" t="s">
        <v>2438</v>
      </c>
      <c r="B833" s="44" t="s">
        <v>2439</v>
      </c>
      <c r="C833" t="e">
        <v>#N/A</v>
      </c>
    </row>
    <row r="834" spans="1:3">
      <c r="A834" s="45" t="s">
        <v>2440</v>
      </c>
      <c r="B834" s="44" t="s">
        <v>7</v>
      </c>
      <c r="C834" t="e">
        <v>#N/A</v>
      </c>
    </row>
    <row r="835" spans="1:3">
      <c r="A835" s="45" t="s">
        <v>2441</v>
      </c>
      <c r="B835" s="44" t="s">
        <v>2442</v>
      </c>
      <c r="C835" t="s">
        <v>6869</v>
      </c>
    </row>
    <row r="836" spans="1:3">
      <c r="A836" s="45" t="s">
        <v>2443</v>
      </c>
      <c r="B836" s="44" t="s">
        <v>2444</v>
      </c>
      <c r="C836" t="s">
        <v>6868</v>
      </c>
    </row>
    <row r="837" spans="1:3">
      <c r="A837" s="45" t="s">
        <v>2445</v>
      </c>
      <c r="B837" s="44" t="s">
        <v>2446</v>
      </c>
      <c r="C837" t="e">
        <v>#N/A</v>
      </c>
    </row>
    <row r="838" spans="1:3">
      <c r="A838" s="45" t="s">
        <v>2447</v>
      </c>
      <c r="B838" s="44" t="s">
        <v>2448</v>
      </c>
      <c r="C838" t="e">
        <v>#N/A</v>
      </c>
    </row>
    <row r="839" spans="1:3">
      <c r="A839" s="45" t="s">
        <v>2449</v>
      </c>
      <c r="B839" s="44" t="s">
        <v>2450</v>
      </c>
      <c r="C839" t="e">
        <v>#N/A</v>
      </c>
    </row>
    <row r="840" spans="1:3">
      <c r="A840" s="45" t="s">
        <v>2451</v>
      </c>
      <c r="B840" s="44" t="s">
        <v>2452</v>
      </c>
      <c r="C840" t="e">
        <v>#N/A</v>
      </c>
    </row>
    <row r="841" spans="1:3">
      <c r="A841" s="45" t="s">
        <v>2453</v>
      </c>
      <c r="B841" s="44" t="s">
        <v>2454</v>
      </c>
      <c r="C841" t="e">
        <v>#N/A</v>
      </c>
    </row>
    <row r="842" spans="1:3">
      <c r="A842" s="45" t="s">
        <v>2455</v>
      </c>
      <c r="B842" s="44" t="s">
        <v>2351</v>
      </c>
      <c r="C842" t="s">
        <v>1430</v>
      </c>
    </row>
    <row r="843" spans="1:3">
      <c r="A843" s="45" t="s">
        <v>2456</v>
      </c>
      <c r="B843" s="44" t="s">
        <v>2353</v>
      </c>
      <c r="C843" t="e">
        <v>#N/A</v>
      </c>
    </row>
    <row r="844" spans="1:3">
      <c r="A844" s="45" t="s">
        <v>2457</v>
      </c>
      <c r="B844" s="44" t="s">
        <v>2458</v>
      </c>
      <c r="C844" t="e">
        <v>#N/A</v>
      </c>
    </row>
    <row r="845" spans="1:3">
      <c r="A845" s="45" t="s">
        <v>2459</v>
      </c>
      <c r="B845" s="44" t="s">
        <v>2460</v>
      </c>
      <c r="C845" t="e">
        <v>#N/A</v>
      </c>
    </row>
    <row r="846" spans="1:3">
      <c r="A846" s="45" t="s">
        <v>2461</v>
      </c>
      <c r="B846" s="44" t="s">
        <v>2462</v>
      </c>
      <c r="C846" t="e">
        <v>#N/A</v>
      </c>
    </row>
    <row r="847" spans="1:3">
      <c r="A847" s="45" t="s">
        <v>2463</v>
      </c>
      <c r="B847" s="44" t="s">
        <v>2464</v>
      </c>
      <c r="C847" t="e">
        <v>#N/A</v>
      </c>
    </row>
    <row r="848" spans="1:3">
      <c r="A848" s="45" t="s">
        <v>2465</v>
      </c>
      <c r="B848" s="44" t="s">
        <v>2466</v>
      </c>
      <c r="C848" t="e">
        <v>#N/A</v>
      </c>
    </row>
    <row r="849" spans="1:3">
      <c r="A849" s="45" t="s">
        <v>2467</v>
      </c>
      <c r="B849" s="44" t="s">
        <v>2468</v>
      </c>
      <c r="C849" t="e">
        <v>#N/A</v>
      </c>
    </row>
    <row r="850" spans="1:3">
      <c r="A850" s="45" t="s">
        <v>2469</v>
      </c>
      <c r="B850" s="44" t="s">
        <v>2470</v>
      </c>
      <c r="C850" t="e">
        <v>#N/A</v>
      </c>
    </row>
    <row r="851" spans="1:3">
      <c r="A851" s="45" t="s">
        <v>2471</v>
      </c>
      <c r="B851" s="44" t="s">
        <v>2472</v>
      </c>
      <c r="C851" t="s">
        <v>1545</v>
      </c>
    </row>
    <row r="852" spans="1:3">
      <c r="A852" s="45" t="s">
        <v>2473</v>
      </c>
      <c r="B852" s="44" t="s">
        <v>2474</v>
      </c>
      <c r="C852" t="s">
        <v>1545</v>
      </c>
    </row>
    <row r="853" spans="1:3">
      <c r="A853" s="45" t="s">
        <v>2475</v>
      </c>
      <c r="B853" s="44" t="s">
        <v>2476</v>
      </c>
      <c r="C853" t="s">
        <v>1545</v>
      </c>
    </row>
    <row r="854" spans="1:3">
      <c r="A854" s="45" t="s">
        <v>2477</v>
      </c>
      <c r="B854" s="44" t="s">
        <v>2478</v>
      </c>
      <c r="C854" t="s">
        <v>1545</v>
      </c>
    </row>
    <row r="855" spans="1:3">
      <c r="A855" s="45" t="s">
        <v>2479</v>
      </c>
      <c r="B855" s="44" t="s">
        <v>2480</v>
      </c>
      <c r="C855" t="s">
        <v>1545</v>
      </c>
    </row>
    <row r="856" spans="1:3">
      <c r="A856" s="45" t="s">
        <v>2481</v>
      </c>
      <c r="B856" s="44" t="s">
        <v>2482</v>
      </c>
      <c r="C856" t="e">
        <v>#N/A</v>
      </c>
    </row>
    <row r="857" spans="1:3">
      <c r="A857" s="45" t="s">
        <v>2483</v>
      </c>
      <c r="B857" s="44" t="s">
        <v>2484</v>
      </c>
      <c r="C857" t="e">
        <v>#N/A</v>
      </c>
    </row>
    <row r="858" spans="1:3">
      <c r="A858" s="45" t="s">
        <v>2485</v>
      </c>
      <c r="B858" s="44" t="s">
        <v>2362</v>
      </c>
      <c r="C858" t="s">
        <v>1189</v>
      </c>
    </row>
    <row r="859" spans="1:3">
      <c r="A859" s="45" t="s">
        <v>54</v>
      </c>
      <c r="B859" s="44" t="s">
        <v>55</v>
      </c>
      <c r="C859" t="s">
        <v>6868</v>
      </c>
    </row>
    <row r="860" spans="1:3">
      <c r="A860" s="45" t="s">
        <v>2486</v>
      </c>
      <c r="B860" s="44" t="s">
        <v>2487</v>
      </c>
      <c r="C860" t="s">
        <v>6869</v>
      </c>
    </row>
    <row r="861" spans="1:3">
      <c r="A861" s="45" t="s">
        <v>2488</v>
      </c>
      <c r="B861" s="44" t="s">
        <v>2489</v>
      </c>
      <c r="C861" t="s">
        <v>6869</v>
      </c>
    </row>
    <row r="862" spans="1:3">
      <c r="A862" s="45" t="s">
        <v>2490</v>
      </c>
      <c r="B862" s="44" t="s">
        <v>2491</v>
      </c>
      <c r="C862" t="e">
        <v>#N/A</v>
      </c>
    </row>
    <row r="863" spans="1:3">
      <c r="A863" s="45" t="s">
        <v>376</v>
      </c>
      <c r="B863" s="44" t="s">
        <v>377</v>
      </c>
      <c r="C863" t="s">
        <v>6869</v>
      </c>
    </row>
    <row r="864" spans="1:3">
      <c r="A864" s="45" t="s">
        <v>378</v>
      </c>
      <c r="B864" s="44" t="s">
        <v>379</v>
      </c>
      <c r="C864" t="s">
        <v>379</v>
      </c>
    </row>
    <row r="865" spans="1:3">
      <c r="A865" s="45" t="s">
        <v>2492</v>
      </c>
      <c r="B865" s="44" t="s">
        <v>2493</v>
      </c>
      <c r="C865" t="e">
        <v>#N/A</v>
      </c>
    </row>
    <row r="866" spans="1:3">
      <c r="A866" s="45" t="s">
        <v>2494</v>
      </c>
      <c r="B866" s="44" t="s">
        <v>2495</v>
      </c>
      <c r="C866" t="s">
        <v>1545</v>
      </c>
    </row>
    <row r="867" spans="1:3">
      <c r="A867" s="45" t="s">
        <v>2496</v>
      </c>
      <c r="B867" s="44" t="s">
        <v>2497</v>
      </c>
      <c r="C867" t="s">
        <v>1545</v>
      </c>
    </row>
    <row r="868" spans="1:3">
      <c r="A868" s="45" t="s">
        <v>2498</v>
      </c>
      <c r="B868" s="44" t="s">
        <v>2499</v>
      </c>
      <c r="C868" t="s">
        <v>1545</v>
      </c>
    </row>
    <row r="869" spans="1:3">
      <c r="A869" s="45" t="s">
        <v>2500</v>
      </c>
      <c r="B869" s="44" t="s">
        <v>2501</v>
      </c>
      <c r="C869" t="s">
        <v>1545</v>
      </c>
    </row>
    <row r="870" spans="1:3">
      <c r="A870" s="45" t="s">
        <v>2502</v>
      </c>
      <c r="B870" s="44" t="s">
        <v>2503</v>
      </c>
      <c r="C870" t="s">
        <v>1545</v>
      </c>
    </row>
    <row r="871" spans="1:3">
      <c r="A871" s="45" t="s">
        <v>2504</v>
      </c>
      <c r="B871" s="44" t="s">
        <v>2505</v>
      </c>
      <c r="C871" t="s">
        <v>1545</v>
      </c>
    </row>
    <row r="872" spans="1:3">
      <c r="A872" s="45" t="s">
        <v>2506</v>
      </c>
      <c r="B872" s="44" t="s">
        <v>2507</v>
      </c>
      <c r="C872" t="s">
        <v>1545</v>
      </c>
    </row>
    <row r="873" spans="1:3">
      <c r="A873" s="45" t="s">
        <v>2508</v>
      </c>
      <c r="B873" s="44" t="s">
        <v>2509</v>
      </c>
      <c r="C873" t="s">
        <v>1545</v>
      </c>
    </row>
    <row r="874" spans="1:3">
      <c r="A874" s="45" t="s">
        <v>2510</v>
      </c>
      <c r="B874" s="44" t="s">
        <v>2511</v>
      </c>
      <c r="C874" t="s">
        <v>1545</v>
      </c>
    </row>
    <row r="875" spans="1:3">
      <c r="A875" s="45" t="s">
        <v>2512</v>
      </c>
      <c r="B875" s="44" t="s">
        <v>2513</v>
      </c>
      <c r="C875" t="s">
        <v>1545</v>
      </c>
    </row>
    <row r="876" spans="1:3">
      <c r="A876" s="45" t="s">
        <v>2514</v>
      </c>
      <c r="B876" s="44" t="s">
        <v>2515</v>
      </c>
      <c r="C876" t="s">
        <v>1545</v>
      </c>
    </row>
    <row r="877" spans="1:3">
      <c r="A877" s="45" t="s">
        <v>2516</v>
      </c>
      <c r="B877" s="44" t="s">
        <v>2517</v>
      </c>
      <c r="C877" t="s">
        <v>1545</v>
      </c>
    </row>
    <row r="878" spans="1:3">
      <c r="A878" s="45" t="s">
        <v>2518</v>
      </c>
      <c r="B878" s="44" t="s">
        <v>2519</v>
      </c>
      <c r="C878" t="s">
        <v>1545</v>
      </c>
    </row>
    <row r="879" spans="1:3">
      <c r="A879" s="45" t="s">
        <v>2520</v>
      </c>
      <c r="B879" s="44" t="s">
        <v>2521</v>
      </c>
      <c r="C879" t="s">
        <v>1545</v>
      </c>
    </row>
    <row r="880" spans="1:3">
      <c r="A880" s="45" t="s">
        <v>2522</v>
      </c>
      <c r="B880" s="44" t="s">
        <v>2523</v>
      </c>
      <c r="C880" t="s">
        <v>1545</v>
      </c>
    </row>
    <row r="881" spans="1:3">
      <c r="A881" s="45" t="s">
        <v>2524</v>
      </c>
      <c r="B881" s="44" t="s">
        <v>2525</v>
      </c>
      <c r="C881" t="s">
        <v>1545</v>
      </c>
    </row>
    <row r="882" spans="1:3">
      <c r="A882" s="45" t="s">
        <v>2526</v>
      </c>
      <c r="B882" s="44" t="s">
        <v>2527</v>
      </c>
      <c r="C882" t="s">
        <v>1545</v>
      </c>
    </row>
    <row r="883" spans="1:3">
      <c r="A883" s="45" t="s">
        <v>2528</v>
      </c>
      <c r="B883" s="44" t="s">
        <v>2529</v>
      </c>
      <c r="C883" t="s">
        <v>1545</v>
      </c>
    </row>
    <row r="884" spans="1:3">
      <c r="A884" s="45" t="s">
        <v>2530</v>
      </c>
      <c r="B884" s="44" t="s">
        <v>2531</v>
      </c>
      <c r="C884" t="s">
        <v>1545</v>
      </c>
    </row>
    <row r="885" spans="1:3">
      <c r="A885" s="45" t="s">
        <v>2532</v>
      </c>
      <c r="B885" s="44" t="s">
        <v>2533</v>
      </c>
      <c r="C885" t="s">
        <v>1545</v>
      </c>
    </row>
    <row r="886" spans="1:3">
      <c r="A886" s="45" t="s">
        <v>2534</v>
      </c>
      <c r="B886" s="44" t="s">
        <v>2535</v>
      </c>
      <c r="C886" t="s">
        <v>1545</v>
      </c>
    </row>
    <row r="887" spans="1:3">
      <c r="A887" s="45" t="s">
        <v>2536</v>
      </c>
      <c r="B887" s="44" t="s">
        <v>2537</v>
      </c>
      <c r="C887" t="s">
        <v>1545</v>
      </c>
    </row>
    <row r="888" spans="1:3">
      <c r="A888" s="45" t="s">
        <v>2538</v>
      </c>
      <c r="B888" s="44" t="s">
        <v>2539</v>
      </c>
      <c r="C888" t="s">
        <v>1545</v>
      </c>
    </row>
    <row r="889" spans="1:3">
      <c r="A889" s="45" t="s">
        <v>2540</v>
      </c>
      <c r="B889" s="44" t="s">
        <v>2541</v>
      </c>
      <c r="C889" t="s">
        <v>1545</v>
      </c>
    </row>
    <row r="890" spans="1:3">
      <c r="A890" s="45" t="s">
        <v>2542</v>
      </c>
      <c r="B890" s="44" t="s">
        <v>2543</v>
      </c>
      <c r="C890" t="s">
        <v>1545</v>
      </c>
    </row>
    <row r="891" spans="1:3">
      <c r="A891" s="45" t="s">
        <v>2544</v>
      </c>
      <c r="B891" s="44" t="s">
        <v>2545</v>
      </c>
      <c r="C891" t="s">
        <v>1545</v>
      </c>
    </row>
    <row r="892" spans="1:3">
      <c r="A892" s="45" t="s">
        <v>2546</v>
      </c>
      <c r="B892" s="44" t="s">
        <v>2547</v>
      </c>
      <c r="C892" t="s">
        <v>1545</v>
      </c>
    </row>
    <row r="893" spans="1:3">
      <c r="A893" s="45" t="s">
        <v>2548</v>
      </c>
      <c r="B893" s="44" t="s">
        <v>2549</v>
      </c>
      <c r="C893" t="s">
        <v>1545</v>
      </c>
    </row>
    <row r="894" spans="1:3">
      <c r="A894" s="45" t="s">
        <v>2550</v>
      </c>
      <c r="B894" s="44" t="s">
        <v>2551</v>
      </c>
      <c r="C894" t="s">
        <v>1545</v>
      </c>
    </row>
    <row r="895" spans="1:3">
      <c r="A895" s="45" t="s">
        <v>2552</v>
      </c>
      <c r="B895" s="44" t="s">
        <v>2553</v>
      </c>
      <c r="C895" t="s">
        <v>1545</v>
      </c>
    </row>
    <row r="896" spans="1:3">
      <c r="A896" s="45" t="s">
        <v>2554</v>
      </c>
      <c r="B896" s="44" t="s">
        <v>2555</v>
      </c>
      <c r="C896" t="s">
        <v>1545</v>
      </c>
    </row>
    <row r="897" spans="1:3">
      <c r="A897" s="45" t="s">
        <v>2556</v>
      </c>
      <c r="B897" s="44" t="s">
        <v>2557</v>
      </c>
      <c r="C897" t="s">
        <v>1545</v>
      </c>
    </row>
    <row r="898" spans="1:3">
      <c r="A898" s="45" t="s">
        <v>2558</v>
      </c>
      <c r="B898" s="44" t="s">
        <v>2559</v>
      </c>
      <c r="C898" t="s">
        <v>1545</v>
      </c>
    </row>
    <row r="899" spans="1:3">
      <c r="A899" s="45" t="s">
        <v>2560</v>
      </c>
      <c r="B899" s="44" t="s">
        <v>2561</v>
      </c>
      <c r="C899" t="s">
        <v>1545</v>
      </c>
    </row>
    <row r="900" spans="1:3">
      <c r="A900" s="45" t="s">
        <v>2562</v>
      </c>
      <c r="B900" s="44" t="s">
        <v>2563</v>
      </c>
      <c r="C900" t="s">
        <v>1545</v>
      </c>
    </row>
    <row r="901" spans="1:3">
      <c r="A901" s="45" t="s">
        <v>2564</v>
      </c>
      <c r="B901" s="44" t="s">
        <v>2565</v>
      </c>
      <c r="C901" t="s">
        <v>1545</v>
      </c>
    </row>
    <row r="902" spans="1:3">
      <c r="A902" s="45" t="s">
        <v>2566</v>
      </c>
      <c r="B902" s="44" t="s">
        <v>2567</v>
      </c>
      <c r="C902" t="s">
        <v>1545</v>
      </c>
    </row>
    <row r="903" spans="1:3">
      <c r="A903" s="45" t="s">
        <v>2568</v>
      </c>
      <c r="B903" s="44" t="s">
        <v>2569</v>
      </c>
      <c r="C903" t="e">
        <v>#N/A</v>
      </c>
    </row>
    <row r="904" spans="1:3">
      <c r="A904" s="45" t="s">
        <v>2570</v>
      </c>
      <c r="B904" s="44" t="s">
        <v>2571</v>
      </c>
      <c r="C904" t="e">
        <v>#N/A</v>
      </c>
    </row>
    <row r="905" spans="1:3">
      <c r="A905" s="45" t="s">
        <v>2572</v>
      </c>
      <c r="B905" s="44" t="s">
        <v>2573</v>
      </c>
      <c r="C905" t="e">
        <v>#N/A</v>
      </c>
    </row>
    <row r="906" spans="1:3">
      <c r="A906" s="45" t="s">
        <v>2574</v>
      </c>
      <c r="B906" s="44" t="s">
        <v>2575</v>
      </c>
      <c r="C906" t="s">
        <v>1808</v>
      </c>
    </row>
    <row r="907" spans="1:3">
      <c r="A907" s="45" t="s">
        <v>2576</v>
      </c>
      <c r="B907" s="44" t="s">
        <v>745</v>
      </c>
      <c r="C907" t="s">
        <v>1810</v>
      </c>
    </row>
    <row r="908" spans="1:3">
      <c r="A908" s="45" t="s">
        <v>1037</v>
      </c>
      <c r="B908" s="44" t="s">
        <v>1038</v>
      </c>
      <c r="C908" t="s">
        <v>6868</v>
      </c>
    </row>
    <row r="909" spans="1:3">
      <c r="A909" s="45" t="s">
        <v>351</v>
      </c>
      <c r="B909" s="44" t="s">
        <v>352</v>
      </c>
      <c r="C909" t="s">
        <v>1189</v>
      </c>
    </row>
    <row r="910" spans="1:3">
      <c r="A910" s="45" t="s">
        <v>2577</v>
      </c>
      <c r="B910" s="44" t="s">
        <v>2578</v>
      </c>
      <c r="C910" t="s">
        <v>1808</v>
      </c>
    </row>
    <row r="911" spans="1:3">
      <c r="A911" s="45" t="s">
        <v>2579</v>
      </c>
      <c r="B911" s="44" t="s">
        <v>2580</v>
      </c>
      <c r="C911" t="s">
        <v>1810</v>
      </c>
    </row>
    <row r="912" spans="1:3">
      <c r="A912" s="45" t="s">
        <v>2581</v>
      </c>
      <c r="B912" s="44" t="s">
        <v>2582</v>
      </c>
      <c r="C912" t="s">
        <v>6868</v>
      </c>
    </row>
    <row r="913" spans="1:3">
      <c r="A913" s="45" t="s">
        <v>1039</v>
      </c>
      <c r="B913" s="44" t="s">
        <v>1040</v>
      </c>
      <c r="C913" t="s">
        <v>6868</v>
      </c>
    </row>
    <row r="914" spans="1:3">
      <c r="A914" s="45" t="s">
        <v>353</v>
      </c>
      <c r="B914" s="44" t="s">
        <v>354</v>
      </c>
      <c r="C914" t="s">
        <v>6868</v>
      </c>
    </row>
    <row r="915" spans="1:3">
      <c r="A915" s="45" t="s">
        <v>2583</v>
      </c>
      <c r="B915" s="44" t="s">
        <v>2584</v>
      </c>
      <c r="C915" t="s">
        <v>6868</v>
      </c>
    </row>
    <row r="916" spans="1:3">
      <c r="A916" s="45" t="s">
        <v>2585</v>
      </c>
      <c r="B916" s="44" t="s">
        <v>2586</v>
      </c>
      <c r="C916" t="s">
        <v>6868</v>
      </c>
    </row>
    <row r="917" spans="1:3">
      <c r="A917" s="45" t="s">
        <v>355</v>
      </c>
      <c r="B917" s="44" t="s">
        <v>356</v>
      </c>
      <c r="C917" t="s">
        <v>356</v>
      </c>
    </row>
    <row r="918" spans="1:3">
      <c r="A918" s="45" t="s">
        <v>2587</v>
      </c>
      <c r="B918" s="44" t="s">
        <v>2588</v>
      </c>
      <c r="C918" t="s">
        <v>356</v>
      </c>
    </row>
    <row r="919" spans="1:3">
      <c r="A919" s="45" t="s">
        <v>2589</v>
      </c>
      <c r="B919" s="44" t="s">
        <v>2362</v>
      </c>
      <c r="C919" t="s">
        <v>1189</v>
      </c>
    </row>
    <row r="920" spans="1:3">
      <c r="A920" s="45" t="s">
        <v>699</v>
      </c>
      <c r="B920" s="44" t="s">
        <v>700</v>
      </c>
      <c r="C920" t="s">
        <v>1810</v>
      </c>
    </row>
    <row r="921" spans="1:3">
      <c r="A921" s="45" t="s">
        <v>701</v>
      </c>
      <c r="B921" s="44" t="s">
        <v>493</v>
      </c>
      <c r="C921" t="s">
        <v>6868</v>
      </c>
    </row>
    <row r="922" spans="1:3">
      <c r="A922" s="45" t="s">
        <v>2590</v>
      </c>
      <c r="B922" s="44" t="s">
        <v>776</v>
      </c>
      <c r="C922" t="e">
        <v>#N/A</v>
      </c>
    </row>
    <row r="923" spans="1:3">
      <c r="A923" s="45" t="s">
        <v>702</v>
      </c>
      <c r="B923" s="44" t="s">
        <v>703</v>
      </c>
      <c r="C923" t="s">
        <v>6868</v>
      </c>
    </row>
    <row r="924" spans="1:3">
      <c r="A924" s="45" t="s">
        <v>2591</v>
      </c>
      <c r="B924" s="44" t="s">
        <v>2328</v>
      </c>
      <c r="C924" t="e">
        <v>#N/A</v>
      </c>
    </row>
    <row r="925" spans="1:3">
      <c r="A925" s="45" t="s">
        <v>2592</v>
      </c>
      <c r="B925" s="44" t="s">
        <v>2332</v>
      </c>
      <c r="C925" t="e">
        <v>#N/A</v>
      </c>
    </row>
    <row r="926" spans="1:3">
      <c r="A926" s="45" t="s">
        <v>2593</v>
      </c>
      <c r="B926" s="44" t="s">
        <v>2334</v>
      </c>
      <c r="C926" t="e">
        <v>#N/A</v>
      </c>
    </row>
    <row r="927" spans="1:3">
      <c r="A927" s="45" t="s">
        <v>2594</v>
      </c>
      <c r="B927" s="44" t="s">
        <v>2351</v>
      </c>
      <c r="C927" t="e">
        <v>#N/A</v>
      </c>
    </row>
    <row r="928" spans="1:3">
      <c r="A928" s="45" t="s">
        <v>2595</v>
      </c>
      <c r="B928" s="44" t="s">
        <v>2338</v>
      </c>
      <c r="C928" t="e">
        <v>#N/A</v>
      </c>
    </row>
    <row r="929" spans="1:3">
      <c r="A929" s="45" t="s">
        <v>2596</v>
      </c>
      <c r="B929" s="44" t="s">
        <v>2406</v>
      </c>
      <c r="C929" t="e">
        <v>#N/A</v>
      </c>
    </row>
    <row r="930" spans="1:3">
      <c r="A930" s="45" t="s">
        <v>2597</v>
      </c>
      <c r="B930" s="44" t="s">
        <v>2336</v>
      </c>
      <c r="C930" t="e">
        <v>#N/A</v>
      </c>
    </row>
    <row r="931" spans="1:3">
      <c r="A931" s="45" t="s">
        <v>2598</v>
      </c>
      <c r="B931" s="44" t="s">
        <v>2353</v>
      </c>
      <c r="C931" t="e">
        <v>#N/A</v>
      </c>
    </row>
    <row r="932" spans="1:3">
      <c r="A932" s="45" t="s">
        <v>2599</v>
      </c>
      <c r="B932" s="44" t="s">
        <v>2600</v>
      </c>
      <c r="C932" t="e">
        <v>#N/A</v>
      </c>
    </row>
    <row r="933" spans="1:3">
      <c r="A933" s="45" t="s">
        <v>2601</v>
      </c>
      <c r="B933" s="44" t="s">
        <v>2343</v>
      </c>
      <c r="C933" t="e">
        <v>#N/A</v>
      </c>
    </row>
    <row r="934" spans="1:3">
      <c r="A934" s="45" t="s">
        <v>2602</v>
      </c>
      <c r="B934" s="44" t="s">
        <v>2345</v>
      </c>
      <c r="C934" t="e">
        <v>#N/A</v>
      </c>
    </row>
    <row r="935" spans="1:3">
      <c r="A935" s="45" t="s">
        <v>2603</v>
      </c>
      <c r="B935" s="44" t="s">
        <v>2604</v>
      </c>
      <c r="C935" t="s">
        <v>1430</v>
      </c>
    </row>
    <row r="936" spans="1:3">
      <c r="A936" s="45" t="s">
        <v>2605</v>
      </c>
      <c r="B936" s="44" t="s">
        <v>2606</v>
      </c>
      <c r="C936" t="s">
        <v>1430</v>
      </c>
    </row>
    <row r="937" spans="1:3">
      <c r="A937" s="45" t="s">
        <v>2607</v>
      </c>
      <c r="B937" s="44" t="s">
        <v>2608</v>
      </c>
      <c r="C937" t="s">
        <v>6869</v>
      </c>
    </row>
    <row r="938" spans="1:3">
      <c r="A938" s="45" t="s">
        <v>2609</v>
      </c>
      <c r="B938" s="44" t="s">
        <v>778</v>
      </c>
      <c r="C938" t="s">
        <v>6868</v>
      </c>
    </row>
    <row r="939" spans="1:3">
      <c r="A939" s="45" t="s">
        <v>2610</v>
      </c>
      <c r="B939" s="44" t="s">
        <v>2406</v>
      </c>
      <c r="C939" t="e">
        <v>#N/A</v>
      </c>
    </row>
    <row r="940" spans="1:3">
      <c r="A940" s="45" t="s">
        <v>2611</v>
      </c>
      <c r="B940" s="44" t="s">
        <v>2608</v>
      </c>
      <c r="C940" t="s">
        <v>6869</v>
      </c>
    </row>
    <row r="941" spans="1:3">
      <c r="A941" s="45" t="s">
        <v>2612</v>
      </c>
      <c r="B941" s="44" t="s">
        <v>2364</v>
      </c>
      <c r="C941" t="e">
        <v>#N/A</v>
      </c>
    </row>
    <row r="942" spans="1:3">
      <c r="A942" s="45" t="s">
        <v>704</v>
      </c>
      <c r="B942" s="44" t="s">
        <v>705</v>
      </c>
      <c r="C942" t="s">
        <v>1300</v>
      </c>
    </row>
    <row r="943" spans="1:3">
      <c r="A943" s="45" t="s">
        <v>706</v>
      </c>
      <c r="B943" s="44" t="s">
        <v>707</v>
      </c>
      <c r="C943" t="s">
        <v>1300</v>
      </c>
    </row>
    <row r="944" spans="1:3">
      <c r="A944" s="45" t="s">
        <v>708</v>
      </c>
      <c r="B944" s="44" t="s">
        <v>709</v>
      </c>
      <c r="C944" t="s">
        <v>1308</v>
      </c>
    </row>
    <row r="945" spans="1:3">
      <c r="A945" s="45" t="s">
        <v>710</v>
      </c>
      <c r="B945" s="44" t="s">
        <v>711</v>
      </c>
      <c r="C945" t="s">
        <v>1308</v>
      </c>
    </row>
    <row r="946" spans="1:3">
      <c r="A946" s="45" t="s">
        <v>712</v>
      </c>
      <c r="B946" s="44" t="s">
        <v>713</v>
      </c>
      <c r="C946" t="s">
        <v>1308</v>
      </c>
    </row>
    <row r="947" spans="1:3">
      <c r="A947" s="45" t="s">
        <v>714</v>
      </c>
      <c r="B947" s="44" t="s">
        <v>715</v>
      </c>
      <c r="C947" t="s">
        <v>1308</v>
      </c>
    </row>
    <row r="948" spans="1:3">
      <c r="A948" s="45" t="s">
        <v>716</v>
      </c>
      <c r="B948" s="44" t="s">
        <v>717</v>
      </c>
      <c r="C948" t="s">
        <v>1308</v>
      </c>
    </row>
    <row r="949" spans="1:3">
      <c r="A949" s="45" t="s">
        <v>718</v>
      </c>
      <c r="B949" s="44" t="s">
        <v>719</v>
      </c>
      <c r="C949" t="s">
        <v>1308</v>
      </c>
    </row>
    <row r="950" spans="1:3">
      <c r="A950" s="45" t="s">
        <v>720</v>
      </c>
      <c r="B950" s="44" t="s">
        <v>721</v>
      </c>
      <c r="C950" t="s">
        <v>1308</v>
      </c>
    </row>
    <row r="951" spans="1:3">
      <c r="A951" s="45" t="s">
        <v>722</v>
      </c>
      <c r="B951" s="44" t="s">
        <v>723</v>
      </c>
      <c r="C951" t="s">
        <v>1308</v>
      </c>
    </row>
    <row r="952" spans="1:3">
      <c r="A952" s="45" t="s">
        <v>724</v>
      </c>
      <c r="B952" s="44" t="s">
        <v>725</v>
      </c>
      <c r="C952" t="s">
        <v>1308</v>
      </c>
    </row>
    <row r="953" spans="1:3">
      <c r="A953" s="45" t="s">
        <v>726</v>
      </c>
      <c r="B953" s="44" t="s">
        <v>727</v>
      </c>
      <c r="C953" t="s">
        <v>1308</v>
      </c>
    </row>
    <row r="954" spans="1:3">
      <c r="A954" s="45" t="s">
        <v>2613</v>
      </c>
      <c r="B954" s="44" t="s">
        <v>773</v>
      </c>
      <c r="C954" t="e">
        <v>#N/A</v>
      </c>
    </row>
    <row r="955" spans="1:3">
      <c r="A955" s="45" t="s">
        <v>728</v>
      </c>
      <c r="B955" s="44" t="s">
        <v>729</v>
      </c>
      <c r="C955" t="s">
        <v>1308</v>
      </c>
    </row>
    <row r="956" spans="1:3">
      <c r="A956" s="45" t="s">
        <v>2614</v>
      </c>
      <c r="B956" s="44" t="s">
        <v>2615</v>
      </c>
      <c r="C956" t="s">
        <v>1308</v>
      </c>
    </row>
    <row r="957" spans="1:3">
      <c r="A957" s="45" t="s">
        <v>2616</v>
      </c>
      <c r="B957" s="44" t="s">
        <v>1807</v>
      </c>
      <c r="C957" t="e">
        <v>#N/A</v>
      </c>
    </row>
    <row r="958" spans="1:3">
      <c r="A958" s="45" t="s">
        <v>2617</v>
      </c>
      <c r="B958" s="44" t="s">
        <v>2618</v>
      </c>
      <c r="C958" t="e">
        <v>#N/A</v>
      </c>
    </row>
    <row r="959" spans="1:3">
      <c r="A959" s="45" t="s">
        <v>2619</v>
      </c>
      <c r="B959" s="44" t="s">
        <v>2620</v>
      </c>
      <c r="C959" t="e">
        <v>#N/A</v>
      </c>
    </row>
    <row r="960" spans="1:3">
      <c r="A960" s="45" t="s">
        <v>2621</v>
      </c>
      <c r="B960" s="44" t="s">
        <v>2622</v>
      </c>
      <c r="C960" t="e">
        <v>#N/A</v>
      </c>
    </row>
    <row r="961" spans="1:3">
      <c r="A961" s="45" t="s">
        <v>730</v>
      </c>
      <c r="B961" s="44" t="s">
        <v>731</v>
      </c>
      <c r="C961" t="s">
        <v>1300</v>
      </c>
    </row>
    <row r="962" spans="1:3">
      <c r="A962" s="45" t="s">
        <v>732</v>
      </c>
      <c r="B962" s="44" t="s">
        <v>733</v>
      </c>
      <c r="C962" t="s">
        <v>1300</v>
      </c>
    </row>
    <row r="963" spans="1:3">
      <c r="A963" s="45" t="s">
        <v>2623</v>
      </c>
      <c r="B963" s="44" t="s">
        <v>2624</v>
      </c>
      <c r="C963" t="e">
        <v>#N/A</v>
      </c>
    </row>
    <row r="964" spans="1:3">
      <c r="A964" s="45" t="s">
        <v>2625</v>
      </c>
      <c r="B964" s="44" t="s">
        <v>2626</v>
      </c>
      <c r="C964" t="s">
        <v>6869</v>
      </c>
    </row>
    <row r="965" spans="1:3">
      <c r="A965" s="45" t="s">
        <v>2627</v>
      </c>
      <c r="B965" s="44" t="s">
        <v>2628</v>
      </c>
      <c r="C965" t="s">
        <v>6869</v>
      </c>
    </row>
    <row r="966" spans="1:3">
      <c r="A966" s="45" t="s">
        <v>2629</v>
      </c>
      <c r="B966" s="44" t="s">
        <v>2630</v>
      </c>
      <c r="C966" t="s">
        <v>6869</v>
      </c>
    </row>
    <row r="967" spans="1:3">
      <c r="A967" s="45" t="s">
        <v>2631</v>
      </c>
      <c r="B967" s="44" t="s">
        <v>2632</v>
      </c>
      <c r="C967" t="s">
        <v>6868</v>
      </c>
    </row>
    <row r="968" spans="1:3">
      <c r="A968" s="45" t="s">
        <v>2633</v>
      </c>
      <c r="B968" s="44" t="s">
        <v>2634</v>
      </c>
      <c r="C968" t="s">
        <v>6868</v>
      </c>
    </row>
    <row r="969" spans="1:3">
      <c r="A969" s="45" t="s">
        <v>2635</v>
      </c>
      <c r="B969" s="44" t="s">
        <v>2636</v>
      </c>
      <c r="C969" t="s">
        <v>6868</v>
      </c>
    </row>
    <row r="970" spans="1:3">
      <c r="A970" s="45" t="s">
        <v>2637</v>
      </c>
      <c r="B970" s="44" t="s">
        <v>2638</v>
      </c>
      <c r="C970" t="s">
        <v>10</v>
      </c>
    </row>
    <row r="971" spans="1:3">
      <c r="A971" s="45" t="s">
        <v>2639</v>
      </c>
      <c r="B971" s="44" t="s">
        <v>2640</v>
      </c>
      <c r="C971" t="e">
        <v>#N/A</v>
      </c>
    </row>
    <row r="972" spans="1:3">
      <c r="A972" s="45" t="s">
        <v>2641</v>
      </c>
      <c r="B972" s="44" t="s">
        <v>2642</v>
      </c>
      <c r="C972" t="s">
        <v>6869</v>
      </c>
    </row>
    <row r="973" spans="1:3">
      <c r="A973" s="45" t="s">
        <v>2643</v>
      </c>
      <c r="B973" s="44" t="s">
        <v>2644</v>
      </c>
      <c r="C973" t="s">
        <v>6869</v>
      </c>
    </row>
    <row r="974" spans="1:3">
      <c r="A974" s="45" t="s">
        <v>2645</v>
      </c>
      <c r="B974" s="44" t="s">
        <v>2646</v>
      </c>
      <c r="C974" t="s">
        <v>1878</v>
      </c>
    </row>
    <row r="975" spans="1:3">
      <c r="A975" s="45" t="s">
        <v>2647</v>
      </c>
      <c r="B975" s="44" t="s">
        <v>2648</v>
      </c>
      <c r="C975" t="s">
        <v>1878</v>
      </c>
    </row>
    <row r="976" spans="1:3">
      <c r="A976" s="45" t="s">
        <v>2649</v>
      </c>
      <c r="B976" s="44" t="s">
        <v>2650</v>
      </c>
      <c r="C976" t="s">
        <v>1878</v>
      </c>
    </row>
    <row r="977" spans="1:3">
      <c r="A977" s="45" t="s">
        <v>2651</v>
      </c>
      <c r="B977" s="44" t="s">
        <v>2652</v>
      </c>
      <c r="C977" t="s">
        <v>1878</v>
      </c>
    </row>
    <row r="978" spans="1:3">
      <c r="A978" s="45" t="s">
        <v>2653</v>
      </c>
      <c r="B978" s="44" t="s">
        <v>2654</v>
      </c>
      <c r="C978" t="s">
        <v>1878</v>
      </c>
    </row>
    <row r="979" spans="1:3">
      <c r="A979" s="45" t="s">
        <v>2655</v>
      </c>
      <c r="B979" s="44" t="s">
        <v>2656</v>
      </c>
      <c r="C979" t="s">
        <v>1878</v>
      </c>
    </row>
    <row r="980" spans="1:3">
      <c r="A980" s="45" t="s">
        <v>2657</v>
      </c>
      <c r="B980" s="44" t="s">
        <v>2658</v>
      </c>
      <c r="C980" t="s">
        <v>1878</v>
      </c>
    </row>
    <row r="981" spans="1:3">
      <c r="A981" s="45" t="s">
        <v>2659</v>
      </c>
      <c r="B981" s="44" t="s">
        <v>2660</v>
      </c>
      <c r="C981" t="s">
        <v>1878</v>
      </c>
    </row>
    <row r="982" spans="1:3">
      <c r="A982" s="45" t="s">
        <v>2661</v>
      </c>
      <c r="B982" s="44" t="s">
        <v>2662</v>
      </c>
      <c r="C982" t="s">
        <v>1878</v>
      </c>
    </row>
    <row r="983" spans="1:3">
      <c r="A983" s="45" t="s">
        <v>2663</v>
      </c>
      <c r="B983" s="44" t="s">
        <v>2664</v>
      </c>
      <c r="C983" t="s">
        <v>1878</v>
      </c>
    </row>
    <row r="984" spans="1:3">
      <c r="A984" s="45" t="s">
        <v>2665</v>
      </c>
      <c r="B984" s="44" t="s">
        <v>2666</v>
      </c>
      <c r="C984" t="s">
        <v>1878</v>
      </c>
    </row>
    <row r="985" spans="1:3">
      <c r="A985" s="45" t="s">
        <v>2667</v>
      </c>
      <c r="B985" s="44" t="s">
        <v>2668</v>
      </c>
      <c r="C985" t="s">
        <v>1878</v>
      </c>
    </row>
    <row r="986" spans="1:3">
      <c r="A986" s="45" t="s">
        <v>2669</v>
      </c>
      <c r="B986" s="44" t="s">
        <v>2670</v>
      </c>
      <c r="C986" t="s">
        <v>1878</v>
      </c>
    </row>
    <row r="987" spans="1:3">
      <c r="A987" s="45" t="s">
        <v>2671</v>
      </c>
      <c r="B987" s="44" t="s">
        <v>2672</v>
      </c>
      <c r="C987" t="s">
        <v>1878</v>
      </c>
    </row>
    <row r="988" spans="1:3">
      <c r="A988" s="45" t="s">
        <v>2673</v>
      </c>
      <c r="B988" s="44" t="s">
        <v>2674</v>
      </c>
      <c r="C988" t="s">
        <v>1878</v>
      </c>
    </row>
    <row r="989" spans="1:3">
      <c r="A989" s="45" t="s">
        <v>2675</v>
      </c>
      <c r="B989" s="44" t="s">
        <v>2676</v>
      </c>
      <c r="C989" t="s">
        <v>1878</v>
      </c>
    </row>
    <row r="990" spans="1:3">
      <c r="A990" s="45" t="s">
        <v>2677</v>
      </c>
      <c r="B990" s="44" t="s">
        <v>2678</v>
      </c>
      <c r="C990" t="s">
        <v>2003</v>
      </c>
    </row>
    <row r="991" spans="1:3">
      <c r="A991" s="45" t="s">
        <v>2679</v>
      </c>
      <c r="B991" s="44" t="s">
        <v>2680</v>
      </c>
      <c r="C991" t="s">
        <v>2003</v>
      </c>
    </row>
    <row r="992" spans="1:3">
      <c r="A992" s="45" t="s">
        <v>2681</v>
      </c>
      <c r="B992" s="44" t="s">
        <v>2682</v>
      </c>
      <c r="C992" t="s">
        <v>1878</v>
      </c>
    </row>
    <row r="993" spans="1:3">
      <c r="A993" s="45" t="s">
        <v>2683</v>
      </c>
      <c r="B993" s="44" t="s">
        <v>2684</v>
      </c>
      <c r="C993" t="s">
        <v>1878</v>
      </c>
    </row>
    <row r="994" spans="1:3">
      <c r="A994" s="45" t="s">
        <v>2685</v>
      </c>
      <c r="B994" s="44" t="s">
        <v>2686</v>
      </c>
      <c r="C994" t="s">
        <v>1878</v>
      </c>
    </row>
    <row r="995" spans="1:3">
      <c r="A995" s="45" t="s">
        <v>2687</v>
      </c>
      <c r="B995" s="44" t="s">
        <v>2688</v>
      </c>
      <c r="C995" t="s">
        <v>1878</v>
      </c>
    </row>
    <row r="996" spans="1:3">
      <c r="A996" s="45" t="s">
        <v>2689</v>
      </c>
      <c r="B996" s="44" t="s">
        <v>2690</v>
      </c>
      <c r="C996" t="s">
        <v>1878</v>
      </c>
    </row>
    <row r="997" spans="1:3">
      <c r="A997" s="45" t="s">
        <v>2691</v>
      </c>
      <c r="B997" s="44" t="s">
        <v>2692</v>
      </c>
      <c r="C997" t="s">
        <v>1878</v>
      </c>
    </row>
    <row r="998" spans="1:3">
      <c r="A998" s="45" t="s">
        <v>2693</v>
      </c>
      <c r="B998" s="44" t="s">
        <v>2694</v>
      </c>
      <c r="C998" t="s">
        <v>1878</v>
      </c>
    </row>
    <row r="999" spans="1:3">
      <c r="A999" s="45" t="s">
        <v>2695</v>
      </c>
      <c r="B999" s="44" t="s">
        <v>2696</v>
      </c>
      <c r="C999" t="s">
        <v>1878</v>
      </c>
    </row>
    <row r="1000" spans="1:3">
      <c r="A1000" s="45" t="s">
        <v>2697</v>
      </c>
      <c r="B1000" s="44" t="s">
        <v>2698</v>
      </c>
      <c r="C1000" t="e">
        <v>#N/A</v>
      </c>
    </row>
    <row r="1001" spans="1:3">
      <c r="A1001" s="45" t="s">
        <v>2699</v>
      </c>
      <c r="B1001" s="44" t="s">
        <v>2700</v>
      </c>
      <c r="C1001" t="e">
        <v>#N/A</v>
      </c>
    </row>
    <row r="1002" spans="1:3">
      <c r="A1002" s="45" t="s">
        <v>2701</v>
      </c>
      <c r="B1002" s="44" t="s">
        <v>2702</v>
      </c>
      <c r="C1002" t="e">
        <v>#N/A</v>
      </c>
    </row>
    <row r="1003" spans="1:3">
      <c r="A1003" s="45" t="s">
        <v>2703</v>
      </c>
      <c r="B1003" s="44" t="s">
        <v>2704</v>
      </c>
      <c r="C1003" t="e">
        <v>#N/A</v>
      </c>
    </row>
    <row r="1004" spans="1:3">
      <c r="A1004" s="45" t="s">
        <v>1045</v>
      </c>
      <c r="B1004" s="44" t="s">
        <v>1046</v>
      </c>
      <c r="C1004" t="s">
        <v>1091</v>
      </c>
    </row>
    <row r="1005" spans="1:3">
      <c r="A1005" s="45" t="s">
        <v>1047</v>
      </c>
      <c r="B1005" s="44" t="s">
        <v>1048</v>
      </c>
      <c r="C1005" t="s">
        <v>1091</v>
      </c>
    </row>
    <row r="1006" spans="1:3">
      <c r="A1006" s="45" t="s">
        <v>1049</v>
      </c>
      <c r="B1006" s="44" t="s">
        <v>1050</v>
      </c>
      <c r="C1006" t="s">
        <v>1091</v>
      </c>
    </row>
    <row r="1007" spans="1:3">
      <c r="A1007" s="45" t="s">
        <v>2705</v>
      </c>
      <c r="B1007" s="44" t="s">
        <v>2706</v>
      </c>
      <c r="C1007" t="s">
        <v>1091</v>
      </c>
    </row>
    <row r="1008" spans="1:3">
      <c r="A1008" s="45" t="s">
        <v>2707</v>
      </c>
      <c r="B1008" s="44" t="s">
        <v>2708</v>
      </c>
      <c r="C1008" t="s">
        <v>1091</v>
      </c>
    </row>
    <row r="1009" spans="1:3">
      <c r="A1009" s="45" t="s">
        <v>1051</v>
      </c>
      <c r="B1009" s="44" t="s">
        <v>1052</v>
      </c>
      <c r="C1009" t="s">
        <v>1091</v>
      </c>
    </row>
    <row r="1010" spans="1:3">
      <c r="A1010" s="45" t="s">
        <v>1053</v>
      </c>
      <c r="B1010" s="44" t="s">
        <v>1054</v>
      </c>
      <c r="C1010" t="s">
        <v>1091</v>
      </c>
    </row>
    <row r="1011" spans="1:3">
      <c r="A1011" s="45" t="s">
        <v>2709</v>
      </c>
      <c r="B1011" s="44" t="s">
        <v>2710</v>
      </c>
      <c r="C1011" t="e">
        <v>#N/A</v>
      </c>
    </row>
    <row r="1012" spans="1:3">
      <c r="A1012" s="45" t="s">
        <v>2711</v>
      </c>
      <c r="B1012" s="44" t="s">
        <v>2712</v>
      </c>
      <c r="C1012" t="e">
        <v>#N/A</v>
      </c>
    </row>
    <row r="1013" spans="1:3">
      <c r="A1013" s="45" t="s">
        <v>2713</v>
      </c>
      <c r="B1013" s="44" t="s">
        <v>2714</v>
      </c>
      <c r="C1013" t="s">
        <v>1545</v>
      </c>
    </row>
    <row r="1014" spans="1:3">
      <c r="A1014" s="45" t="s">
        <v>2715</v>
      </c>
      <c r="B1014" s="44" t="s">
        <v>2716</v>
      </c>
      <c r="C1014" t="s">
        <v>1545</v>
      </c>
    </row>
    <row r="1015" spans="1:3">
      <c r="A1015" s="45" t="s">
        <v>2717</v>
      </c>
      <c r="B1015" s="44" t="s">
        <v>2718</v>
      </c>
      <c r="C1015" t="s">
        <v>1545</v>
      </c>
    </row>
    <row r="1016" spans="1:3">
      <c r="A1016" s="45" t="s">
        <v>2719</v>
      </c>
      <c r="B1016" s="44" t="s">
        <v>2720</v>
      </c>
      <c r="C1016" t="e">
        <v>#N/A</v>
      </c>
    </row>
    <row r="1017" spans="1:3">
      <c r="A1017" s="45" t="s">
        <v>2721</v>
      </c>
      <c r="B1017" s="44" t="s">
        <v>2722</v>
      </c>
      <c r="C1017" t="e">
        <v>#N/A</v>
      </c>
    </row>
    <row r="1018" spans="1:3">
      <c r="A1018" s="45" t="s">
        <v>2723</v>
      </c>
      <c r="B1018" s="44" t="s">
        <v>2724</v>
      </c>
      <c r="C1018" t="s">
        <v>1545</v>
      </c>
    </row>
    <row r="1019" spans="1:3">
      <c r="A1019" s="45" t="s">
        <v>2725</v>
      </c>
      <c r="B1019" s="44" t="s">
        <v>2726</v>
      </c>
      <c r="C1019" t="s">
        <v>1545</v>
      </c>
    </row>
    <row r="1020" spans="1:3">
      <c r="A1020" s="45" t="s">
        <v>2727</v>
      </c>
      <c r="B1020" s="44" t="s">
        <v>2728</v>
      </c>
      <c r="C1020" t="s">
        <v>6868</v>
      </c>
    </row>
    <row r="1021" spans="1:3">
      <c r="A1021" s="45" t="s">
        <v>2729</v>
      </c>
      <c r="B1021" s="44" t="s">
        <v>2730</v>
      </c>
      <c r="C1021" t="s">
        <v>6868</v>
      </c>
    </row>
    <row r="1022" spans="1:3">
      <c r="A1022" s="45" t="s">
        <v>2731</v>
      </c>
      <c r="B1022" s="44" t="s">
        <v>2732</v>
      </c>
      <c r="C1022" t="s">
        <v>2733</v>
      </c>
    </row>
    <row r="1023" spans="1:3">
      <c r="A1023" s="45" t="s">
        <v>2734</v>
      </c>
      <c r="B1023" s="44" t="s">
        <v>2735</v>
      </c>
      <c r="C1023" t="s">
        <v>2733</v>
      </c>
    </row>
    <row r="1024" spans="1:3">
      <c r="A1024" s="45" t="s">
        <v>2736</v>
      </c>
      <c r="B1024" s="44" t="s">
        <v>2737</v>
      </c>
      <c r="C1024" t="s">
        <v>2733</v>
      </c>
    </row>
    <row r="1025" spans="1:3">
      <c r="A1025" s="45" t="s">
        <v>2738</v>
      </c>
      <c r="B1025" s="44" t="s">
        <v>2739</v>
      </c>
      <c r="C1025" t="s">
        <v>2733</v>
      </c>
    </row>
    <row r="1026" spans="1:3">
      <c r="A1026" s="45" t="s">
        <v>361</v>
      </c>
      <c r="B1026" s="44" t="s">
        <v>362</v>
      </c>
      <c r="C1026" t="s">
        <v>2733</v>
      </c>
    </row>
    <row r="1027" spans="1:3">
      <c r="A1027" s="45" t="s">
        <v>2740</v>
      </c>
      <c r="B1027" s="44" t="s">
        <v>2741</v>
      </c>
      <c r="C1027" t="s">
        <v>1091</v>
      </c>
    </row>
    <row r="1028" spans="1:3">
      <c r="A1028" s="45" t="s">
        <v>2742</v>
      </c>
      <c r="B1028" s="44" t="s">
        <v>2743</v>
      </c>
      <c r="C1028" t="s">
        <v>1091</v>
      </c>
    </row>
    <row r="1029" spans="1:3">
      <c r="A1029" s="45" t="s">
        <v>2744</v>
      </c>
      <c r="B1029" s="44" t="s">
        <v>2745</v>
      </c>
      <c r="C1029" t="s">
        <v>1091</v>
      </c>
    </row>
    <row r="1030" spans="1:3">
      <c r="A1030" s="45" t="s">
        <v>2746</v>
      </c>
      <c r="B1030" s="44" t="s">
        <v>2747</v>
      </c>
      <c r="C1030" t="s">
        <v>1091</v>
      </c>
    </row>
    <row r="1031" spans="1:3">
      <c r="A1031" s="45" t="s">
        <v>2748</v>
      </c>
      <c r="B1031" s="44" t="s">
        <v>2749</v>
      </c>
      <c r="C1031" t="s">
        <v>1091</v>
      </c>
    </row>
    <row r="1032" spans="1:3">
      <c r="A1032" s="45" t="s">
        <v>2750</v>
      </c>
      <c r="B1032" s="44" t="s">
        <v>2751</v>
      </c>
      <c r="C1032" t="s">
        <v>1091</v>
      </c>
    </row>
    <row r="1033" spans="1:3">
      <c r="A1033" s="45" t="s">
        <v>2752</v>
      </c>
      <c r="B1033" s="44" t="s">
        <v>2753</v>
      </c>
      <c r="C1033" t="s">
        <v>1091</v>
      </c>
    </row>
    <row r="1034" spans="1:3">
      <c r="A1034" s="45" t="s">
        <v>2754</v>
      </c>
      <c r="B1034" s="44" t="s">
        <v>2755</v>
      </c>
      <c r="C1034" t="e">
        <v>#N/A</v>
      </c>
    </row>
    <row r="1035" spans="1:3">
      <c r="A1035" s="45" t="s">
        <v>2756</v>
      </c>
      <c r="B1035" s="44" t="s">
        <v>2757</v>
      </c>
      <c r="C1035" t="e">
        <v>#N/A</v>
      </c>
    </row>
    <row r="1036" spans="1:3">
      <c r="A1036" s="45" t="s">
        <v>56</v>
      </c>
      <c r="B1036" s="44" t="s">
        <v>57</v>
      </c>
      <c r="C1036" t="s">
        <v>1430</v>
      </c>
    </row>
    <row r="1037" spans="1:3">
      <c r="A1037" s="45" t="s">
        <v>2758</v>
      </c>
      <c r="B1037" s="44" t="s">
        <v>2759</v>
      </c>
      <c r="C1037" t="s">
        <v>6868</v>
      </c>
    </row>
    <row r="1038" spans="1:3">
      <c r="A1038" s="45" t="s">
        <v>2760</v>
      </c>
      <c r="B1038" s="44" t="s">
        <v>2761</v>
      </c>
      <c r="C1038" t="s">
        <v>1545</v>
      </c>
    </row>
    <row r="1039" spans="1:3">
      <c r="A1039" s="45" t="s">
        <v>2762</v>
      </c>
      <c r="B1039" s="44" t="s">
        <v>2763</v>
      </c>
      <c r="C1039" t="s">
        <v>1545</v>
      </c>
    </row>
    <row r="1040" spans="1:3">
      <c r="A1040" s="45" t="s">
        <v>2764</v>
      </c>
      <c r="B1040" s="44" t="s">
        <v>2765</v>
      </c>
      <c r="C1040" t="s">
        <v>1545</v>
      </c>
    </row>
    <row r="1041" spans="1:3">
      <c r="A1041" s="45" t="s">
        <v>2766</v>
      </c>
      <c r="B1041" s="44" t="s">
        <v>2767</v>
      </c>
      <c r="C1041" t="s">
        <v>1545</v>
      </c>
    </row>
    <row r="1042" spans="1:3">
      <c r="A1042" s="45" t="s">
        <v>2768</v>
      </c>
      <c r="B1042" s="44" t="s">
        <v>2769</v>
      </c>
      <c r="C1042" t="s">
        <v>1545</v>
      </c>
    </row>
    <row r="1043" spans="1:3">
      <c r="A1043" s="45" t="s">
        <v>2770</v>
      </c>
      <c r="B1043" s="44" t="s">
        <v>2771</v>
      </c>
      <c r="C1043" t="s">
        <v>1545</v>
      </c>
    </row>
    <row r="1044" spans="1:3">
      <c r="A1044" s="45" t="s">
        <v>2772</v>
      </c>
      <c r="B1044" s="44" t="s">
        <v>2773</v>
      </c>
      <c r="C1044" t="s">
        <v>1545</v>
      </c>
    </row>
    <row r="1045" spans="1:3">
      <c r="A1045" s="45" t="s">
        <v>2774</v>
      </c>
      <c r="B1045" s="44" t="s">
        <v>2775</v>
      </c>
      <c r="C1045" t="s">
        <v>1545</v>
      </c>
    </row>
    <row r="1046" spans="1:3">
      <c r="A1046" s="45" t="s">
        <v>2776</v>
      </c>
      <c r="B1046" s="44" t="s">
        <v>2777</v>
      </c>
      <c r="C1046" t="s">
        <v>1545</v>
      </c>
    </row>
    <row r="1047" spans="1:3">
      <c r="A1047" s="45" t="s">
        <v>2778</v>
      </c>
      <c r="B1047" s="44" t="s">
        <v>2779</v>
      </c>
      <c r="C1047" t="s">
        <v>1545</v>
      </c>
    </row>
    <row r="1048" spans="1:3">
      <c r="A1048" s="45" t="s">
        <v>2780</v>
      </c>
      <c r="B1048" s="44" t="s">
        <v>2781</v>
      </c>
      <c r="C1048" t="s">
        <v>1545</v>
      </c>
    </row>
    <row r="1049" spans="1:3">
      <c r="A1049" s="45" t="s">
        <v>2782</v>
      </c>
      <c r="B1049" s="44" t="s">
        <v>2783</v>
      </c>
      <c r="C1049" t="s">
        <v>1545</v>
      </c>
    </row>
    <row r="1050" spans="1:3">
      <c r="A1050" s="45" t="s">
        <v>2784</v>
      </c>
      <c r="B1050" s="44" t="s">
        <v>2785</v>
      </c>
      <c r="C1050" t="s">
        <v>1545</v>
      </c>
    </row>
    <row r="1051" spans="1:3">
      <c r="A1051" s="45" t="s">
        <v>2786</v>
      </c>
      <c r="B1051" s="44" t="s">
        <v>2787</v>
      </c>
      <c r="C1051" t="s">
        <v>1545</v>
      </c>
    </row>
    <row r="1052" spans="1:3">
      <c r="A1052" s="45" t="s">
        <v>2788</v>
      </c>
      <c r="B1052" s="44" t="s">
        <v>2789</v>
      </c>
      <c r="C1052" t="s">
        <v>1545</v>
      </c>
    </row>
    <row r="1053" spans="1:3">
      <c r="A1053" s="45" t="s">
        <v>2790</v>
      </c>
      <c r="B1053" s="44" t="s">
        <v>2791</v>
      </c>
      <c r="C1053" t="s">
        <v>1545</v>
      </c>
    </row>
    <row r="1054" spans="1:3">
      <c r="A1054" s="45" t="s">
        <v>2792</v>
      </c>
      <c r="B1054" s="44" t="s">
        <v>2793</v>
      </c>
      <c r="C1054" t="s">
        <v>1545</v>
      </c>
    </row>
    <row r="1055" spans="1:3">
      <c r="A1055" s="45" t="s">
        <v>2794</v>
      </c>
      <c r="B1055" s="44" t="s">
        <v>2795</v>
      </c>
      <c r="C1055" t="s">
        <v>1545</v>
      </c>
    </row>
    <row r="1056" spans="1:3">
      <c r="A1056" s="45" t="s">
        <v>2796</v>
      </c>
      <c r="B1056" s="44" t="s">
        <v>2797</v>
      </c>
      <c r="C1056" t="s">
        <v>1545</v>
      </c>
    </row>
    <row r="1057" spans="1:3">
      <c r="A1057" s="45" t="s">
        <v>2798</v>
      </c>
      <c r="B1057" s="44" t="s">
        <v>2799</v>
      </c>
      <c r="C1057" t="s">
        <v>1545</v>
      </c>
    </row>
    <row r="1058" spans="1:3">
      <c r="A1058" s="45" t="s">
        <v>2800</v>
      </c>
      <c r="B1058" s="44" t="s">
        <v>2801</v>
      </c>
      <c r="C1058" t="s">
        <v>1545</v>
      </c>
    </row>
    <row r="1059" spans="1:3">
      <c r="A1059" s="45" t="s">
        <v>2802</v>
      </c>
      <c r="B1059" s="44" t="s">
        <v>2803</v>
      </c>
      <c r="C1059" t="s">
        <v>1545</v>
      </c>
    </row>
    <row r="1060" spans="1:3">
      <c r="A1060" s="45" t="s">
        <v>2804</v>
      </c>
      <c r="B1060" s="44" t="s">
        <v>2805</v>
      </c>
      <c r="C1060" t="s">
        <v>1545</v>
      </c>
    </row>
    <row r="1061" spans="1:3">
      <c r="A1061" s="45" t="s">
        <v>2806</v>
      </c>
      <c r="B1061" s="44" t="s">
        <v>2807</v>
      </c>
      <c r="C1061" t="s">
        <v>1545</v>
      </c>
    </row>
    <row r="1062" spans="1:3">
      <c r="A1062" s="45" t="s">
        <v>2808</v>
      </c>
      <c r="B1062" s="44" t="s">
        <v>2809</v>
      </c>
      <c r="C1062" t="s">
        <v>1545</v>
      </c>
    </row>
    <row r="1063" spans="1:3">
      <c r="A1063" s="45" t="s">
        <v>2810</v>
      </c>
      <c r="B1063" s="44" t="s">
        <v>2811</v>
      </c>
      <c r="C1063" t="s">
        <v>1545</v>
      </c>
    </row>
    <row r="1064" spans="1:3">
      <c r="A1064" s="45" t="s">
        <v>2812</v>
      </c>
      <c r="B1064" s="44" t="s">
        <v>2813</v>
      </c>
      <c r="C1064" t="s">
        <v>1545</v>
      </c>
    </row>
    <row r="1065" spans="1:3">
      <c r="A1065" s="45" t="s">
        <v>2814</v>
      </c>
      <c r="B1065" s="44" t="s">
        <v>2815</v>
      </c>
      <c r="C1065" t="s">
        <v>1878</v>
      </c>
    </row>
    <row r="1066" spans="1:3">
      <c r="A1066" s="45" t="s">
        <v>2816</v>
      </c>
      <c r="B1066" s="44" t="s">
        <v>2817</v>
      </c>
      <c r="C1066" t="s">
        <v>1545</v>
      </c>
    </row>
    <row r="1067" spans="1:3">
      <c r="A1067" s="45" t="s">
        <v>2818</v>
      </c>
      <c r="B1067" s="44" t="s">
        <v>2819</v>
      </c>
      <c r="C1067" t="e">
        <v>#N/A</v>
      </c>
    </row>
    <row r="1068" spans="1:3">
      <c r="A1068" s="45" t="s">
        <v>2820</v>
      </c>
      <c r="B1068" s="44" t="s">
        <v>2821</v>
      </c>
      <c r="C1068" t="e">
        <v>#N/A</v>
      </c>
    </row>
    <row r="1069" spans="1:3">
      <c r="A1069" s="45" t="s">
        <v>2822</v>
      </c>
      <c r="B1069" s="44" t="s">
        <v>2823</v>
      </c>
      <c r="C1069" t="s">
        <v>1430</v>
      </c>
    </row>
    <row r="1070" spans="1:3">
      <c r="A1070" s="45" t="s">
        <v>2824</v>
      </c>
      <c r="B1070" s="44" t="s">
        <v>2825</v>
      </c>
      <c r="C1070" t="s">
        <v>1545</v>
      </c>
    </row>
    <row r="1071" spans="1:3">
      <c r="A1071" s="45" t="s">
        <v>1055</v>
      </c>
      <c r="B1071" s="44" t="s">
        <v>1056</v>
      </c>
      <c r="C1071" t="s">
        <v>2003</v>
      </c>
    </row>
    <row r="1072" spans="1:3">
      <c r="A1072" s="45" t="s">
        <v>750</v>
      </c>
      <c r="B1072" s="44" t="s">
        <v>368</v>
      </c>
      <c r="C1072" t="s">
        <v>2073</v>
      </c>
    </row>
    <row r="1073" spans="1:3">
      <c r="A1073" s="45" t="s">
        <v>2826</v>
      </c>
      <c r="B1073" s="44" t="s">
        <v>2827</v>
      </c>
      <c r="C1073" t="s">
        <v>2073</v>
      </c>
    </row>
    <row r="1074" spans="1:3">
      <c r="A1074" s="45" t="s">
        <v>2828</v>
      </c>
      <c r="B1074" s="44" t="s">
        <v>2829</v>
      </c>
      <c r="C1074" t="s">
        <v>2073</v>
      </c>
    </row>
    <row r="1075" spans="1:3">
      <c r="A1075" s="45" t="s">
        <v>2830</v>
      </c>
      <c r="B1075" s="44" t="s">
        <v>2831</v>
      </c>
      <c r="C1075" t="s">
        <v>1545</v>
      </c>
    </row>
    <row r="1076" spans="1:3">
      <c r="A1076" s="45" t="s">
        <v>2832</v>
      </c>
      <c r="B1076" s="44" t="s">
        <v>2833</v>
      </c>
      <c r="C1076" t="e">
        <v>#N/A</v>
      </c>
    </row>
    <row r="1077" spans="1:3">
      <c r="A1077" s="45" t="s">
        <v>2834</v>
      </c>
      <c r="B1077" s="44" t="s">
        <v>2835</v>
      </c>
      <c r="C1077" t="s">
        <v>1545</v>
      </c>
    </row>
    <row r="1078" spans="1:3">
      <c r="A1078" s="45" t="s">
        <v>2836</v>
      </c>
      <c r="B1078" s="44" t="s">
        <v>2837</v>
      </c>
      <c r="C1078" t="s">
        <v>1545</v>
      </c>
    </row>
    <row r="1079" spans="1:3">
      <c r="A1079" s="45" t="s">
        <v>2838</v>
      </c>
      <c r="B1079" s="44" t="s">
        <v>2839</v>
      </c>
      <c r="C1079" t="s">
        <v>1430</v>
      </c>
    </row>
    <row r="1080" spans="1:3">
      <c r="A1080" s="45" t="s">
        <v>2840</v>
      </c>
      <c r="B1080" s="44" t="s">
        <v>2841</v>
      </c>
      <c r="C1080" t="e">
        <v>#N/A</v>
      </c>
    </row>
    <row r="1081" spans="1:3">
      <c r="A1081" s="45" t="s">
        <v>2842</v>
      </c>
      <c r="B1081" s="44" t="s">
        <v>2843</v>
      </c>
      <c r="C1081" t="e">
        <v>#N/A</v>
      </c>
    </row>
    <row r="1082" spans="1:3">
      <c r="A1082" s="45" t="s">
        <v>2844</v>
      </c>
      <c r="B1082" s="44" t="s">
        <v>2845</v>
      </c>
      <c r="C1082" t="s">
        <v>1545</v>
      </c>
    </row>
    <row r="1083" spans="1:3">
      <c r="A1083" s="45" t="s">
        <v>2846</v>
      </c>
      <c r="B1083" s="44" t="s">
        <v>2847</v>
      </c>
      <c r="C1083" t="s">
        <v>1545</v>
      </c>
    </row>
    <row r="1084" spans="1:3">
      <c r="A1084" s="45" t="s">
        <v>2848</v>
      </c>
      <c r="B1084" s="44" t="s">
        <v>2849</v>
      </c>
      <c r="C1084" t="s">
        <v>1545</v>
      </c>
    </row>
    <row r="1085" spans="1:3">
      <c r="A1085" s="45" t="s">
        <v>2850</v>
      </c>
      <c r="B1085" s="44" t="s">
        <v>2851</v>
      </c>
      <c r="C1085" t="s">
        <v>1545</v>
      </c>
    </row>
    <row r="1086" spans="1:3">
      <c r="A1086" s="45" t="s">
        <v>2852</v>
      </c>
      <c r="B1086" s="44" t="s">
        <v>2853</v>
      </c>
      <c r="C1086" t="s">
        <v>1545</v>
      </c>
    </row>
    <row r="1087" spans="1:3">
      <c r="A1087" s="45" t="s">
        <v>2854</v>
      </c>
      <c r="B1087" s="44" t="s">
        <v>2855</v>
      </c>
      <c r="C1087" t="s">
        <v>1545</v>
      </c>
    </row>
    <row r="1088" spans="1:3">
      <c r="A1088" s="45" t="s">
        <v>2856</v>
      </c>
      <c r="B1088" s="44" t="s">
        <v>2857</v>
      </c>
      <c r="C1088" t="s">
        <v>1545</v>
      </c>
    </row>
    <row r="1089" spans="1:3">
      <c r="A1089" s="45" t="s">
        <v>2858</v>
      </c>
      <c r="B1089" s="44" t="s">
        <v>2859</v>
      </c>
      <c r="C1089" t="s">
        <v>1878</v>
      </c>
    </row>
    <row r="1090" spans="1:3">
      <c r="A1090" s="45" t="s">
        <v>2860</v>
      </c>
      <c r="B1090" s="44" t="s">
        <v>2861</v>
      </c>
      <c r="C1090" t="s">
        <v>1545</v>
      </c>
    </row>
    <row r="1091" spans="1:3">
      <c r="A1091" s="45" t="s">
        <v>2862</v>
      </c>
      <c r="B1091" s="44" t="s">
        <v>2863</v>
      </c>
      <c r="C1091" t="s">
        <v>1545</v>
      </c>
    </row>
    <row r="1092" spans="1:3">
      <c r="A1092" s="45" t="s">
        <v>2864</v>
      </c>
      <c r="B1092" s="44" t="s">
        <v>2865</v>
      </c>
      <c r="C1092" t="s">
        <v>1545</v>
      </c>
    </row>
    <row r="1093" spans="1:3">
      <c r="A1093" s="45" t="s">
        <v>2866</v>
      </c>
      <c r="B1093" s="44" t="s">
        <v>2867</v>
      </c>
      <c r="C1093" t="s">
        <v>1545</v>
      </c>
    </row>
    <row r="1094" spans="1:3">
      <c r="A1094" s="45" t="s">
        <v>2868</v>
      </c>
      <c r="B1094" s="44" t="s">
        <v>2869</v>
      </c>
      <c r="C1094" t="s">
        <v>1545</v>
      </c>
    </row>
    <row r="1095" spans="1:3">
      <c r="A1095" s="45" t="s">
        <v>2870</v>
      </c>
      <c r="B1095" s="44" t="s">
        <v>2871</v>
      </c>
      <c r="C1095" t="s">
        <v>1545</v>
      </c>
    </row>
    <row r="1096" spans="1:3">
      <c r="A1096" s="45" t="s">
        <v>2872</v>
      </c>
      <c r="B1096" s="44" t="s">
        <v>2873</v>
      </c>
      <c r="C1096" t="s">
        <v>1545</v>
      </c>
    </row>
    <row r="1097" spans="1:3">
      <c r="A1097" s="45" t="s">
        <v>2874</v>
      </c>
      <c r="B1097" s="44" t="s">
        <v>2875</v>
      </c>
      <c r="C1097" t="s">
        <v>1545</v>
      </c>
    </row>
    <row r="1098" spans="1:3">
      <c r="A1098" s="45" t="s">
        <v>2876</v>
      </c>
      <c r="B1098" s="44" t="s">
        <v>2877</v>
      </c>
      <c r="C1098" t="s">
        <v>1878</v>
      </c>
    </row>
    <row r="1099" spans="1:3">
      <c r="A1099" s="45" t="s">
        <v>2878</v>
      </c>
      <c r="B1099" s="44" t="s">
        <v>2879</v>
      </c>
      <c r="C1099" t="s">
        <v>1545</v>
      </c>
    </row>
    <row r="1100" spans="1:3">
      <c r="A1100" s="45" t="s">
        <v>2880</v>
      </c>
      <c r="B1100" s="44" t="s">
        <v>2881</v>
      </c>
      <c r="C1100" t="s">
        <v>1545</v>
      </c>
    </row>
    <row r="1101" spans="1:3">
      <c r="A1101" s="45" t="s">
        <v>2882</v>
      </c>
      <c r="B1101" s="44" t="s">
        <v>2883</v>
      </c>
      <c r="C1101" t="s">
        <v>1545</v>
      </c>
    </row>
    <row r="1102" spans="1:3">
      <c r="A1102" s="45" t="s">
        <v>2884</v>
      </c>
      <c r="B1102" s="44" t="s">
        <v>2885</v>
      </c>
      <c r="C1102" t="s">
        <v>1545</v>
      </c>
    </row>
    <row r="1103" spans="1:3">
      <c r="A1103" s="45" t="s">
        <v>2886</v>
      </c>
      <c r="B1103" s="44" t="s">
        <v>2887</v>
      </c>
      <c r="C1103" t="s">
        <v>1545</v>
      </c>
    </row>
    <row r="1104" spans="1:3">
      <c r="A1104" s="45" t="s">
        <v>2888</v>
      </c>
      <c r="B1104" s="44" t="s">
        <v>2889</v>
      </c>
      <c r="C1104" t="s">
        <v>1545</v>
      </c>
    </row>
    <row r="1105" spans="1:3">
      <c r="A1105" s="45" t="s">
        <v>2890</v>
      </c>
      <c r="B1105" s="44" t="s">
        <v>2891</v>
      </c>
      <c r="C1105" t="s">
        <v>1545</v>
      </c>
    </row>
    <row r="1106" spans="1:3">
      <c r="A1106" s="45" t="s">
        <v>2892</v>
      </c>
      <c r="B1106" s="44" t="s">
        <v>2893</v>
      </c>
      <c r="C1106" t="s">
        <v>1545</v>
      </c>
    </row>
    <row r="1107" spans="1:3">
      <c r="A1107" s="45" t="s">
        <v>2894</v>
      </c>
      <c r="B1107" s="44" t="s">
        <v>2895</v>
      </c>
      <c r="C1107" t="s">
        <v>1545</v>
      </c>
    </row>
    <row r="1108" spans="1:3">
      <c r="A1108" s="45" t="s">
        <v>2896</v>
      </c>
      <c r="B1108" s="44" t="s">
        <v>2897</v>
      </c>
      <c r="C1108" t="s">
        <v>1545</v>
      </c>
    </row>
    <row r="1109" spans="1:3">
      <c r="A1109" s="45" t="s">
        <v>2898</v>
      </c>
      <c r="B1109" s="44" t="s">
        <v>2899</v>
      </c>
      <c r="C1109" t="s">
        <v>1878</v>
      </c>
    </row>
    <row r="1110" spans="1:3">
      <c r="A1110" s="45" t="s">
        <v>2900</v>
      </c>
      <c r="B1110" s="44" t="s">
        <v>2901</v>
      </c>
      <c r="C1110" t="s">
        <v>1878</v>
      </c>
    </row>
    <row r="1111" spans="1:3">
      <c r="A1111" s="45" t="s">
        <v>2902</v>
      </c>
      <c r="B1111" s="44" t="s">
        <v>2903</v>
      </c>
      <c r="C1111" t="s">
        <v>1878</v>
      </c>
    </row>
    <row r="1112" spans="1:3">
      <c r="A1112" s="45" t="s">
        <v>2904</v>
      </c>
      <c r="B1112" s="44" t="s">
        <v>2905</v>
      </c>
      <c r="C1112" t="s">
        <v>1878</v>
      </c>
    </row>
    <row r="1113" spans="1:3">
      <c r="A1113" s="45" t="s">
        <v>2906</v>
      </c>
      <c r="B1113" s="44" t="s">
        <v>2907</v>
      </c>
      <c r="C1113" t="s">
        <v>1878</v>
      </c>
    </row>
    <row r="1114" spans="1:3">
      <c r="A1114" s="45" t="s">
        <v>2908</v>
      </c>
      <c r="B1114" s="44" t="s">
        <v>2909</v>
      </c>
      <c r="C1114" t="s">
        <v>1878</v>
      </c>
    </row>
    <row r="1115" spans="1:3">
      <c r="A1115" s="45" t="s">
        <v>2910</v>
      </c>
      <c r="B1115" s="44" t="s">
        <v>2911</v>
      </c>
      <c r="C1115" t="s">
        <v>1878</v>
      </c>
    </row>
    <row r="1116" spans="1:3">
      <c r="A1116" s="45" t="s">
        <v>2912</v>
      </c>
      <c r="B1116" s="44" t="s">
        <v>2913</v>
      </c>
      <c r="C1116" t="s">
        <v>1878</v>
      </c>
    </row>
    <row r="1117" spans="1:3">
      <c r="A1117" s="45" t="s">
        <v>2914</v>
      </c>
      <c r="B1117" s="44" t="s">
        <v>2915</v>
      </c>
      <c r="C1117" t="e">
        <v>#N/A</v>
      </c>
    </row>
    <row r="1118" spans="1:3">
      <c r="A1118" s="45" t="s">
        <v>2916</v>
      </c>
      <c r="B1118" s="44" t="s">
        <v>2917</v>
      </c>
      <c r="C1118" t="e">
        <v>#N/A</v>
      </c>
    </row>
    <row r="1119" spans="1:3">
      <c r="A1119" s="45" t="s">
        <v>2918</v>
      </c>
      <c r="B1119" s="44" t="s">
        <v>2919</v>
      </c>
      <c r="C1119" t="e">
        <v>#N/A</v>
      </c>
    </row>
    <row r="1120" spans="1:3">
      <c r="A1120" s="45" t="s">
        <v>2920</v>
      </c>
      <c r="B1120" s="44" t="s">
        <v>2921</v>
      </c>
      <c r="C1120" t="s">
        <v>1878</v>
      </c>
    </row>
    <row r="1121" spans="1:3">
      <c r="A1121" s="45" t="s">
        <v>2922</v>
      </c>
      <c r="B1121" s="44" t="s">
        <v>2923</v>
      </c>
      <c r="C1121" t="s">
        <v>1878</v>
      </c>
    </row>
    <row r="1122" spans="1:3">
      <c r="A1122" s="45" t="s">
        <v>2924</v>
      </c>
      <c r="B1122" s="44" t="s">
        <v>2925</v>
      </c>
      <c r="C1122" t="s">
        <v>1878</v>
      </c>
    </row>
    <row r="1123" spans="1:3">
      <c r="A1123" s="45" t="s">
        <v>2926</v>
      </c>
      <c r="B1123" s="44" t="s">
        <v>2927</v>
      </c>
      <c r="C1123" t="s">
        <v>1878</v>
      </c>
    </row>
    <row r="1124" spans="1:3">
      <c r="A1124" s="45" t="s">
        <v>2928</v>
      </c>
      <c r="B1124" s="44" t="s">
        <v>2929</v>
      </c>
      <c r="C1124" t="s">
        <v>1878</v>
      </c>
    </row>
    <row r="1125" spans="1:3">
      <c r="A1125" s="45" t="s">
        <v>2930</v>
      </c>
      <c r="B1125" s="44" t="s">
        <v>2931</v>
      </c>
      <c r="C1125" t="s">
        <v>1878</v>
      </c>
    </row>
    <row r="1126" spans="1:3">
      <c r="A1126" s="45" t="s">
        <v>2932</v>
      </c>
      <c r="B1126" s="44" t="s">
        <v>2933</v>
      </c>
      <c r="C1126" t="s">
        <v>1878</v>
      </c>
    </row>
    <row r="1127" spans="1:3">
      <c r="A1127" s="45" t="s">
        <v>2934</v>
      </c>
      <c r="B1127" s="44" t="s">
        <v>2935</v>
      </c>
      <c r="C1127" t="s">
        <v>1878</v>
      </c>
    </row>
    <row r="1128" spans="1:3">
      <c r="A1128" s="45" t="s">
        <v>2936</v>
      </c>
      <c r="B1128" s="44" t="s">
        <v>2330</v>
      </c>
      <c r="C1128" t="s">
        <v>1430</v>
      </c>
    </row>
    <row r="1129" spans="1:3">
      <c r="A1129" s="45" t="s">
        <v>2937</v>
      </c>
      <c r="B1129" s="44" t="s">
        <v>2938</v>
      </c>
      <c r="C1129" t="s">
        <v>1091</v>
      </c>
    </row>
    <row r="1130" spans="1:3">
      <c r="A1130" s="45" t="s">
        <v>2939</v>
      </c>
      <c r="B1130" s="44" t="s">
        <v>2940</v>
      </c>
      <c r="C1130" t="s">
        <v>1091</v>
      </c>
    </row>
    <row r="1131" spans="1:3">
      <c r="A1131" s="45" t="s">
        <v>2941</v>
      </c>
      <c r="B1131" s="44" t="s">
        <v>2942</v>
      </c>
      <c r="C1131" t="s">
        <v>1091</v>
      </c>
    </row>
    <row r="1132" spans="1:3">
      <c r="A1132" s="45" t="s">
        <v>2943</v>
      </c>
      <c r="B1132" s="44" t="s">
        <v>2944</v>
      </c>
      <c r="C1132" t="s">
        <v>10</v>
      </c>
    </row>
    <row r="1133" spans="1:3">
      <c r="A1133" s="45" t="s">
        <v>2945</v>
      </c>
      <c r="B1133" s="44" t="s">
        <v>2946</v>
      </c>
      <c r="C1133" t="s">
        <v>10</v>
      </c>
    </row>
    <row r="1134" spans="1:3">
      <c r="A1134" s="45" t="s">
        <v>2947</v>
      </c>
      <c r="B1134" s="44" t="s">
        <v>2948</v>
      </c>
      <c r="C1134" t="s">
        <v>6869</v>
      </c>
    </row>
    <row r="1135" spans="1:3">
      <c r="A1135" s="45" t="s">
        <v>2949</v>
      </c>
      <c r="B1135" s="44" t="s">
        <v>2950</v>
      </c>
      <c r="C1135" t="s">
        <v>1545</v>
      </c>
    </row>
    <row r="1136" spans="1:3">
      <c r="A1136" s="45" t="s">
        <v>2951</v>
      </c>
      <c r="B1136" s="44" t="s">
        <v>2952</v>
      </c>
      <c r="C1136" t="s">
        <v>1545</v>
      </c>
    </row>
    <row r="1137" spans="1:3">
      <c r="A1137" s="45" t="s">
        <v>989</v>
      </c>
      <c r="B1137" s="44" t="s">
        <v>990</v>
      </c>
      <c r="C1137" t="s">
        <v>1878</v>
      </c>
    </row>
    <row r="1138" spans="1:3">
      <c r="A1138" s="45" t="s">
        <v>991</v>
      </c>
      <c r="B1138" s="44" t="s">
        <v>992</v>
      </c>
      <c r="C1138" t="s">
        <v>1878</v>
      </c>
    </row>
    <row r="1139" spans="1:3">
      <c r="A1139" s="45" t="s">
        <v>993</v>
      </c>
      <c r="B1139" s="44" t="s">
        <v>994</v>
      </c>
      <c r="C1139" t="s">
        <v>1878</v>
      </c>
    </row>
    <row r="1140" spans="1:3">
      <c r="A1140" s="45" t="s">
        <v>995</v>
      </c>
      <c r="B1140" s="44" t="s">
        <v>996</v>
      </c>
      <c r="C1140" t="s">
        <v>1878</v>
      </c>
    </row>
    <row r="1141" spans="1:3">
      <c r="A1141" s="45" t="s">
        <v>997</v>
      </c>
      <c r="B1141" s="44" t="s">
        <v>998</v>
      </c>
      <c r="C1141" t="s">
        <v>1878</v>
      </c>
    </row>
    <row r="1142" spans="1:3">
      <c r="A1142" s="45" t="s">
        <v>999</v>
      </c>
      <c r="B1142" s="44" t="s">
        <v>1000</v>
      </c>
      <c r="C1142" t="s">
        <v>1878</v>
      </c>
    </row>
    <row r="1143" spans="1:3">
      <c r="A1143" s="45" t="s">
        <v>2953</v>
      </c>
      <c r="B1143" s="44" t="s">
        <v>2954</v>
      </c>
      <c r="C1143" t="s">
        <v>1878</v>
      </c>
    </row>
    <row r="1144" spans="1:3">
      <c r="A1144" s="45" t="s">
        <v>2955</v>
      </c>
      <c r="B1144" s="44" t="s">
        <v>2956</v>
      </c>
      <c r="C1144" t="s">
        <v>1878</v>
      </c>
    </row>
    <row r="1145" spans="1:3">
      <c r="A1145" s="45" t="s">
        <v>2957</v>
      </c>
      <c r="B1145" s="44" t="s">
        <v>2958</v>
      </c>
      <c r="C1145" t="s">
        <v>1545</v>
      </c>
    </row>
    <row r="1146" spans="1:3">
      <c r="A1146" s="45" t="s">
        <v>2959</v>
      </c>
      <c r="B1146" s="44" t="s">
        <v>2960</v>
      </c>
      <c r="C1146" t="e">
        <v>#N/A</v>
      </c>
    </row>
    <row r="1147" spans="1:3">
      <c r="A1147" s="45" t="s">
        <v>2961</v>
      </c>
      <c r="B1147" s="44" t="s">
        <v>2962</v>
      </c>
      <c r="C1147" t="s">
        <v>1545</v>
      </c>
    </row>
    <row r="1148" spans="1:3">
      <c r="A1148" s="45" t="s">
        <v>2963</v>
      </c>
      <c r="B1148" s="44" t="s">
        <v>2964</v>
      </c>
      <c r="C1148" t="e">
        <v>#N/A</v>
      </c>
    </row>
    <row r="1149" spans="1:3">
      <c r="A1149" s="45" t="s">
        <v>2965</v>
      </c>
      <c r="B1149" s="44" t="s">
        <v>2966</v>
      </c>
      <c r="C1149" t="e">
        <v>#N/A</v>
      </c>
    </row>
    <row r="1150" spans="1:3">
      <c r="A1150" s="45" t="s">
        <v>2967</v>
      </c>
      <c r="B1150" s="44" t="s">
        <v>2968</v>
      </c>
      <c r="C1150" t="s">
        <v>1086</v>
      </c>
    </row>
    <row r="1151" spans="1:3">
      <c r="A1151" s="45" t="s">
        <v>734</v>
      </c>
      <c r="B1151" s="44" t="s">
        <v>735</v>
      </c>
      <c r="C1151" t="s">
        <v>1545</v>
      </c>
    </row>
    <row r="1152" spans="1:3">
      <c r="A1152" s="45" t="s">
        <v>2969</v>
      </c>
      <c r="B1152" s="44" t="s">
        <v>2970</v>
      </c>
      <c r="C1152" t="s">
        <v>1086</v>
      </c>
    </row>
    <row r="1153" spans="1:3">
      <c r="A1153" s="45" t="s">
        <v>2971</v>
      </c>
      <c r="B1153" s="44" t="s">
        <v>2972</v>
      </c>
      <c r="C1153" t="s">
        <v>1430</v>
      </c>
    </row>
    <row r="1154" spans="1:3">
      <c r="A1154" s="45" t="s">
        <v>2973</v>
      </c>
      <c r="B1154" s="44" t="s">
        <v>2974</v>
      </c>
      <c r="C1154" t="s">
        <v>1430</v>
      </c>
    </row>
    <row r="1155" spans="1:3">
      <c r="A1155" s="45" t="s">
        <v>2975</v>
      </c>
      <c r="B1155" s="44" t="s">
        <v>2976</v>
      </c>
      <c r="C1155" t="s">
        <v>1545</v>
      </c>
    </row>
    <row r="1156" spans="1:3">
      <c r="A1156" s="45" t="s">
        <v>2977</v>
      </c>
      <c r="B1156" s="44" t="s">
        <v>2978</v>
      </c>
      <c r="C1156" t="s">
        <v>1545</v>
      </c>
    </row>
    <row r="1157" spans="1:3">
      <c r="A1157" s="45" t="s">
        <v>2979</v>
      </c>
      <c r="B1157" s="44" t="s">
        <v>2980</v>
      </c>
      <c r="C1157" t="s">
        <v>1545</v>
      </c>
    </row>
    <row r="1158" spans="1:3">
      <c r="A1158" s="45" t="s">
        <v>2981</v>
      </c>
      <c r="B1158" s="44" t="s">
        <v>2982</v>
      </c>
      <c r="C1158" t="s">
        <v>2003</v>
      </c>
    </row>
    <row r="1159" spans="1:3">
      <c r="A1159" s="45" t="s">
        <v>58</v>
      </c>
      <c r="B1159" s="44" t="s">
        <v>59</v>
      </c>
      <c r="C1159" t="s">
        <v>6869</v>
      </c>
    </row>
    <row r="1160" spans="1:3">
      <c r="A1160" s="45" t="s">
        <v>736</v>
      </c>
      <c r="B1160" s="44" t="s">
        <v>737</v>
      </c>
      <c r="C1160" t="s">
        <v>1545</v>
      </c>
    </row>
    <row r="1161" spans="1:3">
      <c r="A1161" s="45" t="s">
        <v>2983</v>
      </c>
      <c r="B1161" s="44" t="s">
        <v>2984</v>
      </c>
      <c r="C1161" t="s">
        <v>1878</v>
      </c>
    </row>
    <row r="1162" spans="1:3">
      <c r="A1162" s="45" t="s">
        <v>2985</v>
      </c>
      <c r="B1162" s="44" t="s">
        <v>2986</v>
      </c>
      <c r="C1162" t="s">
        <v>1878</v>
      </c>
    </row>
    <row r="1163" spans="1:3">
      <c r="A1163" s="45" t="s">
        <v>2987</v>
      </c>
      <c r="B1163" s="44" t="s">
        <v>2988</v>
      </c>
      <c r="C1163" t="s">
        <v>1545</v>
      </c>
    </row>
    <row r="1164" spans="1:3">
      <c r="A1164" s="45" t="s">
        <v>2989</v>
      </c>
      <c r="B1164" s="44" t="s">
        <v>2990</v>
      </c>
      <c r="C1164" t="s">
        <v>1878</v>
      </c>
    </row>
    <row r="1165" spans="1:3">
      <c r="A1165" s="45" t="s">
        <v>2991</v>
      </c>
      <c r="B1165" s="44" t="s">
        <v>2992</v>
      </c>
      <c r="C1165" t="s">
        <v>1545</v>
      </c>
    </row>
    <row r="1166" spans="1:3">
      <c r="A1166" s="45" t="s">
        <v>2993</v>
      </c>
      <c r="B1166" s="44" t="s">
        <v>2994</v>
      </c>
      <c r="C1166" t="s">
        <v>1545</v>
      </c>
    </row>
    <row r="1167" spans="1:3">
      <c r="A1167" s="45" t="s">
        <v>2995</v>
      </c>
      <c r="B1167" s="44" t="s">
        <v>2996</v>
      </c>
      <c r="C1167" t="s">
        <v>1545</v>
      </c>
    </row>
    <row r="1168" spans="1:3">
      <c r="A1168" s="45" t="s">
        <v>2997</v>
      </c>
      <c r="B1168" s="44" t="s">
        <v>2998</v>
      </c>
      <c r="C1168" t="e">
        <v>#N/A</v>
      </c>
    </row>
    <row r="1169" spans="1:3">
      <c r="A1169" s="45" t="s">
        <v>2999</v>
      </c>
      <c r="B1169" s="44" t="s">
        <v>3000</v>
      </c>
      <c r="C1169" t="s">
        <v>1545</v>
      </c>
    </row>
    <row r="1170" spans="1:3">
      <c r="A1170" s="45" t="s">
        <v>3001</v>
      </c>
      <c r="B1170" s="44" t="s">
        <v>3002</v>
      </c>
      <c r="C1170" t="s">
        <v>1430</v>
      </c>
    </row>
    <row r="1171" spans="1:3">
      <c r="A1171" s="45" t="s">
        <v>3003</v>
      </c>
      <c r="B1171" s="44" t="s">
        <v>3004</v>
      </c>
      <c r="C1171" t="s">
        <v>1878</v>
      </c>
    </row>
    <row r="1172" spans="1:3">
      <c r="A1172" s="45" t="s">
        <v>3005</v>
      </c>
      <c r="B1172" s="44" t="s">
        <v>3006</v>
      </c>
      <c r="C1172" t="e">
        <v>#N/A</v>
      </c>
    </row>
    <row r="1173" spans="1:3">
      <c r="A1173" s="45" t="s">
        <v>3007</v>
      </c>
      <c r="B1173" s="44" t="s">
        <v>3008</v>
      </c>
      <c r="C1173" t="e">
        <v>#N/A</v>
      </c>
    </row>
    <row r="1174" spans="1:3">
      <c r="A1174" s="45" t="s">
        <v>3009</v>
      </c>
      <c r="B1174" s="44" t="s">
        <v>3010</v>
      </c>
      <c r="C1174" t="s">
        <v>1545</v>
      </c>
    </row>
    <row r="1175" spans="1:3">
      <c r="A1175" s="45" t="s">
        <v>3011</v>
      </c>
      <c r="B1175" s="44" t="s">
        <v>3012</v>
      </c>
      <c r="C1175" t="s">
        <v>1545</v>
      </c>
    </row>
    <row r="1176" spans="1:3">
      <c r="A1176" s="45" t="s">
        <v>1001</v>
      </c>
      <c r="B1176" s="44" t="s">
        <v>1002</v>
      </c>
      <c r="C1176" t="s">
        <v>2003</v>
      </c>
    </row>
    <row r="1177" spans="1:3">
      <c r="A1177" s="45" t="s">
        <v>3013</v>
      </c>
      <c r="B1177" s="44" t="s">
        <v>3014</v>
      </c>
      <c r="C1177" t="s">
        <v>1545</v>
      </c>
    </row>
    <row r="1178" spans="1:3">
      <c r="A1178" s="45" t="s">
        <v>3015</v>
      </c>
      <c r="B1178" s="44" t="s">
        <v>3016</v>
      </c>
      <c r="C1178" t="s">
        <v>1878</v>
      </c>
    </row>
    <row r="1179" spans="1:3">
      <c r="A1179" s="45" t="s">
        <v>3017</v>
      </c>
      <c r="B1179" s="44" t="s">
        <v>3018</v>
      </c>
      <c r="C1179" t="s">
        <v>1878</v>
      </c>
    </row>
    <row r="1180" spans="1:3">
      <c r="A1180" s="45" t="s">
        <v>3019</v>
      </c>
      <c r="B1180" s="44" t="s">
        <v>3020</v>
      </c>
      <c r="C1180" t="s">
        <v>1878</v>
      </c>
    </row>
    <row r="1181" spans="1:3">
      <c r="A1181" s="45" t="s">
        <v>3021</v>
      </c>
      <c r="B1181" s="44" t="s">
        <v>3022</v>
      </c>
      <c r="C1181" t="s">
        <v>1878</v>
      </c>
    </row>
    <row r="1182" spans="1:3">
      <c r="A1182" s="45" t="s">
        <v>3023</v>
      </c>
      <c r="B1182" s="44" t="s">
        <v>3024</v>
      </c>
      <c r="C1182" t="s">
        <v>1878</v>
      </c>
    </row>
    <row r="1183" spans="1:3">
      <c r="A1183" s="45" t="s">
        <v>3025</v>
      </c>
      <c r="B1183" s="44" t="s">
        <v>3026</v>
      </c>
      <c r="C1183" t="s">
        <v>1878</v>
      </c>
    </row>
    <row r="1184" spans="1:3">
      <c r="A1184" s="45" t="s">
        <v>3027</v>
      </c>
      <c r="B1184" s="44" t="s">
        <v>3028</v>
      </c>
      <c r="C1184" t="s">
        <v>1878</v>
      </c>
    </row>
    <row r="1185" spans="1:3">
      <c r="A1185" s="45" t="s">
        <v>3029</v>
      </c>
      <c r="B1185" s="44" t="s">
        <v>3030</v>
      </c>
      <c r="C1185" t="s">
        <v>1878</v>
      </c>
    </row>
    <row r="1186" spans="1:3">
      <c r="A1186" s="45" t="s">
        <v>380</v>
      </c>
      <c r="B1186" s="44" t="s">
        <v>381</v>
      </c>
      <c r="C1186" t="s">
        <v>1430</v>
      </c>
    </row>
    <row r="1187" spans="1:3">
      <c r="A1187" s="45" t="s">
        <v>382</v>
      </c>
      <c r="B1187" s="44" t="s">
        <v>383</v>
      </c>
      <c r="C1187" t="s">
        <v>1430</v>
      </c>
    </row>
    <row r="1188" spans="1:3">
      <c r="A1188" s="45" t="s">
        <v>384</v>
      </c>
      <c r="B1188" s="44" t="s">
        <v>385</v>
      </c>
      <c r="C1188" t="s">
        <v>1545</v>
      </c>
    </row>
    <row r="1189" spans="1:3">
      <c r="A1189" s="45" t="s">
        <v>363</v>
      </c>
      <c r="B1189" s="44" t="s">
        <v>364</v>
      </c>
      <c r="C1189" t="s">
        <v>1086</v>
      </c>
    </row>
    <row r="1190" spans="1:3">
      <c r="A1190" s="45" t="s">
        <v>3031</v>
      </c>
      <c r="B1190" s="44" t="s">
        <v>3032</v>
      </c>
      <c r="C1190" t="s">
        <v>1878</v>
      </c>
    </row>
    <row r="1191" spans="1:3">
      <c r="A1191" s="45" t="s">
        <v>3033</v>
      </c>
      <c r="B1191" s="44" t="s">
        <v>3032</v>
      </c>
      <c r="C1191" t="s">
        <v>1878</v>
      </c>
    </row>
    <row r="1192" spans="1:3">
      <c r="A1192" s="45" t="s">
        <v>3034</v>
      </c>
      <c r="B1192" s="44" t="s">
        <v>3035</v>
      </c>
      <c r="C1192" t="s">
        <v>1545</v>
      </c>
    </row>
    <row r="1193" spans="1:3">
      <c r="A1193" s="45" t="s">
        <v>3036</v>
      </c>
      <c r="B1193" s="44" t="s">
        <v>3037</v>
      </c>
      <c r="C1193" t="s">
        <v>1545</v>
      </c>
    </row>
    <row r="1194" spans="1:3">
      <c r="A1194" s="45" t="s">
        <v>3038</v>
      </c>
      <c r="B1194" s="44" t="s">
        <v>3039</v>
      </c>
      <c r="C1194" t="s">
        <v>1545</v>
      </c>
    </row>
    <row r="1195" spans="1:3">
      <c r="A1195" s="45" t="s">
        <v>3040</v>
      </c>
      <c r="B1195" s="44" t="s">
        <v>3041</v>
      </c>
      <c r="C1195" t="s">
        <v>1545</v>
      </c>
    </row>
    <row r="1196" spans="1:3">
      <c r="A1196" s="45" t="s">
        <v>3042</v>
      </c>
      <c r="B1196" s="44" t="s">
        <v>3043</v>
      </c>
      <c r="C1196" t="s">
        <v>1545</v>
      </c>
    </row>
    <row r="1197" spans="1:3">
      <c r="A1197" s="45" t="s">
        <v>3044</v>
      </c>
      <c r="B1197" s="44" t="s">
        <v>3045</v>
      </c>
      <c r="C1197" t="s">
        <v>1545</v>
      </c>
    </row>
    <row r="1198" spans="1:3">
      <c r="A1198" s="45" t="s">
        <v>3046</v>
      </c>
      <c r="B1198" s="44" t="s">
        <v>3047</v>
      </c>
      <c r="C1198" t="s">
        <v>1308</v>
      </c>
    </row>
    <row r="1199" spans="1:3">
      <c r="A1199" s="45" t="s">
        <v>3048</v>
      </c>
      <c r="B1199" s="44" t="s">
        <v>3049</v>
      </c>
      <c r="C1199" t="s">
        <v>1545</v>
      </c>
    </row>
    <row r="1200" spans="1:3">
      <c r="A1200" s="45" t="s">
        <v>3050</v>
      </c>
      <c r="B1200" s="44" t="s">
        <v>3051</v>
      </c>
      <c r="C1200" t="s">
        <v>1545</v>
      </c>
    </row>
    <row r="1201" spans="1:3">
      <c r="A1201" s="45" t="s">
        <v>3052</v>
      </c>
      <c r="B1201" s="44" t="s">
        <v>3053</v>
      </c>
      <c r="C1201" t="s">
        <v>1545</v>
      </c>
    </row>
    <row r="1202" spans="1:3">
      <c r="A1202" s="45" t="s">
        <v>738</v>
      </c>
      <c r="B1202" s="44" t="s">
        <v>739</v>
      </c>
      <c r="C1202" t="s">
        <v>1545</v>
      </c>
    </row>
    <row r="1203" spans="1:3">
      <c r="A1203" s="45" t="s">
        <v>3054</v>
      </c>
      <c r="B1203" s="44" t="s">
        <v>3055</v>
      </c>
      <c r="C1203" t="s">
        <v>1545</v>
      </c>
    </row>
    <row r="1204" spans="1:3">
      <c r="A1204" s="45" t="s">
        <v>3056</v>
      </c>
      <c r="B1204" s="44" t="s">
        <v>3057</v>
      </c>
      <c r="C1204" t="s">
        <v>1545</v>
      </c>
    </row>
    <row r="1205" spans="1:3">
      <c r="A1205" s="45" t="s">
        <v>3058</v>
      </c>
      <c r="B1205" s="44" t="s">
        <v>3059</v>
      </c>
      <c r="C1205" t="s">
        <v>1545</v>
      </c>
    </row>
    <row r="1206" spans="1:3">
      <c r="A1206" s="45" t="s">
        <v>3060</v>
      </c>
      <c r="B1206" s="44" t="s">
        <v>3061</v>
      </c>
      <c r="C1206" t="s">
        <v>1545</v>
      </c>
    </row>
    <row r="1207" spans="1:3">
      <c r="A1207" s="45" t="s">
        <v>3062</v>
      </c>
      <c r="B1207" s="44" t="s">
        <v>3063</v>
      </c>
      <c r="C1207" t="s">
        <v>1545</v>
      </c>
    </row>
    <row r="1208" spans="1:3">
      <c r="A1208" s="45" t="s">
        <v>3064</v>
      </c>
      <c r="B1208" s="44" t="s">
        <v>3065</v>
      </c>
      <c r="C1208" t="s">
        <v>1878</v>
      </c>
    </row>
    <row r="1209" spans="1:3">
      <c r="A1209" s="45" t="s">
        <v>365</v>
      </c>
      <c r="B1209" s="44" t="s">
        <v>366</v>
      </c>
      <c r="C1209" t="s">
        <v>2073</v>
      </c>
    </row>
    <row r="1210" spans="1:3">
      <c r="A1210" s="45" t="s">
        <v>3066</v>
      </c>
      <c r="B1210" s="44" t="s">
        <v>3067</v>
      </c>
      <c r="C1210" t="s">
        <v>1545</v>
      </c>
    </row>
    <row r="1211" spans="1:3">
      <c r="A1211" s="45" t="s">
        <v>3068</v>
      </c>
      <c r="B1211" s="44" t="s">
        <v>3069</v>
      </c>
      <c r="C1211" t="s">
        <v>1878</v>
      </c>
    </row>
    <row r="1212" spans="1:3">
      <c r="A1212" s="45" t="s">
        <v>3070</v>
      </c>
      <c r="B1212" s="44" t="s">
        <v>3071</v>
      </c>
      <c r="C1212" t="s">
        <v>1878</v>
      </c>
    </row>
    <row r="1213" spans="1:3">
      <c r="A1213" s="45" t="s">
        <v>3072</v>
      </c>
      <c r="B1213" s="44" t="s">
        <v>3073</v>
      </c>
      <c r="C1213" t="s">
        <v>1878</v>
      </c>
    </row>
    <row r="1214" spans="1:3">
      <c r="A1214" s="45" t="s">
        <v>3074</v>
      </c>
      <c r="B1214" s="44" t="s">
        <v>3075</v>
      </c>
      <c r="C1214" t="s">
        <v>1878</v>
      </c>
    </row>
    <row r="1215" spans="1:3">
      <c r="A1215" s="45" t="s">
        <v>3076</v>
      </c>
      <c r="B1215" s="44" t="s">
        <v>3077</v>
      </c>
      <c r="C1215" t="s">
        <v>1878</v>
      </c>
    </row>
    <row r="1216" spans="1:3">
      <c r="A1216" s="45" t="s">
        <v>3078</v>
      </c>
      <c r="B1216" s="44" t="s">
        <v>3079</v>
      </c>
      <c r="C1216" t="s">
        <v>1878</v>
      </c>
    </row>
    <row r="1217" spans="1:3">
      <c r="A1217" s="45" t="s">
        <v>3080</v>
      </c>
      <c r="B1217" s="44" t="s">
        <v>3081</v>
      </c>
      <c r="C1217" t="e">
        <v>#N/A</v>
      </c>
    </row>
    <row r="1218" spans="1:3">
      <c r="A1218" s="45" t="s">
        <v>3082</v>
      </c>
      <c r="B1218" s="44" t="s">
        <v>3083</v>
      </c>
      <c r="C1218" t="e">
        <v>#N/A</v>
      </c>
    </row>
    <row r="1219" spans="1:3">
      <c r="A1219" s="45" t="s">
        <v>3084</v>
      </c>
      <c r="B1219" s="44" t="s">
        <v>3085</v>
      </c>
      <c r="C1219" t="e">
        <v>#N/A</v>
      </c>
    </row>
    <row r="1220" spans="1:3">
      <c r="A1220" s="45" t="s">
        <v>3086</v>
      </c>
      <c r="B1220" s="44" t="s">
        <v>3087</v>
      </c>
      <c r="C1220" t="e">
        <v>#N/A</v>
      </c>
    </row>
    <row r="1221" spans="1:3">
      <c r="A1221" s="45" t="s">
        <v>3088</v>
      </c>
      <c r="B1221" s="44" t="s">
        <v>3089</v>
      </c>
      <c r="C1221" t="e">
        <v>#N/A</v>
      </c>
    </row>
    <row r="1222" spans="1:3">
      <c r="A1222" s="45" t="s">
        <v>386</v>
      </c>
      <c r="B1222" s="44" t="s">
        <v>387</v>
      </c>
      <c r="C1222" t="s">
        <v>1545</v>
      </c>
    </row>
    <row r="1223" spans="1:3">
      <c r="A1223" s="45" t="s">
        <v>3090</v>
      </c>
      <c r="B1223" s="44" t="s">
        <v>3091</v>
      </c>
      <c r="C1223" t="e">
        <v>#N/A</v>
      </c>
    </row>
    <row r="1224" spans="1:3">
      <c r="A1224" s="45" t="s">
        <v>3092</v>
      </c>
      <c r="B1224" s="44" t="s">
        <v>3093</v>
      </c>
      <c r="C1224" t="s">
        <v>1878</v>
      </c>
    </row>
    <row r="1225" spans="1:3">
      <c r="A1225" s="45" t="s">
        <v>3094</v>
      </c>
      <c r="B1225" s="44" t="s">
        <v>3095</v>
      </c>
      <c r="C1225" t="s">
        <v>1878</v>
      </c>
    </row>
    <row r="1226" spans="1:3">
      <c r="A1226" s="45" t="s">
        <v>3096</v>
      </c>
      <c r="B1226" s="44" t="s">
        <v>3097</v>
      </c>
      <c r="C1226" t="s">
        <v>1878</v>
      </c>
    </row>
    <row r="1227" spans="1:3">
      <c r="A1227" s="45" t="s">
        <v>3098</v>
      </c>
      <c r="B1227" s="44" t="s">
        <v>3099</v>
      </c>
      <c r="C1227" t="s">
        <v>1878</v>
      </c>
    </row>
    <row r="1228" spans="1:3">
      <c r="A1228" s="45" t="s">
        <v>3100</v>
      </c>
      <c r="B1228" s="44" t="s">
        <v>3101</v>
      </c>
      <c r="C1228" t="s">
        <v>1878</v>
      </c>
    </row>
    <row r="1229" spans="1:3">
      <c r="A1229" s="45" t="s">
        <v>3102</v>
      </c>
      <c r="B1229" s="44" t="s">
        <v>3103</v>
      </c>
      <c r="C1229" t="s">
        <v>1878</v>
      </c>
    </row>
    <row r="1230" spans="1:3">
      <c r="A1230" s="45" t="s">
        <v>3104</v>
      </c>
      <c r="B1230" s="44" t="s">
        <v>3105</v>
      </c>
      <c r="C1230" t="s">
        <v>1878</v>
      </c>
    </row>
    <row r="1231" spans="1:3">
      <c r="A1231" s="45" t="s">
        <v>3106</v>
      </c>
      <c r="B1231" s="44" t="s">
        <v>3107</v>
      </c>
      <c r="C1231" t="s">
        <v>1878</v>
      </c>
    </row>
    <row r="1232" spans="1:3">
      <c r="A1232" s="45" t="s">
        <v>3108</v>
      </c>
      <c r="B1232" s="44" t="s">
        <v>3109</v>
      </c>
      <c r="C1232" t="e">
        <v>#N/A</v>
      </c>
    </row>
    <row r="1233" spans="1:3">
      <c r="A1233" s="45" t="s">
        <v>3110</v>
      </c>
      <c r="B1233" s="44" t="s">
        <v>3111</v>
      </c>
      <c r="C1233" t="s">
        <v>1300</v>
      </c>
    </row>
    <row r="1234" spans="1:3">
      <c r="A1234" s="45" t="s">
        <v>3112</v>
      </c>
      <c r="B1234" s="44" t="s">
        <v>3113</v>
      </c>
      <c r="C1234" t="s">
        <v>1308</v>
      </c>
    </row>
    <row r="1235" spans="1:3">
      <c r="A1235" s="45" t="s">
        <v>3114</v>
      </c>
      <c r="B1235" s="44" t="s">
        <v>3115</v>
      </c>
      <c r="C1235" t="e">
        <v>#N/A</v>
      </c>
    </row>
    <row r="1236" spans="1:3">
      <c r="A1236" s="45" t="s">
        <v>3116</v>
      </c>
      <c r="B1236" s="44" t="s">
        <v>3117</v>
      </c>
      <c r="C1236" t="s">
        <v>1430</v>
      </c>
    </row>
    <row r="1237" spans="1:3">
      <c r="A1237" s="45" t="s">
        <v>3118</v>
      </c>
      <c r="B1237" s="44" t="s">
        <v>3119</v>
      </c>
      <c r="C1237" t="s">
        <v>1430</v>
      </c>
    </row>
    <row r="1238" spans="1:3">
      <c r="A1238" s="45" t="s">
        <v>3120</v>
      </c>
      <c r="B1238" s="44" t="s">
        <v>3121</v>
      </c>
      <c r="C1238" t="s">
        <v>1878</v>
      </c>
    </row>
    <row r="1239" spans="1:3">
      <c r="A1239" s="45" t="s">
        <v>3122</v>
      </c>
      <c r="B1239" s="44" t="s">
        <v>3123</v>
      </c>
      <c r="C1239" t="s">
        <v>1430</v>
      </c>
    </row>
    <row r="1240" spans="1:3">
      <c r="A1240" s="45" t="s">
        <v>3124</v>
      </c>
      <c r="B1240" s="44" t="s">
        <v>3008</v>
      </c>
      <c r="C1240" t="e">
        <v>#N/A</v>
      </c>
    </row>
    <row r="1241" spans="1:3">
      <c r="A1241" s="45" t="s">
        <v>3125</v>
      </c>
      <c r="B1241" s="44" t="s">
        <v>3008</v>
      </c>
      <c r="C1241" t="e">
        <v>#N/A</v>
      </c>
    </row>
    <row r="1242" spans="1:3">
      <c r="A1242" s="45" t="s">
        <v>3126</v>
      </c>
      <c r="B1242" s="44" t="s">
        <v>3008</v>
      </c>
      <c r="C1242" t="e">
        <v>#N/A</v>
      </c>
    </row>
    <row r="1243" spans="1:3">
      <c r="A1243" s="45" t="s">
        <v>3127</v>
      </c>
      <c r="B1243" s="44" t="s">
        <v>3008</v>
      </c>
      <c r="C1243" t="e">
        <v>#N/A</v>
      </c>
    </row>
    <row r="1244" spans="1:3">
      <c r="A1244" s="45" t="s">
        <v>3128</v>
      </c>
      <c r="B1244" s="44" t="s">
        <v>3008</v>
      </c>
      <c r="C1244" t="e">
        <v>#N/A</v>
      </c>
    </row>
    <row r="1245" spans="1:3">
      <c r="A1245" s="45" t="s">
        <v>3129</v>
      </c>
      <c r="B1245" s="44" t="s">
        <v>3130</v>
      </c>
      <c r="C1245" t="s">
        <v>1430</v>
      </c>
    </row>
    <row r="1246" spans="1:3">
      <c r="A1246" s="45" t="s">
        <v>388</v>
      </c>
      <c r="B1246" s="44" t="s">
        <v>389</v>
      </c>
      <c r="C1246" t="s">
        <v>1430</v>
      </c>
    </row>
    <row r="1247" spans="1:3">
      <c r="A1247" s="45" t="s">
        <v>60</v>
      </c>
      <c r="B1247" s="44" t="s">
        <v>61</v>
      </c>
      <c r="C1247" t="s">
        <v>1430</v>
      </c>
    </row>
    <row r="1248" spans="1:3">
      <c r="A1248" s="45" t="s">
        <v>3131</v>
      </c>
      <c r="B1248" s="44" t="s">
        <v>3132</v>
      </c>
      <c r="C1248" t="s">
        <v>1430</v>
      </c>
    </row>
    <row r="1249" spans="1:3">
      <c r="A1249" s="45" t="s">
        <v>3133</v>
      </c>
      <c r="B1249" s="44" t="s">
        <v>3134</v>
      </c>
      <c r="C1249" t="s">
        <v>1430</v>
      </c>
    </row>
    <row r="1250" spans="1:3">
      <c r="A1250" s="45" t="s">
        <v>3135</v>
      </c>
      <c r="B1250" s="44" t="s">
        <v>3136</v>
      </c>
      <c r="C1250" t="s">
        <v>1430</v>
      </c>
    </row>
    <row r="1251" spans="1:3">
      <c r="A1251" s="45" t="s">
        <v>3137</v>
      </c>
      <c r="B1251" s="44" t="s">
        <v>3138</v>
      </c>
      <c r="C1251" t="s">
        <v>1430</v>
      </c>
    </row>
    <row r="1252" spans="1:3">
      <c r="A1252" s="45" t="s">
        <v>3139</v>
      </c>
      <c r="B1252" s="44" t="s">
        <v>3140</v>
      </c>
      <c r="C1252" t="s">
        <v>1430</v>
      </c>
    </row>
    <row r="1253" spans="1:3">
      <c r="A1253" s="45" t="s">
        <v>3141</v>
      </c>
      <c r="B1253" s="44" t="s">
        <v>3142</v>
      </c>
      <c r="C1253" t="s">
        <v>1430</v>
      </c>
    </row>
    <row r="1254" spans="1:3">
      <c r="A1254" s="45" t="s">
        <v>62</v>
      </c>
      <c r="B1254" s="44" t="s">
        <v>63</v>
      </c>
      <c r="C1254" t="s">
        <v>1430</v>
      </c>
    </row>
    <row r="1255" spans="1:3">
      <c r="A1255" s="45" t="s">
        <v>390</v>
      </c>
      <c r="B1255" s="44" t="s">
        <v>391</v>
      </c>
      <c r="C1255" t="s">
        <v>1430</v>
      </c>
    </row>
    <row r="1256" spans="1:3">
      <c r="A1256" s="45" t="s">
        <v>64</v>
      </c>
      <c r="B1256" s="44" t="s">
        <v>65</v>
      </c>
      <c r="C1256" t="s">
        <v>1430</v>
      </c>
    </row>
    <row r="1257" spans="1:3">
      <c r="A1257" s="45" t="s">
        <v>66</v>
      </c>
      <c r="B1257" s="44" t="s">
        <v>67</v>
      </c>
      <c r="C1257" t="s">
        <v>1430</v>
      </c>
    </row>
    <row r="1258" spans="1:3">
      <c r="A1258" s="45" t="s">
        <v>68</v>
      </c>
      <c r="B1258" s="44" t="s">
        <v>69</v>
      </c>
      <c r="C1258" t="s">
        <v>1430</v>
      </c>
    </row>
    <row r="1259" spans="1:3">
      <c r="A1259" s="45" t="s">
        <v>70</v>
      </c>
      <c r="B1259" s="44" t="s">
        <v>71</v>
      </c>
      <c r="C1259" t="s">
        <v>1430</v>
      </c>
    </row>
    <row r="1260" spans="1:3">
      <c r="A1260" s="45" t="s">
        <v>72</v>
      </c>
      <c r="B1260" s="44" t="s">
        <v>73</v>
      </c>
      <c r="C1260" t="s">
        <v>1430</v>
      </c>
    </row>
    <row r="1261" spans="1:3">
      <c r="A1261" s="45" t="s">
        <v>114</v>
      </c>
      <c r="B1261" s="44" t="s">
        <v>115</v>
      </c>
      <c r="C1261" t="s">
        <v>1430</v>
      </c>
    </row>
    <row r="1262" spans="1:3">
      <c r="A1262" s="45" t="s">
        <v>74</v>
      </c>
      <c r="B1262" s="44" t="s">
        <v>75</v>
      </c>
      <c r="C1262" t="s">
        <v>1430</v>
      </c>
    </row>
    <row r="1263" spans="1:3">
      <c r="A1263" s="45" t="s">
        <v>3143</v>
      </c>
      <c r="B1263" s="44" t="s">
        <v>3144</v>
      </c>
      <c r="C1263" t="s">
        <v>1430</v>
      </c>
    </row>
    <row r="1264" spans="1:3">
      <c r="A1264" s="45" t="s">
        <v>76</v>
      </c>
      <c r="B1264" s="44" t="s">
        <v>77</v>
      </c>
      <c r="C1264" t="s">
        <v>1430</v>
      </c>
    </row>
    <row r="1265" spans="1:3">
      <c r="A1265" s="45" t="s">
        <v>78</v>
      </c>
      <c r="B1265" s="44" t="s">
        <v>79</v>
      </c>
      <c r="C1265" t="s">
        <v>1430</v>
      </c>
    </row>
    <row r="1266" spans="1:3">
      <c r="A1266" s="45" t="s">
        <v>392</v>
      </c>
      <c r="B1266" s="44" t="s">
        <v>393</v>
      </c>
      <c r="C1266" t="s">
        <v>1430</v>
      </c>
    </row>
    <row r="1267" spans="1:3">
      <c r="A1267" s="45" t="s">
        <v>357</v>
      </c>
      <c r="B1267" s="44" t="s">
        <v>358</v>
      </c>
      <c r="C1267" t="s">
        <v>10</v>
      </c>
    </row>
    <row r="1268" spans="1:3">
      <c r="A1268" s="45" t="s">
        <v>394</v>
      </c>
      <c r="B1268" s="44" t="s">
        <v>395</v>
      </c>
      <c r="C1268" t="s">
        <v>10</v>
      </c>
    </row>
    <row r="1269" spans="1:3">
      <c r="A1269" s="45" t="s">
        <v>80</v>
      </c>
      <c r="B1269" s="44" t="s">
        <v>81</v>
      </c>
      <c r="C1269" t="s">
        <v>10</v>
      </c>
    </row>
    <row r="1270" spans="1:3">
      <c r="A1270" s="45" t="s">
        <v>82</v>
      </c>
      <c r="B1270" s="44" t="s">
        <v>83</v>
      </c>
      <c r="C1270" t="s">
        <v>10</v>
      </c>
    </row>
    <row r="1271" spans="1:3">
      <c r="A1271" s="45" t="s">
        <v>84</v>
      </c>
      <c r="B1271" s="44" t="s">
        <v>85</v>
      </c>
      <c r="C1271" t="s">
        <v>10</v>
      </c>
    </row>
    <row r="1272" spans="1:3">
      <c r="A1272" s="45" t="s">
        <v>86</v>
      </c>
      <c r="B1272" s="44" t="s">
        <v>87</v>
      </c>
      <c r="C1272" t="s">
        <v>10</v>
      </c>
    </row>
    <row r="1273" spans="1:3">
      <c r="A1273" s="45" t="s">
        <v>88</v>
      </c>
      <c r="B1273" s="44" t="s">
        <v>89</v>
      </c>
      <c r="C1273" t="s">
        <v>10</v>
      </c>
    </row>
    <row r="1274" spans="1:3">
      <c r="A1274" s="45" t="s">
        <v>340</v>
      </c>
      <c r="B1274" s="44" t="s">
        <v>341</v>
      </c>
      <c r="C1274" t="s">
        <v>10</v>
      </c>
    </row>
    <row r="1275" spans="1:3">
      <c r="A1275" s="45" t="s">
        <v>3145</v>
      </c>
      <c r="B1275" s="44" t="s">
        <v>3146</v>
      </c>
      <c r="C1275" t="s">
        <v>10</v>
      </c>
    </row>
    <row r="1276" spans="1:3">
      <c r="A1276" s="45" t="s">
        <v>3147</v>
      </c>
      <c r="B1276" s="44" t="s">
        <v>3148</v>
      </c>
      <c r="C1276" t="s">
        <v>1430</v>
      </c>
    </row>
    <row r="1277" spans="1:3">
      <c r="A1277" s="45" t="s">
        <v>3149</v>
      </c>
      <c r="B1277" s="44" t="s">
        <v>3150</v>
      </c>
      <c r="C1277" t="s">
        <v>10</v>
      </c>
    </row>
    <row r="1278" spans="1:3">
      <c r="A1278" s="45" t="s">
        <v>90</v>
      </c>
      <c r="B1278" s="44" t="s">
        <v>91</v>
      </c>
      <c r="C1278" t="s">
        <v>1430</v>
      </c>
    </row>
    <row r="1279" spans="1:3">
      <c r="A1279" s="45" t="s">
        <v>396</v>
      </c>
      <c r="B1279" s="44" t="s">
        <v>397</v>
      </c>
      <c r="C1279" t="s">
        <v>1545</v>
      </c>
    </row>
    <row r="1280" spans="1:3">
      <c r="A1280" s="45" t="s">
        <v>3151</v>
      </c>
      <c r="B1280" s="44" t="s">
        <v>3152</v>
      </c>
      <c r="C1280" t="s">
        <v>1545</v>
      </c>
    </row>
    <row r="1281" spans="1:3">
      <c r="A1281" s="45" t="s">
        <v>3153</v>
      </c>
      <c r="B1281" s="44" t="s">
        <v>3154</v>
      </c>
      <c r="C1281" t="s">
        <v>1430</v>
      </c>
    </row>
    <row r="1282" spans="1:3">
      <c r="A1282" s="45" t="s">
        <v>3155</v>
      </c>
      <c r="B1282" s="44" t="s">
        <v>3156</v>
      </c>
      <c r="C1282" t="s">
        <v>1545</v>
      </c>
    </row>
    <row r="1283" spans="1:3">
      <c r="A1283" s="45" t="s">
        <v>3157</v>
      </c>
      <c r="B1283" s="44" t="s">
        <v>3158</v>
      </c>
      <c r="C1283" t="s">
        <v>1878</v>
      </c>
    </row>
    <row r="1284" spans="1:3">
      <c r="A1284" s="45" t="s">
        <v>3159</v>
      </c>
      <c r="B1284" s="44" t="s">
        <v>3160</v>
      </c>
      <c r="C1284" t="s">
        <v>1430</v>
      </c>
    </row>
    <row r="1285" spans="1:3">
      <c r="A1285" s="45" t="s">
        <v>3161</v>
      </c>
      <c r="B1285" s="44" t="s">
        <v>2986</v>
      </c>
      <c r="C1285" t="s">
        <v>1878</v>
      </c>
    </row>
    <row r="1286" spans="1:3">
      <c r="A1286" s="45" t="s">
        <v>3162</v>
      </c>
      <c r="B1286" s="44" t="s">
        <v>3163</v>
      </c>
      <c r="C1286" t="e">
        <v>#N/A</v>
      </c>
    </row>
    <row r="1287" spans="1:3">
      <c r="A1287" s="45" t="s">
        <v>1003</v>
      </c>
      <c r="B1287" s="44" t="s">
        <v>1004</v>
      </c>
      <c r="C1287" t="s">
        <v>1878</v>
      </c>
    </row>
    <row r="1288" spans="1:3">
      <c r="A1288" s="45" t="s">
        <v>398</v>
      </c>
      <c r="B1288" s="44" t="s">
        <v>399</v>
      </c>
      <c r="C1288" t="s">
        <v>1545</v>
      </c>
    </row>
    <row r="1289" spans="1:3">
      <c r="A1289" s="45" t="s">
        <v>400</v>
      </c>
      <c r="B1289" s="44" t="s">
        <v>401</v>
      </c>
      <c r="C1289" t="s">
        <v>1545</v>
      </c>
    </row>
    <row r="1290" spans="1:3">
      <c r="A1290" s="45" t="s">
        <v>402</v>
      </c>
      <c r="B1290" s="44" t="s">
        <v>403</v>
      </c>
      <c r="C1290" t="s">
        <v>1545</v>
      </c>
    </row>
    <row r="1291" spans="1:3">
      <c r="A1291" s="45" t="s">
        <v>404</v>
      </c>
      <c r="B1291" s="44" t="s">
        <v>405</v>
      </c>
      <c r="C1291" t="s">
        <v>1545</v>
      </c>
    </row>
    <row r="1292" spans="1:3">
      <c r="A1292" s="45" t="s">
        <v>3164</v>
      </c>
      <c r="B1292" s="44" t="s">
        <v>3165</v>
      </c>
      <c r="C1292" t="e">
        <v>#N/A</v>
      </c>
    </row>
    <row r="1293" spans="1:3">
      <c r="A1293" s="45" t="s">
        <v>3166</v>
      </c>
      <c r="B1293" s="44" t="s">
        <v>3167</v>
      </c>
      <c r="C1293" t="e">
        <v>#N/A</v>
      </c>
    </row>
    <row r="1294" spans="1:3">
      <c r="A1294" s="45" t="s">
        <v>3168</v>
      </c>
      <c r="B1294" s="44" t="s">
        <v>3169</v>
      </c>
      <c r="C1294" t="e">
        <v>#N/A</v>
      </c>
    </row>
    <row r="1295" spans="1:3">
      <c r="A1295" s="45" t="s">
        <v>3170</v>
      </c>
      <c r="B1295" s="44" t="s">
        <v>3171</v>
      </c>
      <c r="C1295" t="e">
        <v>#N/A</v>
      </c>
    </row>
    <row r="1296" spans="1:3">
      <c r="A1296" s="45" t="s">
        <v>3172</v>
      </c>
      <c r="B1296" s="44" t="s">
        <v>3173</v>
      </c>
      <c r="C1296" t="e">
        <v>#N/A</v>
      </c>
    </row>
    <row r="1297" spans="1:3">
      <c r="A1297" s="45" t="s">
        <v>3174</v>
      </c>
      <c r="B1297" s="44" t="s">
        <v>3175</v>
      </c>
      <c r="C1297" t="e">
        <v>#N/A</v>
      </c>
    </row>
    <row r="1298" spans="1:3">
      <c r="A1298" s="45" t="s">
        <v>3176</v>
      </c>
      <c r="B1298" s="44" t="s">
        <v>3177</v>
      </c>
      <c r="C1298" t="e">
        <v>#N/A</v>
      </c>
    </row>
    <row r="1299" spans="1:3">
      <c r="A1299" s="45" t="s">
        <v>3178</v>
      </c>
      <c r="B1299" s="44" t="s">
        <v>3179</v>
      </c>
      <c r="C1299" t="e">
        <v>#N/A</v>
      </c>
    </row>
    <row r="1300" spans="1:3">
      <c r="A1300" s="45" t="s">
        <v>3180</v>
      </c>
      <c r="B1300" s="44" t="s">
        <v>3181</v>
      </c>
      <c r="C1300" t="e">
        <v>#N/A</v>
      </c>
    </row>
    <row r="1301" spans="1:3">
      <c r="A1301" s="45" t="s">
        <v>3182</v>
      </c>
      <c r="B1301" s="44" t="s">
        <v>3183</v>
      </c>
      <c r="C1301" t="e">
        <v>#N/A</v>
      </c>
    </row>
    <row r="1302" spans="1:3">
      <c r="A1302" s="45" t="s">
        <v>406</v>
      </c>
      <c r="B1302" s="44" t="s">
        <v>407</v>
      </c>
      <c r="C1302" t="s">
        <v>1545</v>
      </c>
    </row>
    <row r="1303" spans="1:3">
      <c r="A1303" s="45" t="s">
        <v>408</v>
      </c>
      <c r="B1303" s="44" t="s">
        <v>409</v>
      </c>
      <c r="C1303" t="s">
        <v>1545</v>
      </c>
    </row>
    <row r="1304" spans="1:3">
      <c r="A1304" s="45" t="s">
        <v>3184</v>
      </c>
      <c r="B1304" s="44" t="s">
        <v>3185</v>
      </c>
      <c r="C1304" t="e">
        <v>#N/A</v>
      </c>
    </row>
    <row r="1305" spans="1:3">
      <c r="A1305" s="45" t="s">
        <v>92</v>
      </c>
      <c r="B1305" s="44" t="s">
        <v>93</v>
      </c>
      <c r="C1305" t="s">
        <v>1430</v>
      </c>
    </row>
    <row r="1306" spans="1:3">
      <c r="A1306" s="45" t="s">
        <v>3186</v>
      </c>
      <c r="B1306" s="44" t="s">
        <v>3187</v>
      </c>
      <c r="C1306" t="e">
        <v>#N/A</v>
      </c>
    </row>
    <row r="1307" spans="1:3">
      <c r="A1307" s="45" t="s">
        <v>3188</v>
      </c>
      <c r="B1307" s="44" t="s">
        <v>3187</v>
      </c>
      <c r="C1307" t="e">
        <v>#N/A</v>
      </c>
    </row>
    <row r="1308" spans="1:3">
      <c r="A1308" s="45" t="s">
        <v>410</v>
      </c>
      <c r="B1308" s="44" t="s">
        <v>411</v>
      </c>
      <c r="C1308" t="s">
        <v>1545</v>
      </c>
    </row>
    <row r="1309" spans="1:3">
      <c r="A1309" s="45" t="s">
        <v>412</v>
      </c>
      <c r="B1309" s="44" t="s">
        <v>413</v>
      </c>
      <c r="C1309" t="s">
        <v>1545</v>
      </c>
    </row>
    <row r="1310" spans="1:3">
      <c r="A1310" s="45" t="s">
        <v>414</v>
      </c>
      <c r="B1310" s="44" t="s">
        <v>415</v>
      </c>
      <c r="C1310" t="s">
        <v>1545</v>
      </c>
    </row>
    <row r="1311" spans="1:3">
      <c r="A1311" s="45" t="s">
        <v>416</v>
      </c>
      <c r="B1311" s="44" t="s">
        <v>417</v>
      </c>
      <c r="C1311" t="s">
        <v>1545</v>
      </c>
    </row>
    <row r="1312" spans="1:3">
      <c r="A1312" s="45" t="s">
        <v>418</v>
      </c>
      <c r="B1312" s="44" t="s">
        <v>419</v>
      </c>
      <c r="C1312" t="s">
        <v>6869</v>
      </c>
    </row>
    <row r="1313" spans="1:3">
      <c r="A1313" s="45" t="s">
        <v>420</v>
      </c>
      <c r="B1313" s="44" t="s">
        <v>421</v>
      </c>
      <c r="C1313" t="s">
        <v>1545</v>
      </c>
    </row>
    <row r="1314" spans="1:3">
      <c r="A1314" s="45" t="s">
        <v>422</v>
      </c>
      <c r="B1314" s="44" t="s">
        <v>423</v>
      </c>
      <c r="C1314" t="s">
        <v>1545</v>
      </c>
    </row>
    <row r="1315" spans="1:3">
      <c r="A1315" s="45" t="s">
        <v>3189</v>
      </c>
      <c r="B1315" s="44" t="s">
        <v>3190</v>
      </c>
      <c r="C1315" t="s">
        <v>1308</v>
      </c>
    </row>
    <row r="1316" spans="1:3">
      <c r="A1316" s="45" t="s">
        <v>3191</v>
      </c>
      <c r="B1316" s="44" t="s">
        <v>3192</v>
      </c>
      <c r="C1316" t="e">
        <v>#N/A</v>
      </c>
    </row>
    <row r="1317" spans="1:3">
      <c r="A1317" s="45" t="s">
        <v>3193</v>
      </c>
      <c r="B1317" s="44" t="s">
        <v>3194</v>
      </c>
      <c r="C1317" t="s">
        <v>1308</v>
      </c>
    </row>
    <row r="1318" spans="1:3">
      <c r="A1318" s="45" t="s">
        <v>3195</v>
      </c>
      <c r="B1318" s="44" t="s">
        <v>3196</v>
      </c>
      <c r="C1318" t="s">
        <v>1300</v>
      </c>
    </row>
    <row r="1319" spans="1:3">
      <c r="A1319" s="45" t="s">
        <v>3197</v>
      </c>
      <c r="B1319" s="44" t="s">
        <v>3198</v>
      </c>
      <c r="C1319" t="s">
        <v>1300</v>
      </c>
    </row>
    <row r="1320" spans="1:3">
      <c r="A1320" s="45" t="s">
        <v>3199</v>
      </c>
      <c r="B1320" s="44" t="s">
        <v>3200</v>
      </c>
      <c r="C1320" t="s">
        <v>1308</v>
      </c>
    </row>
    <row r="1321" spans="1:3">
      <c r="A1321" s="45" t="s">
        <v>3201</v>
      </c>
      <c r="B1321" s="44" t="s">
        <v>3202</v>
      </c>
      <c r="C1321" t="s">
        <v>1300</v>
      </c>
    </row>
    <row r="1322" spans="1:3">
      <c r="A1322" s="45" t="s">
        <v>3203</v>
      </c>
      <c r="B1322" s="44" t="s">
        <v>3204</v>
      </c>
      <c r="C1322" t="s">
        <v>1300</v>
      </c>
    </row>
    <row r="1323" spans="1:3">
      <c r="A1323" s="45" t="s">
        <v>1005</v>
      </c>
      <c r="B1323" s="44" t="s">
        <v>1006</v>
      </c>
      <c r="C1323" t="s">
        <v>1300</v>
      </c>
    </row>
    <row r="1324" spans="1:3">
      <c r="A1324" s="45" t="s">
        <v>3205</v>
      </c>
      <c r="B1324" s="44" t="s">
        <v>3206</v>
      </c>
      <c r="C1324" t="s">
        <v>1308</v>
      </c>
    </row>
    <row r="1325" spans="1:3">
      <c r="A1325" s="45" t="s">
        <v>1007</v>
      </c>
      <c r="B1325" s="44" t="s">
        <v>1008</v>
      </c>
      <c r="C1325" t="s">
        <v>1300</v>
      </c>
    </row>
    <row r="1326" spans="1:3">
      <c r="A1326" s="45" t="s">
        <v>3207</v>
      </c>
      <c r="B1326" s="44" t="s">
        <v>3208</v>
      </c>
      <c r="C1326" t="s">
        <v>1308</v>
      </c>
    </row>
    <row r="1327" spans="1:3">
      <c r="A1327" s="45" t="s">
        <v>3209</v>
      </c>
      <c r="B1327" s="44" t="s">
        <v>3210</v>
      </c>
      <c r="C1327" t="s">
        <v>1300</v>
      </c>
    </row>
    <row r="1328" spans="1:3">
      <c r="A1328" s="45" t="s">
        <v>3211</v>
      </c>
      <c r="B1328" s="44" t="s">
        <v>3212</v>
      </c>
      <c r="C1328" t="s">
        <v>1308</v>
      </c>
    </row>
    <row r="1329" spans="1:3">
      <c r="A1329" s="45" t="s">
        <v>3213</v>
      </c>
      <c r="B1329" s="44" t="s">
        <v>3214</v>
      </c>
      <c r="C1329" t="s">
        <v>1308</v>
      </c>
    </row>
    <row r="1330" spans="1:3">
      <c r="A1330" s="45" t="s">
        <v>3215</v>
      </c>
      <c r="B1330" s="44" t="s">
        <v>3216</v>
      </c>
      <c r="C1330" t="s">
        <v>1300</v>
      </c>
    </row>
    <row r="1331" spans="1:3">
      <c r="A1331" s="45" t="s">
        <v>342</v>
      </c>
      <c r="B1331" s="44" t="s">
        <v>343</v>
      </c>
      <c r="C1331" t="s">
        <v>1308</v>
      </c>
    </row>
    <row r="1332" spans="1:3">
      <c r="A1332" s="45" t="s">
        <v>1009</v>
      </c>
      <c r="B1332" s="44" t="s">
        <v>1010</v>
      </c>
      <c r="C1332" t="s">
        <v>1300</v>
      </c>
    </row>
    <row r="1333" spans="1:3">
      <c r="A1333" s="45" t="s">
        <v>344</v>
      </c>
      <c r="B1333" s="44" t="s">
        <v>345</v>
      </c>
      <c r="C1333" t="s">
        <v>1308</v>
      </c>
    </row>
    <row r="1334" spans="1:3">
      <c r="A1334" s="45" t="s">
        <v>1011</v>
      </c>
      <c r="B1334" s="44" t="s">
        <v>1012</v>
      </c>
      <c r="C1334" t="s">
        <v>1300</v>
      </c>
    </row>
    <row r="1335" spans="1:3">
      <c r="A1335" s="45" t="s">
        <v>1013</v>
      </c>
      <c r="B1335" s="44" t="s">
        <v>1014</v>
      </c>
      <c r="C1335" t="s">
        <v>1300</v>
      </c>
    </row>
    <row r="1336" spans="1:3">
      <c r="A1336" s="45" t="s">
        <v>1015</v>
      </c>
      <c r="B1336" s="44" t="s">
        <v>1016</v>
      </c>
      <c r="C1336" t="s">
        <v>1308</v>
      </c>
    </row>
    <row r="1337" spans="1:3">
      <c r="A1337" s="45" t="s">
        <v>3217</v>
      </c>
      <c r="B1337" s="44" t="s">
        <v>3218</v>
      </c>
      <c r="C1337" t="s">
        <v>1308</v>
      </c>
    </row>
    <row r="1338" spans="1:3">
      <c r="A1338" s="45" t="s">
        <v>1017</v>
      </c>
      <c r="B1338" s="44" t="s">
        <v>1018</v>
      </c>
      <c r="C1338" t="s">
        <v>1300</v>
      </c>
    </row>
    <row r="1339" spans="1:3">
      <c r="A1339" s="45" t="s">
        <v>346</v>
      </c>
      <c r="B1339" s="44" t="s">
        <v>347</v>
      </c>
      <c r="C1339" t="s">
        <v>1308</v>
      </c>
    </row>
    <row r="1340" spans="1:3">
      <c r="A1340" s="45" t="s">
        <v>1019</v>
      </c>
      <c r="B1340" s="44" t="s">
        <v>1020</v>
      </c>
      <c r="C1340" t="s">
        <v>1300</v>
      </c>
    </row>
    <row r="1341" spans="1:3">
      <c r="A1341" s="45" t="s">
        <v>1021</v>
      </c>
      <c r="B1341" s="44" t="s">
        <v>1022</v>
      </c>
      <c r="C1341" t="s">
        <v>1308</v>
      </c>
    </row>
    <row r="1342" spans="1:3">
      <c r="A1342" s="45" t="s">
        <v>1023</v>
      </c>
      <c r="B1342" s="44" t="s">
        <v>1024</v>
      </c>
      <c r="C1342" t="s">
        <v>1308</v>
      </c>
    </row>
    <row r="1343" spans="1:3">
      <c r="A1343" s="45" t="s">
        <v>424</v>
      </c>
      <c r="B1343" s="44" t="s">
        <v>425</v>
      </c>
      <c r="C1343" t="s">
        <v>1545</v>
      </c>
    </row>
    <row r="1344" spans="1:3">
      <c r="A1344" s="45" t="s">
        <v>3219</v>
      </c>
      <c r="B1344" s="44" t="s">
        <v>3220</v>
      </c>
      <c r="C1344" t="s">
        <v>1545</v>
      </c>
    </row>
    <row r="1345" spans="1:3">
      <c r="A1345" s="45" t="s">
        <v>3221</v>
      </c>
      <c r="B1345" s="44" t="s">
        <v>3222</v>
      </c>
      <c r="C1345" t="s">
        <v>1545</v>
      </c>
    </row>
    <row r="1346" spans="1:3">
      <c r="A1346" s="45" t="s">
        <v>3223</v>
      </c>
      <c r="B1346" s="44" t="s">
        <v>3224</v>
      </c>
      <c r="C1346" t="s">
        <v>1545</v>
      </c>
    </row>
    <row r="1347" spans="1:3">
      <c r="A1347" s="45" t="s">
        <v>3225</v>
      </c>
      <c r="B1347" s="44" t="s">
        <v>3226</v>
      </c>
      <c r="C1347" t="s">
        <v>1545</v>
      </c>
    </row>
    <row r="1348" spans="1:3">
      <c r="A1348" s="45" t="s">
        <v>740</v>
      </c>
      <c r="B1348" s="44" t="s">
        <v>741</v>
      </c>
      <c r="C1348" t="s">
        <v>1545</v>
      </c>
    </row>
    <row r="1349" spans="1:3">
      <c r="A1349" s="45" t="s">
        <v>742</v>
      </c>
      <c r="B1349" s="44" t="s">
        <v>743</v>
      </c>
      <c r="C1349" t="s">
        <v>1545</v>
      </c>
    </row>
    <row r="1350" spans="1:3">
      <c r="A1350" s="45" t="s">
        <v>426</v>
      </c>
      <c r="B1350" s="44" t="s">
        <v>427</v>
      </c>
      <c r="C1350" t="s">
        <v>1545</v>
      </c>
    </row>
    <row r="1351" spans="1:3">
      <c r="A1351" s="45" t="s">
        <v>428</v>
      </c>
      <c r="B1351" s="44" t="s">
        <v>429</v>
      </c>
      <c r="C1351" t="s">
        <v>1545</v>
      </c>
    </row>
    <row r="1352" spans="1:3">
      <c r="A1352" s="45" t="s">
        <v>430</v>
      </c>
      <c r="B1352" s="44" t="s">
        <v>431</v>
      </c>
      <c r="C1352" t="s">
        <v>1545</v>
      </c>
    </row>
    <row r="1353" spans="1:3">
      <c r="A1353" s="45" t="s">
        <v>432</v>
      </c>
      <c r="B1353" s="44" t="s">
        <v>433</v>
      </c>
      <c r="C1353" t="s">
        <v>1545</v>
      </c>
    </row>
    <row r="1354" spans="1:3">
      <c r="A1354" s="45" t="s">
        <v>434</v>
      </c>
      <c r="B1354" s="44" t="s">
        <v>435</v>
      </c>
      <c r="C1354" t="s">
        <v>1545</v>
      </c>
    </row>
    <row r="1355" spans="1:3">
      <c r="A1355" s="45" t="s">
        <v>3227</v>
      </c>
      <c r="B1355" s="44" t="s">
        <v>3228</v>
      </c>
      <c r="C1355" t="s">
        <v>6869</v>
      </c>
    </row>
    <row r="1356" spans="1:3">
      <c r="A1356" s="45" t="s">
        <v>3229</v>
      </c>
      <c r="B1356" s="44" t="s">
        <v>3230</v>
      </c>
      <c r="C1356" t="e">
        <v>#N/A</v>
      </c>
    </row>
    <row r="1357" spans="1:3">
      <c r="A1357" s="45" t="s">
        <v>3231</v>
      </c>
      <c r="B1357" s="44" t="s">
        <v>3232</v>
      </c>
      <c r="C1357" t="e">
        <v>#N/A</v>
      </c>
    </row>
    <row r="1358" spans="1:3">
      <c r="A1358" s="45" t="s">
        <v>436</v>
      </c>
      <c r="B1358" s="44" t="s">
        <v>437</v>
      </c>
      <c r="C1358" t="s">
        <v>1545</v>
      </c>
    </row>
    <row r="1359" spans="1:3">
      <c r="A1359" s="45" t="s">
        <v>438</v>
      </c>
      <c r="B1359" s="44" t="s">
        <v>439</v>
      </c>
      <c r="C1359" t="s">
        <v>1545</v>
      </c>
    </row>
    <row r="1360" spans="1:3">
      <c r="A1360" s="45" t="s">
        <v>3233</v>
      </c>
      <c r="B1360" s="44" t="s">
        <v>3234</v>
      </c>
      <c r="C1360" t="s">
        <v>1545</v>
      </c>
    </row>
    <row r="1361" spans="1:3">
      <c r="A1361" s="45" t="s">
        <v>3235</v>
      </c>
      <c r="B1361" s="44" t="s">
        <v>3236</v>
      </c>
      <c r="C1361" t="s">
        <v>1545</v>
      </c>
    </row>
    <row r="1362" spans="1:3">
      <c r="A1362" s="45" t="s">
        <v>440</v>
      </c>
      <c r="B1362" s="44" t="s">
        <v>441</v>
      </c>
      <c r="C1362" t="s">
        <v>1545</v>
      </c>
    </row>
    <row r="1363" spans="1:3">
      <c r="A1363" s="45" t="s">
        <v>442</v>
      </c>
      <c r="B1363" s="44" t="s">
        <v>443</v>
      </c>
      <c r="C1363" t="s">
        <v>1545</v>
      </c>
    </row>
    <row r="1364" spans="1:3">
      <c r="A1364" s="45" t="s">
        <v>1041</v>
      </c>
      <c r="B1364" s="44" t="s">
        <v>1042</v>
      </c>
      <c r="C1364" t="s">
        <v>1545</v>
      </c>
    </row>
    <row r="1365" spans="1:3">
      <c r="A1365" s="45" t="s">
        <v>3237</v>
      </c>
      <c r="B1365" s="44" t="s">
        <v>3238</v>
      </c>
      <c r="C1365" t="s">
        <v>1545</v>
      </c>
    </row>
    <row r="1366" spans="1:3">
      <c r="A1366" s="45" t="s">
        <v>3239</v>
      </c>
      <c r="B1366" s="44" t="s">
        <v>3240</v>
      </c>
      <c r="C1366" t="s">
        <v>1545</v>
      </c>
    </row>
    <row r="1367" spans="1:3">
      <c r="A1367" s="45" t="s">
        <v>3241</v>
      </c>
      <c r="B1367" s="44" t="s">
        <v>3242</v>
      </c>
      <c r="C1367" t="s">
        <v>1545</v>
      </c>
    </row>
    <row r="1368" spans="1:3">
      <c r="A1368" s="45" t="s">
        <v>3243</v>
      </c>
      <c r="B1368" s="44" t="s">
        <v>3244</v>
      </c>
      <c r="C1368" t="s">
        <v>1545</v>
      </c>
    </row>
    <row r="1369" spans="1:3">
      <c r="A1369" s="45" t="s">
        <v>3245</v>
      </c>
      <c r="B1369" s="44" t="s">
        <v>3246</v>
      </c>
      <c r="C1369" t="s">
        <v>1545</v>
      </c>
    </row>
    <row r="1370" spans="1:3">
      <c r="A1370" s="45" t="s">
        <v>3247</v>
      </c>
      <c r="B1370" s="44" t="s">
        <v>3248</v>
      </c>
      <c r="C1370" t="e">
        <v>#N/A</v>
      </c>
    </row>
    <row r="1371" spans="1:3">
      <c r="A1371" s="45" t="s">
        <v>3249</v>
      </c>
      <c r="B1371" s="44" t="s">
        <v>3250</v>
      </c>
      <c r="C1371" t="e">
        <v>#N/A</v>
      </c>
    </row>
    <row r="1372" spans="1:3">
      <c r="A1372" s="45" t="s">
        <v>3251</v>
      </c>
      <c r="B1372" s="44" t="s">
        <v>3252</v>
      </c>
      <c r="C1372" t="e">
        <v>#N/A</v>
      </c>
    </row>
    <row r="1373" spans="1:3">
      <c r="A1373" s="45" t="s">
        <v>444</v>
      </c>
      <c r="B1373" s="44" t="s">
        <v>445</v>
      </c>
      <c r="C1373" t="s">
        <v>1430</v>
      </c>
    </row>
    <row r="1374" spans="1:3">
      <c r="A1374" s="45" t="s">
        <v>446</v>
      </c>
      <c r="B1374" s="44" t="s">
        <v>447</v>
      </c>
      <c r="C1374" t="s">
        <v>1545</v>
      </c>
    </row>
    <row r="1375" spans="1:3">
      <c r="A1375" s="45" t="s">
        <v>3253</v>
      </c>
      <c r="B1375" s="44" t="s">
        <v>3254</v>
      </c>
      <c r="C1375" t="s">
        <v>1545</v>
      </c>
    </row>
    <row r="1376" spans="1:3">
      <c r="A1376" s="45" t="s">
        <v>448</v>
      </c>
      <c r="B1376" s="44" t="s">
        <v>449</v>
      </c>
      <c r="C1376" t="s">
        <v>1545</v>
      </c>
    </row>
    <row r="1377" spans="1:3">
      <c r="A1377" s="45" t="s">
        <v>450</v>
      </c>
      <c r="B1377" s="44" t="s">
        <v>451</v>
      </c>
      <c r="C1377" t="s">
        <v>1545</v>
      </c>
    </row>
    <row r="1378" spans="1:3">
      <c r="A1378" s="45" t="s">
        <v>452</v>
      </c>
      <c r="B1378" s="44" t="s">
        <v>453</v>
      </c>
      <c r="C1378" t="s">
        <v>1545</v>
      </c>
    </row>
    <row r="1379" spans="1:3">
      <c r="A1379" s="45" t="s">
        <v>454</v>
      </c>
      <c r="B1379" s="44" t="s">
        <v>455</v>
      </c>
      <c r="C1379" t="s">
        <v>1545</v>
      </c>
    </row>
    <row r="1380" spans="1:3">
      <c r="A1380" s="45" t="s">
        <v>456</v>
      </c>
      <c r="B1380" s="44" t="s">
        <v>457</v>
      </c>
      <c r="C1380" t="s">
        <v>1545</v>
      </c>
    </row>
    <row r="1381" spans="1:3">
      <c r="A1381" s="45" t="s">
        <v>458</v>
      </c>
      <c r="B1381" s="44" t="s">
        <v>459</v>
      </c>
      <c r="C1381" t="s">
        <v>1545</v>
      </c>
    </row>
    <row r="1382" spans="1:3">
      <c r="A1382" s="45" t="s">
        <v>3255</v>
      </c>
      <c r="B1382" s="44" t="s">
        <v>3256</v>
      </c>
      <c r="C1382" t="s">
        <v>1545</v>
      </c>
    </row>
    <row r="1383" spans="1:3">
      <c r="A1383" s="45" t="s">
        <v>460</v>
      </c>
      <c r="B1383" s="44" t="s">
        <v>461</v>
      </c>
      <c r="C1383" t="s">
        <v>1545</v>
      </c>
    </row>
    <row r="1384" spans="1:3">
      <c r="A1384" s="45" t="s">
        <v>3257</v>
      </c>
      <c r="B1384" s="44" t="s">
        <v>3258</v>
      </c>
      <c r="C1384" t="s">
        <v>1545</v>
      </c>
    </row>
    <row r="1385" spans="1:3">
      <c r="A1385" s="45" t="s">
        <v>462</v>
      </c>
      <c r="B1385" s="44" t="s">
        <v>463</v>
      </c>
      <c r="C1385" t="s">
        <v>1545</v>
      </c>
    </row>
    <row r="1386" spans="1:3">
      <c r="A1386" s="45" t="s">
        <v>464</v>
      </c>
      <c r="B1386" s="44" t="s">
        <v>465</v>
      </c>
      <c r="C1386" t="s">
        <v>1545</v>
      </c>
    </row>
    <row r="1387" spans="1:3">
      <c r="A1387" s="45" t="s">
        <v>3259</v>
      </c>
      <c r="B1387" s="44" t="s">
        <v>3260</v>
      </c>
      <c r="C1387" t="s">
        <v>1545</v>
      </c>
    </row>
    <row r="1388" spans="1:3">
      <c r="A1388" s="45" t="s">
        <v>3261</v>
      </c>
      <c r="B1388" s="44" t="s">
        <v>3262</v>
      </c>
      <c r="C1388" t="s">
        <v>1545</v>
      </c>
    </row>
    <row r="1389" spans="1:3">
      <c r="A1389" s="45" t="s">
        <v>466</v>
      </c>
      <c r="B1389" s="44" t="s">
        <v>467</v>
      </c>
      <c r="C1389" t="s">
        <v>1545</v>
      </c>
    </row>
    <row r="1390" spans="1:3">
      <c r="A1390" s="45" t="s">
        <v>3263</v>
      </c>
      <c r="B1390" s="44" t="s">
        <v>3264</v>
      </c>
      <c r="C1390" t="s">
        <v>1545</v>
      </c>
    </row>
    <row r="1391" spans="1:3">
      <c r="A1391" s="45" t="s">
        <v>468</v>
      </c>
      <c r="B1391" s="44" t="s">
        <v>469</v>
      </c>
      <c r="C1391" t="s">
        <v>1545</v>
      </c>
    </row>
    <row r="1392" spans="1:3">
      <c r="A1392" s="45" t="s">
        <v>3265</v>
      </c>
      <c r="B1392" s="44" t="s">
        <v>3266</v>
      </c>
      <c r="C1392" t="s">
        <v>1545</v>
      </c>
    </row>
    <row r="1393" spans="1:3">
      <c r="A1393" s="45" t="s">
        <v>470</v>
      </c>
      <c r="B1393" s="44" t="s">
        <v>471</v>
      </c>
      <c r="C1393" t="s">
        <v>1545</v>
      </c>
    </row>
    <row r="1394" spans="1:3">
      <c r="A1394" s="45" t="s">
        <v>3267</v>
      </c>
      <c r="B1394" s="44" t="s">
        <v>3268</v>
      </c>
      <c r="C1394" t="s">
        <v>1545</v>
      </c>
    </row>
    <row r="1395" spans="1:3">
      <c r="A1395" s="45" t="s">
        <v>472</v>
      </c>
      <c r="B1395" s="44" t="s">
        <v>473</v>
      </c>
      <c r="C1395" t="s">
        <v>1545</v>
      </c>
    </row>
    <row r="1396" spans="1:3">
      <c r="A1396" s="45" t="s">
        <v>3269</v>
      </c>
      <c r="B1396" s="44" t="s">
        <v>3270</v>
      </c>
      <c r="C1396" t="s">
        <v>1545</v>
      </c>
    </row>
    <row r="1397" spans="1:3">
      <c r="A1397" s="45" t="s">
        <v>3271</v>
      </c>
      <c r="B1397" s="44" t="s">
        <v>3272</v>
      </c>
      <c r="C1397" t="s">
        <v>1545</v>
      </c>
    </row>
    <row r="1398" spans="1:3">
      <c r="A1398" s="45" t="s">
        <v>474</v>
      </c>
      <c r="B1398" s="44" t="s">
        <v>475</v>
      </c>
      <c r="C1398" t="s">
        <v>1545</v>
      </c>
    </row>
    <row r="1399" spans="1:3">
      <c r="A1399" s="45" t="s">
        <v>3273</v>
      </c>
      <c r="B1399" s="44" t="s">
        <v>3274</v>
      </c>
      <c r="C1399" t="s">
        <v>1545</v>
      </c>
    </row>
    <row r="1400" spans="1:3">
      <c r="A1400" s="45" t="s">
        <v>3275</v>
      </c>
      <c r="B1400" s="44" t="s">
        <v>3276</v>
      </c>
      <c r="C1400" t="s">
        <v>1545</v>
      </c>
    </row>
    <row r="1401" spans="1:3">
      <c r="A1401" s="45" t="s">
        <v>3277</v>
      </c>
      <c r="B1401" s="44" t="s">
        <v>3278</v>
      </c>
      <c r="C1401" t="s">
        <v>1545</v>
      </c>
    </row>
    <row r="1402" spans="1:3">
      <c r="A1402" s="45" t="s">
        <v>476</v>
      </c>
      <c r="B1402" s="44" t="s">
        <v>477</v>
      </c>
      <c r="C1402" t="s">
        <v>1545</v>
      </c>
    </row>
    <row r="1403" spans="1:3">
      <c r="A1403" s="45" t="s">
        <v>3279</v>
      </c>
      <c r="B1403" s="44" t="s">
        <v>3280</v>
      </c>
      <c r="C1403" t="s">
        <v>1545</v>
      </c>
    </row>
    <row r="1404" spans="1:3">
      <c r="A1404" s="45" t="s">
        <v>3281</v>
      </c>
      <c r="B1404" s="44" t="s">
        <v>3282</v>
      </c>
      <c r="C1404" t="s">
        <v>1545</v>
      </c>
    </row>
    <row r="1405" spans="1:3">
      <c r="A1405" s="45" t="s">
        <v>3283</v>
      </c>
      <c r="B1405" s="44" t="s">
        <v>3284</v>
      </c>
      <c r="C1405" t="s">
        <v>1545</v>
      </c>
    </row>
    <row r="1406" spans="1:3">
      <c r="A1406" s="45" t="s">
        <v>3285</v>
      </c>
      <c r="B1406" s="44" t="s">
        <v>3286</v>
      </c>
      <c r="C1406" t="e">
        <v>#N/A</v>
      </c>
    </row>
    <row r="1407" spans="1:3">
      <c r="A1407" s="45" t="s">
        <v>3287</v>
      </c>
      <c r="B1407" s="44" t="s">
        <v>3288</v>
      </c>
      <c r="C1407" t="s">
        <v>1091</v>
      </c>
    </row>
    <row r="1408" spans="1:3">
      <c r="A1408" s="45" t="s">
        <v>478</v>
      </c>
      <c r="B1408" s="44" t="s">
        <v>479</v>
      </c>
      <c r="C1408" t="s">
        <v>1430</v>
      </c>
    </row>
    <row r="1409" spans="1:3">
      <c r="A1409" s="45" t="s">
        <v>3289</v>
      </c>
      <c r="B1409" s="44" t="s">
        <v>3290</v>
      </c>
      <c r="C1409" t="s">
        <v>1430</v>
      </c>
    </row>
    <row r="1410" spans="1:3">
      <c r="A1410" s="45" t="s">
        <v>480</v>
      </c>
      <c r="B1410" s="44" t="s">
        <v>481</v>
      </c>
      <c r="C1410" t="s">
        <v>1545</v>
      </c>
    </row>
    <row r="1411" spans="1:3">
      <c r="A1411" s="45" t="s">
        <v>482</v>
      </c>
      <c r="B1411" s="44" t="s">
        <v>483</v>
      </c>
      <c r="C1411" t="s">
        <v>1545</v>
      </c>
    </row>
    <row r="1412" spans="1:3">
      <c r="A1412" s="45" t="s">
        <v>3291</v>
      </c>
      <c r="B1412" s="44" t="s">
        <v>3292</v>
      </c>
      <c r="C1412" t="s">
        <v>2003</v>
      </c>
    </row>
    <row r="1413" spans="1:3">
      <c r="A1413" s="45" t="s">
        <v>3293</v>
      </c>
      <c r="B1413" s="44" t="s">
        <v>3294</v>
      </c>
      <c r="C1413" t="s">
        <v>2003</v>
      </c>
    </row>
    <row r="1414" spans="1:3">
      <c r="A1414" s="45" t="s">
        <v>3295</v>
      </c>
      <c r="B1414" s="44" t="s">
        <v>3296</v>
      </c>
      <c r="C1414" t="s">
        <v>2003</v>
      </c>
    </row>
    <row r="1415" spans="1:3">
      <c r="A1415" s="45" t="s">
        <v>3297</v>
      </c>
      <c r="B1415" s="44" t="s">
        <v>3298</v>
      </c>
      <c r="C1415" t="e">
        <v>#N/A</v>
      </c>
    </row>
    <row r="1416" spans="1:3">
      <c r="A1416" s="45" t="s">
        <v>94</v>
      </c>
      <c r="B1416" s="44" t="s">
        <v>95</v>
      </c>
      <c r="C1416" t="s">
        <v>1430</v>
      </c>
    </row>
    <row r="1417" spans="1:3">
      <c r="A1417" s="45" t="s">
        <v>96</v>
      </c>
      <c r="B1417" s="44" t="s">
        <v>97</v>
      </c>
      <c r="C1417" t="s">
        <v>1430</v>
      </c>
    </row>
    <row r="1418" spans="1:3">
      <c r="A1418" s="45" t="s">
        <v>484</v>
      </c>
      <c r="B1418" s="44" t="s">
        <v>485</v>
      </c>
      <c r="C1418" t="s">
        <v>1545</v>
      </c>
    </row>
    <row r="1419" spans="1:3">
      <c r="A1419" s="45" t="s">
        <v>486</v>
      </c>
      <c r="B1419" s="44" t="s">
        <v>487</v>
      </c>
      <c r="C1419" t="s">
        <v>1545</v>
      </c>
    </row>
    <row r="1420" spans="1:3">
      <c r="A1420" s="45" t="s">
        <v>3299</v>
      </c>
      <c r="B1420" s="44" t="s">
        <v>3300</v>
      </c>
      <c r="C1420" t="s">
        <v>1545</v>
      </c>
    </row>
    <row r="1421" spans="1:3">
      <c r="A1421" s="45" t="s">
        <v>3301</v>
      </c>
      <c r="B1421" s="44" t="s">
        <v>3302</v>
      </c>
      <c r="C1421" t="s">
        <v>1545</v>
      </c>
    </row>
    <row r="1422" spans="1:3">
      <c r="A1422" s="45" t="s">
        <v>3303</v>
      </c>
      <c r="B1422" s="44" t="s">
        <v>3304</v>
      </c>
      <c r="C1422" t="s">
        <v>1545</v>
      </c>
    </row>
    <row r="1423" spans="1:3">
      <c r="A1423" s="45" t="s">
        <v>3305</v>
      </c>
      <c r="B1423" s="44" t="s">
        <v>3306</v>
      </c>
      <c r="C1423" t="s">
        <v>1545</v>
      </c>
    </row>
    <row r="1424" spans="1:3">
      <c r="A1424" s="45" t="s">
        <v>3307</v>
      </c>
      <c r="B1424" s="44" t="s">
        <v>3308</v>
      </c>
      <c r="C1424" t="s">
        <v>1545</v>
      </c>
    </row>
    <row r="1425" spans="1:3">
      <c r="A1425" s="45" t="s">
        <v>3309</v>
      </c>
      <c r="B1425" s="44" t="s">
        <v>3310</v>
      </c>
      <c r="C1425" t="s">
        <v>1545</v>
      </c>
    </row>
    <row r="1426" spans="1:3">
      <c r="A1426" s="45" t="s">
        <v>3311</v>
      </c>
      <c r="B1426" s="44" t="s">
        <v>3312</v>
      </c>
      <c r="C1426" t="s">
        <v>1545</v>
      </c>
    </row>
    <row r="1427" spans="1:3">
      <c r="A1427" s="45" t="s">
        <v>3313</v>
      </c>
      <c r="B1427" s="44" t="s">
        <v>3314</v>
      </c>
      <c r="C1427" t="s">
        <v>1545</v>
      </c>
    </row>
    <row r="1428" spans="1:3">
      <c r="A1428" s="45" t="s">
        <v>3315</v>
      </c>
      <c r="B1428" s="44" t="s">
        <v>3316</v>
      </c>
      <c r="C1428" t="s">
        <v>1545</v>
      </c>
    </row>
    <row r="1429" spans="1:3">
      <c r="A1429" s="45" t="s">
        <v>488</v>
      </c>
      <c r="B1429" s="44" t="s">
        <v>489</v>
      </c>
      <c r="C1429" t="s">
        <v>1545</v>
      </c>
    </row>
    <row r="1430" spans="1:3">
      <c r="A1430" s="45" t="s">
        <v>3317</v>
      </c>
      <c r="B1430" s="44" t="s">
        <v>3318</v>
      </c>
      <c r="C1430" t="s">
        <v>1545</v>
      </c>
    </row>
    <row r="1431" spans="1:3">
      <c r="A1431" s="45" t="s">
        <v>3319</v>
      </c>
      <c r="B1431" s="44" t="s">
        <v>3320</v>
      </c>
      <c r="C1431" t="s">
        <v>1545</v>
      </c>
    </row>
    <row r="1432" spans="1:3">
      <c r="A1432" s="45" t="s">
        <v>3321</v>
      </c>
      <c r="B1432" s="44" t="s">
        <v>3322</v>
      </c>
      <c r="C1432" t="s">
        <v>1545</v>
      </c>
    </row>
    <row r="1433" spans="1:3">
      <c r="A1433" s="45" t="s">
        <v>3323</v>
      </c>
      <c r="B1433" s="44" t="s">
        <v>3324</v>
      </c>
      <c r="C1433" t="s">
        <v>1545</v>
      </c>
    </row>
    <row r="1434" spans="1:3">
      <c r="A1434" s="45" t="s">
        <v>3325</v>
      </c>
      <c r="B1434" s="44" t="s">
        <v>3326</v>
      </c>
      <c r="C1434" t="s">
        <v>1545</v>
      </c>
    </row>
    <row r="1435" spans="1:3">
      <c r="A1435" s="45" t="s">
        <v>3327</v>
      </c>
      <c r="B1435" s="44" t="s">
        <v>3328</v>
      </c>
      <c r="C1435" t="s">
        <v>1545</v>
      </c>
    </row>
    <row r="1436" spans="1:3">
      <c r="A1436" s="45" t="s">
        <v>3329</v>
      </c>
      <c r="B1436" s="44" t="s">
        <v>3330</v>
      </c>
      <c r="C1436" t="s">
        <v>1545</v>
      </c>
    </row>
    <row r="1437" spans="1:3">
      <c r="A1437" s="45" t="s">
        <v>490</v>
      </c>
      <c r="B1437" s="44" t="s">
        <v>491</v>
      </c>
      <c r="C1437" t="s">
        <v>1545</v>
      </c>
    </row>
    <row r="1438" spans="1:3">
      <c r="A1438" s="45" t="s">
        <v>3331</v>
      </c>
      <c r="B1438" s="44" t="s">
        <v>3332</v>
      </c>
      <c r="C1438" t="s">
        <v>2733</v>
      </c>
    </row>
    <row r="1439" spans="1:3">
      <c r="A1439" s="45" t="s">
        <v>3333</v>
      </c>
      <c r="B1439" s="44" t="s">
        <v>3334</v>
      </c>
      <c r="C1439" t="s">
        <v>2733</v>
      </c>
    </row>
    <row r="1440" spans="1:3">
      <c r="A1440" s="45" t="s">
        <v>3335</v>
      </c>
      <c r="B1440" s="44" t="s">
        <v>3336</v>
      </c>
      <c r="C1440" t="s">
        <v>2733</v>
      </c>
    </row>
    <row r="1441" spans="1:3">
      <c r="A1441" s="45" t="s">
        <v>3337</v>
      </c>
      <c r="B1441" s="44" t="s">
        <v>3338</v>
      </c>
      <c r="C1441" t="s">
        <v>2733</v>
      </c>
    </row>
    <row r="1442" spans="1:3">
      <c r="A1442" s="45" t="s">
        <v>3339</v>
      </c>
      <c r="B1442" s="44" t="s">
        <v>3340</v>
      </c>
      <c r="C1442" t="s">
        <v>2733</v>
      </c>
    </row>
    <row r="1443" spans="1:3">
      <c r="A1443" s="45" t="s">
        <v>124</v>
      </c>
      <c r="B1443" s="44" t="s">
        <v>125</v>
      </c>
      <c r="C1443" t="s">
        <v>2733</v>
      </c>
    </row>
    <row r="1444" spans="1:3">
      <c r="A1444" s="45" t="s">
        <v>126</v>
      </c>
      <c r="B1444" s="44" t="s">
        <v>127</v>
      </c>
      <c r="C1444" t="s">
        <v>2733</v>
      </c>
    </row>
    <row r="1445" spans="1:3">
      <c r="A1445" s="45" t="s">
        <v>128</v>
      </c>
      <c r="B1445" s="44" t="s">
        <v>129</v>
      </c>
      <c r="C1445" t="s">
        <v>2733</v>
      </c>
    </row>
    <row r="1446" spans="1:3">
      <c r="A1446" s="45" t="s">
        <v>3341</v>
      </c>
      <c r="B1446" s="44" t="s">
        <v>3342</v>
      </c>
      <c r="C1446" t="s">
        <v>2733</v>
      </c>
    </row>
    <row r="1447" spans="1:3">
      <c r="A1447" s="45" t="s">
        <v>130</v>
      </c>
      <c r="B1447" s="44" t="s">
        <v>131</v>
      </c>
      <c r="C1447" t="s">
        <v>2733</v>
      </c>
    </row>
    <row r="1448" spans="1:3">
      <c r="A1448" s="45" t="s">
        <v>132</v>
      </c>
      <c r="B1448" s="44" t="s">
        <v>133</v>
      </c>
      <c r="C1448" t="s">
        <v>2733</v>
      </c>
    </row>
    <row r="1449" spans="1:3">
      <c r="A1449" s="45" t="s">
        <v>134</v>
      </c>
      <c r="B1449" s="44" t="s">
        <v>135</v>
      </c>
      <c r="C1449" t="s">
        <v>2733</v>
      </c>
    </row>
    <row r="1450" spans="1:3">
      <c r="A1450" s="45" t="s">
        <v>3343</v>
      </c>
      <c r="B1450" s="44" t="s">
        <v>3344</v>
      </c>
      <c r="C1450" t="s">
        <v>2733</v>
      </c>
    </row>
    <row r="1451" spans="1:3">
      <c r="A1451" s="45" t="s">
        <v>136</v>
      </c>
      <c r="B1451" s="44" t="s">
        <v>137</v>
      </c>
      <c r="C1451" t="s">
        <v>2733</v>
      </c>
    </row>
    <row r="1452" spans="1:3">
      <c r="A1452" s="45" t="s">
        <v>3345</v>
      </c>
      <c r="B1452" s="44" t="s">
        <v>3346</v>
      </c>
      <c r="C1452" t="s">
        <v>2733</v>
      </c>
    </row>
    <row r="1453" spans="1:3">
      <c r="A1453" s="45" t="s">
        <v>138</v>
      </c>
      <c r="B1453" s="44" t="s">
        <v>139</v>
      </c>
      <c r="C1453" t="s">
        <v>2733</v>
      </c>
    </row>
    <row r="1454" spans="1:3">
      <c r="A1454" s="45" t="s">
        <v>3347</v>
      </c>
      <c r="B1454" s="44" t="s">
        <v>3348</v>
      </c>
      <c r="C1454" t="s">
        <v>2733</v>
      </c>
    </row>
    <row r="1455" spans="1:3">
      <c r="A1455" s="45" t="s">
        <v>3349</v>
      </c>
      <c r="B1455" s="44" t="s">
        <v>3350</v>
      </c>
      <c r="C1455" t="s">
        <v>2733</v>
      </c>
    </row>
    <row r="1456" spans="1:3">
      <c r="A1456" s="45" t="s">
        <v>3351</v>
      </c>
      <c r="B1456" s="44" t="s">
        <v>3352</v>
      </c>
      <c r="C1456" t="s">
        <v>2733</v>
      </c>
    </row>
    <row r="1457" spans="1:3">
      <c r="A1457" s="45" t="s">
        <v>3353</v>
      </c>
      <c r="B1457" s="44" t="s">
        <v>3354</v>
      </c>
      <c r="C1457" t="s">
        <v>2733</v>
      </c>
    </row>
    <row r="1458" spans="1:3">
      <c r="A1458" s="45" t="s">
        <v>3355</v>
      </c>
      <c r="B1458" s="44" t="s">
        <v>3356</v>
      </c>
      <c r="C1458" t="s">
        <v>2733</v>
      </c>
    </row>
    <row r="1459" spans="1:3">
      <c r="A1459" s="45" t="s">
        <v>3357</v>
      </c>
      <c r="B1459" s="44" t="s">
        <v>3358</v>
      </c>
      <c r="C1459" t="s">
        <v>2733</v>
      </c>
    </row>
    <row r="1460" spans="1:3">
      <c r="A1460" s="45" t="s">
        <v>3359</v>
      </c>
      <c r="B1460" s="44" t="s">
        <v>3360</v>
      </c>
      <c r="C1460" t="s">
        <v>2733</v>
      </c>
    </row>
    <row r="1461" spans="1:3">
      <c r="A1461" s="45" t="s">
        <v>3361</v>
      </c>
      <c r="B1461" s="44" t="s">
        <v>3362</v>
      </c>
      <c r="C1461" t="s">
        <v>2733</v>
      </c>
    </row>
    <row r="1462" spans="1:3">
      <c r="A1462" s="45" t="s">
        <v>3363</v>
      </c>
      <c r="B1462" s="44" t="s">
        <v>3364</v>
      </c>
      <c r="C1462" t="s">
        <v>2733</v>
      </c>
    </row>
    <row r="1463" spans="1:3">
      <c r="A1463" s="45" t="s">
        <v>3365</v>
      </c>
      <c r="B1463" s="44" t="s">
        <v>3366</v>
      </c>
      <c r="C1463" t="s">
        <v>2733</v>
      </c>
    </row>
    <row r="1464" spans="1:3">
      <c r="A1464" s="45" t="s">
        <v>3367</v>
      </c>
      <c r="B1464" s="44" t="s">
        <v>3368</v>
      </c>
      <c r="C1464" t="s">
        <v>2733</v>
      </c>
    </row>
    <row r="1465" spans="1:3">
      <c r="A1465" s="45" t="s">
        <v>3369</v>
      </c>
      <c r="B1465" s="44" t="s">
        <v>3370</v>
      </c>
      <c r="C1465" t="s">
        <v>2733</v>
      </c>
    </row>
    <row r="1466" spans="1:3">
      <c r="A1466" s="45" t="s">
        <v>3371</v>
      </c>
      <c r="B1466" s="44" t="s">
        <v>3372</v>
      </c>
      <c r="C1466" t="s">
        <v>2733</v>
      </c>
    </row>
    <row r="1467" spans="1:3">
      <c r="A1467" s="45" t="s">
        <v>3373</v>
      </c>
      <c r="B1467" s="44" t="s">
        <v>3374</v>
      </c>
      <c r="C1467" t="s">
        <v>2733</v>
      </c>
    </row>
    <row r="1468" spans="1:3">
      <c r="A1468" s="45" t="s">
        <v>3375</v>
      </c>
      <c r="B1468" s="44" t="s">
        <v>3376</v>
      </c>
      <c r="C1468" t="s">
        <v>2733</v>
      </c>
    </row>
    <row r="1469" spans="1:3">
      <c r="A1469" s="45" t="s">
        <v>3377</v>
      </c>
      <c r="B1469" s="44" t="s">
        <v>3378</v>
      </c>
      <c r="C1469" t="s">
        <v>2733</v>
      </c>
    </row>
    <row r="1470" spans="1:3">
      <c r="A1470" s="45" t="s">
        <v>3379</v>
      </c>
      <c r="B1470" s="44" t="s">
        <v>3380</v>
      </c>
      <c r="C1470" t="s">
        <v>2733</v>
      </c>
    </row>
    <row r="1471" spans="1:3">
      <c r="A1471" s="45" t="s">
        <v>3381</v>
      </c>
      <c r="B1471" s="44" t="s">
        <v>3382</v>
      </c>
      <c r="C1471" t="s">
        <v>2733</v>
      </c>
    </row>
    <row r="1472" spans="1:3">
      <c r="A1472" s="45" t="s">
        <v>3383</v>
      </c>
      <c r="B1472" s="44" t="s">
        <v>3384</v>
      </c>
      <c r="C1472" t="s">
        <v>2733</v>
      </c>
    </row>
    <row r="1473" spans="1:3">
      <c r="A1473" s="45" t="s">
        <v>140</v>
      </c>
      <c r="B1473" s="44" t="s">
        <v>141</v>
      </c>
      <c r="C1473" t="s">
        <v>2733</v>
      </c>
    </row>
    <row r="1474" spans="1:3">
      <c r="A1474" s="45" t="s">
        <v>3385</v>
      </c>
      <c r="B1474" s="44" t="s">
        <v>3386</v>
      </c>
      <c r="C1474" t="s">
        <v>2733</v>
      </c>
    </row>
    <row r="1475" spans="1:3">
      <c r="A1475" s="45" t="s">
        <v>3387</v>
      </c>
      <c r="B1475" s="44" t="s">
        <v>3388</v>
      </c>
      <c r="C1475" t="s">
        <v>2733</v>
      </c>
    </row>
    <row r="1476" spans="1:3">
      <c r="A1476" s="45" t="s">
        <v>3389</v>
      </c>
      <c r="B1476" s="44" t="s">
        <v>3390</v>
      </c>
      <c r="C1476" t="s">
        <v>2733</v>
      </c>
    </row>
    <row r="1477" spans="1:3">
      <c r="A1477" s="45" t="s">
        <v>3391</v>
      </c>
      <c r="B1477" s="44" t="s">
        <v>3392</v>
      </c>
      <c r="C1477" t="s">
        <v>2733</v>
      </c>
    </row>
    <row r="1478" spans="1:3">
      <c r="A1478" s="45" t="s">
        <v>3393</v>
      </c>
      <c r="B1478" s="44" t="s">
        <v>3394</v>
      </c>
      <c r="C1478" t="s">
        <v>2733</v>
      </c>
    </row>
    <row r="1479" spans="1:3">
      <c r="A1479" s="45" t="s">
        <v>3395</v>
      </c>
      <c r="B1479" s="44" t="s">
        <v>3396</v>
      </c>
      <c r="C1479" t="s">
        <v>2733</v>
      </c>
    </row>
    <row r="1480" spans="1:3">
      <c r="A1480" s="45" t="s">
        <v>3397</v>
      </c>
      <c r="B1480" s="44" t="s">
        <v>3398</v>
      </c>
      <c r="C1480" t="s">
        <v>2733</v>
      </c>
    </row>
    <row r="1481" spans="1:3">
      <c r="A1481" s="45" t="s">
        <v>3399</v>
      </c>
      <c r="B1481" s="44" t="s">
        <v>3400</v>
      </c>
      <c r="C1481" t="s">
        <v>2733</v>
      </c>
    </row>
    <row r="1482" spans="1:3">
      <c r="A1482" s="45" t="s">
        <v>3401</v>
      </c>
      <c r="B1482" s="44" t="s">
        <v>3402</v>
      </c>
      <c r="C1482" t="s">
        <v>2733</v>
      </c>
    </row>
    <row r="1483" spans="1:3">
      <c r="A1483" s="45" t="s">
        <v>142</v>
      </c>
      <c r="B1483" s="44" t="s">
        <v>143</v>
      </c>
      <c r="C1483" t="s">
        <v>2733</v>
      </c>
    </row>
    <row r="1484" spans="1:3">
      <c r="A1484" s="45" t="s">
        <v>144</v>
      </c>
      <c r="B1484" s="44" t="s">
        <v>145</v>
      </c>
      <c r="C1484" t="s">
        <v>2733</v>
      </c>
    </row>
    <row r="1485" spans="1:3">
      <c r="A1485" s="45" t="s">
        <v>146</v>
      </c>
      <c r="B1485" s="44" t="s">
        <v>147</v>
      </c>
      <c r="C1485" t="s">
        <v>2733</v>
      </c>
    </row>
    <row r="1486" spans="1:3">
      <c r="A1486" s="45" t="s">
        <v>148</v>
      </c>
      <c r="B1486" s="44" t="s">
        <v>149</v>
      </c>
      <c r="C1486" t="s">
        <v>2733</v>
      </c>
    </row>
    <row r="1487" spans="1:3">
      <c r="A1487" s="45" t="s">
        <v>150</v>
      </c>
      <c r="B1487" s="44" t="s">
        <v>151</v>
      </c>
      <c r="C1487" t="s">
        <v>2733</v>
      </c>
    </row>
    <row r="1488" spans="1:3">
      <c r="A1488" s="45" t="s">
        <v>152</v>
      </c>
      <c r="B1488" s="44" t="s">
        <v>153</v>
      </c>
      <c r="C1488" t="s">
        <v>2733</v>
      </c>
    </row>
    <row r="1489" spans="1:3">
      <c r="A1489" s="45" t="s">
        <v>154</v>
      </c>
      <c r="B1489" s="44" t="s">
        <v>155</v>
      </c>
      <c r="C1489" t="s">
        <v>2733</v>
      </c>
    </row>
    <row r="1490" spans="1:3">
      <c r="A1490" s="45" t="s">
        <v>156</v>
      </c>
      <c r="B1490" s="44" t="s">
        <v>157</v>
      </c>
      <c r="C1490" t="s">
        <v>2733</v>
      </c>
    </row>
    <row r="1491" spans="1:3">
      <c r="A1491" s="45" t="s">
        <v>3403</v>
      </c>
      <c r="B1491" s="44" t="s">
        <v>3404</v>
      </c>
      <c r="C1491" t="s">
        <v>2733</v>
      </c>
    </row>
    <row r="1492" spans="1:3">
      <c r="A1492" s="45" t="s">
        <v>158</v>
      </c>
      <c r="B1492" s="44" t="s">
        <v>159</v>
      </c>
      <c r="C1492" t="s">
        <v>2733</v>
      </c>
    </row>
    <row r="1493" spans="1:3">
      <c r="A1493" s="45" t="s">
        <v>160</v>
      </c>
      <c r="B1493" s="44" t="s">
        <v>161</v>
      </c>
      <c r="C1493" t="s">
        <v>2733</v>
      </c>
    </row>
    <row r="1494" spans="1:3">
      <c r="A1494" s="45" t="s">
        <v>162</v>
      </c>
      <c r="B1494" s="44" t="s">
        <v>163</v>
      </c>
      <c r="C1494" t="s">
        <v>2733</v>
      </c>
    </row>
    <row r="1495" spans="1:3">
      <c r="A1495" s="45" t="s">
        <v>164</v>
      </c>
      <c r="B1495" s="44" t="s">
        <v>165</v>
      </c>
      <c r="C1495" t="s">
        <v>2733</v>
      </c>
    </row>
    <row r="1496" spans="1:3">
      <c r="A1496" s="45" t="s">
        <v>166</v>
      </c>
      <c r="B1496" s="44" t="s">
        <v>167</v>
      </c>
      <c r="C1496" t="s">
        <v>2733</v>
      </c>
    </row>
    <row r="1497" spans="1:3">
      <c r="A1497" s="45" t="s">
        <v>168</v>
      </c>
      <c r="B1497" s="44" t="s">
        <v>169</v>
      </c>
      <c r="C1497" t="s">
        <v>2733</v>
      </c>
    </row>
    <row r="1498" spans="1:3">
      <c r="A1498" s="45" t="s">
        <v>170</v>
      </c>
      <c r="B1498" s="44" t="s">
        <v>171</v>
      </c>
      <c r="C1498" t="s">
        <v>2733</v>
      </c>
    </row>
    <row r="1499" spans="1:3">
      <c r="A1499" s="45" t="s">
        <v>172</v>
      </c>
      <c r="B1499" s="44" t="s">
        <v>173</v>
      </c>
      <c r="C1499" t="s">
        <v>2733</v>
      </c>
    </row>
    <row r="1500" spans="1:3">
      <c r="A1500" s="45" t="s">
        <v>174</v>
      </c>
      <c r="B1500" s="44" t="s">
        <v>175</v>
      </c>
      <c r="C1500" t="s">
        <v>2733</v>
      </c>
    </row>
    <row r="1501" spans="1:3">
      <c r="A1501" s="45" t="s">
        <v>176</v>
      </c>
      <c r="B1501" s="44" t="s">
        <v>177</v>
      </c>
      <c r="C1501" t="s">
        <v>2733</v>
      </c>
    </row>
    <row r="1502" spans="1:3">
      <c r="A1502" s="45" t="s">
        <v>178</v>
      </c>
      <c r="B1502" s="44" t="s">
        <v>179</v>
      </c>
      <c r="C1502" t="s">
        <v>2733</v>
      </c>
    </row>
    <row r="1503" spans="1:3">
      <c r="A1503" s="45" t="s">
        <v>180</v>
      </c>
      <c r="B1503" s="44" t="s">
        <v>181</v>
      </c>
      <c r="C1503" t="s">
        <v>2733</v>
      </c>
    </row>
    <row r="1504" spans="1:3">
      <c r="A1504" s="45" t="s">
        <v>182</v>
      </c>
      <c r="B1504" s="44" t="s">
        <v>183</v>
      </c>
      <c r="C1504" t="s">
        <v>2733</v>
      </c>
    </row>
    <row r="1505" spans="1:3">
      <c r="A1505" s="45" t="s">
        <v>184</v>
      </c>
      <c r="B1505" s="44" t="s">
        <v>185</v>
      </c>
      <c r="C1505" t="s">
        <v>2733</v>
      </c>
    </row>
    <row r="1506" spans="1:3">
      <c r="A1506" s="45" t="s">
        <v>186</v>
      </c>
      <c r="B1506" s="44" t="s">
        <v>187</v>
      </c>
      <c r="C1506" t="s">
        <v>2733</v>
      </c>
    </row>
    <row r="1507" spans="1:3">
      <c r="A1507" s="45" t="s">
        <v>3405</v>
      </c>
      <c r="B1507" s="44" t="s">
        <v>3406</v>
      </c>
      <c r="C1507" t="s">
        <v>2733</v>
      </c>
    </row>
    <row r="1508" spans="1:3">
      <c r="A1508" s="45" t="s">
        <v>3407</v>
      </c>
      <c r="B1508" s="44" t="s">
        <v>3408</v>
      </c>
      <c r="C1508" t="s">
        <v>2733</v>
      </c>
    </row>
    <row r="1509" spans="1:3">
      <c r="A1509" s="45" t="s">
        <v>751</v>
      </c>
      <c r="B1509" s="44" t="s">
        <v>752</v>
      </c>
      <c r="C1509" t="s">
        <v>2733</v>
      </c>
    </row>
    <row r="1510" spans="1:3">
      <c r="A1510" s="45" t="s">
        <v>188</v>
      </c>
      <c r="B1510" s="44" t="s">
        <v>189</v>
      </c>
      <c r="C1510" t="s">
        <v>2733</v>
      </c>
    </row>
    <row r="1511" spans="1:3">
      <c r="A1511" s="45" t="s">
        <v>3409</v>
      </c>
      <c r="B1511" s="44" t="s">
        <v>3410</v>
      </c>
      <c r="C1511" t="s">
        <v>2733</v>
      </c>
    </row>
    <row r="1512" spans="1:3">
      <c r="A1512" s="45" t="s">
        <v>3411</v>
      </c>
      <c r="B1512" s="44" t="s">
        <v>3412</v>
      </c>
      <c r="C1512" t="s">
        <v>2733</v>
      </c>
    </row>
    <row r="1513" spans="1:3">
      <c r="A1513" s="45" t="s">
        <v>3413</v>
      </c>
      <c r="B1513" s="44" t="s">
        <v>3414</v>
      </c>
      <c r="C1513" t="s">
        <v>2733</v>
      </c>
    </row>
    <row r="1514" spans="1:3">
      <c r="A1514" s="45" t="s">
        <v>3415</v>
      </c>
      <c r="B1514" s="44" t="s">
        <v>3416</v>
      </c>
      <c r="C1514" t="s">
        <v>2733</v>
      </c>
    </row>
    <row r="1515" spans="1:3">
      <c r="A1515" s="45" t="s">
        <v>3417</v>
      </c>
      <c r="B1515" s="44" t="s">
        <v>3418</v>
      </c>
      <c r="C1515" t="s">
        <v>2733</v>
      </c>
    </row>
    <row r="1516" spans="1:3">
      <c r="A1516" s="45" t="s">
        <v>3419</v>
      </c>
      <c r="B1516" s="44" t="s">
        <v>3420</v>
      </c>
      <c r="C1516" t="s">
        <v>2733</v>
      </c>
    </row>
    <row r="1517" spans="1:3">
      <c r="A1517" s="45" t="s">
        <v>190</v>
      </c>
      <c r="B1517" s="44" t="s">
        <v>191</v>
      </c>
      <c r="C1517" t="s">
        <v>2733</v>
      </c>
    </row>
    <row r="1518" spans="1:3">
      <c r="A1518" s="45" t="s">
        <v>192</v>
      </c>
      <c r="B1518" s="44" t="s">
        <v>193</v>
      </c>
      <c r="C1518" t="s">
        <v>2733</v>
      </c>
    </row>
    <row r="1519" spans="1:3">
      <c r="A1519" s="45" t="s">
        <v>194</v>
      </c>
      <c r="B1519" s="44" t="s">
        <v>195</v>
      </c>
      <c r="C1519" t="s">
        <v>2733</v>
      </c>
    </row>
    <row r="1520" spans="1:3">
      <c r="A1520" s="45" t="s">
        <v>3421</v>
      </c>
      <c r="B1520" s="44" t="s">
        <v>3422</v>
      </c>
      <c r="C1520" t="s">
        <v>2733</v>
      </c>
    </row>
    <row r="1521" spans="1:3">
      <c r="A1521" s="45" t="s">
        <v>3423</v>
      </c>
      <c r="B1521" s="44" t="s">
        <v>3424</v>
      </c>
      <c r="C1521" t="s">
        <v>2733</v>
      </c>
    </row>
    <row r="1522" spans="1:3">
      <c r="A1522" s="45" t="s">
        <v>3425</v>
      </c>
      <c r="B1522" s="44" t="s">
        <v>3426</v>
      </c>
      <c r="C1522" t="s">
        <v>2733</v>
      </c>
    </row>
    <row r="1523" spans="1:3">
      <c r="A1523" s="45" t="s">
        <v>3427</v>
      </c>
      <c r="B1523" s="44" t="s">
        <v>3428</v>
      </c>
      <c r="C1523" t="s">
        <v>2733</v>
      </c>
    </row>
    <row r="1524" spans="1:3">
      <c r="A1524" s="45" t="s">
        <v>3429</v>
      </c>
      <c r="B1524" s="44" t="s">
        <v>3430</v>
      </c>
      <c r="C1524" t="s">
        <v>2733</v>
      </c>
    </row>
    <row r="1525" spans="1:3">
      <c r="A1525" s="45" t="s">
        <v>196</v>
      </c>
      <c r="B1525" s="44" t="s">
        <v>197</v>
      </c>
      <c r="C1525" t="s">
        <v>2733</v>
      </c>
    </row>
    <row r="1526" spans="1:3">
      <c r="A1526" s="45" t="s">
        <v>198</v>
      </c>
      <c r="B1526" s="44" t="s">
        <v>199</v>
      </c>
      <c r="C1526" t="s">
        <v>2733</v>
      </c>
    </row>
    <row r="1527" spans="1:3">
      <c r="A1527" s="45" t="s">
        <v>3431</v>
      </c>
      <c r="B1527" s="44" t="s">
        <v>3432</v>
      </c>
      <c r="C1527" t="s">
        <v>2733</v>
      </c>
    </row>
    <row r="1528" spans="1:3">
      <c r="A1528" s="45" t="s">
        <v>3433</v>
      </c>
      <c r="B1528" s="44" t="s">
        <v>3434</v>
      </c>
      <c r="C1528" t="s">
        <v>2733</v>
      </c>
    </row>
    <row r="1529" spans="1:3">
      <c r="A1529" s="45" t="s">
        <v>3435</v>
      </c>
      <c r="B1529" s="44" t="s">
        <v>3436</v>
      </c>
      <c r="C1529" t="s">
        <v>2733</v>
      </c>
    </row>
    <row r="1530" spans="1:3">
      <c r="A1530" s="45" t="s">
        <v>3437</v>
      </c>
      <c r="B1530" s="44" t="s">
        <v>3438</v>
      </c>
      <c r="C1530" t="s">
        <v>2733</v>
      </c>
    </row>
    <row r="1531" spans="1:3">
      <c r="A1531" s="45" t="s">
        <v>3439</v>
      </c>
      <c r="B1531" s="44" t="s">
        <v>3440</v>
      </c>
      <c r="C1531" t="s">
        <v>2733</v>
      </c>
    </row>
    <row r="1532" spans="1:3">
      <c r="A1532" s="45" t="s">
        <v>3441</v>
      </c>
      <c r="B1532" s="44" t="s">
        <v>3442</v>
      </c>
      <c r="C1532" t="s">
        <v>2733</v>
      </c>
    </row>
    <row r="1533" spans="1:3">
      <c r="A1533" s="45" t="s">
        <v>3443</v>
      </c>
      <c r="B1533" s="44" t="s">
        <v>3444</v>
      </c>
      <c r="C1533" t="s">
        <v>2733</v>
      </c>
    </row>
    <row r="1534" spans="1:3">
      <c r="A1534" s="45" t="s">
        <v>3445</v>
      </c>
      <c r="B1534" s="44" t="s">
        <v>3446</v>
      </c>
      <c r="C1534" t="s">
        <v>2733</v>
      </c>
    </row>
    <row r="1535" spans="1:3">
      <c r="A1535" s="45" t="s">
        <v>3447</v>
      </c>
      <c r="B1535" s="44" t="s">
        <v>3448</v>
      </c>
      <c r="C1535" t="s">
        <v>2733</v>
      </c>
    </row>
    <row r="1536" spans="1:3">
      <c r="A1536" s="45" t="s">
        <v>3449</v>
      </c>
      <c r="B1536" s="44" t="s">
        <v>3450</v>
      </c>
      <c r="C1536" t="s">
        <v>2733</v>
      </c>
    </row>
    <row r="1537" spans="1:3">
      <c r="A1537" s="45" t="s">
        <v>753</v>
      </c>
      <c r="B1537" s="44" t="s">
        <v>754</v>
      </c>
      <c r="C1537" t="s">
        <v>2733</v>
      </c>
    </row>
    <row r="1538" spans="1:3">
      <c r="A1538" s="45" t="s">
        <v>3451</v>
      </c>
      <c r="B1538" s="44" t="s">
        <v>3452</v>
      </c>
      <c r="C1538" t="s">
        <v>2733</v>
      </c>
    </row>
    <row r="1539" spans="1:3">
      <c r="A1539" s="45" t="s">
        <v>3453</v>
      </c>
      <c r="B1539" s="44" t="s">
        <v>3454</v>
      </c>
      <c r="C1539" t="s">
        <v>2733</v>
      </c>
    </row>
    <row r="1540" spans="1:3">
      <c r="A1540" s="45" t="s">
        <v>3455</v>
      </c>
      <c r="B1540" s="44" t="s">
        <v>3456</v>
      </c>
      <c r="C1540" t="s">
        <v>2733</v>
      </c>
    </row>
    <row r="1541" spans="1:3">
      <c r="A1541" s="45" t="s">
        <v>3457</v>
      </c>
      <c r="B1541" s="44" t="s">
        <v>3458</v>
      </c>
      <c r="C1541" t="s">
        <v>2733</v>
      </c>
    </row>
    <row r="1542" spans="1:3">
      <c r="A1542" s="45" t="s">
        <v>3459</v>
      </c>
      <c r="B1542" s="44" t="s">
        <v>3460</v>
      </c>
      <c r="C1542" t="s">
        <v>2733</v>
      </c>
    </row>
    <row r="1543" spans="1:3">
      <c r="A1543" s="45" t="s">
        <v>3461</v>
      </c>
      <c r="B1543" s="44" t="s">
        <v>3462</v>
      </c>
      <c r="C1543" t="s">
        <v>2733</v>
      </c>
    </row>
    <row r="1544" spans="1:3">
      <c r="A1544" s="45" t="s">
        <v>3463</v>
      </c>
      <c r="B1544" s="44" t="s">
        <v>3464</v>
      </c>
      <c r="C1544" t="s">
        <v>2733</v>
      </c>
    </row>
    <row r="1545" spans="1:3">
      <c r="A1545" s="45" t="s">
        <v>200</v>
      </c>
      <c r="B1545" s="44" t="s">
        <v>201</v>
      </c>
      <c r="C1545" t="s">
        <v>2733</v>
      </c>
    </row>
    <row r="1546" spans="1:3">
      <c r="A1546" s="45" t="s">
        <v>202</v>
      </c>
      <c r="B1546" s="44" t="s">
        <v>203</v>
      </c>
      <c r="C1546" t="s">
        <v>2733</v>
      </c>
    </row>
    <row r="1547" spans="1:3">
      <c r="A1547" s="45" t="s">
        <v>3465</v>
      </c>
      <c r="B1547" s="44" t="s">
        <v>3466</v>
      </c>
      <c r="C1547" t="s">
        <v>2733</v>
      </c>
    </row>
    <row r="1548" spans="1:3">
      <c r="A1548" s="45" t="s">
        <v>3467</v>
      </c>
      <c r="B1548" s="44" t="s">
        <v>3468</v>
      </c>
      <c r="C1548" t="s">
        <v>2733</v>
      </c>
    </row>
    <row r="1549" spans="1:3">
      <c r="A1549" s="45" t="s">
        <v>3469</v>
      </c>
      <c r="B1549" s="44" t="s">
        <v>3470</v>
      </c>
      <c r="C1549" t="s">
        <v>2733</v>
      </c>
    </row>
    <row r="1550" spans="1:3">
      <c r="A1550" s="45" t="s">
        <v>3471</v>
      </c>
      <c r="B1550" s="44" t="s">
        <v>3472</v>
      </c>
      <c r="C1550" t="s">
        <v>2733</v>
      </c>
    </row>
    <row r="1551" spans="1:3">
      <c r="A1551" s="45" t="s">
        <v>3473</v>
      </c>
      <c r="B1551" s="44" t="s">
        <v>3474</v>
      </c>
      <c r="C1551" t="s">
        <v>2733</v>
      </c>
    </row>
    <row r="1552" spans="1:3">
      <c r="A1552" s="45" t="s">
        <v>3475</v>
      </c>
      <c r="B1552" s="44" t="s">
        <v>3476</v>
      </c>
      <c r="C1552" t="s">
        <v>2733</v>
      </c>
    </row>
    <row r="1553" spans="1:3">
      <c r="A1553" s="45" t="s">
        <v>204</v>
      </c>
      <c r="B1553" s="44" t="s">
        <v>205</v>
      </c>
      <c r="C1553" t="s">
        <v>2733</v>
      </c>
    </row>
    <row r="1554" spans="1:3">
      <c r="A1554" s="45" t="s">
        <v>206</v>
      </c>
      <c r="B1554" s="44" t="s">
        <v>207</v>
      </c>
      <c r="C1554" t="s">
        <v>2733</v>
      </c>
    </row>
    <row r="1555" spans="1:3">
      <c r="A1555" s="45" t="s">
        <v>3477</v>
      </c>
      <c r="B1555" s="44" t="s">
        <v>3478</v>
      </c>
      <c r="C1555" t="s">
        <v>2733</v>
      </c>
    </row>
    <row r="1556" spans="1:3">
      <c r="A1556" s="45" t="s">
        <v>3479</v>
      </c>
      <c r="B1556" s="44" t="s">
        <v>3480</v>
      </c>
      <c r="C1556" t="s">
        <v>2733</v>
      </c>
    </row>
    <row r="1557" spans="1:3">
      <c r="A1557" s="45" t="s">
        <v>3481</v>
      </c>
      <c r="B1557" s="44" t="s">
        <v>3482</v>
      </c>
      <c r="C1557" t="s">
        <v>2733</v>
      </c>
    </row>
    <row r="1558" spans="1:3">
      <c r="A1558" s="45" t="s">
        <v>3483</v>
      </c>
      <c r="B1558" s="44" t="s">
        <v>3484</v>
      </c>
      <c r="C1558" t="s">
        <v>2733</v>
      </c>
    </row>
    <row r="1559" spans="1:3">
      <c r="A1559" s="45" t="s">
        <v>208</v>
      </c>
      <c r="B1559" s="44" t="s">
        <v>209</v>
      </c>
      <c r="C1559" t="s">
        <v>2733</v>
      </c>
    </row>
    <row r="1560" spans="1:3">
      <c r="A1560" s="45" t="s">
        <v>3485</v>
      </c>
      <c r="B1560" s="44" t="s">
        <v>3486</v>
      </c>
      <c r="C1560" t="s">
        <v>2733</v>
      </c>
    </row>
    <row r="1561" spans="1:3">
      <c r="A1561" s="45" t="s">
        <v>3487</v>
      </c>
      <c r="B1561" s="44" t="s">
        <v>3488</v>
      </c>
      <c r="C1561" t="s">
        <v>2733</v>
      </c>
    </row>
    <row r="1562" spans="1:3">
      <c r="A1562" s="45" t="s">
        <v>3489</v>
      </c>
      <c r="B1562" s="44" t="s">
        <v>3490</v>
      </c>
      <c r="C1562" t="s">
        <v>2733</v>
      </c>
    </row>
    <row r="1563" spans="1:3">
      <c r="A1563" s="45" t="s">
        <v>3491</v>
      </c>
      <c r="B1563" s="44" t="s">
        <v>3492</v>
      </c>
      <c r="C1563" t="s">
        <v>2733</v>
      </c>
    </row>
    <row r="1564" spans="1:3">
      <c r="A1564" s="45" t="s">
        <v>3493</v>
      </c>
      <c r="B1564" s="44" t="s">
        <v>3494</v>
      </c>
      <c r="C1564" t="s">
        <v>2733</v>
      </c>
    </row>
    <row r="1565" spans="1:3">
      <c r="A1565" s="45" t="s">
        <v>3495</v>
      </c>
      <c r="B1565" s="44" t="s">
        <v>3496</v>
      </c>
      <c r="C1565" t="s">
        <v>2733</v>
      </c>
    </row>
    <row r="1566" spans="1:3">
      <c r="A1566" s="45" t="s">
        <v>3497</v>
      </c>
      <c r="B1566" s="44" t="s">
        <v>3498</v>
      </c>
      <c r="C1566" t="s">
        <v>2733</v>
      </c>
    </row>
    <row r="1567" spans="1:3">
      <c r="A1567" s="45" t="s">
        <v>3499</v>
      </c>
      <c r="B1567" s="44" t="s">
        <v>3500</v>
      </c>
      <c r="C1567" t="s">
        <v>2733</v>
      </c>
    </row>
    <row r="1568" spans="1:3">
      <c r="A1568" s="45" t="s">
        <v>3501</v>
      </c>
      <c r="B1568" s="44" t="s">
        <v>3502</v>
      </c>
      <c r="C1568" t="s">
        <v>2733</v>
      </c>
    </row>
    <row r="1569" spans="1:3">
      <c r="A1569" s="45" t="s">
        <v>3503</v>
      </c>
      <c r="B1569" s="44" t="s">
        <v>3504</v>
      </c>
      <c r="C1569" t="s">
        <v>2733</v>
      </c>
    </row>
    <row r="1570" spans="1:3">
      <c r="A1570" s="45" t="s">
        <v>3505</v>
      </c>
      <c r="B1570" s="44" t="s">
        <v>3506</v>
      </c>
      <c r="C1570" t="s">
        <v>2733</v>
      </c>
    </row>
    <row r="1571" spans="1:3">
      <c r="A1571" s="45" t="s">
        <v>3507</v>
      </c>
      <c r="B1571" s="44" t="s">
        <v>3508</v>
      </c>
      <c r="C1571" t="s">
        <v>2733</v>
      </c>
    </row>
    <row r="1572" spans="1:3">
      <c r="A1572" s="45" t="s">
        <v>3509</v>
      </c>
      <c r="B1572" s="44" t="s">
        <v>3510</v>
      </c>
      <c r="C1572" t="s">
        <v>2733</v>
      </c>
    </row>
    <row r="1573" spans="1:3">
      <c r="A1573" s="45" t="s">
        <v>3511</v>
      </c>
      <c r="B1573" s="44" t="s">
        <v>3512</v>
      </c>
      <c r="C1573" t="s">
        <v>2733</v>
      </c>
    </row>
    <row r="1574" spans="1:3">
      <c r="A1574" s="45" t="s">
        <v>3513</v>
      </c>
      <c r="B1574" s="44" t="s">
        <v>3514</v>
      </c>
      <c r="C1574" t="s">
        <v>2733</v>
      </c>
    </row>
    <row r="1575" spans="1:3">
      <c r="A1575" s="45" t="s">
        <v>3515</v>
      </c>
      <c r="B1575" s="44" t="s">
        <v>3516</v>
      </c>
      <c r="C1575" t="s">
        <v>2733</v>
      </c>
    </row>
    <row r="1576" spans="1:3">
      <c r="A1576" s="45" t="s">
        <v>3517</v>
      </c>
      <c r="B1576" s="44" t="s">
        <v>3518</v>
      </c>
      <c r="C1576" t="s">
        <v>2733</v>
      </c>
    </row>
    <row r="1577" spans="1:3">
      <c r="A1577" s="45" t="s">
        <v>3519</v>
      </c>
      <c r="B1577" s="44" t="s">
        <v>3520</v>
      </c>
      <c r="C1577" t="s">
        <v>2733</v>
      </c>
    </row>
    <row r="1578" spans="1:3">
      <c r="A1578" s="45" t="s">
        <v>3521</v>
      </c>
      <c r="B1578" s="44" t="s">
        <v>3522</v>
      </c>
      <c r="C1578" t="s">
        <v>2733</v>
      </c>
    </row>
    <row r="1579" spans="1:3">
      <c r="A1579" s="45" t="s">
        <v>3523</v>
      </c>
      <c r="B1579" s="44" t="s">
        <v>3524</v>
      </c>
      <c r="C1579" t="s">
        <v>2733</v>
      </c>
    </row>
    <row r="1580" spans="1:3">
      <c r="A1580" s="45" t="s">
        <v>3525</v>
      </c>
      <c r="B1580" s="44" t="s">
        <v>3526</v>
      </c>
      <c r="C1580" t="s">
        <v>2733</v>
      </c>
    </row>
    <row r="1581" spans="1:3">
      <c r="A1581" s="45" t="s">
        <v>3527</v>
      </c>
      <c r="B1581" s="44" t="s">
        <v>3528</v>
      </c>
      <c r="C1581" t="s">
        <v>2733</v>
      </c>
    </row>
    <row r="1582" spans="1:3">
      <c r="A1582" s="45" t="s">
        <v>3529</v>
      </c>
      <c r="B1582" s="44" t="s">
        <v>3530</v>
      </c>
      <c r="C1582" t="s">
        <v>2733</v>
      </c>
    </row>
    <row r="1583" spans="1:3">
      <c r="A1583" s="45" t="s">
        <v>3531</v>
      </c>
      <c r="B1583" s="44" t="s">
        <v>3532</v>
      </c>
      <c r="C1583" t="s">
        <v>2733</v>
      </c>
    </row>
    <row r="1584" spans="1:3">
      <c r="A1584" s="45" t="s">
        <v>3533</v>
      </c>
      <c r="B1584" s="44" t="s">
        <v>3534</v>
      </c>
      <c r="C1584" t="s">
        <v>2733</v>
      </c>
    </row>
    <row r="1585" spans="1:3">
      <c r="A1585" s="45" t="s">
        <v>3535</v>
      </c>
      <c r="B1585" s="44" t="s">
        <v>3536</v>
      </c>
      <c r="C1585" t="s">
        <v>2733</v>
      </c>
    </row>
    <row r="1586" spans="1:3">
      <c r="A1586" s="45" t="s">
        <v>3537</v>
      </c>
      <c r="B1586" s="44" t="s">
        <v>3538</v>
      </c>
      <c r="C1586" t="s">
        <v>2733</v>
      </c>
    </row>
    <row r="1587" spans="1:3">
      <c r="A1587" s="45" t="s">
        <v>3539</v>
      </c>
      <c r="B1587" s="44" t="s">
        <v>3540</v>
      </c>
      <c r="C1587" t="s">
        <v>2733</v>
      </c>
    </row>
    <row r="1588" spans="1:3">
      <c r="A1588" s="45" t="s">
        <v>3541</v>
      </c>
      <c r="B1588" s="44" t="s">
        <v>3542</v>
      </c>
      <c r="C1588" t="s">
        <v>2733</v>
      </c>
    </row>
    <row r="1589" spans="1:3">
      <c r="A1589" s="45" t="s">
        <v>3543</v>
      </c>
      <c r="B1589" s="44" t="s">
        <v>3544</v>
      </c>
      <c r="C1589" t="s">
        <v>2733</v>
      </c>
    </row>
    <row r="1590" spans="1:3">
      <c r="A1590" s="45" t="s">
        <v>3545</v>
      </c>
      <c r="B1590" s="44" t="s">
        <v>3546</v>
      </c>
      <c r="C1590" t="s">
        <v>2733</v>
      </c>
    </row>
    <row r="1591" spans="1:3">
      <c r="A1591" s="45" t="s">
        <v>3547</v>
      </c>
      <c r="B1591" s="44" t="s">
        <v>3548</v>
      </c>
      <c r="C1591" t="s">
        <v>2733</v>
      </c>
    </row>
    <row r="1592" spans="1:3">
      <c r="A1592" s="45" t="s">
        <v>3549</v>
      </c>
      <c r="B1592" s="44" t="s">
        <v>3550</v>
      </c>
      <c r="C1592" t="s">
        <v>2733</v>
      </c>
    </row>
    <row r="1593" spans="1:3">
      <c r="A1593" s="45" t="s">
        <v>3551</v>
      </c>
      <c r="B1593" s="44" t="s">
        <v>3552</v>
      </c>
      <c r="C1593" t="s">
        <v>2733</v>
      </c>
    </row>
    <row r="1594" spans="1:3">
      <c r="A1594" s="45" t="s">
        <v>3553</v>
      </c>
      <c r="B1594" s="44" t="s">
        <v>3554</v>
      </c>
      <c r="C1594" t="s">
        <v>2733</v>
      </c>
    </row>
    <row r="1595" spans="1:3">
      <c r="A1595" s="45" t="s">
        <v>3555</v>
      </c>
      <c r="B1595" s="44" t="s">
        <v>3556</v>
      </c>
      <c r="C1595" t="s">
        <v>2733</v>
      </c>
    </row>
    <row r="1596" spans="1:3">
      <c r="A1596" s="45" t="s">
        <v>3557</v>
      </c>
      <c r="B1596" s="44" t="s">
        <v>3558</v>
      </c>
      <c r="C1596" t="s">
        <v>2733</v>
      </c>
    </row>
    <row r="1597" spans="1:3">
      <c r="A1597" s="45" t="s">
        <v>3559</v>
      </c>
      <c r="B1597" s="44" t="s">
        <v>3560</v>
      </c>
      <c r="C1597" t="s">
        <v>2733</v>
      </c>
    </row>
    <row r="1598" spans="1:3">
      <c r="A1598" s="45" t="s">
        <v>3561</v>
      </c>
      <c r="B1598" s="44" t="s">
        <v>3562</v>
      </c>
      <c r="C1598" t="s">
        <v>2733</v>
      </c>
    </row>
    <row r="1599" spans="1:3">
      <c r="A1599" s="45" t="s">
        <v>3563</v>
      </c>
      <c r="B1599" s="44" t="s">
        <v>3564</v>
      </c>
      <c r="C1599" t="s">
        <v>2733</v>
      </c>
    </row>
    <row r="1600" spans="1:3">
      <c r="A1600" s="45" t="s">
        <v>3565</v>
      </c>
      <c r="B1600" s="44" t="s">
        <v>3566</v>
      </c>
      <c r="C1600" t="s">
        <v>2733</v>
      </c>
    </row>
    <row r="1601" spans="1:3">
      <c r="A1601" s="45" t="s">
        <v>3567</v>
      </c>
      <c r="B1601" s="44" t="s">
        <v>3568</v>
      </c>
      <c r="C1601" t="s">
        <v>2733</v>
      </c>
    </row>
    <row r="1602" spans="1:3">
      <c r="A1602" s="45" t="s">
        <v>3569</v>
      </c>
      <c r="B1602" s="44" t="s">
        <v>3570</v>
      </c>
      <c r="C1602" t="s">
        <v>2733</v>
      </c>
    </row>
    <row r="1603" spans="1:3">
      <c r="A1603" s="45" t="s">
        <v>3571</v>
      </c>
      <c r="B1603" s="44" t="s">
        <v>3572</v>
      </c>
      <c r="C1603" t="s">
        <v>2733</v>
      </c>
    </row>
    <row r="1604" spans="1:3">
      <c r="A1604" s="45" t="s">
        <v>3573</v>
      </c>
      <c r="B1604" s="44" t="s">
        <v>3574</v>
      </c>
      <c r="C1604" t="s">
        <v>2733</v>
      </c>
    </row>
    <row r="1605" spans="1:3">
      <c r="A1605" s="45" t="s">
        <v>3575</v>
      </c>
      <c r="B1605" s="44" t="s">
        <v>3576</v>
      </c>
      <c r="C1605" t="s">
        <v>2733</v>
      </c>
    </row>
    <row r="1606" spans="1:3">
      <c r="A1606" s="45" t="s">
        <v>3577</v>
      </c>
      <c r="B1606" s="44" t="s">
        <v>3578</v>
      </c>
      <c r="C1606" t="s">
        <v>2733</v>
      </c>
    </row>
    <row r="1607" spans="1:3">
      <c r="A1607" s="45" t="s">
        <v>3579</v>
      </c>
      <c r="B1607" s="44" t="s">
        <v>3580</v>
      </c>
      <c r="C1607" t="s">
        <v>2733</v>
      </c>
    </row>
    <row r="1608" spans="1:3">
      <c r="A1608" s="45" t="s">
        <v>3581</v>
      </c>
      <c r="B1608" s="44" t="s">
        <v>3582</v>
      </c>
      <c r="C1608" t="s">
        <v>2733</v>
      </c>
    </row>
    <row r="1609" spans="1:3">
      <c r="A1609" s="45" t="s">
        <v>3583</v>
      </c>
      <c r="B1609" s="44" t="s">
        <v>3584</v>
      </c>
      <c r="C1609" t="s">
        <v>2733</v>
      </c>
    </row>
    <row r="1610" spans="1:3">
      <c r="A1610" s="45" t="s">
        <v>3585</v>
      </c>
      <c r="B1610" s="44" t="s">
        <v>3586</v>
      </c>
      <c r="C1610" t="s">
        <v>2733</v>
      </c>
    </row>
    <row r="1611" spans="1:3">
      <c r="A1611" s="45" t="s">
        <v>3587</v>
      </c>
      <c r="B1611" s="44" t="s">
        <v>3588</v>
      </c>
      <c r="C1611" t="s">
        <v>2733</v>
      </c>
    </row>
    <row r="1612" spans="1:3">
      <c r="A1612" s="45" t="s">
        <v>3589</v>
      </c>
      <c r="B1612" s="44" t="s">
        <v>3590</v>
      </c>
      <c r="C1612" t="s">
        <v>2733</v>
      </c>
    </row>
    <row r="1613" spans="1:3">
      <c r="A1613" s="45" t="s">
        <v>3591</v>
      </c>
      <c r="B1613" s="44" t="s">
        <v>3592</v>
      </c>
      <c r="C1613" t="s">
        <v>2733</v>
      </c>
    </row>
    <row r="1614" spans="1:3">
      <c r="A1614" s="45" t="s">
        <v>3593</v>
      </c>
      <c r="B1614" s="44" t="s">
        <v>3594</v>
      </c>
      <c r="C1614" t="s">
        <v>2733</v>
      </c>
    </row>
    <row r="1615" spans="1:3">
      <c r="A1615" s="45" t="s">
        <v>3595</v>
      </c>
      <c r="B1615" s="44" t="s">
        <v>3596</v>
      </c>
      <c r="C1615" t="s">
        <v>2733</v>
      </c>
    </row>
    <row r="1616" spans="1:3">
      <c r="A1616" s="45" t="s">
        <v>3597</v>
      </c>
      <c r="B1616" s="44" t="s">
        <v>3598</v>
      </c>
      <c r="C1616" t="s">
        <v>2733</v>
      </c>
    </row>
    <row r="1617" spans="1:3">
      <c r="A1617" s="45" t="s">
        <v>3599</v>
      </c>
      <c r="B1617" s="44" t="s">
        <v>3600</v>
      </c>
      <c r="C1617" t="s">
        <v>2733</v>
      </c>
    </row>
    <row r="1618" spans="1:3">
      <c r="A1618" s="45" t="s">
        <v>3601</v>
      </c>
      <c r="B1618" s="44" t="s">
        <v>3602</v>
      </c>
      <c r="C1618" t="s">
        <v>2733</v>
      </c>
    </row>
    <row r="1619" spans="1:3">
      <c r="A1619" s="45" t="s">
        <v>3603</v>
      </c>
      <c r="B1619" s="44" t="s">
        <v>3604</v>
      </c>
      <c r="C1619" t="s">
        <v>2733</v>
      </c>
    </row>
    <row r="1620" spans="1:3">
      <c r="A1620" s="45" t="s">
        <v>3605</v>
      </c>
      <c r="B1620" s="44" t="s">
        <v>3606</v>
      </c>
      <c r="C1620" t="s">
        <v>2733</v>
      </c>
    </row>
    <row r="1621" spans="1:3">
      <c r="A1621" s="45" t="s">
        <v>3607</v>
      </c>
      <c r="B1621" s="44" t="s">
        <v>3608</v>
      </c>
      <c r="C1621" t="s">
        <v>2733</v>
      </c>
    </row>
    <row r="1622" spans="1:3">
      <c r="A1622" s="45" t="s">
        <v>3609</v>
      </c>
      <c r="B1622" s="44" t="s">
        <v>3610</v>
      </c>
      <c r="C1622" t="s">
        <v>2733</v>
      </c>
    </row>
    <row r="1623" spans="1:3">
      <c r="A1623" s="45" t="s">
        <v>3611</v>
      </c>
      <c r="B1623" s="44" t="s">
        <v>3612</v>
      </c>
      <c r="C1623" t="s">
        <v>2733</v>
      </c>
    </row>
    <row r="1624" spans="1:3">
      <c r="A1624" s="45" t="s">
        <v>210</v>
      </c>
      <c r="B1624" s="44" t="s">
        <v>211</v>
      </c>
      <c r="C1624" t="s">
        <v>2733</v>
      </c>
    </row>
    <row r="1625" spans="1:3">
      <c r="A1625" s="45" t="s">
        <v>212</v>
      </c>
      <c r="B1625" s="44" t="s">
        <v>213</v>
      </c>
      <c r="C1625" t="s">
        <v>2733</v>
      </c>
    </row>
    <row r="1626" spans="1:3">
      <c r="A1626" s="45" t="s">
        <v>3613</v>
      </c>
      <c r="B1626" s="44" t="s">
        <v>3614</v>
      </c>
      <c r="C1626" t="s">
        <v>2733</v>
      </c>
    </row>
    <row r="1627" spans="1:3">
      <c r="A1627" s="45" t="s">
        <v>3615</v>
      </c>
      <c r="B1627" s="44" t="s">
        <v>3616</v>
      </c>
      <c r="C1627" t="s">
        <v>2733</v>
      </c>
    </row>
    <row r="1628" spans="1:3">
      <c r="A1628" s="45" t="s">
        <v>3617</v>
      </c>
      <c r="B1628" s="44" t="s">
        <v>3618</v>
      </c>
      <c r="C1628" t="s">
        <v>2733</v>
      </c>
    </row>
    <row r="1629" spans="1:3">
      <c r="A1629" s="45" t="s">
        <v>3619</v>
      </c>
      <c r="B1629" s="44" t="s">
        <v>3620</v>
      </c>
      <c r="C1629" t="s">
        <v>2733</v>
      </c>
    </row>
    <row r="1630" spans="1:3">
      <c r="A1630" s="45" t="s">
        <v>3621</v>
      </c>
      <c r="B1630" s="44" t="s">
        <v>3622</v>
      </c>
      <c r="C1630" t="s">
        <v>2733</v>
      </c>
    </row>
    <row r="1631" spans="1:3">
      <c r="A1631" s="45" t="s">
        <v>3623</v>
      </c>
      <c r="B1631" s="44" t="s">
        <v>3624</v>
      </c>
      <c r="C1631" t="s">
        <v>2733</v>
      </c>
    </row>
    <row r="1632" spans="1:3">
      <c r="A1632" s="45" t="s">
        <v>214</v>
      </c>
      <c r="B1632" s="44" t="s">
        <v>215</v>
      </c>
      <c r="C1632" t="s">
        <v>2733</v>
      </c>
    </row>
    <row r="1633" spans="1:3">
      <c r="A1633" s="45" t="s">
        <v>216</v>
      </c>
      <c r="B1633" s="44" t="s">
        <v>217</v>
      </c>
      <c r="C1633" t="s">
        <v>2733</v>
      </c>
    </row>
    <row r="1634" spans="1:3">
      <c r="A1634" s="45" t="s">
        <v>218</v>
      </c>
      <c r="B1634" s="44" t="s">
        <v>219</v>
      </c>
      <c r="C1634" t="s">
        <v>2733</v>
      </c>
    </row>
    <row r="1635" spans="1:3">
      <c r="A1635" s="45" t="s">
        <v>3625</v>
      </c>
      <c r="B1635" s="44" t="s">
        <v>3626</v>
      </c>
      <c r="C1635" t="s">
        <v>2733</v>
      </c>
    </row>
    <row r="1636" spans="1:3">
      <c r="A1636" s="45" t="s">
        <v>3627</v>
      </c>
      <c r="B1636" s="44" t="s">
        <v>3628</v>
      </c>
      <c r="C1636" t="s">
        <v>2733</v>
      </c>
    </row>
    <row r="1637" spans="1:3">
      <c r="A1637" s="45" t="s">
        <v>3629</v>
      </c>
      <c r="B1637" s="44" t="s">
        <v>3630</v>
      </c>
      <c r="C1637" t="s">
        <v>2733</v>
      </c>
    </row>
    <row r="1638" spans="1:3">
      <c r="A1638" s="45" t="s">
        <v>3631</v>
      </c>
      <c r="B1638" s="44" t="s">
        <v>3632</v>
      </c>
      <c r="C1638" t="s">
        <v>2733</v>
      </c>
    </row>
    <row r="1639" spans="1:3">
      <c r="A1639" s="45" t="s">
        <v>3633</v>
      </c>
      <c r="B1639" s="44" t="s">
        <v>3634</v>
      </c>
      <c r="C1639" t="s">
        <v>2733</v>
      </c>
    </row>
    <row r="1640" spans="1:3">
      <c r="A1640" s="45" t="s">
        <v>220</v>
      </c>
      <c r="B1640" s="44" t="s">
        <v>221</v>
      </c>
      <c r="C1640" t="s">
        <v>2733</v>
      </c>
    </row>
    <row r="1641" spans="1:3">
      <c r="A1641" s="45" t="s">
        <v>222</v>
      </c>
      <c r="B1641" s="44" t="s">
        <v>223</v>
      </c>
      <c r="C1641" t="s">
        <v>2733</v>
      </c>
    </row>
    <row r="1642" spans="1:3">
      <c r="A1642" s="45" t="s">
        <v>3635</v>
      </c>
      <c r="B1642" s="44" t="s">
        <v>3636</v>
      </c>
      <c r="C1642" t="s">
        <v>2733</v>
      </c>
    </row>
    <row r="1643" spans="1:3">
      <c r="A1643" s="45" t="s">
        <v>3637</v>
      </c>
      <c r="B1643" s="44" t="s">
        <v>3638</v>
      </c>
      <c r="C1643" t="s">
        <v>2733</v>
      </c>
    </row>
    <row r="1644" spans="1:3">
      <c r="A1644" s="45" t="s">
        <v>3639</v>
      </c>
      <c r="B1644" s="44" t="s">
        <v>3640</v>
      </c>
      <c r="C1644" t="s">
        <v>2733</v>
      </c>
    </row>
    <row r="1645" spans="1:3">
      <c r="A1645" s="45" t="s">
        <v>3641</v>
      </c>
      <c r="B1645" s="44" t="s">
        <v>3642</v>
      </c>
      <c r="C1645" t="s">
        <v>2733</v>
      </c>
    </row>
    <row r="1646" spans="1:3">
      <c r="A1646" s="45" t="s">
        <v>3643</v>
      </c>
      <c r="B1646" s="44" t="s">
        <v>3644</v>
      </c>
      <c r="C1646" t="s">
        <v>2733</v>
      </c>
    </row>
    <row r="1647" spans="1:3">
      <c r="A1647" s="45" t="s">
        <v>3645</v>
      </c>
      <c r="B1647" s="44" t="s">
        <v>3646</v>
      </c>
      <c r="C1647" t="s">
        <v>2733</v>
      </c>
    </row>
    <row r="1648" spans="1:3">
      <c r="A1648" s="45" t="s">
        <v>3647</v>
      </c>
      <c r="B1648" s="44" t="s">
        <v>3648</v>
      </c>
      <c r="C1648" t="s">
        <v>2733</v>
      </c>
    </row>
    <row r="1649" spans="1:3">
      <c r="A1649" s="45" t="s">
        <v>3649</v>
      </c>
      <c r="B1649" s="44" t="s">
        <v>3650</v>
      </c>
      <c r="C1649" t="s">
        <v>2733</v>
      </c>
    </row>
    <row r="1650" spans="1:3">
      <c r="A1650" s="45" t="s">
        <v>3651</v>
      </c>
      <c r="B1650" s="44" t="s">
        <v>3652</v>
      </c>
      <c r="C1650" t="s">
        <v>2733</v>
      </c>
    </row>
    <row r="1651" spans="1:3">
      <c r="A1651" s="45" t="s">
        <v>3653</v>
      </c>
      <c r="B1651" s="44" t="s">
        <v>3654</v>
      </c>
      <c r="C1651" t="s">
        <v>2733</v>
      </c>
    </row>
    <row r="1652" spans="1:3">
      <c r="A1652" s="45" t="s">
        <v>3655</v>
      </c>
      <c r="B1652" s="44" t="s">
        <v>3656</v>
      </c>
      <c r="C1652" t="s">
        <v>2733</v>
      </c>
    </row>
    <row r="1653" spans="1:3">
      <c r="A1653" s="45" t="s">
        <v>3657</v>
      </c>
      <c r="B1653" s="44" t="s">
        <v>3658</v>
      </c>
      <c r="C1653" t="s">
        <v>2733</v>
      </c>
    </row>
    <row r="1654" spans="1:3">
      <c r="A1654" s="45" t="s">
        <v>3659</v>
      </c>
      <c r="B1654" s="44" t="s">
        <v>3660</v>
      </c>
      <c r="C1654" t="s">
        <v>2733</v>
      </c>
    </row>
    <row r="1655" spans="1:3">
      <c r="A1655" s="45" t="s">
        <v>3661</v>
      </c>
      <c r="B1655" s="44" t="s">
        <v>3662</v>
      </c>
      <c r="C1655" t="s">
        <v>2733</v>
      </c>
    </row>
    <row r="1656" spans="1:3">
      <c r="A1656" s="45" t="s">
        <v>3663</v>
      </c>
      <c r="B1656" s="44" t="s">
        <v>3664</v>
      </c>
      <c r="C1656" t="s">
        <v>2733</v>
      </c>
    </row>
    <row r="1657" spans="1:3">
      <c r="A1657" s="45" t="s">
        <v>3665</v>
      </c>
      <c r="B1657" s="44" t="s">
        <v>3666</v>
      </c>
      <c r="C1657" t="s">
        <v>2733</v>
      </c>
    </row>
    <row r="1658" spans="1:3">
      <c r="A1658" s="45" t="s">
        <v>3667</v>
      </c>
      <c r="B1658" s="44" t="s">
        <v>3668</v>
      </c>
      <c r="C1658" t="s">
        <v>2733</v>
      </c>
    </row>
    <row r="1659" spans="1:3">
      <c r="A1659" s="45" t="s">
        <v>3669</v>
      </c>
      <c r="B1659" s="44" t="s">
        <v>3670</v>
      </c>
      <c r="C1659" t="s">
        <v>2733</v>
      </c>
    </row>
    <row r="1660" spans="1:3">
      <c r="A1660" s="45" t="s">
        <v>224</v>
      </c>
      <c r="B1660" s="44" t="s">
        <v>225</v>
      </c>
      <c r="C1660" t="s">
        <v>2733</v>
      </c>
    </row>
    <row r="1661" spans="1:3">
      <c r="A1661" s="45" t="s">
        <v>226</v>
      </c>
      <c r="B1661" s="44" t="s">
        <v>227</v>
      </c>
      <c r="C1661" t="s">
        <v>2733</v>
      </c>
    </row>
    <row r="1662" spans="1:3">
      <c r="A1662" s="45" t="s">
        <v>228</v>
      </c>
      <c r="B1662" s="44" t="s">
        <v>229</v>
      </c>
      <c r="C1662" t="s">
        <v>2733</v>
      </c>
    </row>
    <row r="1663" spans="1:3">
      <c r="A1663" s="45" t="s">
        <v>3671</v>
      </c>
      <c r="B1663" s="44" t="s">
        <v>3672</v>
      </c>
      <c r="C1663" t="s">
        <v>2733</v>
      </c>
    </row>
    <row r="1664" spans="1:3">
      <c r="A1664" s="45" t="s">
        <v>230</v>
      </c>
      <c r="B1664" s="44" t="s">
        <v>231</v>
      </c>
      <c r="C1664" t="s">
        <v>2733</v>
      </c>
    </row>
    <row r="1665" spans="1:3">
      <c r="A1665" s="45" t="s">
        <v>232</v>
      </c>
      <c r="B1665" s="44" t="s">
        <v>233</v>
      </c>
      <c r="C1665" t="s">
        <v>2733</v>
      </c>
    </row>
    <row r="1666" spans="1:3">
      <c r="A1666" s="45" t="s">
        <v>3673</v>
      </c>
      <c r="B1666" s="44" t="s">
        <v>3674</v>
      </c>
      <c r="C1666" t="s">
        <v>2733</v>
      </c>
    </row>
    <row r="1667" spans="1:3">
      <c r="A1667" s="45" t="s">
        <v>3675</v>
      </c>
      <c r="B1667" s="44" t="s">
        <v>3676</v>
      </c>
      <c r="C1667" t="s">
        <v>2733</v>
      </c>
    </row>
    <row r="1668" spans="1:3">
      <c r="A1668" s="45" t="s">
        <v>3677</v>
      </c>
      <c r="B1668" s="44" t="s">
        <v>3678</v>
      </c>
      <c r="C1668" t="s">
        <v>2733</v>
      </c>
    </row>
    <row r="1669" spans="1:3">
      <c r="A1669" s="45" t="s">
        <v>3679</v>
      </c>
      <c r="B1669" s="44" t="s">
        <v>3680</v>
      </c>
      <c r="C1669" t="s">
        <v>2733</v>
      </c>
    </row>
    <row r="1670" spans="1:3">
      <c r="A1670" s="45" t="s">
        <v>3681</v>
      </c>
      <c r="B1670" s="44" t="s">
        <v>3682</v>
      </c>
      <c r="C1670" t="s">
        <v>2733</v>
      </c>
    </row>
    <row r="1671" spans="1:3">
      <c r="A1671" s="45" t="s">
        <v>3683</v>
      </c>
      <c r="B1671" s="44" t="s">
        <v>3684</v>
      </c>
      <c r="C1671" t="s">
        <v>2733</v>
      </c>
    </row>
    <row r="1672" spans="1:3">
      <c r="A1672" s="45" t="s">
        <v>3685</v>
      </c>
      <c r="B1672" s="44" t="s">
        <v>3686</v>
      </c>
      <c r="C1672" t="s">
        <v>2733</v>
      </c>
    </row>
    <row r="1673" spans="1:3">
      <c r="A1673" s="45" t="s">
        <v>3687</v>
      </c>
      <c r="B1673" s="44" t="s">
        <v>3688</v>
      </c>
      <c r="C1673" t="s">
        <v>2733</v>
      </c>
    </row>
    <row r="1674" spans="1:3">
      <c r="A1674" s="45" t="s">
        <v>3689</v>
      </c>
      <c r="B1674" s="44" t="s">
        <v>3690</v>
      </c>
      <c r="C1674" t="s">
        <v>2733</v>
      </c>
    </row>
    <row r="1675" spans="1:3">
      <c r="A1675" s="45" t="s">
        <v>3691</v>
      </c>
      <c r="B1675" s="44" t="s">
        <v>3692</v>
      </c>
      <c r="C1675" t="s">
        <v>2733</v>
      </c>
    </row>
    <row r="1676" spans="1:3">
      <c r="A1676" s="45" t="s">
        <v>234</v>
      </c>
      <c r="B1676" s="44" t="s">
        <v>235</v>
      </c>
      <c r="C1676" t="s">
        <v>2733</v>
      </c>
    </row>
    <row r="1677" spans="1:3">
      <c r="A1677" s="45" t="s">
        <v>236</v>
      </c>
      <c r="B1677" s="44" t="s">
        <v>237</v>
      </c>
      <c r="C1677" t="s">
        <v>2733</v>
      </c>
    </row>
    <row r="1678" spans="1:3">
      <c r="A1678" s="45" t="s">
        <v>3693</v>
      </c>
      <c r="B1678" s="44" t="s">
        <v>3694</v>
      </c>
      <c r="C1678" t="s">
        <v>2733</v>
      </c>
    </row>
    <row r="1679" spans="1:3">
      <c r="A1679" s="45" t="s">
        <v>3695</v>
      </c>
      <c r="B1679" s="44" t="s">
        <v>3696</v>
      </c>
      <c r="C1679" t="s">
        <v>2733</v>
      </c>
    </row>
    <row r="1680" spans="1:3">
      <c r="A1680" s="45" t="s">
        <v>3697</v>
      </c>
      <c r="B1680" s="44" t="s">
        <v>3698</v>
      </c>
      <c r="C1680" t="s">
        <v>2733</v>
      </c>
    </row>
    <row r="1681" spans="1:3">
      <c r="A1681" s="45" t="s">
        <v>3699</v>
      </c>
      <c r="B1681" s="44" t="s">
        <v>3700</v>
      </c>
      <c r="C1681" t="s">
        <v>2733</v>
      </c>
    </row>
    <row r="1682" spans="1:3">
      <c r="A1682" s="45" t="s">
        <v>3701</v>
      </c>
      <c r="B1682" s="44" t="s">
        <v>3702</v>
      </c>
      <c r="C1682" t="s">
        <v>2733</v>
      </c>
    </row>
    <row r="1683" spans="1:3">
      <c r="A1683" s="45" t="s">
        <v>3703</v>
      </c>
      <c r="B1683" s="44" t="s">
        <v>3704</v>
      </c>
      <c r="C1683" t="s">
        <v>2733</v>
      </c>
    </row>
    <row r="1684" spans="1:3">
      <c r="A1684" s="45" t="s">
        <v>238</v>
      </c>
      <c r="B1684" s="44" t="s">
        <v>239</v>
      </c>
      <c r="C1684" t="s">
        <v>2733</v>
      </c>
    </row>
    <row r="1685" spans="1:3">
      <c r="A1685" s="45" t="s">
        <v>240</v>
      </c>
      <c r="B1685" s="44" t="s">
        <v>241</v>
      </c>
      <c r="C1685" t="s">
        <v>2733</v>
      </c>
    </row>
    <row r="1686" spans="1:3">
      <c r="A1686" s="45" t="s">
        <v>242</v>
      </c>
      <c r="B1686" s="44" t="s">
        <v>243</v>
      </c>
      <c r="C1686" t="s">
        <v>2733</v>
      </c>
    </row>
    <row r="1687" spans="1:3">
      <c r="A1687" s="45" t="s">
        <v>3705</v>
      </c>
      <c r="B1687" s="44" t="s">
        <v>3706</v>
      </c>
      <c r="C1687" t="s">
        <v>2733</v>
      </c>
    </row>
    <row r="1688" spans="1:3">
      <c r="A1688" s="45" t="s">
        <v>244</v>
      </c>
      <c r="B1688" s="44" t="s">
        <v>245</v>
      </c>
      <c r="C1688" t="s">
        <v>2733</v>
      </c>
    </row>
    <row r="1689" spans="1:3">
      <c r="A1689" s="45" t="s">
        <v>3707</v>
      </c>
      <c r="B1689" s="44" t="s">
        <v>3708</v>
      </c>
      <c r="C1689" t="s">
        <v>2733</v>
      </c>
    </row>
    <row r="1690" spans="1:3">
      <c r="A1690" s="45" t="s">
        <v>3709</v>
      </c>
      <c r="B1690" s="44" t="s">
        <v>3710</v>
      </c>
      <c r="C1690" t="s">
        <v>2733</v>
      </c>
    </row>
    <row r="1691" spans="1:3">
      <c r="A1691" s="45" t="s">
        <v>3711</v>
      </c>
      <c r="B1691" s="44" t="s">
        <v>3712</v>
      </c>
      <c r="C1691" t="s">
        <v>2733</v>
      </c>
    </row>
    <row r="1692" spans="1:3">
      <c r="A1692" s="45" t="s">
        <v>3713</v>
      </c>
      <c r="B1692" s="44" t="s">
        <v>3714</v>
      </c>
      <c r="C1692" t="s">
        <v>2733</v>
      </c>
    </row>
    <row r="1693" spans="1:3">
      <c r="A1693" s="45" t="s">
        <v>3715</v>
      </c>
      <c r="B1693" s="44" t="s">
        <v>3716</v>
      </c>
      <c r="C1693" t="s">
        <v>2733</v>
      </c>
    </row>
    <row r="1694" spans="1:3">
      <c r="A1694" s="45" t="s">
        <v>3717</v>
      </c>
      <c r="B1694" s="44" t="s">
        <v>3718</v>
      </c>
      <c r="C1694" t="s">
        <v>2733</v>
      </c>
    </row>
    <row r="1695" spans="1:3">
      <c r="A1695" s="45" t="s">
        <v>3719</v>
      </c>
      <c r="B1695" s="44" t="s">
        <v>3720</v>
      </c>
      <c r="C1695" t="s">
        <v>2733</v>
      </c>
    </row>
    <row r="1696" spans="1:3">
      <c r="A1696" s="45" t="s">
        <v>3721</v>
      </c>
      <c r="B1696" s="44" t="s">
        <v>3722</v>
      </c>
      <c r="C1696" t="s">
        <v>2733</v>
      </c>
    </row>
    <row r="1697" spans="1:3">
      <c r="A1697" s="45" t="s">
        <v>3723</v>
      </c>
      <c r="B1697" s="44" t="s">
        <v>3724</v>
      </c>
      <c r="C1697" t="s">
        <v>2733</v>
      </c>
    </row>
    <row r="1698" spans="1:3">
      <c r="A1698" s="45" t="s">
        <v>3725</v>
      </c>
      <c r="B1698" s="44" t="s">
        <v>3726</v>
      </c>
      <c r="C1698" t="s">
        <v>2733</v>
      </c>
    </row>
    <row r="1699" spans="1:3">
      <c r="A1699" s="45" t="s">
        <v>3727</v>
      </c>
      <c r="B1699" s="44" t="s">
        <v>3728</v>
      </c>
      <c r="C1699" t="s">
        <v>2733</v>
      </c>
    </row>
    <row r="1700" spans="1:3">
      <c r="A1700" s="45" t="s">
        <v>3729</v>
      </c>
      <c r="B1700" s="44" t="s">
        <v>3730</v>
      </c>
      <c r="C1700" t="s">
        <v>2733</v>
      </c>
    </row>
    <row r="1701" spans="1:3">
      <c r="A1701" s="45" t="s">
        <v>3731</v>
      </c>
      <c r="B1701" s="44" t="s">
        <v>3732</v>
      </c>
      <c r="C1701" t="s">
        <v>2733</v>
      </c>
    </row>
    <row r="1702" spans="1:3">
      <c r="A1702" s="45" t="s">
        <v>3733</v>
      </c>
      <c r="B1702" s="44" t="s">
        <v>3734</v>
      </c>
      <c r="C1702" t="s">
        <v>2733</v>
      </c>
    </row>
    <row r="1703" spans="1:3">
      <c r="A1703" s="45" t="s">
        <v>3735</v>
      </c>
      <c r="B1703" s="44" t="s">
        <v>3736</v>
      </c>
      <c r="C1703" t="s">
        <v>2733</v>
      </c>
    </row>
    <row r="1704" spans="1:3">
      <c r="A1704" s="45" t="s">
        <v>3737</v>
      </c>
      <c r="B1704" s="44" t="s">
        <v>3738</v>
      </c>
      <c r="C1704" t="s">
        <v>2733</v>
      </c>
    </row>
    <row r="1705" spans="1:3">
      <c r="A1705" s="45" t="s">
        <v>246</v>
      </c>
      <c r="B1705" s="44" t="s">
        <v>247</v>
      </c>
      <c r="C1705" t="s">
        <v>2733</v>
      </c>
    </row>
    <row r="1706" spans="1:3">
      <c r="A1706" s="45" t="s">
        <v>3739</v>
      </c>
      <c r="B1706" s="44" t="s">
        <v>3740</v>
      </c>
      <c r="C1706" t="s">
        <v>2733</v>
      </c>
    </row>
    <row r="1707" spans="1:3">
      <c r="A1707" s="45" t="s">
        <v>3741</v>
      </c>
      <c r="B1707" s="44" t="s">
        <v>3742</v>
      </c>
      <c r="C1707" t="s">
        <v>2733</v>
      </c>
    </row>
    <row r="1708" spans="1:3">
      <c r="A1708" s="45" t="s">
        <v>3743</v>
      </c>
      <c r="B1708" s="44" t="s">
        <v>3744</v>
      </c>
      <c r="C1708" t="s">
        <v>2733</v>
      </c>
    </row>
    <row r="1709" spans="1:3">
      <c r="A1709" s="45" t="s">
        <v>3745</v>
      </c>
      <c r="B1709" s="44" t="s">
        <v>3746</v>
      </c>
      <c r="C1709" t="s">
        <v>2733</v>
      </c>
    </row>
    <row r="1710" spans="1:3">
      <c r="A1710" s="45" t="s">
        <v>3747</v>
      </c>
      <c r="B1710" s="44" t="s">
        <v>3748</v>
      </c>
      <c r="C1710" t="s">
        <v>2733</v>
      </c>
    </row>
    <row r="1711" spans="1:3">
      <c r="A1711" s="45" t="s">
        <v>3749</v>
      </c>
      <c r="B1711" s="44" t="s">
        <v>3750</v>
      </c>
      <c r="C1711" t="s">
        <v>2733</v>
      </c>
    </row>
    <row r="1712" spans="1:3">
      <c r="A1712" s="45" t="s">
        <v>3751</v>
      </c>
      <c r="B1712" s="44" t="s">
        <v>3752</v>
      </c>
      <c r="C1712" t="s">
        <v>2733</v>
      </c>
    </row>
    <row r="1713" spans="1:3">
      <c r="A1713" s="45" t="s">
        <v>3753</v>
      </c>
      <c r="B1713" s="44" t="s">
        <v>3754</v>
      </c>
      <c r="C1713" t="s">
        <v>2733</v>
      </c>
    </row>
    <row r="1714" spans="1:3">
      <c r="A1714" s="45" t="s">
        <v>3755</v>
      </c>
      <c r="B1714" s="44" t="s">
        <v>3756</v>
      </c>
      <c r="C1714" t="s">
        <v>2733</v>
      </c>
    </row>
    <row r="1715" spans="1:3">
      <c r="A1715" s="45" t="s">
        <v>3757</v>
      </c>
      <c r="B1715" s="44" t="s">
        <v>3758</v>
      </c>
      <c r="C1715" t="s">
        <v>2733</v>
      </c>
    </row>
    <row r="1716" spans="1:3">
      <c r="A1716" s="45" t="s">
        <v>3759</v>
      </c>
      <c r="B1716" s="44" t="s">
        <v>3760</v>
      </c>
      <c r="C1716" t="s">
        <v>2733</v>
      </c>
    </row>
    <row r="1717" spans="1:3">
      <c r="A1717" s="45" t="s">
        <v>3761</v>
      </c>
      <c r="B1717" s="44" t="s">
        <v>3762</v>
      </c>
      <c r="C1717" t="s">
        <v>2733</v>
      </c>
    </row>
    <row r="1718" spans="1:3">
      <c r="A1718" s="45" t="s">
        <v>248</v>
      </c>
      <c r="B1718" s="44" t="s">
        <v>249</v>
      </c>
      <c r="C1718" t="s">
        <v>2733</v>
      </c>
    </row>
    <row r="1719" spans="1:3">
      <c r="A1719" s="45" t="s">
        <v>3763</v>
      </c>
      <c r="B1719" s="44" t="s">
        <v>3764</v>
      </c>
      <c r="C1719" t="s">
        <v>2733</v>
      </c>
    </row>
    <row r="1720" spans="1:3">
      <c r="A1720" s="45" t="s">
        <v>3765</v>
      </c>
      <c r="B1720" s="44" t="s">
        <v>3766</v>
      </c>
      <c r="C1720" t="s">
        <v>2733</v>
      </c>
    </row>
    <row r="1721" spans="1:3">
      <c r="A1721" s="45" t="s">
        <v>3767</v>
      </c>
      <c r="B1721" s="44" t="s">
        <v>3768</v>
      </c>
      <c r="C1721" t="s">
        <v>2733</v>
      </c>
    </row>
    <row r="1722" spans="1:3">
      <c r="A1722" s="45" t="s">
        <v>3769</v>
      </c>
      <c r="B1722" s="44" t="s">
        <v>3770</v>
      </c>
      <c r="C1722" t="s">
        <v>2733</v>
      </c>
    </row>
    <row r="1723" spans="1:3">
      <c r="A1723" s="45" t="s">
        <v>3771</v>
      </c>
      <c r="B1723" s="44" t="s">
        <v>3772</v>
      </c>
      <c r="C1723" t="s">
        <v>2733</v>
      </c>
    </row>
    <row r="1724" spans="1:3">
      <c r="A1724" s="45" t="s">
        <v>3773</v>
      </c>
      <c r="B1724" s="44" t="s">
        <v>3774</v>
      </c>
      <c r="C1724" t="s">
        <v>2733</v>
      </c>
    </row>
    <row r="1725" spans="1:3">
      <c r="A1725" s="45" t="s">
        <v>250</v>
      </c>
      <c r="B1725" s="44" t="s">
        <v>251</v>
      </c>
      <c r="C1725" t="s">
        <v>2733</v>
      </c>
    </row>
    <row r="1726" spans="1:3">
      <c r="A1726" s="45" t="s">
        <v>3775</v>
      </c>
      <c r="B1726" s="44" t="s">
        <v>3776</v>
      </c>
      <c r="C1726" t="s">
        <v>2733</v>
      </c>
    </row>
    <row r="1727" spans="1:3">
      <c r="A1727" s="45" t="s">
        <v>3777</v>
      </c>
      <c r="B1727" s="44" t="s">
        <v>3778</v>
      </c>
      <c r="C1727" t="s">
        <v>2733</v>
      </c>
    </row>
    <row r="1728" spans="1:3">
      <c r="A1728" s="45" t="s">
        <v>252</v>
      </c>
      <c r="B1728" s="44" t="s">
        <v>253</v>
      </c>
      <c r="C1728" t="s">
        <v>2733</v>
      </c>
    </row>
    <row r="1729" spans="1:3">
      <c r="A1729" s="45" t="s">
        <v>3779</v>
      </c>
      <c r="B1729" s="44" t="s">
        <v>3780</v>
      </c>
      <c r="C1729" t="s">
        <v>2733</v>
      </c>
    </row>
    <row r="1730" spans="1:3">
      <c r="A1730" s="45" t="s">
        <v>3781</v>
      </c>
      <c r="B1730" s="44" t="s">
        <v>3782</v>
      </c>
      <c r="C1730" t="s">
        <v>2733</v>
      </c>
    </row>
    <row r="1731" spans="1:3">
      <c r="A1731" s="45" t="s">
        <v>3783</v>
      </c>
      <c r="B1731" s="44" t="s">
        <v>3784</v>
      </c>
      <c r="C1731" t="s">
        <v>2733</v>
      </c>
    </row>
    <row r="1732" spans="1:3">
      <c r="A1732" s="45" t="s">
        <v>3785</v>
      </c>
      <c r="B1732" s="44" t="s">
        <v>3786</v>
      </c>
      <c r="C1732" t="s">
        <v>2733</v>
      </c>
    </row>
    <row r="1733" spans="1:3">
      <c r="A1733" s="45" t="s">
        <v>254</v>
      </c>
      <c r="B1733" s="44" t="s">
        <v>255</v>
      </c>
      <c r="C1733" t="s">
        <v>2733</v>
      </c>
    </row>
    <row r="1734" spans="1:3">
      <c r="A1734" s="45" t="s">
        <v>3787</v>
      </c>
      <c r="B1734" s="44" t="s">
        <v>3788</v>
      </c>
      <c r="C1734" t="s">
        <v>2733</v>
      </c>
    </row>
    <row r="1735" spans="1:3">
      <c r="A1735" s="45" t="s">
        <v>3789</v>
      </c>
      <c r="B1735" s="44" t="s">
        <v>3790</v>
      </c>
      <c r="C1735" t="s">
        <v>2733</v>
      </c>
    </row>
    <row r="1736" spans="1:3">
      <c r="A1736" s="45" t="s">
        <v>3791</v>
      </c>
      <c r="B1736" s="44" t="s">
        <v>3792</v>
      </c>
      <c r="C1736" t="s">
        <v>2733</v>
      </c>
    </row>
    <row r="1737" spans="1:3">
      <c r="A1737" s="45" t="s">
        <v>3793</v>
      </c>
      <c r="B1737" s="44" t="s">
        <v>3794</v>
      </c>
      <c r="C1737" t="s">
        <v>2733</v>
      </c>
    </row>
    <row r="1738" spans="1:3">
      <c r="A1738" s="45" t="s">
        <v>3795</v>
      </c>
      <c r="B1738" s="44" t="s">
        <v>3796</v>
      </c>
      <c r="C1738" t="s">
        <v>2733</v>
      </c>
    </row>
    <row r="1739" spans="1:3">
      <c r="A1739" s="45" t="s">
        <v>256</v>
      </c>
      <c r="B1739" s="44" t="s">
        <v>257</v>
      </c>
      <c r="C1739" t="s">
        <v>2733</v>
      </c>
    </row>
    <row r="1740" spans="1:3">
      <c r="A1740" s="45" t="s">
        <v>3797</v>
      </c>
      <c r="B1740" s="44" t="s">
        <v>3798</v>
      </c>
      <c r="C1740" t="s">
        <v>2733</v>
      </c>
    </row>
    <row r="1741" spans="1:3">
      <c r="A1741" s="45" t="s">
        <v>258</v>
      </c>
      <c r="B1741" s="44" t="s">
        <v>259</v>
      </c>
      <c r="C1741" t="s">
        <v>2733</v>
      </c>
    </row>
    <row r="1742" spans="1:3">
      <c r="A1742" s="45" t="s">
        <v>260</v>
      </c>
      <c r="B1742" s="44" t="s">
        <v>261</v>
      </c>
      <c r="C1742" t="s">
        <v>2733</v>
      </c>
    </row>
    <row r="1743" spans="1:3">
      <c r="A1743" s="45" t="s">
        <v>3799</v>
      </c>
      <c r="B1743" s="44" t="s">
        <v>3800</v>
      </c>
      <c r="C1743" t="s">
        <v>2733</v>
      </c>
    </row>
    <row r="1744" spans="1:3">
      <c r="A1744" s="45" t="s">
        <v>262</v>
      </c>
      <c r="B1744" s="44" t="s">
        <v>263</v>
      </c>
      <c r="C1744" t="s">
        <v>2733</v>
      </c>
    </row>
    <row r="1745" spans="1:3">
      <c r="A1745" s="45" t="s">
        <v>264</v>
      </c>
      <c r="B1745" s="44" t="s">
        <v>265</v>
      </c>
      <c r="C1745" t="s">
        <v>2733</v>
      </c>
    </row>
    <row r="1746" spans="1:3">
      <c r="A1746" s="45" t="s">
        <v>3801</v>
      </c>
      <c r="B1746" s="44" t="s">
        <v>3802</v>
      </c>
      <c r="C1746" t="s">
        <v>2733</v>
      </c>
    </row>
    <row r="1747" spans="1:3">
      <c r="A1747" s="45" t="s">
        <v>3803</v>
      </c>
      <c r="B1747" s="44" t="s">
        <v>3804</v>
      </c>
      <c r="C1747" t="s">
        <v>2733</v>
      </c>
    </row>
    <row r="1748" spans="1:3">
      <c r="A1748" s="45" t="s">
        <v>3805</v>
      </c>
      <c r="B1748" s="44" t="s">
        <v>3806</v>
      </c>
      <c r="C1748" t="s">
        <v>2733</v>
      </c>
    </row>
    <row r="1749" spans="1:3">
      <c r="A1749" s="45" t="s">
        <v>3807</v>
      </c>
      <c r="B1749" s="44" t="s">
        <v>3808</v>
      </c>
      <c r="C1749" t="s">
        <v>2733</v>
      </c>
    </row>
    <row r="1750" spans="1:3">
      <c r="A1750" s="45" t="s">
        <v>266</v>
      </c>
      <c r="B1750" s="44" t="s">
        <v>267</v>
      </c>
      <c r="C1750" t="s">
        <v>2733</v>
      </c>
    </row>
    <row r="1751" spans="1:3">
      <c r="A1751" s="45" t="s">
        <v>3809</v>
      </c>
      <c r="B1751" s="44" t="s">
        <v>3810</v>
      </c>
      <c r="C1751" t="s">
        <v>2733</v>
      </c>
    </row>
    <row r="1752" spans="1:3">
      <c r="A1752" s="45" t="s">
        <v>3811</v>
      </c>
      <c r="B1752" s="44" t="s">
        <v>3812</v>
      </c>
      <c r="C1752" t="s">
        <v>2733</v>
      </c>
    </row>
    <row r="1753" spans="1:3">
      <c r="A1753" s="45" t="s">
        <v>268</v>
      </c>
      <c r="B1753" s="44" t="s">
        <v>269</v>
      </c>
      <c r="C1753" t="s">
        <v>2733</v>
      </c>
    </row>
    <row r="1754" spans="1:3">
      <c r="A1754" s="45" t="s">
        <v>270</v>
      </c>
      <c r="B1754" s="44" t="s">
        <v>271</v>
      </c>
      <c r="C1754" t="s">
        <v>2733</v>
      </c>
    </row>
    <row r="1755" spans="1:3">
      <c r="A1755" s="45" t="s">
        <v>272</v>
      </c>
      <c r="B1755" s="44" t="s">
        <v>273</v>
      </c>
      <c r="C1755" t="s">
        <v>2733</v>
      </c>
    </row>
    <row r="1756" spans="1:3">
      <c r="A1756" s="45" t="s">
        <v>274</v>
      </c>
      <c r="B1756" s="44" t="s">
        <v>275</v>
      </c>
      <c r="C1756" t="s">
        <v>2733</v>
      </c>
    </row>
    <row r="1757" spans="1:3">
      <c r="A1757" s="45" t="s">
        <v>276</v>
      </c>
      <c r="B1757" s="44" t="s">
        <v>277</v>
      </c>
      <c r="C1757" t="s">
        <v>2733</v>
      </c>
    </row>
    <row r="1758" spans="1:3">
      <c r="A1758" s="45" t="s">
        <v>278</v>
      </c>
      <c r="B1758" s="44" t="s">
        <v>279</v>
      </c>
      <c r="C1758" t="s">
        <v>2733</v>
      </c>
    </row>
    <row r="1759" spans="1:3">
      <c r="A1759" s="45" t="s">
        <v>3813</v>
      </c>
      <c r="B1759" s="44" t="s">
        <v>3814</v>
      </c>
      <c r="C1759" t="s">
        <v>2733</v>
      </c>
    </row>
    <row r="1760" spans="1:3">
      <c r="A1760" s="45" t="s">
        <v>3815</v>
      </c>
      <c r="B1760" s="44" t="s">
        <v>3816</v>
      </c>
      <c r="C1760" t="s">
        <v>2733</v>
      </c>
    </row>
    <row r="1761" spans="1:3">
      <c r="A1761" s="45" t="s">
        <v>280</v>
      </c>
      <c r="B1761" s="44" t="s">
        <v>281</v>
      </c>
      <c r="C1761" t="s">
        <v>2733</v>
      </c>
    </row>
    <row r="1762" spans="1:3">
      <c r="A1762" s="45" t="s">
        <v>3817</v>
      </c>
      <c r="B1762" s="44" t="s">
        <v>3818</v>
      </c>
      <c r="C1762" t="s">
        <v>2733</v>
      </c>
    </row>
    <row r="1763" spans="1:3">
      <c r="A1763" s="45" t="s">
        <v>282</v>
      </c>
      <c r="B1763" s="44" t="s">
        <v>283</v>
      </c>
      <c r="C1763" t="s">
        <v>2733</v>
      </c>
    </row>
    <row r="1764" spans="1:3">
      <c r="A1764" s="45" t="s">
        <v>284</v>
      </c>
      <c r="B1764" s="44" t="s">
        <v>285</v>
      </c>
      <c r="C1764" t="s">
        <v>2733</v>
      </c>
    </row>
    <row r="1765" spans="1:3">
      <c r="A1765" s="45" t="s">
        <v>286</v>
      </c>
      <c r="B1765" s="44" t="s">
        <v>287</v>
      </c>
      <c r="C1765" t="s">
        <v>2733</v>
      </c>
    </row>
    <row r="1766" spans="1:3">
      <c r="A1766" s="45" t="s">
        <v>288</v>
      </c>
      <c r="B1766" s="44" t="s">
        <v>289</v>
      </c>
      <c r="C1766" t="s">
        <v>2733</v>
      </c>
    </row>
    <row r="1767" spans="1:3">
      <c r="A1767" s="45" t="s">
        <v>290</v>
      </c>
      <c r="B1767" s="44" t="s">
        <v>291</v>
      </c>
      <c r="C1767" t="s">
        <v>2733</v>
      </c>
    </row>
    <row r="1768" spans="1:3">
      <c r="A1768" s="45" t="s">
        <v>3819</v>
      </c>
      <c r="B1768" s="44" t="s">
        <v>3820</v>
      </c>
      <c r="C1768" t="s">
        <v>2733</v>
      </c>
    </row>
    <row r="1769" spans="1:3">
      <c r="A1769" s="45" t="s">
        <v>3821</v>
      </c>
      <c r="B1769" s="44" t="s">
        <v>3822</v>
      </c>
      <c r="C1769" t="s">
        <v>2733</v>
      </c>
    </row>
    <row r="1770" spans="1:3">
      <c r="A1770" s="45" t="s">
        <v>3823</v>
      </c>
      <c r="B1770" s="44" t="s">
        <v>3824</v>
      </c>
      <c r="C1770" t="s">
        <v>2733</v>
      </c>
    </row>
    <row r="1771" spans="1:3">
      <c r="A1771" s="45" t="s">
        <v>3825</v>
      </c>
      <c r="B1771" s="44" t="s">
        <v>3826</v>
      </c>
      <c r="C1771" t="s">
        <v>2733</v>
      </c>
    </row>
    <row r="1772" spans="1:3">
      <c r="A1772" s="45" t="s">
        <v>3827</v>
      </c>
      <c r="B1772" s="44" t="s">
        <v>3828</v>
      </c>
      <c r="C1772" t="s">
        <v>2733</v>
      </c>
    </row>
    <row r="1773" spans="1:3">
      <c r="A1773" s="45" t="s">
        <v>3829</v>
      </c>
      <c r="B1773" s="44" t="s">
        <v>3830</v>
      </c>
      <c r="C1773" t="s">
        <v>2733</v>
      </c>
    </row>
    <row r="1774" spans="1:3">
      <c r="A1774" s="45" t="s">
        <v>3831</v>
      </c>
      <c r="B1774" s="44" t="s">
        <v>3832</v>
      </c>
      <c r="C1774" t="s">
        <v>2733</v>
      </c>
    </row>
    <row r="1775" spans="1:3">
      <c r="A1775" s="45" t="s">
        <v>3833</v>
      </c>
      <c r="B1775" s="44" t="s">
        <v>3834</v>
      </c>
      <c r="C1775" t="s">
        <v>2733</v>
      </c>
    </row>
    <row r="1776" spans="1:3">
      <c r="A1776" s="45" t="s">
        <v>3835</v>
      </c>
      <c r="B1776" s="44" t="s">
        <v>3836</v>
      </c>
      <c r="C1776" t="s">
        <v>2733</v>
      </c>
    </row>
    <row r="1777" spans="1:3">
      <c r="A1777" s="45" t="s">
        <v>3837</v>
      </c>
      <c r="B1777" s="44" t="s">
        <v>3838</v>
      </c>
      <c r="C1777" t="s">
        <v>2733</v>
      </c>
    </row>
    <row r="1778" spans="1:3">
      <c r="A1778" s="45" t="s">
        <v>3839</v>
      </c>
      <c r="B1778" s="44" t="s">
        <v>3840</v>
      </c>
      <c r="C1778" t="s">
        <v>2733</v>
      </c>
    </row>
    <row r="1779" spans="1:3">
      <c r="A1779" s="45" t="s">
        <v>3841</v>
      </c>
      <c r="B1779" s="44" t="s">
        <v>3842</v>
      </c>
      <c r="C1779" t="s">
        <v>2733</v>
      </c>
    </row>
    <row r="1780" spans="1:3">
      <c r="A1780" s="45" t="s">
        <v>3843</v>
      </c>
      <c r="B1780" s="44" t="s">
        <v>3844</v>
      </c>
      <c r="C1780" t="s">
        <v>2733</v>
      </c>
    </row>
    <row r="1781" spans="1:3">
      <c r="A1781" s="45" t="s">
        <v>292</v>
      </c>
      <c r="B1781" s="44" t="s">
        <v>293</v>
      </c>
      <c r="C1781" t="s">
        <v>2733</v>
      </c>
    </row>
    <row r="1782" spans="1:3">
      <c r="A1782" s="45" t="s">
        <v>3845</v>
      </c>
      <c r="B1782" s="44" t="s">
        <v>3846</v>
      </c>
      <c r="C1782" t="s">
        <v>2733</v>
      </c>
    </row>
    <row r="1783" spans="1:3">
      <c r="A1783" s="45" t="s">
        <v>294</v>
      </c>
      <c r="B1783" s="44" t="s">
        <v>295</v>
      </c>
      <c r="C1783" t="s">
        <v>2733</v>
      </c>
    </row>
    <row r="1784" spans="1:3">
      <c r="A1784" s="45" t="s">
        <v>755</v>
      </c>
      <c r="B1784" s="44" t="s">
        <v>756</v>
      </c>
      <c r="C1784" t="s">
        <v>2733</v>
      </c>
    </row>
    <row r="1785" spans="1:3">
      <c r="A1785" s="45" t="s">
        <v>3847</v>
      </c>
      <c r="B1785" s="44" t="s">
        <v>3848</v>
      </c>
      <c r="C1785" t="s">
        <v>2733</v>
      </c>
    </row>
    <row r="1786" spans="1:3">
      <c r="A1786" s="45" t="s">
        <v>3849</v>
      </c>
      <c r="B1786" s="44" t="s">
        <v>3850</v>
      </c>
      <c r="C1786" t="s">
        <v>2733</v>
      </c>
    </row>
    <row r="1787" spans="1:3">
      <c r="A1787" s="45" t="s">
        <v>3851</v>
      </c>
      <c r="B1787" s="44" t="s">
        <v>3852</v>
      </c>
      <c r="C1787" t="s">
        <v>2733</v>
      </c>
    </row>
    <row r="1788" spans="1:3">
      <c r="A1788" s="45" t="s">
        <v>3853</v>
      </c>
      <c r="B1788" s="44" t="s">
        <v>3854</v>
      </c>
      <c r="C1788" t="s">
        <v>2733</v>
      </c>
    </row>
    <row r="1789" spans="1:3">
      <c r="A1789" s="45" t="s">
        <v>3855</v>
      </c>
      <c r="B1789" s="44" t="s">
        <v>3856</v>
      </c>
      <c r="C1789" t="s">
        <v>2733</v>
      </c>
    </row>
    <row r="1790" spans="1:3">
      <c r="A1790" s="45" t="s">
        <v>3857</v>
      </c>
      <c r="B1790" s="44" t="s">
        <v>3858</v>
      </c>
      <c r="C1790" t="s">
        <v>2733</v>
      </c>
    </row>
    <row r="1791" spans="1:3">
      <c r="A1791" s="45" t="s">
        <v>3859</v>
      </c>
      <c r="B1791" s="44" t="s">
        <v>3860</v>
      </c>
      <c r="C1791" t="s">
        <v>2733</v>
      </c>
    </row>
    <row r="1792" spans="1:3">
      <c r="A1792" s="45" t="s">
        <v>3861</v>
      </c>
      <c r="B1792" s="44" t="s">
        <v>3862</v>
      </c>
      <c r="C1792" t="s">
        <v>2733</v>
      </c>
    </row>
    <row r="1793" spans="1:3">
      <c r="A1793" s="45" t="s">
        <v>3863</v>
      </c>
      <c r="B1793" s="44" t="s">
        <v>3864</v>
      </c>
      <c r="C1793" t="s">
        <v>2733</v>
      </c>
    </row>
    <row r="1794" spans="1:3">
      <c r="A1794" s="45" t="s">
        <v>3865</v>
      </c>
      <c r="B1794" s="44" t="s">
        <v>3866</v>
      </c>
      <c r="C1794" t="s">
        <v>2733</v>
      </c>
    </row>
    <row r="1795" spans="1:3">
      <c r="A1795" s="45" t="s">
        <v>3867</v>
      </c>
      <c r="B1795" s="44" t="s">
        <v>3868</v>
      </c>
      <c r="C1795" t="s">
        <v>2733</v>
      </c>
    </row>
    <row r="1796" spans="1:3">
      <c r="A1796" s="45" t="s">
        <v>3869</v>
      </c>
      <c r="B1796" s="44" t="s">
        <v>3870</v>
      </c>
      <c r="C1796" t="s">
        <v>2733</v>
      </c>
    </row>
    <row r="1797" spans="1:3">
      <c r="A1797" s="45" t="s">
        <v>3871</v>
      </c>
      <c r="B1797" s="44" t="s">
        <v>3872</v>
      </c>
      <c r="C1797" t="s">
        <v>2733</v>
      </c>
    </row>
    <row r="1798" spans="1:3">
      <c r="A1798" s="45" t="s">
        <v>757</v>
      </c>
      <c r="B1798" s="44" t="s">
        <v>758</v>
      </c>
      <c r="C1798" t="s">
        <v>2733</v>
      </c>
    </row>
    <row r="1799" spans="1:3">
      <c r="A1799" s="45" t="s">
        <v>3873</v>
      </c>
      <c r="B1799" s="44" t="s">
        <v>3874</v>
      </c>
      <c r="C1799" t="s">
        <v>2733</v>
      </c>
    </row>
    <row r="1800" spans="1:3">
      <c r="A1800" s="45" t="s">
        <v>3875</v>
      </c>
      <c r="B1800" s="44" t="s">
        <v>3876</v>
      </c>
      <c r="C1800" t="s">
        <v>2733</v>
      </c>
    </row>
    <row r="1801" spans="1:3">
      <c r="A1801" s="45" t="s">
        <v>3877</v>
      </c>
      <c r="B1801" s="44" t="s">
        <v>3878</v>
      </c>
      <c r="C1801" t="s">
        <v>2733</v>
      </c>
    </row>
    <row r="1802" spans="1:3">
      <c r="A1802" s="45" t="s">
        <v>3879</v>
      </c>
      <c r="B1802" s="44" t="s">
        <v>3880</v>
      </c>
      <c r="C1802" t="s">
        <v>2733</v>
      </c>
    </row>
    <row r="1803" spans="1:3">
      <c r="A1803" s="45" t="s">
        <v>3881</v>
      </c>
      <c r="B1803" s="44" t="s">
        <v>3882</v>
      </c>
      <c r="C1803" t="s">
        <v>2733</v>
      </c>
    </row>
    <row r="1804" spans="1:3">
      <c r="A1804" s="45" t="s">
        <v>3883</v>
      </c>
      <c r="B1804" s="44" t="s">
        <v>3884</v>
      </c>
      <c r="C1804" t="s">
        <v>2733</v>
      </c>
    </row>
    <row r="1805" spans="1:3">
      <c r="A1805" s="45" t="s">
        <v>3885</v>
      </c>
      <c r="B1805" s="44" t="s">
        <v>3886</v>
      </c>
      <c r="C1805" t="s">
        <v>2733</v>
      </c>
    </row>
    <row r="1806" spans="1:3">
      <c r="A1806" s="45" t="s">
        <v>3887</v>
      </c>
      <c r="B1806" s="44" t="s">
        <v>3888</v>
      </c>
      <c r="C1806" t="s">
        <v>2733</v>
      </c>
    </row>
    <row r="1807" spans="1:3">
      <c r="A1807" s="45" t="s">
        <v>3889</v>
      </c>
      <c r="B1807" s="44" t="s">
        <v>3890</v>
      </c>
      <c r="C1807" t="s">
        <v>2733</v>
      </c>
    </row>
    <row r="1808" spans="1:3">
      <c r="A1808" s="45" t="s">
        <v>3891</v>
      </c>
      <c r="B1808" s="44" t="s">
        <v>3892</v>
      </c>
      <c r="C1808" t="s">
        <v>2733</v>
      </c>
    </row>
    <row r="1809" spans="1:3">
      <c r="A1809" s="45" t="s">
        <v>3893</v>
      </c>
      <c r="B1809" s="44" t="s">
        <v>3894</v>
      </c>
      <c r="C1809" t="s">
        <v>2733</v>
      </c>
    </row>
    <row r="1810" spans="1:3">
      <c r="A1810" s="45" t="s">
        <v>3895</v>
      </c>
      <c r="B1810" s="44" t="s">
        <v>3896</v>
      </c>
      <c r="C1810" t="s">
        <v>2733</v>
      </c>
    </row>
    <row r="1811" spans="1:3">
      <c r="A1811" s="45" t="s">
        <v>3897</v>
      </c>
      <c r="B1811" s="44" t="s">
        <v>3898</v>
      </c>
      <c r="C1811" t="s">
        <v>2733</v>
      </c>
    </row>
    <row r="1812" spans="1:3">
      <c r="A1812" s="45" t="s">
        <v>3899</v>
      </c>
      <c r="B1812" s="44" t="s">
        <v>3900</v>
      </c>
      <c r="C1812" t="s">
        <v>2733</v>
      </c>
    </row>
    <row r="1813" spans="1:3">
      <c r="A1813" s="45" t="s">
        <v>3901</v>
      </c>
      <c r="B1813" s="44" t="s">
        <v>3902</v>
      </c>
      <c r="C1813" t="s">
        <v>2733</v>
      </c>
    </row>
    <row r="1814" spans="1:3">
      <c r="A1814" s="45" t="s">
        <v>3903</v>
      </c>
      <c r="B1814" s="44" t="s">
        <v>3904</v>
      </c>
      <c r="C1814" t="s">
        <v>2733</v>
      </c>
    </row>
    <row r="1815" spans="1:3">
      <c r="A1815" s="45" t="s">
        <v>3905</v>
      </c>
      <c r="B1815" s="44" t="s">
        <v>3906</v>
      </c>
      <c r="C1815" t="s">
        <v>2733</v>
      </c>
    </row>
    <row r="1816" spans="1:3">
      <c r="A1816" s="45" t="s">
        <v>3907</v>
      </c>
      <c r="B1816" s="44" t="s">
        <v>3908</v>
      </c>
      <c r="C1816" t="s">
        <v>2733</v>
      </c>
    </row>
    <row r="1817" spans="1:3">
      <c r="A1817" s="45" t="s">
        <v>3909</v>
      </c>
      <c r="B1817" s="44" t="s">
        <v>3910</v>
      </c>
      <c r="C1817" t="s">
        <v>2733</v>
      </c>
    </row>
    <row r="1818" spans="1:3">
      <c r="A1818" s="45" t="s">
        <v>3911</v>
      </c>
      <c r="B1818" s="44" t="s">
        <v>3912</v>
      </c>
      <c r="C1818" t="s">
        <v>2733</v>
      </c>
    </row>
    <row r="1819" spans="1:3">
      <c r="A1819" s="45" t="s">
        <v>3913</v>
      </c>
      <c r="B1819" s="44" t="s">
        <v>3914</v>
      </c>
      <c r="C1819" t="s">
        <v>2733</v>
      </c>
    </row>
    <row r="1820" spans="1:3">
      <c r="A1820" s="45" t="s">
        <v>3915</v>
      </c>
      <c r="B1820" s="44" t="s">
        <v>3916</v>
      </c>
      <c r="C1820" t="s">
        <v>2733</v>
      </c>
    </row>
    <row r="1821" spans="1:3">
      <c r="A1821" s="45" t="s">
        <v>3917</v>
      </c>
      <c r="B1821" s="44" t="s">
        <v>3918</v>
      </c>
      <c r="C1821" t="s">
        <v>2733</v>
      </c>
    </row>
    <row r="1822" spans="1:3">
      <c r="A1822" s="45" t="s">
        <v>3919</v>
      </c>
      <c r="B1822" s="44" t="s">
        <v>3920</v>
      </c>
      <c r="C1822" t="s">
        <v>2733</v>
      </c>
    </row>
    <row r="1823" spans="1:3">
      <c r="A1823" s="45" t="s">
        <v>3921</v>
      </c>
      <c r="B1823" s="44" t="s">
        <v>3922</v>
      </c>
      <c r="C1823" t="s">
        <v>2733</v>
      </c>
    </row>
    <row r="1824" spans="1:3">
      <c r="A1824" s="45" t="s">
        <v>296</v>
      </c>
      <c r="B1824" s="44" t="s">
        <v>297</v>
      </c>
      <c r="C1824" t="s">
        <v>2733</v>
      </c>
    </row>
    <row r="1825" spans="1:3">
      <c r="A1825" s="45" t="s">
        <v>3923</v>
      </c>
      <c r="B1825" s="44" t="s">
        <v>3924</v>
      </c>
      <c r="C1825" t="s">
        <v>2733</v>
      </c>
    </row>
    <row r="1826" spans="1:3">
      <c r="A1826" s="45" t="s">
        <v>3925</v>
      </c>
      <c r="B1826" s="44" t="s">
        <v>3926</v>
      </c>
      <c r="C1826" t="s">
        <v>2733</v>
      </c>
    </row>
    <row r="1827" spans="1:3">
      <c r="A1827" s="45" t="s">
        <v>3927</v>
      </c>
      <c r="B1827" s="44" t="s">
        <v>3928</v>
      </c>
      <c r="C1827" t="s">
        <v>2733</v>
      </c>
    </row>
    <row r="1828" spans="1:3">
      <c r="A1828" s="45" t="s">
        <v>3929</v>
      </c>
      <c r="B1828" s="44" t="s">
        <v>3930</v>
      </c>
      <c r="C1828" t="s">
        <v>2733</v>
      </c>
    </row>
    <row r="1829" spans="1:3">
      <c r="A1829" s="45" t="s">
        <v>3931</v>
      </c>
      <c r="B1829" s="44" t="s">
        <v>3932</v>
      </c>
      <c r="C1829" t="s">
        <v>2733</v>
      </c>
    </row>
    <row r="1830" spans="1:3">
      <c r="A1830" s="45" t="s">
        <v>3933</v>
      </c>
      <c r="B1830" s="44" t="s">
        <v>3934</v>
      </c>
      <c r="C1830" t="s">
        <v>2733</v>
      </c>
    </row>
    <row r="1831" spans="1:3">
      <c r="A1831" s="45" t="s">
        <v>3935</v>
      </c>
      <c r="B1831" s="44" t="s">
        <v>3936</v>
      </c>
      <c r="C1831" t="s">
        <v>2733</v>
      </c>
    </row>
    <row r="1832" spans="1:3">
      <c r="A1832" s="45" t="s">
        <v>3937</v>
      </c>
      <c r="B1832" s="44" t="s">
        <v>3938</v>
      </c>
      <c r="C1832" t="s">
        <v>2733</v>
      </c>
    </row>
    <row r="1833" spans="1:3">
      <c r="A1833" s="45" t="s">
        <v>3939</v>
      </c>
      <c r="B1833" s="44" t="s">
        <v>3940</v>
      </c>
      <c r="C1833" t="s">
        <v>2733</v>
      </c>
    </row>
    <row r="1834" spans="1:3">
      <c r="A1834" s="45" t="s">
        <v>3941</v>
      </c>
      <c r="B1834" s="44" t="s">
        <v>3942</v>
      </c>
      <c r="C1834" t="s">
        <v>2733</v>
      </c>
    </row>
    <row r="1835" spans="1:3">
      <c r="A1835" s="45" t="s">
        <v>3943</v>
      </c>
      <c r="B1835" s="44" t="s">
        <v>3944</v>
      </c>
      <c r="C1835" t="s">
        <v>2733</v>
      </c>
    </row>
    <row r="1836" spans="1:3">
      <c r="A1836" s="45" t="s">
        <v>3945</v>
      </c>
      <c r="B1836" s="44" t="s">
        <v>3946</v>
      </c>
      <c r="C1836" t="s">
        <v>2733</v>
      </c>
    </row>
    <row r="1837" spans="1:3">
      <c r="A1837" s="45" t="s">
        <v>3947</v>
      </c>
      <c r="B1837" s="44" t="s">
        <v>3948</v>
      </c>
      <c r="C1837" t="s">
        <v>2733</v>
      </c>
    </row>
    <row r="1838" spans="1:3">
      <c r="A1838" s="45" t="s">
        <v>3949</v>
      </c>
      <c r="B1838" s="44" t="s">
        <v>3950</v>
      </c>
      <c r="C1838" t="s">
        <v>2733</v>
      </c>
    </row>
    <row r="1839" spans="1:3">
      <c r="A1839" s="45" t="s">
        <v>3951</v>
      </c>
      <c r="B1839" s="44" t="s">
        <v>3952</v>
      </c>
      <c r="C1839" t="s">
        <v>2733</v>
      </c>
    </row>
    <row r="1840" spans="1:3">
      <c r="A1840" s="45" t="s">
        <v>3953</v>
      </c>
      <c r="B1840" s="44" t="s">
        <v>3954</v>
      </c>
      <c r="C1840" t="s">
        <v>2733</v>
      </c>
    </row>
    <row r="1841" spans="1:3">
      <c r="A1841" s="45" t="s">
        <v>3955</v>
      </c>
      <c r="B1841" s="44" t="s">
        <v>3956</v>
      </c>
      <c r="C1841" t="s">
        <v>2733</v>
      </c>
    </row>
    <row r="1842" spans="1:3">
      <c r="A1842" s="45" t="s">
        <v>3957</v>
      </c>
      <c r="B1842" s="44" t="s">
        <v>3958</v>
      </c>
      <c r="C1842" t="s">
        <v>2733</v>
      </c>
    </row>
    <row r="1843" spans="1:3">
      <c r="A1843" s="45" t="s">
        <v>3959</v>
      </c>
      <c r="B1843" s="44" t="s">
        <v>3960</v>
      </c>
      <c r="C1843" t="s">
        <v>2733</v>
      </c>
    </row>
    <row r="1844" spans="1:3">
      <c r="A1844" s="45" t="s">
        <v>3961</v>
      </c>
      <c r="B1844" s="44" t="s">
        <v>3962</v>
      </c>
      <c r="C1844" t="s">
        <v>2733</v>
      </c>
    </row>
    <row r="1845" spans="1:3">
      <c r="A1845" s="45" t="s">
        <v>3963</v>
      </c>
      <c r="B1845" s="44" t="s">
        <v>3964</v>
      </c>
      <c r="C1845" t="s">
        <v>2733</v>
      </c>
    </row>
    <row r="1846" spans="1:3">
      <c r="A1846" s="45" t="s">
        <v>3965</v>
      </c>
      <c r="B1846" s="44" t="s">
        <v>3966</v>
      </c>
      <c r="C1846" t="s">
        <v>2733</v>
      </c>
    </row>
    <row r="1847" spans="1:3">
      <c r="A1847" s="45" t="s">
        <v>3967</v>
      </c>
      <c r="B1847" s="44" t="s">
        <v>3968</v>
      </c>
      <c r="C1847" t="s">
        <v>2733</v>
      </c>
    </row>
    <row r="1848" spans="1:3">
      <c r="A1848" s="45" t="s">
        <v>3969</v>
      </c>
      <c r="B1848" s="44" t="s">
        <v>3970</v>
      </c>
      <c r="C1848" t="s">
        <v>2733</v>
      </c>
    </row>
    <row r="1849" spans="1:3">
      <c r="A1849" s="45" t="s">
        <v>3971</v>
      </c>
      <c r="B1849" s="44" t="s">
        <v>3972</v>
      </c>
      <c r="C1849" t="s">
        <v>2733</v>
      </c>
    </row>
    <row r="1850" spans="1:3">
      <c r="A1850" s="45" t="s">
        <v>3973</v>
      </c>
      <c r="B1850" s="44" t="s">
        <v>3974</v>
      </c>
      <c r="C1850" t="s">
        <v>2733</v>
      </c>
    </row>
    <row r="1851" spans="1:3">
      <c r="A1851" s="45" t="s">
        <v>3975</v>
      </c>
      <c r="B1851" s="44" t="s">
        <v>3976</v>
      </c>
      <c r="C1851" t="s">
        <v>2733</v>
      </c>
    </row>
    <row r="1852" spans="1:3">
      <c r="A1852" s="45" t="s">
        <v>3977</v>
      </c>
      <c r="B1852" s="44" t="s">
        <v>3978</v>
      </c>
      <c r="C1852" t="s">
        <v>2733</v>
      </c>
    </row>
    <row r="1853" spans="1:3">
      <c r="A1853" s="45" t="s">
        <v>3979</v>
      </c>
      <c r="B1853" s="44" t="s">
        <v>3980</v>
      </c>
      <c r="C1853" t="s">
        <v>2733</v>
      </c>
    </row>
    <row r="1854" spans="1:3">
      <c r="A1854" s="45" t="s">
        <v>3981</v>
      </c>
      <c r="B1854" s="44" t="s">
        <v>3982</v>
      </c>
      <c r="C1854" t="s">
        <v>2733</v>
      </c>
    </row>
    <row r="1855" spans="1:3">
      <c r="A1855" s="45" t="s">
        <v>3983</v>
      </c>
      <c r="B1855" s="44" t="s">
        <v>3984</v>
      </c>
      <c r="C1855" t="s">
        <v>2733</v>
      </c>
    </row>
    <row r="1856" spans="1:3">
      <c r="A1856" s="45" t="s">
        <v>3985</v>
      </c>
      <c r="B1856" s="44" t="s">
        <v>3986</v>
      </c>
      <c r="C1856" t="s">
        <v>2733</v>
      </c>
    </row>
    <row r="1857" spans="1:3">
      <c r="A1857" s="45" t="s">
        <v>3987</v>
      </c>
      <c r="B1857" s="44" t="s">
        <v>3988</v>
      </c>
      <c r="C1857" t="s">
        <v>2733</v>
      </c>
    </row>
    <row r="1858" spans="1:3">
      <c r="A1858" s="45" t="s">
        <v>3989</v>
      </c>
      <c r="B1858" s="44" t="s">
        <v>3990</v>
      </c>
      <c r="C1858" t="s">
        <v>2733</v>
      </c>
    </row>
    <row r="1859" spans="1:3">
      <c r="A1859" s="45" t="s">
        <v>3991</v>
      </c>
      <c r="B1859" s="44" t="s">
        <v>3992</v>
      </c>
      <c r="C1859" t="s">
        <v>2733</v>
      </c>
    </row>
    <row r="1860" spans="1:3">
      <c r="A1860" s="45" t="s">
        <v>3993</v>
      </c>
      <c r="B1860" s="44" t="s">
        <v>3994</v>
      </c>
      <c r="C1860" t="s">
        <v>2733</v>
      </c>
    </row>
    <row r="1861" spans="1:3">
      <c r="A1861" s="45" t="s">
        <v>3995</v>
      </c>
      <c r="B1861" s="44" t="s">
        <v>3996</v>
      </c>
      <c r="C1861" t="s">
        <v>2733</v>
      </c>
    </row>
    <row r="1862" spans="1:3">
      <c r="A1862" s="45" t="s">
        <v>3997</v>
      </c>
      <c r="B1862" s="44" t="s">
        <v>3998</v>
      </c>
      <c r="C1862" t="s">
        <v>2733</v>
      </c>
    </row>
    <row r="1863" spans="1:3">
      <c r="A1863" s="45" t="s">
        <v>3999</v>
      </c>
      <c r="B1863" s="44" t="s">
        <v>4000</v>
      </c>
      <c r="C1863" t="s">
        <v>2733</v>
      </c>
    </row>
    <row r="1864" spans="1:3">
      <c r="A1864" s="45" t="s">
        <v>4001</v>
      </c>
      <c r="B1864" s="44" t="s">
        <v>4002</v>
      </c>
      <c r="C1864" t="s">
        <v>2733</v>
      </c>
    </row>
    <row r="1865" spans="1:3">
      <c r="A1865" s="45" t="s">
        <v>4003</v>
      </c>
      <c r="B1865" s="44" t="s">
        <v>4004</v>
      </c>
      <c r="C1865" t="s">
        <v>2733</v>
      </c>
    </row>
    <row r="1866" spans="1:3">
      <c r="A1866" s="45" t="s">
        <v>4005</v>
      </c>
      <c r="B1866" s="44" t="s">
        <v>4006</v>
      </c>
      <c r="C1866" t="s">
        <v>2733</v>
      </c>
    </row>
    <row r="1867" spans="1:3">
      <c r="A1867" s="45" t="s">
        <v>4007</v>
      </c>
      <c r="B1867" s="44" t="s">
        <v>4008</v>
      </c>
      <c r="C1867" t="s">
        <v>2733</v>
      </c>
    </row>
    <row r="1868" spans="1:3">
      <c r="A1868" s="45" t="s">
        <v>4009</v>
      </c>
      <c r="B1868" s="44" t="s">
        <v>4010</v>
      </c>
      <c r="C1868" t="s">
        <v>2733</v>
      </c>
    </row>
    <row r="1869" spans="1:3">
      <c r="A1869" s="45" t="s">
        <v>4011</v>
      </c>
      <c r="B1869" s="44" t="s">
        <v>4012</v>
      </c>
      <c r="C1869" t="s">
        <v>2733</v>
      </c>
    </row>
    <row r="1870" spans="1:3">
      <c r="A1870" s="45" t="s">
        <v>4013</v>
      </c>
      <c r="B1870" s="44" t="s">
        <v>4014</v>
      </c>
      <c r="C1870" t="s">
        <v>2733</v>
      </c>
    </row>
    <row r="1871" spans="1:3">
      <c r="A1871" s="45" t="s">
        <v>4015</v>
      </c>
      <c r="B1871" s="44" t="s">
        <v>4016</v>
      </c>
      <c r="C1871" t="s">
        <v>2733</v>
      </c>
    </row>
    <row r="1872" spans="1:3">
      <c r="A1872" s="45" t="s">
        <v>4017</v>
      </c>
      <c r="B1872" s="44" t="s">
        <v>4018</v>
      </c>
      <c r="C1872" t="s">
        <v>2733</v>
      </c>
    </row>
    <row r="1873" spans="1:3">
      <c r="A1873" s="45" t="s">
        <v>4019</v>
      </c>
      <c r="B1873" s="44" t="s">
        <v>4020</v>
      </c>
      <c r="C1873" t="s">
        <v>2733</v>
      </c>
    </row>
    <row r="1874" spans="1:3">
      <c r="A1874" s="45" t="s">
        <v>4021</v>
      </c>
      <c r="B1874" s="44" t="s">
        <v>4022</v>
      </c>
      <c r="C1874" t="s">
        <v>2733</v>
      </c>
    </row>
    <row r="1875" spans="1:3">
      <c r="A1875" s="45" t="s">
        <v>4023</v>
      </c>
      <c r="B1875" s="44" t="s">
        <v>4024</v>
      </c>
      <c r="C1875" t="s">
        <v>2733</v>
      </c>
    </row>
    <row r="1876" spans="1:3">
      <c r="A1876" s="45" t="s">
        <v>4025</v>
      </c>
      <c r="B1876" s="44" t="s">
        <v>4026</v>
      </c>
      <c r="C1876" t="s">
        <v>2733</v>
      </c>
    </row>
    <row r="1877" spans="1:3">
      <c r="A1877" s="45" t="s">
        <v>4027</v>
      </c>
      <c r="B1877" s="44" t="s">
        <v>4028</v>
      </c>
      <c r="C1877" t="s">
        <v>2733</v>
      </c>
    </row>
    <row r="1878" spans="1:3">
      <c r="A1878" s="45" t="s">
        <v>4029</v>
      </c>
      <c r="B1878" s="44" t="s">
        <v>4030</v>
      </c>
      <c r="C1878" t="s">
        <v>2733</v>
      </c>
    </row>
    <row r="1879" spans="1:3">
      <c r="A1879" s="45" t="s">
        <v>4031</v>
      </c>
      <c r="B1879" s="44" t="s">
        <v>4032</v>
      </c>
      <c r="C1879" t="s">
        <v>2733</v>
      </c>
    </row>
    <row r="1880" spans="1:3">
      <c r="A1880" s="45" t="s">
        <v>4033</v>
      </c>
      <c r="B1880" s="44" t="s">
        <v>4034</v>
      </c>
      <c r="C1880" t="s">
        <v>2733</v>
      </c>
    </row>
    <row r="1881" spans="1:3">
      <c r="A1881" s="45" t="s">
        <v>4035</v>
      </c>
      <c r="B1881" s="44" t="s">
        <v>4036</v>
      </c>
      <c r="C1881" t="s">
        <v>2733</v>
      </c>
    </row>
    <row r="1882" spans="1:3">
      <c r="A1882" s="45" t="s">
        <v>4037</v>
      </c>
      <c r="B1882" s="44" t="s">
        <v>4038</v>
      </c>
      <c r="C1882" t="s">
        <v>2733</v>
      </c>
    </row>
    <row r="1883" spans="1:3">
      <c r="A1883" s="45" t="s">
        <v>4039</v>
      </c>
      <c r="B1883" s="44" t="s">
        <v>4040</v>
      </c>
      <c r="C1883" t="s">
        <v>2733</v>
      </c>
    </row>
    <row r="1884" spans="1:3">
      <c r="A1884" s="45" t="s">
        <v>4041</v>
      </c>
      <c r="B1884" s="44" t="s">
        <v>4042</v>
      </c>
      <c r="C1884" t="s">
        <v>2733</v>
      </c>
    </row>
    <row r="1885" spans="1:3">
      <c r="A1885" s="45" t="s">
        <v>4043</v>
      </c>
      <c r="B1885" s="44" t="s">
        <v>4044</v>
      </c>
      <c r="C1885" t="s">
        <v>2733</v>
      </c>
    </row>
    <row r="1886" spans="1:3">
      <c r="A1886" s="45" t="s">
        <v>4045</v>
      </c>
      <c r="B1886" s="44" t="s">
        <v>4046</v>
      </c>
      <c r="C1886" t="s">
        <v>2733</v>
      </c>
    </row>
    <row r="1887" spans="1:3">
      <c r="A1887" s="45" t="s">
        <v>4047</v>
      </c>
      <c r="B1887" s="44" t="s">
        <v>4048</v>
      </c>
      <c r="C1887" t="s">
        <v>2733</v>
      </c>
    </row>
    <row r="1888" spans="1:3">
      <c r="A1888" s="45" t="s">
        <v>4049</v>
      </c>
      <c r="B1888" s="44" t="s">
        <v>4050</v>
      </c>
      <c r="C1888" t="s">
        <v>2733</v>
      </c>
    </row>
    <row r="1889" spans="1:3">
      <c r="A1889" s="45" t="s">
        <v>4051</v>
      </c>
      <c r="B1889" s="44" t="s">
        <v>4052</v>
      </c>
      <c r="C1889" t="s">
        <v>2733</v>
      </c>
    </row>
    <row r="1890" spans="1:3">
      <c r="A1890" s="45" t="s">
        <v>4053</v>
      </c>
      <c r="B1890" s="44" t="s">
        <v>4054</v>
      </c>
      <c r="C1890" t="s">
        <v>2733</v>
      </c>
    </row>
    <row r="1891" spans="1:3">
      <c r="A1891" s="45" t="s">
        <v>4055</v>
      </c>
      <c r="B1891" s="44" t="s">
        <v>4056</v>
      </c>
      <c r="C1891" t="s">
        <v>2733</v>
      </c>
    </row>
    <row r="1892" spans="1:3">
      <c r="A1892" s="45" t="s">
        <v>4057</v>
      </c>
      <c r="B1892" s="44" t="s">
        <v>4058</v>
      </c>
      <c r="C1892" t="s">
        <v>2733</v>
      </c>
    </row>
    <row r="1893" spans="1:3">
      <c r="A1893" s="45" t="s">
        <v>4059</v>
      </c>
      <c r="B1893" s="44" t="s">
        <v>4060</v>
      </c>
      <c r="C1893" t="s">
        <v>2733</v>
      </c>
    </row>
    <row r="1894" spans="1:3">
      <c r="A1894" s="45" t="s">
        <v>4061</v>
      </c>
      <c r="B1894" s="44" t="s">
        <v>4062</v>
      </c>
      <c r="C1894" t="s">
        <v>2733</v>
      </c>
    </row>
    <row r="1895" spans="1:3">
      <c r="A1895" s="45" t="s">
        <v>4063</v>
      </c>
      <c r="B1895" s="44" t="s">
        <v>4064</v>
      </c>
      <c r="C1895" t="s">
        <v>2733</v>
      </c>
    </row>
    <row r="1896" spans="1:3">
      <c r="A1896" s="45" t="s">
        <v>4065</v>
      </c>
      <c r="B1896" s="44" t="s">
        <v>4066</v>
      </c>
      <c r="C1896" t="s">
        <v>2733</v>
      </c>
    </row>
    <row r="1897" spans="1:3">
      <c r="A1897" s="45" t="s">
        <v>4067</v>
      </c>
      <c r="B1897" s="44" t="s">
        <v>4068</v>
      </c>
      <c r="C1897" t="s">
        <v>2733</v>
      </c>
    </row>
    <row r="1898" spans="1:3">
      <c r="A1898" s="45" t="s">
        <v>4069</v>
      </c>
      <c r="B1898" s="44" t="s">
        <v>4070</v>
      </c>
      <c r="C1898" t="s">
        <v>2733</v>
      </c>
    </row>
    <row r="1899" spans="1:3">
      <c r="A1899" s="45" t="s">
        <v>4071</v>
      </c>
      <c r="B1899" s="44" t="s">
        <v>4072</v>
      </c>
      <c r="C1899" t="s">
        <v>2733</v>
      </c>
    </row>
    <row r="1900" spans="1:3">
      <c r="A1900" s="45" t="s">
        <v>4073</v>
      </c>
      <c r="B1900" s="44" t="s">
        <v>4074</v>
      </c>
      <c r="C1900" t="s">
        <v>2733</v>
      </c>
    </row>
    <row r="1901" spans="1:3">
      <c r="A1901" s="45" t="s">
        <v>4075</v>
      </c>
      <c r="B1901" s="44" t="s">
        <v>4076</v>
      </c>
      <c r="C1901" t="s">
        <v>2733</v>
      </c>
    </row>
    <row r="1902" spans="1:3">
      <c r="A1902" s="45" t="s">
        <v>4077</v>
      </c>
      <c r="B1902" s="44" t="s">
        <v>4078</v>
      </c>
      <c r="C1902" t="s">
        <v>2733</v>
      </c>
    </row>
    <row r="1903" spans="1:3">
      <c r="A1903" s="45" t="s">
        <v>4079</v>
      </c>
      <c r="B1903" s="44" t="s">
        <v>4080</v>
      </c>
      <c r="C1903" t="s">
        <v>2733</v>
      </c>
    </row>
    <row r="1904" spans="1:3">
      <c r="A1904" s="45" t="s">
        <v>4081</v>
      </c>
      <c r="B1904" s="44" t="s">
        <v>4082</v>
      </c>
      <c r="C1904" t="s">
        <v>2733</v>
      </c>
    </row>
    <row r="1905" spans="1:3">
      <c r="A1905" s="45" t="s">
        <v>298</v>
      </c>
      <c r="B1905" s="44" t="s">
        <v>299</v>
      </c>
      <c r="C1905" t="s">
        <v>2733</v>
      </c>
    </row>
    <row r="1906" spans="1:3">
      <c r="A1906" s="45" t="s">
        <v>300</v>
      </c>
      <c r="B1906" s="44" t="s">
        <v>301</v>
      </c>
      <c r="C1906" t="s">
        <v>2733</v>
      </c>
    </row>
    <row r="1907" spans="1:3">
      <c r="A1907" s="45" t="s">
        <v>759</v>
      </c>
      <c r="B1907" s="44" t="s">
        <v>760</v>
      </c>
      <c r="C1907" t="s">
        <v>2733</v>
      </c>
    </row>
    <row r="1908" spans="1:3">
      <c r="A1908" s="45" t="s">
        <v>4083</v>
      </c>
      <c r="B1908" s="44" t="s">
        <v>4084</v>
      </c>
      <c r="C1908" t="s">
        <v>2733</v>
      </c>
    </row>
    <row r="1909" spans="1:3">
      <c r="A1909" s="45" t="s">
        <v>4085</v>
      </c>
      <c r="B1909" s="44" t="s">
        <v>4086</v>
      </c>
      <c r="C1909" t="s">
        <v>2733</v>
      </c>
    </row>
    <row r="1910" spans="1:3">
      <c r="A1910" s="45" t="s">
        <v>4087</v>
      </c>
      <c r="B1910" s="44" t="s">
        <v>4088</v>
      </c>
      <c r="C1910" t="s">
        <v>2733</v>
      </c>
    </row>
    <row r="1911" spans="1:3">
      <c r="A1911" s="45" t="s">
        <v>4089</v>
      </c>
      <c r="B1911" s="44" t="s">
        <v>4090</v>
      </c>
      <c r="C1911" t="s">
        <v>2733</v>
      </c>
    </row>
    <row r="1912" spans="1:3">
      <c r="A1912" s="45" t="s">
        <v>4091</v>
      </c>
      <c r="B1912" s="44" t="s">
        <v>4092</v>
      </c>
      <c r="C1912" t="s">
        <v>2733</v>
      </c>
    </row>
    <row r="1913" spans="1:3">
      <c r="A1913" s="45" t="s">
        <v>4093</v>
      </c>
      <c r="B1913" s="44" t="s">
        <v>4094</v>
      </c>
      <c r="C1913" t="s">
        <v>2733</v>
      </c>
    </row>
    <row r="1914" spans="1:3">
      <c r="A1914" s="45" t="s">
        <v>4095</v>
      </c>
      <c r="B1914" s="44" t="s">
        <v>4096</v>
      </c>
      <c r="C1914" t="s">
        <v>2733</v>
      </c>
    </row>
    <row r="1915" spans="1:3">
      <c r="A1915" s="45" t="s">
        <v>4097</v>
      </c>
      <c r="B1915" s="44" t="s">
        <v>4098</v>
      </c>
      <c r="C1915" t="s">
        <v>2733</v>
      </c>
    </row>
    <row r="1916" spans="1:3">
      <c r="A1916" s="45" t="s">
        <v>4099</v>
      </c>
      <c r="B1916" s="44" t="s">
        <v>4100</v>
      </c>
      <c r="C1916" t="s">
        <v>2733</v>
      </c>
    </row>
    <row r="1917" spans="1:3">
      <c r="A1917" s="45" t="s">
        <v>4101</v>
      </c>
      <c r="B1917" s="44" t="s">
        <v>4102</v>
      </c>
      <c r="C1917" t="s">
        <v>2733</v>
      </c>
    </row>
    <row r="1918" spans="1:3">
      <c r="A1918" s="45" t="s">
        <v>4103</v>
      </c>
      <c r="B1918" s="44" t="s">
        <v>4104</v>
      </c>
      <c r="C1918" t="s">
        <v>2733</v>
      </c>
    </row>
    <row r="1919" spans="1:3">
      <c r="A1919" s="45" t="s">
        <v>4105</v>
      </c>
      <c r="B1919" s="44" t="s">
        <v>4106</v>
      </c>
      <c r="C1919" t="s">
        <v>2733</v>
      </c>
    </row>
    <row r="1920" spans="1:3">
      <c r="A1920" s="45" t="s">
        <v>4107</v>
      </c>
      <c r="B1920" s="44" t="s">
        <v>4108</v>
      </c>
      <c r="C1920" t="s">
        <v>2733</v>
      </c>
    </row>
    <row r="1921" spans="1:3">
      <c r="A1921" s="45" t="s">
        <v>4109</v>
      </c>
      <c r="B1921" s="44" t="s">
        <v>4110</v>
      </c>
      <c r="C1921" t="s">
        <v>2733</v>
      </c>
    </row>
    <row r="1922" spans="1:3">
      <c r="A1922" s="45" t="s">
        <v>4111</v>
      </c>
      <c r="B1922" s="44" t="s">
        <v>4112</v>
      </c>
      <c r="C1922" t="s">
        <v>2733</v>
      </c>
    </row>
    <row r="1923" spans="1:3">
      <c r="A1923" s="45" t="s">
        <v>4113</v>
      </c>
      <c r="B1923" s="44" t="s">
        <v>4114</v>
      </c>
      <c r="C1923" t="s">
        <v>2733</v>
      </c>
    </row>
    <row r="1924" spans="1:3">
      <c r="A1924" s="45" t="s">
        <v>761</v>
      </c>
      <c r="B1924" s="44" t="s">
        <v>762</v>
      </c>
      <c r="C1924" t="s">
        <v>2733</v>
      </c>
    </row>
    <row r="1925" spans="1:3">
      <c r="A1925" s="45" t="s">
        <v>4115</v>
      </c>
      <c r="B1925" s="44" t="s">
        <v>4116</v>
      </c>
      <c r="C1925" t="s">
        <v>2733</v>
      </c>
    </row>
    <row r="1926" spans="1:3">
      <c r="A1926" s="45" t="s">
        <v>4117</v>
      </c>
      <c r="B1926" s="44" t="s">
        <v>4118</v>
      </c>
      <c r="C1926" t="s">
        <v>2733</v>
      </c>
    </row>
    <row r="1927" spans="1:3">
      <c r="A1927" s="45" t="s">
        <v>4119</v>
      </c>
      <c r="B1927" s="44" t="s">
        <v>4120</v>
      </c>
      <c r="C1927" t="s">
        <v>2733</v>
      </c>
    </row>
    <row r="1928" spans="1:3">
      <c r="A1928" s="45" t="s">
        <v>4121</v>
      </c>
      <c r="B1928" s="44" t="s">
        <v>4122</v>
      </c>
      <c r="C1928" t="s">
        <v>2733</v>
      </c>
    </row>
    <row r="1929" spans="1:3">
      <c r="A1929" s="45" t="s">
        <v>4123</v>
      </c>
      <c r="B1929" s="44" t="s">
        <v>4124</v>
      </c>
      <c r="C1929" t="s">
        <v>2733</v>
      </c>
    </row>
    <row r="1930" spans="1:3">
      <c r="A1930" s="45" t="s">
        <v>4125</v>
      </c>
      <c r="B1930" s="44" t="s">
        <v>4126</v>
      </c>
      <c r="C1930" t="s">
        <v>2733</v>
      </c>
    </row>
    <row r="1931" spans="1:3">
      <c r="A1931" s="45" t="s">
        <v>4127</v>
      </c>
      <c r="B1931" s="44" t="s">
        <v>4128</v>
      </c>
      <c r="C1931" t="s">
        <v>2733</v>
      </c>
    </row>
    <row r="1932" spans="1:3">
      <c r="A1932" s="45" t="s">
        <v>4129</v>
      </c>
      <c r="B1932" s="44" t="s">
        <v>4130</v>
      </c>
      <c r="C1932" t="s">
        <v>2733</v>
      </c>
    </row>
    <row r="1933" spans="1:3">
      <c r="A1933" s="45" t="s">
        <v>4131</v>
      </c>
      <c r="B1933" s="44" t="s">
        <v>4132</v>
      </c>
      <c r="C1933" t="s">
        <v>2733</v>
      </c>
    </row>
    <row r="1934" spans="1:3">
      <c r="A1934" s="45" t="s">
        <v>4133</v>
      </c>
      <c r="B1934" s="44" t="s">
        <v>4134</v>
      </c>
      <c r="C1934" t="s">
        <v>2733</v>
      </c>
    </row>
    <row r="1935" spans="1:3">
      <c r="A1935" s="45" t="s">
        <v>4135</v>
      </c>
      <c r="B1935" s="44" t="s">
        <v>4136</v>
      </c>
      <c r="C1935" t="s">
        <v>2733</v>
      </c>
    </row>
    <row r="1936" spans="1:3">
      <c r="A1936" s="45" t="s">
        <v>4137</v>
      </c>
      <c r="B1936" s="44" t="s">
        <v>4138</v>
      </c>
      <c r="C1936" t="s">
        <v>2733</v>
      </c>
    </row>
    <row r="1937" spans="1:3">
      <c r="A1937" s="45" t="s">
        <v>4139</v>
      </c>
      <c r="B1937" s="44" t="s">
        <v>4140</v>
      </c>
      <c r="C1937" t="s">
        <v>2733</v>
      </c>
    </row>
    <row r="1938" spans="1:3">
      <c r="A1938" s="45" t="s">
        <v>4141</v>
      </c>
      <c r="B1938" s="44" t="s">
        <v>4142</v>
      </c>
      <c r="C1938" t="s">
        <v>2733</v>
      </c>
    </row>
    <row r="1939" spans="1:3">
      <c r="A1939" s="45" t="s">
        <v>4143</v>
      </c>
      <c r="B1939" s="44" t="s">
        <v>4144</v>
      </c>
      <c r="C1939" t="s">
        <v>2733</v>
      </c>
    </row>
    <row r="1940" spans="1:3">
      <c r="A1940" s="45" t="s">
        <v>4145</v>
      </c>
      <c r="B1940" s="44" t="s">
        <v>4146</v>
      </c>
      <c r="C1940" t="s">
        <v>2733</v>
      </c>
    </row>
    <row r="1941" spans="1:3">
      <c r="A1941" s="45" t="s">
        <v>4147</v>
      </c>
      <c r="B1941" s="44" t="s">
        <v>4148</v>
      </c>
      <c r="C1941" t="s">
        <v>2733</v>
      </c>
    </row>
    <row r="1942" spans="1:3">
      <c r="A1942" s="45" t="s">
        <v>4149</v>
      </c>
      <c r="B1942" s="44" t="s">
        <v>4150</v>
      </c>
      <c r="C1942" t="s">
        <v>2733</v>
      </c>
    </row>
    <row r="1943" spans="1:3">
      <c r="A1943" s="45" t="s">
        <v>4151</v>
      </c>
      <c r="B1943" s="44" t="s">
        <v>4152</v>
      </c>
      <c r="C1943" t="s">
        <v>2733</v>
      </c>
    </row>
    <row r="1944" spans="1:3">
      <c r="A1944" s="45" t="s">
        <v>4153</v>
      </c>
      <c r="B1944" s="44" t="s">
        <v>4154</v>
      </c>
      <c r="C1944" t="s">
        <v>2733</v>
      </c>
    </row>
    <row r="1945" spans="1:3">
      <c r="A1945" s="45" t="s">
        <v>4155</v>
      </c>
      <c r="B1945" s="44" t="s">
        <v>4156</v>
      </c>
      <c r="C1945" t="s">
        <v>2733</v>
      </c>
    </row>
    <row r="1946" spans="1:3">
      <c r="A1946" s="45" t="s">
        <v>4157</v>
      </c>
      <c r="B1946" s="44" t="s">
        <v>4158</v>
      </c>
      <c r="C1946" t="s">
        <v>2733</v>
      </c>
    </row>
    <row r="1947" spans="1:3">
      <c r="A1947" s="45" t="s">
        <v>4159</v>
      </c>
      <c r="B1947" s="44" t="s">
        <v>4160</v>
      </c>
      <c r="C1947" t="s">
        <v>2733</v>
      </c>
    </row>
    <row r="1948" spans="1:3">
      <c r="A1948" s="45" t="s">
        <v>302</v>
      </c>
      <c r="B1948" s="44" t="s">
        <v>303</v>
      </c>
      <c r="C1948" t="s">
        <v>2733</v>
      </c>
    </row>
    <row r="1949" spans="1:3">
      <c r="A1949" s="45" t="s">
        <v>4161</v>
      </c>
      <c r="B1949" s="44" t="s">
        <v>4162</v>
      </c>
      <c r="C1949" t="s">
        <v>2733</v>
      </c>
    </row>
    <row r="1950" spans="1:3">
      <c r="A1950" s="45" t="s">
        <v>4163</v>
      </c>
      <c r="B1950" s="44" t="s">
        <v>4164</v>
      </c>
      <c r="C1950" t="s">
        <v>2733</v>
      </c>
    </row>
    <row r="1951" spans="1:3">
      <c r="A1951" s="45" t="s">
        <v>304</v>
      </c>
      <c r="B1951" s="44" t="s">
        <v>305</v>
      </c>
      <c r="C1951" t="s">
        <v>2733</v>
      </c>
    </row>
    <row r="1952" spans="1:3">
      <c r="A1952" s="45" t="s">
        <v>306</v>
      </c>
      <c r="B1952" s="44" t="s">
        <v>307</v>
      </c>
      <c r="C1952" t="s">
        <v>2733</v>
      </c>
    </row>
    <row r="1953" spans="1:3">
      <c r="A1953" s="45" t="s">
        <v>4165</v>
      </c>
      <c r="B1953" s="44" t="s">
        <v>4166</v>
      </c>
      <c r="C1953" t="s">
        <v>2733</v>
      </c>
    </row>
    <row r="1954" spans="1:3">
      <c r="A1954" s="45" t="s">
        <v>4167</v>
      </c>
      <c r="B1954" s="44" t="s">
        <v>4168</v>
      </c>
      <c r="C1954" t="s">
        <v>2733</v>
      </c>
    </row>
    <row r="1955" spans="1:3">
      <c r="A1955" s="45" t="s">
        <v>4169</v>
      </c>
      <c r="B1955" s="44" t="s">
        <v>4170</v>
      </c>
      <c r="C1955" t="s">
        <v>2733</v>
      </c>
    </row>
    <row r="1956" spans="1:3">
      <c r="A1956" s="45" t="s">
        <v>4171</v>
      </c>
      <c r="B1956" s="44" t="s">
        <v>4172</v>
      </c>
      <c r="C1956" t="s">
        <v>2733</v>
      </c>
    </row>
    <row r="1957" spans="1:3">
      <c r="A1957" s="45" t="s">
        <v>4173</v>
      </c>
      <c r="B1957" s="44" t="s">
        <v>4174</v>
      </c>
      <c r="C1957" t="s">
        <v>2733</v>
      </c>
    </row>
    <row r="1958" spans="1:3">
      <c r="A1958" s="45" t="s">
        <v>4175</v>
      </c>
      <c r="B1958" s="44" t="s">
        <v>4176</v>
      </c>
      <c r="C1958" t="s">
        <v>2733</v>
      </c>
    </row>
    <row r="1959" spans="1:3">
      <c r="A1959" s="45" t="s">
        <v>4177</v>
      </c>
      <c r="B1959" s="44" t="s">
        <v>4178</v>
      </c>
      <c r="C1959" t="s">
        <v>2733</v>
      </c>
    </row>
    <row r="1960" spans="1:3">
      <c r="A1960" s="45" t="s">
        <v>4179</v>
      </c>
      <c r="B1960" s="44" t="s">
        <v>4180</v>
      </c>
      <c r="C1960" t="s">
        <v>2733</v>
      </c>
    </row>
    <row r="1961" spans="1:3">
      <c r="A1961" s="45" t="s">
        <v>4181</v>
      </c>
      <c r="B1961" s="44" t="s">
        <v>4182</v>
      </c>
      <c r="C1961" t="s">
        <v>2733</v>
      </c>
    </row>
    <row r="1962" spans="1:3">
      <c r="A1962" s="45" t="s">
        <v>4183</v>
      </c>
      <c r="B1962" s="44" t="s">
        <v>4184</v>
      </c>
      <c r="C1962" t="s">
        <v>2733</v>
      </c>
    </row>
    <row r="1963" spans="1:3">
      <c r="A1963" s="45" t="s">
        <v>308</v>
      </c>
      <c r="B1963" s="44" t="s">
        <v>309</v>
      </c>
      <c r="C1963" t="s">
        <v>2733</v>
      </c>
    </row>
    <row r="1964" spans="1:3">
      <c r="A1964" s="45" t="s">
        <v>310</v>
      </c>
      <c r="B1964" s="44" t="s">
        <v>311</v>
      </c>
      <c r="C1964" t="s">
        <v>2733</v>
      </c>
    </row>
    <row r="1965" spans="1:3">
      <c r="A1965" s="45" t="s">
        <v>4185</v>
      </c>
      <c r="B1965" s="44" t="s">
        <v>4186</v>
      </c>
      <c r="C1965" t="s">
        <v>2733</v>
      </c>
    </row>
    <row r="1966" spans="1:3">
      <c r="A1966" s="45" t="s">
        <v>312</v>
      </c>
      <c r="B1966" s="44" t="s">
        <v>313</v>
      </c>
      <c r="C1966" t="s">
        <v>2733</v>
      </c>
    </row>
    <row r="1967" spans="1:3">
      <c r="A1967" s="45" t="s">
        <v>4187</v>
      </c>
      <c r="B1967" s="44" t="s">
        <v>4188</v>
      </c>
      <c r="C1967" t="s">
        <v>2733</v>
      </c>
    </row>
    <row r="1968" spans="1:3">
      <c r="A1968" s="45" t="s">
        <v>4189</v>
      </c>
      <c r="B1968" s="44" t="s">
        <v>4190</v>
      </c>
      <c r="C1968" t="s">
        <v>2733</v>
      </c>
    </row>
    <row r="1969" spans="1:3">
      <c r="A1969" s="45" t="s">
        <v>314</v>
      </c>
      <c r="B1969" s="44" t="s">
        <v>315</v>
      </c>
      <c r="C1969" t="s">
        <v>2733</v>
      </c>
    </row>
    <row r="1970" spans="1:3">
      <c r="A1970" s="45" t="s">
        <v>316</v>
      </c>
      <c r="B1970" s="44" t="s">
        <v>317</v>
      </c>
      <c r="C1970" t="s">
        <v>2733</v>
      </c>
    </row>
    <row r="1971" spans="1:3">
      <c r="A1971" s="45" t="s">
        <v>4191</v>
      </c>
      <c r="B1971" s="44" t="s">
        <v>4192</v>
      </c>
      <c r="C1971" t="s">
        <v>2733</v>
      </c>
    </row>
    <row r="1972" spans="1:3">
      <c r="A1972" s="45" t="s">
        <v>4193</v>
      </c>
      <c r="B1972" s="44" t="s">
        <v>4194</v>
      </c>
      <c r="C1972" t="s">
        <v>2733</v>
      </c>
    </row>
    <row r="1973" spans="1:3">
      <c r="A1973" s="45" t="s">
        <v>4195</v>
      </c>
      <c r="B1973" s="44" t="s">
        <v>4196</v>
      </c>
      <c r="C1973" t="s">
        <v>2733</v>
      </c>
    </row>
    <row r="1974" spans="1:3">
      <c r="A1974" s="45" t="s">
        <v>4197</v>
      </c>
      <c r="B1974" s="44" t="s">
        <v>4198</v>
      </c>
      <c r="C1974" t="s">
        <v>2733</v>
      </c>
    </row>
    <row r="1975" spans="1:3">
      <c r="A1975" s="45" t="s">
        <v>4199</v>
      </c>
      <c r="B1975" s="44" t="s">
        <v>4200</v>
      </c>
      <c r="C1975" t="s">
        <v>2733</v>
      </c>
    </row>
    <row r="1976" spans="1:3">
      <c r="A1976" s="45" t="s">
        <v>4201</v>
      </c>
      <c r="B1976" s="44" t="s">
        <v>4202</v>
      </c>
      <c r="C1976" t="s">
        <v>2733</v>
      </c>
    </row>
    <row r="1977" spans="1:3">
      <c r="A1977" s="45" t="s">
        <v>4203</v>
      </c>
      <c r="B1977" s="44" t="s">
        <v>4204</v>
      </c>
      <c r="C1977" t="s">
        <v>2733</v>
      </c>
    </row>
    <row r="1978" spans="1:3">
      <c r="A1978" s="45" t="s">
        <v>4205</v>
      </c>
      <c r="B1978" s="44" t="s">
        <v>4206</v>
      </c>
      <c r="C1978" t="s">
        <v>2733</v>
      </c>
    </row>
    <row r="1979" spans="1:3">
      <c r="A1979" s="45" t="s">
        <v>4207</v>
      </c>
      <c r="B1979" s="44" t="s">
        <v>4208</v>
      </c>
      <c r="C1979" t="s">
        <v>2733</v>
      </c>
    </row>
    <row r="1980" spans="1:3">
      <c r="A1980" s="45" t="s">
        <v>4209</v>
      </c>
      <c r="B1980" s="44" t="s">
        <v>4210</v>
      </c>
      <c r="C1980" t="s">
        <v>2733</v>
      </c>
    </row>
    <row r="1981" spans="1:3">
      <c r="A1981" s="45" t="s">
        <v>4211</v>
      </c>
      <c r="B1981" s="44" t="s">
        <v>4212</v>
      </c>
      <c r="C1981" t="s">
        <v>2733</v>
      </c>
    </row>
    <row r="1982" spans="1:3">
      <c r="A1982" s="45" t="s">
        <v>4213</v>
      </c>
      <c r="B1982" s="44" t="s">
        <v>4214</v>
      </c>
      <c r="C1982" t="s">
        <v>2733</v>
      </c>
    </row>
    <row r="1983" spans="1:3">
      <c r="A1983" s="45" t="s">
        <v>4215</v>
      </c>
      <c r="B1983" s="44" t="s">
        <v>4216</v>
      </c>
      <c r="C1983" t="s">
        <v>2733</v>
      </c>
    </row>
    <row r="1984" spans="1:3">
      <c r="A1984" s="45" t="s">
        <v>4217</v>
      </c>
      <c r="B1984" s="44" t="s">
        <v>4218</v>
      </c>
      <c r="C1984" t="s">
        <v>2733</v>
      </c>
    </row>
    <row r="1985" spans="1:3">
      <c r="A1985" s="45" t="s">
        <v>4219</v>
      </c>
      <c r="B1985" s="44" t="s">
        <v>4220</v>
      </c>
      <c r="C1985" t="s">
        <v>2733</v>
      </c>
    </row>
    <row r="1986" spans="1:3">
      <c r="A1986" s="45" t="s">
        <v>4221</v>
      </c>
      <c r="B1986" s="44" t="s">
        <v>4222</v>
      </c>
      <c r="C1986" t="s">
        <v>2733</v>
      </c>
    </row>
    <row r="1987" spans="1:3">
      <c r="A1987" s="45" t="s">
        <v>4223</v>
      </c>
      <c r="B1987" s="44" t="s">
        <v>4224</v>
      </c>
      <c r="C1987" t="s">
        <v>2733</v>
      </c>
    </row>
    <row r="1988" spans="1:3">
      <c r="A1988" s="45" t="s">
        <v>763</v>
      </c>
      <c r="B1988" s="44" t="s">
        <v>764</v>
      </c>
      <c r="C1988" t="s">
        <v>2733</v>
      </c>
    </row>
    <row r="1989" spans="1:3">
      <c r="A1989" s="45" t="s">
        <v>4225</v>
      </c>
      <c r="B1989" s="44" t="s">
        <v>4226</v>
      </c>
      <c r="C1989" t="s">
        <v>2733</v>
      </c>
    </row>
    <row r="1990" spans="1:3">
      <c r="A1990" s="45" t="s">
        <v>4227</v>
      </c>
      <c r="B1990" s="44" t="s">
        <v>4228</v>
      </c>
      <c r="C1990" t="s">
        <v>2733</v>
      </c>
    </row>
    <row r="1991" spans="1:3">
      <c r="A1991" s="45" t="s">
        <v>4229</v>
      </c>
      <c r="B1991" s="44" t="s">
        <v>4230</v>
      </c>
      <c r="C1991" t="s">
        <v>2733</v>
      </c>
    </row>
    <row r="1992" spans="1:3">
      <c r="A1992" s="45" t="s">
        <v>4231</v>
      </c>
      <c r="B1992" s="44" t="s">
        <v>4232</v>
      </c>
      <c r="C1992" t="s">
        <v>2733</v>
      </c>
    </row>
    <row r="1993" spans="1:3">
      <c r="A1993" s="45" t="s">
        <v>4233</v>
      </c>
      <c r="B1993" s="44" t="s">
        <v>4234</v>
      </c>
      <c r="C1993" t="s">
        <v>2733</v>
      </c>
    </row>
    <row r="1994" spans="1:3">
      <c r="A1994" s="45" t="s">
        <v>4235</v>
      </c>
      <c r="B1994" s="44" t="s">
        <v>4236</v>
      </c>
      <c r="C1994" t="s">
        <v>2733</v>
      </c>
    </row>
    <row r="1995" spans="1:3">
      <c r="A1995" s="45" t="s">
        <v>4237</v>
      </c>
      <c r="B1995" s="44" t="s">
        <v>4238</v>
      </c>
      <c r="C1995" t="s">
        <v>2733</v>
      </c>
    </row>
    <row r="1996" spans="1:3">
      <c r="A1996" s="45" t="s">
        <v>4239</v>
      </c>
      <c r="B1996" s="44" t="s">
        <v>4240</v>
      </c>
      <c r="C1996" t="s">
        <v>2733</v>
      </c>
    </row>
    <row r="1997" spans="1:3">
      <c r="A1997" s="45" t="s">
        <v>4241</v>
      </c>
      <c r="B1997" s="44" t="s">
        <v>4242</v>
      </c>
      <c r="C1997" t="s">
        <v>2733</v>
      </c>
    </row>
    <row r="1998" spans="1:3">
      <c r="A1998" s="45" t="s">
        <v>4243</v>
      </c>
      <c r="B1998" s="44" t="s">
        <v>4244</v>
      </c>
      <c r="C1998" t="s">
        <v>2733</v>
      </c>
    </row>
    <row r="1999" spans="1:3">
      <c r="A1999" s="45" t="s">
        <v>4245</v>
      </c>
      <c r="B1999" s="44" t="s">
        <v>4246</v>
      </c>
      <c r="C1999" t="s">
        <v>2733</v>
      </c>
    </row>
    <row r="2000" spans="1:3">
      <c r="A2000" s="45" t="s">
        <v>4247</v>
      </c>
      <c r="B2000" s="44" t="s">
        <v>4248</v>
      </c>
      <c r="C2000" t="s">
        <v>2733</v>
      </c>
    </row>
    <row r="2001" spans="1:3">
      <c r="A2001" s="45" t="s">
        <v>4249</v>
      </c>
      <c r="B2001" s="44" t="s">
        <v>4250</v>
      </c>
      <c r="C2001" t="s">
        <v>2733</v>
      </c>
    </row>
    <row r="2002" spans="1:3">
      <c r="A2002" s="45" t="s">
        <v>4251</v>
      </c>
      <c r="B2002" s="44" t="s">
        <v>4252</v>
      </c>
      <c r="C2002" t="s">
        <v>2733</v>
      </c>
    </row>
    <row r="2003" spans="1:3">
      <c r="A2003" s="45" t="s">
        <v>4253</v>
      </c>
      <c r="B2003" s="44" t="s">
        <v>4254</v>
      </c>
      <c r="C2003" t="s">
        <v>2733</v>
      </c>
    </row>
    <row r="2004" spans="1:3">
      <c r="A2004" s="45" t="s">
        <v>4255</v>
      </c>
      <c r="B2004" s="44" t="s">
        <v>4256</v>
      </c>
      <c r="C2004" t="s">
        <v>2733</v>
      </c>
    </row>
    <row r="2005" spans="1:3">
      <c r="A2005" s="45" t="s">
        <v>4257</v>
      </c>
      <c r="B2005" s="44" t="s">
        <v>4258</v>
      </c>
      <c r="C2005" t="s">
        <v>2733</v>
      </c>
    </row>
    <row r="2006" spans="1:3">
      <c r="A2006" s="45" t="s">
        <v>4259</v>
      </c>
      <c r="B2006" s="44" t="s">
        <v>4260</v>
      </c>
      <c r="C2006" t="s">
        <v>2733</v>
      </c>
    </row>
    <row r="2007" spans="1:3">
      <c r="A2007" s="45" t="s">
        <v>4261</v>
      </c>
      <c r="B2007" s="44" t="s">
        <v>4262</v>
      </c>
      <c r="C2007" t="s">
        <v>2733</v>
      </c>
    </row>
    <row r="2008" spans="1:3">
      <c r="A2008" s="45" t="s">
        <v>4263</v>
      </c>
      <c r="B2008" s="44" t="s">
        <v>4264</v>
      </c>
      <c r="C2008" t="s">
        <v>2733</v>
      </c>
    </row>
    <row r="2009" spans="1:3">
      <c r="A2009" s="45" t="s">
        <v>4265</v>
      </c>
      <c r="B2009" s="44" t="s">
        <v>4266</v>
      </c>
      <c r="C2009" t="s">
        <v>2733</v>
      </c>
    </row>
    <row r="2010" spans="1:3">
      <c r="A2010" s="45" t="s">
        <v>4267</v>
      </c>
      <c r="B2010" s="44" t="s">
        <v>4268</v>
      </c>
      <c r="C2010" t="s">
        <v>2733</v>
      </c>
    </row>
    <row r="2011" spans="1:3">
      <c r="A2011" s="45" t="s">
        <v>4269</v>
      </c>
      <c r="B2011" s="44" t="s">
        <v>4270</v>
      </c>
      <c r="C2011" t="s">
        <v>2733</v>
      </c>
    </row>
    <row r="2012" spans="1:3">
      <c r="A2012" s="45" t="s">
        <v>4271</v>
      </c>
      <c r="B2012" s="44" t="s">
        <v>4272</v>
      </c>
      <c r="C2012" t="s">
        <v>2733</v>
      </c>
    </row>
    <row r="2013" spans="1:3">
      <c r="A2013" s="45" t="s">
        <v>4273</v>
      </c>
      <c r="B2013" s="44" t="s">
        <v>4274</v>
      </c>
      <c r="C2013" t="s">
        <v>2733</v>
      </c>
    </row>
    <row r="2014" spans="1:3">
      <c r="A2014" s="45" t="s">
        <v>4275</v>
      </c>
      <c r="B2014" s="44" t="s">
        <v>4276</v>
      </c>
      <c r="C2014" t="s">
        <v>2733</v>
      </c>
    </row>
    <row r="2015" spans="1:3">
      <c r="A2015" s="45" t="s">
        <v>4277</v>
      </c>
      <c r="B2015" s="44" t="s">
        <v>4278</v>
      </c>
      <c r="C2015" t="s">
        <v>2733</v>
      </c>
    </row>
    <row r="2016" spans="1:3">
      <c r="A2016" s="45" t="s">
        <v>4279</v>
      </c>
      <c r="B2016" s="44" t="s">
        <v>4280</v>
      </c>
      <c r="C2016" t="s">
        <v>2733</v>
      </c>
    </row>
    <row r="2017" spans="1:3">
      <c r="A2017" s="45" t="s">
        <v>4281</v>
      </c>
      <c r="B2017" s="44" t="s">
        <v>4282</v>
      </c>
      <c r="C2017" t="s">
        <v>2733</v>
      </c>
    </row>
    <row r="2018" spans="1:3">
      <c r="A2018" s="45" t="s">
        <v>4283</v>
      </c>
      <c r="B2018" s="44" t="s">
        <v>4284</v>
      </c>
      <c r="C2018" t="s">
        <v>2733</v>
      </c>
    </row>
    <row r="2019" spans="1:3">
      <c r="A2019" s="45" t="s">
        <v>4285</v>
      </c>
      <c r="B2019" s="44" t="s">
        <v>4286</v>
      </c>
      <c r="C2019" t="s">
        <v>2733</v>
      </c>
    </row>
    <row r="2020" spans="1:3">
      <c r="A2020" s="45" t="s">
        <v>4287</v>
      </c>
      <c r="B2020" s="44" t="s">
        <v>4288</v>
      </c>
      <c r="C2020" t="s">
        <v>2733</v>
      </c>
    </row>
    <row r="2021" spans="1:3">
      <c r="A2021" s="45" t="s">
        <v>4289</v>
      </c>
      <c r="B2021" s="44" t="s">
        <v>4290</v>
      </c>
      <c r="C2021" t="s">
        <v>2733</v>
      </c>
    </row>
    <row r="2022" spans="1:3">
      <c r="A2022" s="45" t="s">
        <v>4291</v>
      </c>
      <c r="B2022" s="44" t="s">
        <v>4292</v>
      </c>
      <c r="C2022" t="s">
        <v>2733</v>
      </c>
    </row>
    <row r="2023" spans="1:3">
      <c r="A2023" s="45" t="s">
        <v>4293</v>
      </c>
      <c r="B2023" s="44" t="s">
        <v>4294</v>
      </c>
      <c r="C2023" t="s">
        <v>2733</v>
      </c>
    </row>
    <row r="2024" spans="1:3">
      <c r="A2024" s="45" t="s">
        <v>4295</v>
      </c>
      <c r="B2024" s="44" t="s">
        <v>4296</v>
      </c>
      <c r="C2024" t="s">
        <v>2733</v>
      </c>
    </row>
    <row r="2025" spans="1:3">
      <c r="A2025" s="45" t="s">
        <v>4297</v>
      </c>
      <c r="B2025" s="44" t="s">
        <v>4298</v>
      </c>
      <c r="C2025" t="s">
        <v>2733</v>
      </c>
    </row>
    <row r="2026" spans="1:3">
      <c r="A2026" s="45" t="s">
        <v>4299</v>
      </c>
      <c r="B2026" s="44" t="s">
        <v>4300</v>
      </c>
      <c r="C2026" t="s">
        <v>2733</v>
      </c>
    </row>
    <row r="2027" spans="1:3">
      <c r="A2027" s="45" t="s">
        <v>4301</v>
      </c>
      <c r="B2027" s="44" t="s">
        <v>4302</v>
      </c>
      <c r="C2027" t="s">
        <v>2733</v>
      </c>
    </row>
    <row r="2028" spans="1:3">
      <c r="A2028" s="45" t="s">
        <v>4303</v>
      </c>
      <c r="B2028" s="44" t="s">
        <v>4304</v>
      </c>
      <c r="C2028" t="s">
        <v>2733</v>
      </c>
    </row>
    <row r="2029" spans="1:3">
      <c r="A2029" s="45" t="s">
        <v>4305</v>
      </c>
      <c r="B2029" s="44" t="s">
        <v>4306</v>
      </c>
      <c r="C2029" t="s">
        <v>2733</v>
      </c>
    </row>
    <row r="2030" spans="1:3">
      <c r="A2030" s="45" t="s">
        <v>4307</v>
      </c>
      <c r="B2030" s="44" t="s">
        <v>4308</v>
      </c>
      <c r="C2030" t="s">
        <v>2733</v>
      </c>
    </row>
    <row r="2031" spans="1:3">
      <c r="A2031" s="45" t="s">
        <v>4309</v>
      </c>
      <c r="B2031" s="44" t="s">
        <v>4310</v>
      </c>
      <c r="C2031" t="s">
        <v>2733</v>
      </c>
    </row>
    <row r="2032" spans="1:3">
      <c r="A2032" s="45" t="s">
        <v>4311</v>
      </c>
      <c r="B2032" s="44" t="s">
        <v>4312</v>
      </c>
      <c r="C2032" t="s">
        <v>2733</v>
      </c>
    </row>
    <row r="2033" spans="1:3">
      <c r="A2033" s="45" t="s">
        <v>4313</v>
      </c>
      <c r="B2033" s="44" t="s">
        <v>4314</v>
      </c>
      <c r="C2033" t="s">
        <v>2733</v>
      </c>
    </row>
    <row r="2034" spans="1:3">
      <c r="A2034" s="45" t="s">
        <v>4315</v>
      </c>
      <c r="B2034" s="44" t="s">
        <v>4316</v>
      </c>
      <c r="C2034" t="s">
        <v>2733</v>
      </c>
    </row>
    <row r="2035" spans="1:3">
      <c r="A2035" s="45" t="s">
        <v>4317</v>
      </c>
      <c r="B2035" s="44" t="s">
        <v>4318</v>
      </c>
      <c r="C2035" t="s">
        <v>2733</v>
      </c>
    </row>
    <row r="2036" spans="1:3">
      <c r="A2036" s="45" t="s">
        <v>4319</v>
      </c>
      <c r="B2036" s="44" t="s">
        <v>4320</v>
      </c>
      <c r="C2036" t="s">
        <v>2733</v>
      </c>
    </row>
    <row r="2037" spans="1:3">
      <c r="A2037" s="45" t="s">
        <v>4321</v>
      </c>
      <c r="B2037" s="44" t="s">
        <v>4322</v>
      </c>
      <c r="C2037" t="s">
        <v>2733</v>
      </c>
    </row>
    <row r="2038" spans="1:3">
      <c r="A2038" s="45" t="s">
        <v>4323</v>
      </c>
      <c r="B2038" s="44" t="s">
        <v>4324</v>
      </c>
      <c r="C2038" t="s">
        <v>2733</v>
      </c>
    </row>
    <row r="2039" spans="1:3">
      <c r="A2039" s="45" t="s">
        <v>4325</v>
      </c>
      <c r="B2039" s="44" t="s">
        <v>4326</v>
      </c>
      <c r="C2039" t="s">
        <v>2733</v>
      </c>
    </row>
    <row r="2040" spans="1:3">
      <c r="A2040" s="45" t="s">
        <v>4327</v>
      </c>
      <c r="B2040" s="44" t="s">
        <v>4328</v>
      </c>
      <c r="C2040" t="s">
        <v>2733</v>
      </c>
    </row>
    <row r="2041" spans="1:3">
      <c r="A2041" s="45" t="s">
        <v>4329</v>
      </c>
      <c r="B2041" s="44" t="s">
        <v>4330</v>
      </c>
      <c r="C2041" t="s">
        <v>2733</v>
      </c>
    </row>
    <row r="2042" spans="1:3">
      <c r="A2042" s="45" t="s">
        <v>4331</v>
      </c>
      <c r="B2042" s="44" t="s">
        <v>4332</v>
      </c>
      <c r="C2042" t="s">
        <v>2733</v>
      </c>
    </row>
    <row r="2043" spans="1:3">
      <c r="A2043" s="45" t="s">
        <v>4333</v>
      </c>
      <c r="B2043" s="44" t="s">
        <v>4334</v>
      </c>
      <c r="C2043" t="s">
        <v>2733</v>
      </c>
    </row>
    <row r="2044" spans="1:3">
      <c r="A2044" s="45" t="s">
        <v>4335</v>
      </c>
      <c r="B2044" s="44" t="s">
        <v>4336</v>
      </c>
      <c r="C2044" t="s">
        <v>2733</v>
      </c>
    </row>
    <row r="2045" spans="1:3">
      <c r="A2045" s="45" t="s">
        <v>4337</v>
      </c>
      <c r="B2045" s="44" t="s">
        <v>4338</v>
      </c>
      <c r="C2045" t="s">
        <v>2733</v>
      </c>
    </row>
    <row r="2046" spans="1:3">
      <c r="A2046" s="45" t="s">
        <v>4339</v>
      </c>
      <c r="B2046" s="44" t="s">
        <v>4340</v>
      </c>
      <c r="C2046" t="s">
        <v>2733</v>
      </c>
    </row>
    <row r="2047" spans="1:3">
      <c r="A2047" s="45" t="s">
        <v>4341</v>
      </c>
      <c r="B2047" s="44" t="s">
        <v>4342</v>
      </c>
      <c r="C2047" t="s">
        <v>2733</v>
      </c>
    </row>
    <row r="2048" spans="1:3">
      <c r="A2048" s="45" t="s">
        <v>4343</v>
      </c>
      <c r="B2048" s="44" t="s">
        <v>4344</v>
      </c>
      <c r="C2048" t="s">
        <v>2733</v>
      </c>
    </row>
    <row r="2049" spans="1:3">
      <c r="A2049" s="45" t="s">
        <v>4345</v>
      </c>
      <c r="B2049" s="44" t="s">
        <v>4346</v>
      </c>
      <c r="C2049" t="s">
        <v>2733</v>
      </c>
    </row>
    <row r="2050" spans="1:3">
      <c r="A2050" s="45" t="s">
        <v>4347</v>
      </c>
      <c r="B2050" s="44" t="s">
        <v>4348</v>
      </c>
      <c r="C2050" t="s">
        <v>2733</v>
      </c>
    </row>
    <row r="2051" spans="1:3">
      <c r="A2051" s="45" t="s">
        <v>4349</v>
      </c>
      <c r="B2051" s="44" t="s">
        <v>4350</v>
      </c>
      <c r="C2051" t="s">
        <v>2733</v>
      </c>
    </row>
    <row r="2052" spans="1:3">
      <c r="A2052" s="45" t="s">
        <v>4351</v>
      </c>
      <c r="B2052" s="44" t="s">
        <v>4352</v>
      </c>
      <c r="C2052" t="s">
        <v>2733</v>
      </c>
    </row>
    <row r="2053" spans="1:3">
      <c r="A2053" s="45" t="s">
        <v>4353</v>
      </c>
      <c r="B2053" s="44" t="s">
        <v>4354</v>
      </c>
      <c r="C2053" t="s">
        <v>2733</v>
      </c>
    </row>
    <row r="2054" spans="1:3">
      <c r="A2054" s="45" t="s">
        <v>4355</v>
      </c>
      <c r="B2054" s="44" t="s">
        <v>4356</v>
      </c>
      <c r="C2054" t="s">
        <v>2733</v>
      </c>
    </row>
    <row r="2055" spans="1:3">
      <c r="A2055" s="45" t="s">
        <v>4357</v>
      </c>
      <c r="B2055" s="44" t="s">
        <v>4358</v>
      </c>
      <c r="C2055" t="s">
        <v>2733</v>
      </c>
    </row>
    <row r="2056" spans="1:3">
      <c r="A2056" s="45" t="s">
        <v>4359</v>
      </c>
      <c r="B2056" s="44" t="s">
        <v>4360</v>
      </c>
      <c r="C2056" t="s">
        <v>2733</v>
      </c>
    </row>
    <row r="2057" spans="1:3">
      <c r="A2057" s="45" t="s">
        <v>4361</v>
      </c>
      <c r="B2057" s="44" t="s">
        <v>4362</v>
      </c>
      <c r="C2057" t="s">
        <v>2733</v>
      </c>
    </row>
    <row r="2058" spans="1:3">
      <c r="A2058" s="45" t="s">
        <v>4363</v>
      </c>
      <c r="B2058" s="44" t="s">
        <v>4364</v>
      </c>
      <c r="C2058" t="s">
        <v>2733</v>
      </c>
    </row>
    <row r="2059" spans="1:3">
      <c r="A2059" s="45" t="s">
        <v>4365</v>
      </c>
      <c r="B2059" s="44" t="s">
        <v>4366</v>
      </c>
      <c r="C2059" t="s">
        <v>2733</v>
      </c>
    </row>
    <row r="2060" spans="1:3">
      <c r="A2060" s="45" t="s">
        <v>4367</v>
      </c>
      <c r="B2060" s="44" t="s">
        <v>4368</v>
      </c>
      <c r="C2060" t="s">
        <v>2733</v>
      </c>
    </row>
    <row r="2061" spans="1:3">
      <c r="A2061" s="45" t="s">
        <v>4369</v>
      </c>
      <c r="B2061" s="44" t="s">
        <v>4370</v>
      </c>
      <c r="C2061" t="s">
        <v>2733</v>
      </c>
    </row>
    <row r="2062" spans="1:3">
      <c r="A2062" s="45" t="s">
        <v>4371</v>
      </c>
      <c r="B2062" s="44" t="s">
        <v>4372</v>
      </c>
      <c r="C2062" t="s">
        <v>2733</v>
      </c>
    </row>
    <row r="2063" spans="1:3">
      <c r="A2063" s="45" t="s">
        <v>4373</v>
      </c>
      <c r="B2063" s="44" t="s">
        <v>4374</v>
      </c>
      <c r="C2063" t="s">
        <v>2733</v>
      </c>
    </row>
    <row r="2064" spans="1:3">
      <c r="A2064" s="45" t="s">
        <v>4375</v>
      </c>
      <c r="B2064" s="44" t="s">
        <v>4376</v>
      </c>
      <c r="C2064" t="s">
        <v>2733</v>
      </c>
    </row>
    <row r="2065" spans="1:3">
      <c r="A2065" s="45" t="s">
        <v>4377</v>
      </c>
      <c r="B2065" s="44" t="s">
        <v>4378</v>
      </c>
      <c r="C2065" t="s">
        <v>2733</v>
      </c>
    </row>
    <row r="2066" spans="1:3">
      <c r="A2066" s="45" t="s">
        <v>4379</v>
      </c>
      <c r="B2066" s="44" t="s">
        <v>4380</v>
      </c>
      <c r="C2066" t="s">
        <v>2733</v>
      </c>
    </row>
    <row r="2067" spans="1:3">
      <c r="A2067" s="45" t="s">
        <v>4381</v>
      </c>
      <c r="B2067" s="44" t="s">
        <v>4382</v>
      </c>
      <c r="C2067" t="s">
        <v>2733</v>
      </c>
    </row>
    <row r="2068" spans="1:3">
      <c r="A2068" s="45" t="s">
        <v>4383</v>
      </c>
      <c r="B2068" s="44" t="s">
        <v>4384</v>
      </c>
      <c r="C2068" t="s">
        <v>2733</v>
      </c>
    </row>
    <row r="2069" spans="1:3">
      <c r="A2069" s="45" t="s">
        <v>4385</v>
      </c>
      <c r="B2069" s="44" t="s">
        <v>4386</v>
      </c>
      <c r="C2069" t="s">
        <v>2733</v>
      </c>
    </row>
    <row r="2070" spans="1:3">
      <c r="A2070" s="45" t="s">
        <v>4387</v>
      </c>
      <c r="B2070" s="44" t="s">
        <v>4388</v>
      </c>
      <c r="C2070" t="s">
        <v>2733</v>
      </c>
    </row>
    <row r="2071" spans="1:3">
      <c r="A2071" s="45" t="s">
        <v>4389</v>
      </c>
      <c r="B2071" s="44" t="s">
        <v>4390</v>
      </c>
      <c r="C2071" t="s">
        <v>2733</v>
      </c>
    </row>
    <row r="2072" spans="1:3">
      <c r="A2072" s="45" t="s">
        <v>4391</v>
      </c>
      <c r="B2072" s="44" t="s">
        <v>4392</v>
      </c>
      <c r="C2072" t="s">
        <v>2733</v>
      </c>
    </row>
    <row r="2073" spans="1:3">
      <c r="A2073" s="45" t="s">
        <v>4393</v>
      </c>
      <c r="B2073" s="44" t="s">
        <v>4394</v>
      </c>
      <c r="C2073" t="s">
        <v>2733</v>
      </c>
    </row>
    <row r="2074" spans="1:3">
      <c r="A2074" s="45" t="s">
        <v>4395</v>
      </c>
      <c r="B2074" s="44" t="s">
        <v>4396</v>
      </c>
      <c r="C2074" t="s">
        <v>2733</v>
      </c>
    </row>
    <row r="2075" spans="1:3">
      <c r="A2075" s="45" t="s">
        <v>4397</v>
      </c>
      <c r="B2075" s="44" t="s">
        <v>4398</v>
      </c>
      <c r="C2075" t="s">
        <v>2733</v>
      </c>
    </row>
    <row r="2076" spans="1:3">
      <c r="A2076" s="45" t="s">
        <v>4399</v>
      </c>
      <c r="B2076" s="44" t="s">
        <v>4400</v>
      </c>
      <c r="C2076" t="s">
        <v>2733</v>
      </c>
    </row>
    <row r="2077" spans="1:3">
      <c r="A2077" s="45" t="s">
        <v>4401</v>
      </c>
      <c r="B2077" s="44" t="s">
        <v>4402</v>
      </c>
      <c r="C2077" t="s">
        <v>2733</v>
      </c>
    </row>
    <row r="2078" spans="1:3">
      <c r="A2078" s="45" t="s">
        <v>4403</v>
      </c>
      <c r="B2078" s="44" t="s">
        <v>4404</v>
      </c>
      <c r="C2078" t="s">
        <v>2733</v>
      </c>
    </row>
    <row r="2079" spans="1:3">
      <c r="A2079" s="45" t="s">
        <v>4405</v>
      </c>
      <c r="B2079" s="44" t="s">
        <v>4406</v>
      </c>
      <c r="C2079" t="s">
        <v>2733</v>
      </c>
    </row>
    <row r="2080" spans="1:3">
      <c r="A2080" s="45" t="s">
        <v>4407</v>
      </c>
      <c r="B2080" s="44" t="s">
        <v>4408</v>
      </c>
      <c r="C2080" t="s">
        <v>2733</v>
      </c>
    </row>
    <row r="2081" spans="1:3">
      <c r="A2081" s="45" t="s">
        <v>4409</v>
      </c>
      <c r="B2081" s="44" t="s">
        <v>4410</v>
      </c>
      <c r="C2081" t="s">
        <v>2733</v>
      </c>
    </row>
    <row r="2082" spans="1:3">
      <c r="A2082" s="45" t="s">
        <v>4411</v>
      </c>
      <c r="B2082" s="44" t="s">
        <v>4412</v>
      </c>
      <c r="C2082" t="s">
        <v>2733</v>
      </c>
    </row>
    <row r="2083" spans="1:3">
      <c r="A2083" s="45" t="s">
        <v>4413</v>
      </c>
      <c r="B2083" s="44" t="s">
        <v>4414</v>
      </c>
      <c r="C2083" t="s">
        <v>2733</v>
      </c>
    </row>
    <row r="2084" spans="1:3">
      <c r="A2084" s="45" t="s">
        <v>4415</v>
      </c>
      <c r="B2084" s="44" t="s">
        <v>4416</v>
      </c>
      <c r="C2084" t="s">
        <v>2733</v>
      </c>
    </row>
    <row r="2085" spans="1:3">
      <c r="A2085" s="45" t="s">
        <v>4417</v>
      </c>
      <c r="B2085" s="44" t="s">
        <v>4418</v>
      </c>
      <c r="C2085" t="s">
        <v>2733</v>
      </c>
    </row>
    <row r="2086" spans="1:3">
      <c r="A2086" s="45" t="s">
        <v>4419</v>
      </c>
      <c r="B2086" s="44" t="s">
        <v>4420</v>
      </c>
      <c r="C2086" t="s">
        <v>2733</v>
      </c>
    </row>
    <row r="2087" spans="1:3">
      <c r="A2087" s="45" t="s">
        <v>4421</v>
      </c>
      <c r="B2087" s="44" t="s">
        <v>4422</v>
      </c>
      <c r="C2087" t="s">
        <v>2733</v>
      </c>
    </row>
    <row r="2088" spans="1:3">
      <c r="A2088" s="45" t="s">
        <v>4423</v>
      </c>
      <c r="B2088" s="44" t="s">
        <v>4424</v>
      </c>
      <c r="C2088" t="s">
        <v>2733</v>
      </c>
    </row>
    <row r="2089" spans="1:3">
      <c r="A2089" s="45" t="s">
        <v>4425</v>
      </c>
      <c r="B2089" s="44" t="s">
        <v>4426</v>
      </c>
      <c r="C2089" t="s">
        <v>2733</v>
      </c>
    </row>
    <row r="2090" spans="1:3">
      <c r="A2090" s="45" t="s">
        <v>4427</v>
      </c>
      <c r="B2090" s="44" t="s">
        <v>4428</v>
      </c>
      <c r="C2090" t="s">
        <v>2733</v>
      </c>
    </row>
    <row r="2091" spans="1:3">
      <c r="A2091" s="45" t="s">
        <v>4429</v>
      </c>
      <c r="B2091" s="44" t="s">
        <v>4430</v>
      </c>
      <c r="C2091" t="s">
        <v>2733</v>
      </c>
    </row>
    <row r="2092" spans="1:3">
      <c r="A2092" s="45" t="s">
        <v>4431</v>
      </c>
      <c r="B2092" s="44" t="s">
        <v>4432</v>
      </c>
      <c r="C2092" t="s">
        <v>2733</v>
      </c>
    </row>
    <row r="2093" spans="1:3">
      <c r="A2093" s="45" t="s">
        <v>4433</v>
      </c>
      <c r="B2093" s="44" t="s">
        <v>4434</v>
      </c>
      <c r="C2093" t="s">
        <v>2733</v>
      </c>
    </row>
    <row r="2094" spans="1:3">
      <c r="A2094" s="45" t="s">
        <v>4435</v>
      </c>
      <c r="B2094" s="44" t="s">
        <v>4436</v>
      </c>
      <c r="C2094" t="s">
        <v>2733</v>
      </c>
    </row>
    <row r="2095" spans="1:3">
      <c r="A2095" s="45" t="s">
        <v>4437</v>
      </c>
      <c r="B2095" s="44" t="s">
        <v>4438</v>
      </c>
      <c r="C2095" t="s">
        <v>2733</v>
      </c>
    </row>
    <row r="2096" spans="1:3">
      <c r="A2096" s="45" t="s">
        <v>4439</v>
      </c>
      <c r="B2096" s="44" t="s">
        <v>4440</v>
      </c>
      <c r="C2096" t="s">
        <v>2733</v>
      </c>
    </row>
    <row r="2097" spans="1:3">
      <c r="A2097" s="45" t="s">
        <v>4441</v>
      </c>
      <c r="B2097" s="44" t="s">
        <v>4442</v>
      </c>
      <c r="C2097" t="s">
        <v>2733</v>
      </c>
    </row>
    <row r="2098" spans="1:3">
      <c r="A2098" s="45" t="s">
        <v>4443</v>
      </c>
      <c r="B2098" s="44" t="s">
        <v>4444</v>
      </c>
      <c r="C2098" t="s">
        <v>2733</v>
      </c>
    </row>
    <row r="2099" spans="1:3">
      <c r="A2099" s="45" t="s">
        <v>4445</v>
      </c>
      <c r="B2099" s="44" t="s">
        <v>4446</v>
      </c>
      <c r="C2099" t="s">
        <v>2733</v>
      </c>
    </row>
    <row r="2100" spans="1:3">
      <c r="A2100" s="45" t="s">
        <v>4447</v>
      </c>
      <c r="B2100" s="44" t="s">
        <v>4448</v>
      </c>
      <c r="C2100" t="s">
        <v>2733</v>
      </c>
    </row>
    <row r="2101" spans="1:3">
      <c r="A2101" s="45" t="s">
        <v>4449</v>
      </c>
      <c r="B2101" s="44" t="s">
        <v>4450</v>
      </c>
      <c r="C2101" t="s">
        <v>2733</v>
      </c>
    </row>
    <row r="2102" spans="1:3">
      <c r="A2102" s="45" t="s">
        <v>4451</v>
      </c>
      <c r="B2102" s="44" t="s">
        <v>4452</v>
      </c>
      <c r="C2102" t="s">
        <v>2733</v>
      </c>
    </row>
    <row r="2103" spans="1:3">
      <c r="A2103" s="45" t="s">
        <v>4453</v>
      </c>
      <c r="B2103" s="44" t="s">
        <v>4454</v>
      </c>
      <c r="C2103" t="s">
        <v>2733</v>
      </c>
    </row>
    <row r="2104" spans="1:3">
      <c r="A2104" s="45" t="s">
        <v>4455</v>
      </c>
      <c r="B2104" s="44" t="s">
        <v>4456</v>
      </c>
      <c r="C2104" t="s">
        <v>2733</v>
      </c>
    </row>
    <row r="2105" spans="1:3">
      <c r="A2105" s="45" t="s">
        <v>4457</v>
      </c>
      <c r="B2105" s="44" t="s">
        <v>4458</v>
      </c>
      <c r="C2105" t="s">
        <v>2733</v>
      </c>
    </row>
    <row r="2106" spans="1:3">
      <c r="A2106" s="45" t="s">
        <v>4459</v>
      </c>
      <c r="B2106" s="44" t="s">
        <v>4460</v>
      </c>
      <c r="C2106" t="s">
        <v>2733</v>
      </c>
    </row>
    <row r="2107" spans="1:3">
      <c r="A2107" s="45" t="s">
        <v>4461</v>
      </c>
      <c r="B2107" s="44" t="s">
        <v>4462</v>
      </c>
      <c r="C2107" t="s">
        <v>2733</v>
      </c>
    </row>
    <row r="2108" spans="1:3">
      <c r="A2108" s="45" t="s">
        <v>4463</v>
      </c>
      <c r="B2108" s="44" t="s">
        <v>4464</v>
      </c>
      <c r="C2108" t="s">
        <v>2733</v>
      </c>
    </row>
    <row r="2109" spans="1:3">
      <c r="A2109" s="45" t="s">
        <v>4465</v>
      </c>
      <c r="B2109" s="44" t="s">
        <v>4466</v>
      </c>
      <c r="C2109" t="s">
        <v>2733</v>
      </c>
    </row>
    <row r="2110" spans="1:3">
      <c r="A2110" s="45" t="s">
        <v>4467</v>
      </c>
      <c r="B2110" s="44" t="s">
        <v>4468</v>
      </c>
      <c r="C2110" t="s">
        <v>2733</v>
      </c>
    </row>
    <row r="2111" spans="1:3">
      <c r="A2111" s="45" t="s">
        <v>4469</v>
      </c>
      <c r="B2111" s="44" t="s">
        <v>4470</v>
      </c>
      <c r="C2111" t="s">
        <v>2733</v>
      </c>
    </row>
    <row r="2112" spans="1:3">
      <c r="A2112" s="45" t="s">
        <v>4471</v>
      </c>
      <c r="B2112" s="44" t="s">
        <v>4472</v>
      </c>
      <c r="C2112" t="s">
        <v>2733</v>
      </c>
    </row>
    <row r="2113" spans="1:3">
      <c r="A2113" s="45" t="s">
        <v>4473</v>
      </c>
      <c r="B2113" s="44" t="s">
        <v>4474</v>
      </c>
      <c r="C2113" t="s">
        <v>2733</v>
      </c>
    </row>
    <row r="2114" spans="1:3">
      <c r="A2114" s="45" t="s">
        <v>4475</v>
      </c>
      <c r="B2114" s="44" t="s">
        <v>4476</v>
      </c>
      <c r="C2114" t="s">
        <v>2733</v>
      </c>
    </row>
    <row r="2115" spans="1:3">
      <c r="A2115" s="45" t="s">
        <v>4477</v>
      </c>
      <c r="B2115" s="44" t="s">
        <v>4478</v>
      </c>
      <c r="C2115" t="s">
        <v>2733</v>
      </c>
    </row>
    <row r="2116" spans="1:3">
      <c r="A2116" s="45" t="s">
        <v>4479</v>
      </c>
      <c r="B2116" s="44" t="s">
        <v>4480</v>
      </c>
      <c r="C2116" t="s">
        <v>2733</v>
      </c>
    </row>
    <row r="2117" spans="1:3">
      <c r="A2117" s="45" t="s">
        <v>4481</v>
      </c>
      <c r="B2117" s="44" t="s">
        <v>4482</v>
      </c>
      <c r="C2117" t="s">
        <v>2733</v>
      </c>
    </row>
    <row r="2118" spans="1:3">
      <c r="A2118" s="45" t="s">
        <v>4483</v>
      </c>
      <c r="B2118" s="44" t="s">
        <v>4484</v>
      </c>
      <c r="C2118" t="s">
        <v>2733</v>
      </c>
    </row>
    <row r="2119" spans="1:3">
      <c r="A2119" s="45" t="s">
        <v>4485</v>
      </c>
      <c r="B2119" s="44" t="s">
        <v>4486</v>
      </c>
      <c r="C2119" t="s">
        <v>2733</v>
      </c>
    </row>
    <row r="2120" spans="1:3">
      <c r="A2120" s="45" t="s">
        <v>4487</v>
      </c>
      <c r="B2120" s="44" t="s">
        <v>4488</v>
      </c>
      <c r="C2120" t="s">
        <v>2733</v>
      </c>
    </row>
    <row r="2121" spans="1:3">
      <c r="A2121" s="45" t="s">
        <v>4489</v>
      </c>
      <c r="B2121" s="44" t="s">
        <v>4490</v>
      </c>
      <c r="C2121" t="s">
        <v>2733</v>
      </c>
    </row>
    <row r="2122" spans="1:3">
      <c r="A2122" s="45" t="s">
        <v>4491</v>
      </c>
      <c r="B2122" s="44" t="s">
        <v>4492</v>
      </c>
      <c r="C2122" t="s">
        <v>2733</v>
      </c>
    </row>
    <row r="2123" spans="1:3">
      <c r="A2123" s="45" t="s">
        <v>4493</v>
      </c>
      <c r="B2123" s="44" t="s">
        <v>4494</v>
      </c>
      <c r="C2123" t="s">
        <v>2733</v>
      </c>
    </row>
    <row r="2124" spans="1:3">
      <c r="A2124" s="45" t="s">
        <v>4495</v>
      </c>
      <c r="B2124" s="44" t="s">
        <v>4496</v>
      </c>
      <c r="C2124" t="s">
        <v>2733</v>
      </c>
    </row>
    <row r="2125" spans="1:3">
      <c r="A2125" s="45" t="s">
        <v>4497</v>
      </c>
      <c r="B2125" s="44" t="s">
        <v>4498</v>
      </c>
      <c r="C2125" t="s">
        <v>2733</v>
      </c>
    </row>
    <row r="2126" spans="1:3">
      <c r="A2126" s="45" t="s">
        <v>4499</v>
      </c>
      <c r="B2126" s="44" t="s">
        <v>4500</v>
      </c>
      <c r="C2126" t="s">
        <v>2733</v>
      </c>
    </row>
    <row r="2127" spans="1:3">
      <c r="A2127" s="45" t="s">
        <v>4501</v>
      </c>
      <c r="B2127" s="44" t="s">
        <v>4502</v>
      </c>
      <c r="C2127" t="s">
        <v>2733</v>
      </c>
    </row>
    <row r="2128" spans="1:3">
      <c r="A2128" s="45" t="s">
        <v>4503</v>
      </c>
      <c r="B2128" s="44" t="s">
        <v>4504</v>
      </c>
      <c r="C2128" t="s">
        <v>2733</v>
      </c>
    </row>
    <row r="2129" spans="1:3">
      <c r="A2129" s="45" t="s">
        <v>4505</v>
      </c>
      <c r="B2129" s="44" t="s">
        <v>4506</v>
      </c>
      <c r="C2129" t="s">
        <v>2733</v>
      </c>
    </row>
    <row r="2130" spans="1:3">
      <c r="A2130" s="45" t="s">
        <v>4507</v>
      </c>
      <c r="B2130" s="44" t="s">
        <v>4508</v>
      </c>
      <c r="C2130" t="s">
        <v>2733</v>
      </c>
    </row>
    <row r="2131" spans="1:3">
      <c r="A2131" s="45" t="s">
        <v>4509</v>
      </c>
      <c r="B2131" s="44" t="s">
        <v>4510</v>
      </c>
      <c r="C2131" t="s">
        <v>2733</v>
      </c>
    </row>
    <row r="2132" spans="1:3">
      <c r="A2132" s="45" t="s">
        <v>4511</v>
      </c>
      <c r="B2132" s="44" t="s">
        <v>4512</v>
      </c>
      <c r="C2132" t="s">
        <v>2733</v>
      </c>
    </row>
    <row r="2133" spans="1:3">
      <c r="A2133" s="45" t="s">
        <v>4513</v>
      </c>
      <c r="B2133" s="44" t="s">
        <v>4514</v>
      </c>
      <c r="C2133" t="s">
        <v>2733</v>
      </c>
    </row>
    <row r="2134" spans="1:3">
      <c r="A2134" s="45" t="s">
        <v>4515</v>
      </c>
      <c r="B2134" s="44" t="s">
        <v>4516</v>
      </c>
      <c r="C2134" t="s">
        <v>2733</v>
      </c>
    </row>
    <row r="2135" spans="1:3">
      <c r="A2135" s="45" t="s">
        <v>4517</v>
      </c>
      <c r="B2135" s="44" t="s">
        <v>4518</v>
      </c>
      <c r="C2135" t="s">
        <v>2733</v>
      </c>
    </row>
    <row r="2136" spans="1:3">
      <c r="A2136" s="45" t="s">
        <v>4519</v>
      </c>
      <c r="B2136" s="44" t="s">
        <v>4520</v>
      </c>
      <c r="C2136" t="s">
        <v>2733</v>
      </c>
    </row>
    <row r="2137" spans="1:3">
      <c r="A2137" s="45" t="s">
        <v>4521</v>
      </c>
      <c r="B2137" s="44" t="s">
        <v>4522</v>
      </c>
      <c r="C2137" t="s">
        <v>2733</v>
      </c>
    </row>
    <row r="2138" spans="1:3">
      <c r="A2138" s="45" t="s">
        <v>4523</v>
      </c>
      <c r="B2138" s="44" t="s">
        <v>4524</v>
      </c>
      <c r="C2138" t="s">
        <v>2733</v>
      </c>
    </row>
    <row r="2139" spans="1:3">
      <c r="A2139" s="45" t="s">
        <v>4525</v>
      </c>
      <c r="B2139" s="44" t="s">
        <v>4526</v>
      </c>
      <c r="C2139" t="s">
        <v>2733</v>
      </c>
    </row>
    <row r="2140" spans="1:3">
      <c r="A2140" s="45" t="s">
        <v>4527</v>
      </c>
      <c r="B2140" s="44" t="s">
        <v>4528</v>
      </c>
      <c r="C2140" t="s">
        <v>2733</v>
      </c>
    </row>
    <row r="2141" spans="1:3">
      <c r="A2141" s="45" t="s">
        <v>4529</v>
      </c>
      <c r="B2141" s="44" t="s">
        <v>4530</v>
      </c>
      <c r="C2141" t="s">
        <v>2733</v>
      </c>
    </row>
    <row r="2142" spans="1:3">
      <c r="A2142" s="45" t="s">
        <v>4531</v>
      </c>
      <c r="B2142" s="44" t="s">
        <v>4532</v>
      </c>
      <c r="C2142" t="s">
        <v>2733</v>
      </c>
    </row>
    <row r="2143" spans="1:3">
      <c r="A2143" s="45" t="s">
        <v>4533</v>
      </c>
      <c r="B2143" s="44" t="s">
        <v>4534</v>
      </c>
      <c r="C2143" t="s">
        <v>2733</v>
      </c>
    </row>
    <row r="2144" spans="1:3">
      <c r="A2144" s="45" t="s">
        <v>4535</v>
      </c>
      <c r="B2144" s="44" t="s">
        <v>4536</v>
      </c>
      <c r="C2144" t="s">
        <v>2733</v>
      </c>
    </row>
    <row r="2145" spans="1:3">
      <c r="A2145" s="45" t="s">
        <v>4537</v>
      </c>
      <c r="B2145" s="44" t="s">
        <v>4538</v>
      </c>
      <c r="C2145" t="s">
        <v>2733</v>
      </c>
    </row>
    <row r="2146" spans="1:3">
      <c r="A2146" s="45" t="s">
        <v>4539</v>
      </c>
      <c r="B2146" s="44" t="s">
        <v>4540</v>
      </c>
      <c r="C2146" t="s">
        <v>2733</v>
      </c>
    </row>
    <row r="2147" spans="1:3">
      <c r="A2147" s="45" t="s">
        <v>4541</v>
      </c>
      <c r="B2147" s="44" t="s">
        <v>4542</v>
      </c>
      <c r="C2147" t="s">
        <v>2733</v>
      </c>
    </row>
    <row r="2148" spans="1:3">
      <c r="A2148" s="45" t="s">
        <v>4543</v>
      </c>
      <c r="B2148" s="44" t="s">
        <v>4544</v>
      </c>
      <c r="C2148" t="s">
        <v>2733</v>
      </c>
    </row>
    <row r="2149" spans="1:3">
      <c r="A2149" s="45" t="s">
        <v>4545</v>
      </c>
      <c r="B2149" s="44" t="s">
        <v>4546</v>
      </c>
      <c r="C2149" t="s">
        <v>2733</v>
      </c>
    </row>
    <row r="2150" spans="1:3">
      <c r="A2150" s="45" t="s">
        <v>4547</v>
      </c>
      <c r="B2150" s="44" t="s">
        <v>4548</v>
      </c>
      <c r="C2150" t="s">
        <v>2733</v>
      </c>
    </row>
    <row r="2151" spans="1:3">
      <c r="A2151" s="45" t="s">
        <v>4549</v>
      </c>
      <c r="B2151" s="44" t="s">
        <v>4550</v>
      </c>
      <c r="C2151" t="s">
        <v>2733</v>
      </c>
    </row>
    <row r="2152" spans="1:3">
      <c r="A2152" s="45" t="s">
        <v>4551</v>
      </c>
      <c r="B2152" s="44" t="s">
        <v>4552</v>
      </c>
      <c r="C2152" t="s">
        <v>2733</v>
      </c>
    </row>
    <row r="2153" spans="1:3">
      <c r="A2153" s="45" t="s">
        <v>4553</v>
      </c>
      <c r="B2153" s="44" t="s">
        <v>4554</v>
      </c>
      <c r="C2153" t="s">
        <v>2733</v>
      </c>
    </row>
    <row r="2154" spans="1:3">
      <c r="A2154" s="45" t="s">
        <v>4555</v>
      </c>
      <c r="B2154" s="44" t="s">
        <v>4556</v>
      </c>
      <c r="C2154" t="s">
        <v>2733</v>
      </c>
    </row>
    <row r="2155" spans="1:3">
      <c r="A2155" s="45" t="s">
        <v>4557</v>
      </c>
      <c r="B2155" s="44" t="s">
        <v>4558</v>
      </c>
      <c r="C2155" t="s">
        <v>2733</v>
      </c>
    </row>
    <row r="2156" spans="1:3">
      <c r="A2156" s="45" t="s">
        <v>4559</v>
      </c>
      <c r="B2156" s="44" t="s">
        <v>4560</v>
      </c>
      <c r="C2156" t="s">
        <v>2733</v>
      </c>
    </row>
    <row r="2157" spans="1:3">
      <c r="A2157" s="45" t="s">
        <v>4561</v>
      </c>
      <c r="B2157" s="44" t="s">
        <v>4562</v>
      </c>
      <c r="C2157" t="s">
        <v>2733</v>
      </c>
    </row>
    <row r="2158" spans="1:3">
      <c r="A2158" s="45" t="s">
        <v>4563</v>
      </c>
      <c r="B2158" s="44" t="s">
        <v>4564</v>
      </c>
      <c r="C2158" t="s">
        <v>2733</v>
      </c>
    </row>
    <row r="2159" spans="1:3">
      <c r="A2159" s="45" t="s">
        <v>4565</v>
      </c>
      <c r="B2159" s="44" t="s">
        <v>4566</v>
      </c>
      <c r="C2159" t="s">
        <v>2733</v>
      </c>
    </row>
    <row r="2160" spans="1:3">
      <c r="A2160" s="45" t="s">
        <v>4567</v>
      </c>
      <c r="B2160" s="44" t="s">
        <v>4568</v>
      </c>
      <c r="C2160" t="s">
        <v>2733</v>
      </c>
    </row>
    <row r="2161" spans="1:3">
      <c r="A2161" s="45" t="s">
        <v>4569</v>
      </c>
      <c r="B2161" s="44" t="s">
        <v>4570</v>
      </c>
      <c r="C2161" t="s">
        <v>2733</v>
      </c>
    </row>
    <row r="2162" spans="1:3">
      <c r="A2162" s="45" t="s">
        <v>4571</v>
      </c>
      <c r="B2162" s="44" t="s">
        <v>4572</v>
      </c>
      <c r="C2162" t="s">
        <v>2733</v>
      </c>
    </row>
    <row r="2163" spans="1:3">
      <c r="A2163" s="45" t="s">
        <v>4573</v>
      </c>
      <c r="B2163" s="44" t="s">
        <v>4574</v>
      </c>
      <c r="C2163" t="s">
        <v>2733</v>
      </c>
    </row>
    <row r="2164" spans="1:3">
      <c r="A2164" s="45" t="s">
        <v>4575</v>
      </c>
      <c r="B2164" s="44" t="s">
        <v>4576</v>
      </c>
      <c r="C2164" t="s">
        <v>2733</v>
      </c>
    </row>
    <row r="2165" spans="1:3">
      <c r="A2165" s="45" t="s">
        <v>4577</v>
      </c>
      <c r="B2165" s="44" t="s">
        <v>4578</v>
      </c>
      <c r="C2165" t="s">
        <v>2733</v>
      </c>
    </row>
    <row r="2166" spans="1:3">
      <c r="A2166" s="45" t="s">
        <v>4579</v>
      </c>
      <c r="B2166" s="44" t="s">
        <v>4580</v>
      </c>
      <c r="C2166" t="s">
        <v>2733</v>
      </c>
    </row>
    <row r="2167" spans="1:3">
      <c r="A2167" s="45" t="s">
        <v>4581</v>
      </c>
      <c r="B2167" s="44" t="s">
        <v>4582</v>
      </c>
      <c r="C2167" t="s">
        <v>2733</v>
      </c>
    </row>
    <row r="2168" spans="1:3">
      <c r="A2168" s="45" t="s">
        <v>4583</v>
      </c>
      <c r="B2168" s="44" t="s">
        <v>4584</v>
      </c>
      <c r="C2168" t="s">
        <v>2733</v>
      </c>
    </row>
    <row r="2169" spans="1:3">
      <c r="A2169" s="45" t="s">
        <v>4585</v>
      </c>
      <c r="B2169" s="44" t="s">
        <v>4586</v>
      </c>
      <c r="C2169" t="s">
        <v>2733</v>
      </c>
    </row>
    <row r="2170" spans="1:3">
      <c r="A2170" s="45" t="s">
        <v>4587</v>
      </c>
      <c r="B2170" s="44" t="s">
        <v>4588</v>
      </c>
      <c r="C2170" t="s">
        <v>2733</v>
      </c>
    </row>
    <row r="2171" spans="1:3">
      <c r="A2171" s="45" t="s">
        <v>4589</v>
      </c>
      <c r="B2171" s="44" t="s">
        <v>4590</v>
      </c>
      <c r="C2171" t="s">
        <v>2733</v>
      </c>
    </row>
    <row r="2172" spans="1:3">
      <c r="A2172" s="45" t="s">
        <v>4591</v>
      </c>
      <c r="B2172" s="44" t="s">
        <v>4592</v>
      </c>
      <c r="C2172" t="s">
        <v>2733</v>
      </c>
    </row>
    <row r="2173" spans="1:3">
      <c r="A2173" s="45" t="s">
        <v>4593</v>
      </c>
      <c r="B2173" s="44" t="s">
        <v>4594</v>
      </c>
      <c r="C2173" t="s">
        <v>2733</v>
      </c>
    </row>
    <row r="2174" spans="1:3">
      <c r="A2174" s="45" t="s">
        <v>4595</v>
      </c>
      <c r="B2174" s="44" t="s">
        <v>4596</v>
      </c>
      <c r="C2174" t="s">
        <v>2733</v>
      </c>
    </row>
    <row r="2175" spans="1:3">
      <c r="A2175" s="45" t="s">
        <v>4597</v>
      </c>
      <c r="B2175" s="44" t="s">
        <v>4598</v>
      </c>
      <c r="C2175" t="s">
        <v>2733</v>
      </c>
    </row>
    <row r="2176" spans="1:3">
      <c r="A2176" s="45" t="s">
        <v>4599</v>
      </c>
      <c r="B2176" s="44" t="s">
        <v>4600</v>
      </c>
      <c r="C2176" t="s">
        <v>2733</v>
      </c>
    </row>
    <row r="2177" spans="1:3">
      <c r="A2177" s="45" t="s">
        <v>4601</v>
      </c>
      <c r="B2177" s="44" t="s">
        <v>4602</v>
      </c>
      <c r="C2177" t="s">
        <v>2733</v>
      </c>
    </row>
    <row r="2178" spans="1:3">
      <c r="A2178" s="45" t="s">
        <v>4603</v>
      </c>
      <c r="B2178" s="44" t="s">
        <v>4604</v>
      </c>
      <c r="C2178" t="s">
        <v>2733</v>
      </c>
    </row>
    <row r="2179" spans="1:3">
      <c r="A2179" s="45" t="s">
        <v>4605</v>
      </c>
      <c r="B2179" s="44" t="s">
        <v>4606</v>
      </c>
      <c r="C2179" t="s">
        <v>2733</v>
      </c>
    </row>
    <row r="2180" spans="1:3">
      <c r="A2180" s="45" t="s">
        <v>4607</v>
      </c>
      <c r="B2180" s="44" t="s">
        <v>4608</v>
      </c>
      <c r="C2180" t="s">
        <v>2733</v>
      </c>
    </row>
    <row r="2181" spans="1:3">
      <c r="A2181" s="45" t="s">
        <v>4609</v>
      </c>
      <c r="B2181" s="44" t="s">
        <v>4610</v>
      </c>
      <c r="C2181" t="s">
        <v>2733</v>
      </c>
    </row>
    <row r="2182" spans="1:3">
      <c r="A2182" s="45" t="s">
        <v>4611</v>
      </c>
      <c r="B2182" s="44" t="s">
        <v>4612</v>
      </c>
      <c r="C2182" t="s">
        <v>2733</v>
      </c>
    </row>
    <row r="2183" spans="1:3">
      <c r="A2183" s="45" t="s">
        <v>4613</v>
      </c>
      <c r="B2183" s="44" t="s">
        <v>4614</v>
      </c>
      <c r="C2183" t="s">
        <v>2733</v>
      </c>
    </row>
    <row r="2184" spans="1:3">
      <c r="A2184" s="45" t="s">
        <v>4615</v>
      </c>
      <c r="B2184" s="44" t="s">
        <v>4616</v>
      </c>
      <c r="C2184" t="s">
        <v>2733</v>
      </c>
    </row>
    <row r="2185" spans="1:3">
      <c r="A2185" s="45" t="s">
        <v>4617</v>
      </c>
      <c r="B2185" s="44" t="s">
        <v>4618</v>
      </c>
      <c r="C2185" t="s">
        <v>2733</v>
      </c>
    </row>
    <row r="2186" spans="1:3">
      <c r="A2186" s="45" t="s">
        <v>4619</v>
      </c>
      <c r="B2186" s="44" t="s">
        <v>4620</v>
      </c>
      <c r="C2186" t="s">
        <v>2733</v>
      </c>
    </row>
    <row r="2187" spans="1:3">
      <c r="A2187" s="45" t="s">
        <v>4621</v>
      </c>
      <c r="B2187" s="44" t="s">
        <v>4622</v>
      </c>
      <c r="C2187" t="s">
        <v>2733</v>
      </c>
    </row>
    <row r="2188" spans="1:3">
      <c r="A2188" s="45" t="s">
        <v>4623</v>
      </c>
      <c r="B2188" s="44" t="s">
        <v>4624</v>
      </c>
      <c r="C2188" t="s">
        <v>2733</v>
      </c>
    </row>
    <row r="2189" spans="1:3">
      <c r="A2189" s="45" t="s">
        <v>4625</v>
      </c>
      <c r="B2189" s="44" t="s">
        <v>4626</v>
      </c>
      <c r="C2189" t="s">
        <v>2733</v>
      </c>
    </row>
    <row r="2190" spans="1:3">
      <c r="A2190" s="45" t="s">
        <v>4627</v>
      </c>
      <c r="B2190" s="44" t="s">
        <v>4628</v>
      </c>
      <c r="C2190" t="s">
        <v>2733</v>
      </c>
    </row>
    <row r="2191" spans="1:3">
      <c r="A2191" s="45" t="s">
        <v>4629</v>
      </c>
      <c r="B2191" s="44" t="s">
        <v>4630</v>
      </c>
      <c r="C2191" t="s">
        <v>2733</v>
      </c>
    </row>
    <row r="2192" spans="1:3">
      <c r="A2192" s="45" t="s">
        <v>4631</v>
      </c>
      <c r="B2192" s="44" t="s">
        <v>4632</v>
      </c>
      <c r="C2192" t="s">
        <v>2733</v>
      </c>
    </row>
    <row r="2193" spans="1:3">
      <c r="A2193" s="45" t="s">
        <v>4633</v>
      </c>
      <c r="B2193" s="44" t="s">
        <v>4634</v>
      </c>
      <c r="C2193" t="s">
        <v>2733</v>
      </c>
    </row>
    <row r="2194" spans="1:3">
      <c r="A2194" s="45" t="s">
        <v>4635</v>
      </c>
      <c r="B2194" s="44" t="s">
        <v>4636</v>
      </c>
      <c r="C2194" t="s">
        <v>2733</v>
      </c>
    </row>
    <row r="2195" spans="1:3">
      <c r="A2195" s="45" t="s">
        <v>4637</v>
      </c>
      <c r="B2195" s="44" t="s">
        <v>4638</v>
      </c>
      <c r="C2195" t="s">
        <v>2733</v>
      </c>
    </row>
    <row r="2196" spans="1:3">
      <c r="A2196" s="45" t="s">
        <v>4639</v>
      </c>
      <c r="B2196" s="44" t="s">
        <v>4640</v>
      </c>
      <c r="C2196" t="s">
        <v>2733</v>
      </c>
    </row>
    <row r="2197" spans="1:3">
      <c r="A2197" s="45" t="s">
        <v>4641</v>
      </c>
      <c r="B2197" s="44" t="s">
        <v>4642</v>
      </c>
      <c r="C2197" t="s">
        <v>2733</v>
      </c>
    </row>
    <row r="2198" spans="1:3">
      <c r="A2198" s="45" t="s">
        <v>4643</v>
      </c>
      <c r="B2198" s="44" t="s">
        <v>4644</v>
      </c>
      <c r="C2198" t="s">
        <v>2733</v>
      </c>
    </row>
    <row r="2199" spans="1:3">
      <c r="A2199" s="45" t="s">
        <v>4645</v>
      </c>
      <c r="B2199" s="44" t="s">
        <v>4646</v>
      </c>
      <c r="C2199" t="s">
        <v>2733</v>
      </c>
    </row>
    <row r="2200" spans="1:3">
      <c r="A2200" s="45" t="s">
        <v>4647</v>
      </c>
      <c r="B2200" s="44" t="s">
        <v>4648</v>
      </c>
      <c r="C2200" t="s">
        <v>2733</v>
      </c>
    </row>
    <row r="2201" spans="1:3">
      <c r="A2201" s="45" t="s">
        <v>4649</v>
      </c>
      <c r="B2201" s="44" t="s">
        <v>4650</v>
      </c>
      <c r="C2201" t="s">
        <v>2733</v>
      </c>
    </row>
    <row r="2202" spans="1:3">
      <c r="A2202" s="45" t="s">
        <v>4651</v>
      </c>
      <c r="B2202" s="44" t="s">
        <v>4652</v>
      </c>
      <c r="C2202" t="s">
        <v>2733</v>
      </c>
    </row>
    <row r="2203" spans="1:3">
      <c r="A2203" s="45" t="s">
        <v>4653</v>
      </c>
      <c r="B2203" s="44" t="s">
        <v>4654</v>
      </c>
      <c r="C2203" t="s">
        <v>2733</v>
      </c>
    </row>
    <row r="2204" spans="1:3">
      <c r="A2204" s="45" t="s">
        <v>4655</v>
      </c>
      <c r="B2204" s="44" t="s">
        <v>4656</v>
      </c>
      <c r="C2204" t="s">
        <v>2733</v>
      </c>
    </row>
    <row r="2205" spans="1:3">
      <c r="A2205" s="45" t="s">
        <v>4657</v>
      </c>
      <c r="B2205" s="44" t="s">
        <v>4658</v>
      </c>
      <c r="C2205" t="s">
        <v>2733</v>
      </c>
    </row>
    <row r="2206" spans="1:3">
      <c r="A2206" s="45" t="s">
        <v>4659</v>
      </c>
      <c r="B2206" s="44" t="s">
        <v>4660</v>
      </c>
      <c r="C2206" t="s">
        <v>2733</v>
      </c>
    </row>
    <row r="2207" spans="1:3">
      <c r="A2207" s="45" t="s">
        <v>4661</v>
      </c>
      <c r="B2207" s="44" t="s">
        <v>4662</v>
      </c>
      <c r="C2207" t="s">
        <v>2733</v>
      </c>
    </row>
    <row r="2208" spans="1:3">
      <c r="A2208" s="45" t="s">
        <v>4663</v>
      </c>
      <c r="B2208" s="44" t="s">
        <v>4664</v>
      </c>
      <c r="C2208" t="s">
        <v>2733</v>
      </c>
    </row>
    <row r="2209" spans="1:3">
      <c r="A2209" s="45" t="s">
        <v>4665</v>
      </c>
      <c r="B2209" s="44" t="s">
        <v>4666</v>
      </c>
      <c r="C2209" t="s">
        <v>2733</v>
      </c>
    </row>
    <row r="2210" spans="1:3">
      <c r="A2210" s="45" t="s">
        <v>4667</v>
      </c>
      <c r="B2210" s="44" t="s">
        <v>4668</v>
      </c>
      <c r="C2210" t="s">
        <v>2733</v>
      </c>
    </row>
    <row r="2211" spans="1:3">
      <c r="A2211" s="45" t="s">
        <v>4669</v>
      </c>
      <c r="B2211" s="44" t="s">
        <v>4670</v>
      </c>
      <c r="C2211" t="s">
        <v>2733</v>
      </c>
    </row>
    <row r="2212" spans="1:3">
      <c r="A2212" s="45" t="s">
        <v>4671</v>
      </c>
      <c r="B2212" s="44" t="s">
        <v>4672</v>
      </c>
      <c r="C2212" t="s">
        <v>2733</v>
      </c>
    </row>
    <row r="2213" spans="1:3">
      <c r="A2213" s="45" t="s">
        <v>4673</v>
      </c>
      <c r="B2213" s="44" t="s">
        <v>4674</v>
      </c>
      <c r="C2213" t="s">
        <v>2733</v>
      </c>
    </row>
    <row r="2214" spans="1:3">
      <c r="A2214" s="45" t="s">
        <v>4675</v>
      </c>
      <c r="B2214" s="44" t="s">
        <v>4676</v>
      </c>
      <c r="C2214" t="s">
        <v>2733</v>
      </c>
    </row>
    <row r="2215" spans="1:3">
      <c r="A2215" s="45" t="s">
        <v>4677</v>
      </c>
      <c r="B2215" s="44" t="s">
        <v>4678</v>
      </c>
      <c r="C2215" t="s">
        <v>2733</v>
      </c>
    </row>
    <row r="2216" spans="1:3">
      <c r="A2216" s="45" t="s">
        <v>4679</v>
      </c>
      <c r="B2216" s="44" t="s">
        <v>4680</v>
      </c>
      <c r="C2216" t="s">
        <v>2733</v>
      </c>
    </row>
    <row r="2217" spans="1:3">
      <c r="A2217" s="45" t="s">
        <v>4681</v>
      </c>
      <c r="B2217" s="44" t="s">
        <v>4682</v>
      </c>
      <c r="C2217" t="s">
        <v>2733</v>
      </c>
    </row>
    <row r="2218" spans="1:3">
      <c r="A2218" s="45" t="s">
        <v>4683</v>
      </c>
      <c r="B2218" s="44" t="s">
        <v>4684</v>
      </c>
      <c r="C2218" t="s">
        <v>2733</v>
      </c>
    </row>
    <row r="2219" spans="1:3">
      <c r="A2219" s="45" t="s">
        <v>4685</v>
      </c>
      <c r="B2219" s="44" t="s">
        <v>4686</v>
      </c>
      <c r="C2219" t="s">
        <v>2733</v>
      </c>
    </row>
    <row r="2220" spans="1:3">
      <c r="A2220" s="45" t="s">
        <v>4687</v>
      </c>
      <c r="B2220" s="44" t="s">
        <v>4688</v>
      </c>
      <c r="C2220" t="s">
        <v>2733</v>
      </c>
    </row>
    <row r="2221" spans="1:3">
      <c r="A2221" s="45" t="s">
        <v>4689</v>
      </c>
      <c r="B2221" s="44" t="s">
        <v>4690</v>
      </c>
      <c r="C2221" t="s">
        <v>2733</v>
      </c>
    </row>
    <row r="2222" spans="1:3">
      <c r="A2222" s="45" t="s">
        <v>4691</v>
      </c>
      <c r="B2222" s="44" t="s">
        <v>4692</v>
      </c>
      <c r="C2222" t="s">
        <v>2733</v>
      </c>
    </row>
    <row r="2223" spans="1:3">
      <c r="A2223" s="45" t="s">
        <v>4693</v>
      </c>
      <c r="B2223" s="44" t="s">
        <v>4694</v>
      </c>
      <c r="C2223" t="s">
        <v>2733</v>
      </c>
    </row>
    <row r="2224" spans="1:3">
      <c r="A2224" s="45" t="s">
        <v>4695</v>
      </c>
      <c r="B2224" s="44" t="s">
        <v>4696</v>
      </c>
      <c r="C2224" t="s">
        <v>2733</v>
      </c>
    </row>
    <row r="2225" spans="1:3">
      <c r="A2225" s="45" t="s">
        <v>4697</v>
      </c>
      <c r="B2225" s="44" t="s">
        <v>4698</v>
      </c>
      <c r="C2225" t="s">
        <v>2733</v>
      </c>
    </row>
    <row r="2226" spans="1:3">
      <c r="A2226" s="45" t="s">
        <v>4699</v>
      </c>
      <c r="B2226" s="44" t="s">
        <v>4700</v>
      </c>
      <c r="C2226" t="s">
        <v>2733</v>
      </c>
    </row>
    <row r="2227" spans="1:3">
      <c r="A2227" s="45" t="s">
        <v>4701</v>
      </c>
      <c r="B2227" s="44" t="s">
        <v>4702</v>
      </c>
      <c r="C2227" t="s">
        <v>2733</v>
      </c>
    </row>
    <row r="2228" spans="1:3">
      <c r="A2228" s="45" t="s">
        <v>4703</v>
      </c>
      <c r="B2228" s="44" t="s">
        <v>4704</v>
      </c>
      <c r="C2228" t="s">
        <v>2733</v>
      </c>
    </row>
    <row r="2229" spans="1:3">
      <c r="A2229" s="45" t="s">
        <v>4705</v>
      </c>
      <c r="B2229" s="44" t="s">
        <v>4706</v>
      </c>
      <c r="C2229" t="s">
        <v>2733</v>
      </c>
    </row>
    <row r="2230" spans="1:3">
      <c r="A2230" s="45" t="s">
        <v>4707</v>
      </c>
      <c r="B2230" s="44" t="s">
        <v>4708</v>
      </c>
      <c r="C2230" t="s">
        <v>2733</v>
      </c>
    </row>
    <row r="2231" spans="1:3">
      <c r="A2231" s="45" t="s">
        <v>4709</v>
      </c>
      <c r="B2231" s="44" t="s">
        <v>4710</v>
      </c>
      <c r="C2231" t="s">
        <v>2733</v>
      </c>
    </row>
    <row r="2232" spans="1:3">
      <c r="A2232" s="45" t="s">
        <v>4711</v>
      </c>
      <c r="B2232" s="44" t="s">
        <v>4712</v>
      </c>
      <c r="C2232" t="s">
        <v>2733</v>
      </c>
    </row>
    <row r="2233" spans="1:3">
      <c r="A2233" s="45" t="s">
        <v>4713</v>
      </c>
      <c r="B2233" s="44" t="s">
        <v>4714</v>
      </c>
      <c r="C2233" t="s">
        <v>2733</v>
      </c>
    </row>
    <row r="2234" spans="1:3">
      <c r="A2234" s="45" t="s">
        <v>4715</v>
      </c>
      <c r="B2234" s="44" t="s">
        <v>4716</v>
      </c>
      <c r="C2234" t="s">
        <v>2733</v>
      </c>
    </row>
    <row r="2235" spans="1:3">
      <c r="A2235" s="45" t="s">
        <v>4717</v>
      </c>
      <c r="B2235" s="44" t="s">
        <v>4718</v>
      </c>
      <c r="C2235" t="s">
        <v>2733</v>
      </c>
    </row>
    <row r="2236" spans="1:3">
      <c r="A2236" s="45" t="s">
        <v>4719</v>
      </c>
      <c r="B2236" s="44" t="s">
        <v>4720</v>
      </c>
      <c r="C2236" t="s">
        <v>2733</v>
      </c>
    </row>
    <row r="2237" spans="1:3">
      <c r="A2237" s="45" t="s">
        <v>4721</v>
      </c>
      <c r="B2237" s="44" t="s">
        <v>4722</v>
      </c>
      <c r="C2237" t="s">
        <v>2733</v>
      </c>
    </row>
    <row r="2238" spans="1:3">
      <c r="A2238" s="45" t="s">
        <v>4723</v>
      </c>
      <c r="B2238" s="44" t="s">
        <v>4724</v>
      </c>
      <c r="C2238" t="s">
        <v>2733</v>
      </c>
    </row>
    <row r="2239" spans="1:3">
      <c r="A2239" s="45" t="s">
        <v>4725</v>
      </c>
      <c r="B2239" s="44" t="s">
        <v>4726</v>
      </c>
      <c r="C2239" t="s">
        <v>2733</v>
      </c>
    </row>
    <row r="2240" spans="1:3">
      <c r="A2240" s="45" t="s">
        <v>4727</v>
      </c>
      <c r="B2240" s="44" t="s">
        <v>4728</v>
      </c>
      <c r="C2240" t="s">
        <v>2733</v>
      </c>
    </row>
    <row r="2241" spans="1:3">
      <c r="A2241" s="45" t="s">
        <v>4729</v>
      </c>
      <c r="B2241" s="44" t="s">
        <v>4730</v>
      </c>
      <c r="C2241" t="s">
        <v>2733</v>
      </c>
    </row>
    <row r="2242" spans="1:3">
      <c r="A2242" s="45" t="s">
        <v>4731</v>
      </c>
      <c r="B2242" s="44" t="s">
        <v>4732</v>
      </c>
      <c r="C2242" t="s">
        <v>2733</v>
      </c>
    </row>
    <row r="2243" spans="1:3">
      <c r="A2243" s="45" t="s">
        <v>4733</v>
      </c>
      <c r="B2243" s="44" t="s">
        <v>4734</v>
      </c>
      <c r="C2243" t="s">
        <v>2733</v>
      </c>
    </row>
    <row r="2244" spans="1:3">
      <c r="A2244" s="45" t="s">
        <v>4735</v>
      </c>
      <c r="B2244" s="44" t="s">
        <v>4736</v>
      </c>
      <c r="C2244" t="s">
        <v>2733</v>
      </c>
    </row>
    <row r="2245" spans="1:3">
      <c r="A2245" s="45" t="s">
        <v>4737</v>
      </c>
      <c r="B2245" s="44" t="s">
        <v>4738</v>
      </c>
      <c r="C2245" t="s">
        <v>2733</v>
      </c>
    </row>
    <row r="2246" spans="1:3">
      <c r="A2246" s="45" t="s">
        <v>4739</v>
      </c>
      <c r="B2246" s="44" t="s">
        <v>4740</v>
      </c>
      <c r="C2246" t="s">
        <v>2733</v>
      </c>
    </row>
    <row r="2247" spans="1:3">
      <c r="A2247" s="45" t="s">
        <v>4741</v>
      </c>
      <c r="B2247" s="44" t="s">
        <v>4742</v>
      </c>
      <c r="C2247" t="s">
        <v>2733</v>
      </c>
    </row>
    <row r="2248" spans="1:3">
      <c r="A2248" s="45" t="s">
        <v>4743</v>
      </c>
      <c r="B2248" s="44" t="s">
        <v>4744</v>
      </c>
      <c r="C2248" t="s">
        <v>2733</v>
      </c>
    </row>
    <row r="2249" spans="1:3">
      <c r="A2249" s="45" t="s">
        <v>4745</v>
      </c>
      <c r="B2249" s="44" t="s">
        <v>4746</v>
      </c>
      <c r="C2249" t="s">
        <v>2733</v>
      </c>
    </row>
    <row r="2250" spans="1:3">
      <c r="A2250" s="45" t="s">
        <v>4747</v>
      </c>
      <c r="B2250" s="44" t="s">
        <v>4748</v>
      </c>
      <c r="C2250" t="s">
        <v>2733</v>
      </c>
    </row>
    <row r="2251" spans="1:3">
      <c r="A2251" s="45" t="s">
        <v>4749</v>
      </c>
      <c r="B2251" s="44" t="s">
        <v>4750</v>
      </c>
      <c r="C2251" t="s">
        <v>2733</v>
      </c>
    </row>
    <row r="2252" spans="1:3">
      <c r="A2252" s="45" t="s">
        <v>4751</v>
      </c>
      <c r="B2252" s="44" t="s">
        <v>4752</v>
      </c>
      <c r="C2252" t="s">
        <v>2733</v>
      </c>
    </row>
    <row r="2253" spans="1:3">
      <c r="A2253" s="45" t="s">
        <v>4753</v>
      </c>
      <c r="B2253" s="44" t="s">
        <v>4754</v>
      </c>
      <c r="C2253" t="s">
        <v>2733</v>
      </c>
    </row>
    <row r="2254" spans="1:3">
      <c r="A2254" s="45" t="s">
        <v>4755</v>
      </c>
      <c r="B2254" s="44" t="s">
        <v>4756</v>
      </c>
      <c r="C2254" t="s">
        <v>2733</v>
      </c>
    </row>
    <row r="2255" spans="1:3">
      <c r="A2255" s="45" t="s">
        <v>4757</v>
      </c>
      <c r="B2255" s="44" t="s">
        <v>4758</v>
      </c>
      <c r="C2255" t="s">
        <v>2733</v>
      </c>
    </row>
    <row r="2256" spans="1:3">
      <c r="A2256" s="45" t="s">
        <v>4759</v>
      </c>
      <c r="B2256" s="44" t="s">
        <v>4760</v>
      </c>
      <c r="C2256" t="s">
        <v>2733</v>
      </c>
    </row>
    <row r="2257" spans="1:3">
      <c r="A2257" s="45" t="s">
        <v>4761</v>
      </c>
      <c r="B2257" s="44" t="s">
        <v>4762</v>
      </c>
      <c r="C2257" t="s">
        <v>2733</v>
      </c>
    </row>
    <row r="2258" spans="1:3">
      <c r="A2258" s="45" t="s">
        <v>4763</v>
      </c>
      <c r="B2258" s="44" t="s">
        <v>4764</v>
      </c>
      <c r="C2258" t="s">
        <v>2733</v>
      </c>
    </row>
    <row r="2259" spans="1:3">
      <c r="A2259" s="45" t="s">
        <v>4765</v>
      </c>
      <c r="B2259" s="44" t="s">
        <v>4766</v>
      </c>
      <c r="C2259" t="s">
        <v>2733</v>
      </c>
    </row>
    <row r="2260" spans="1:3">
      <c r="A2260" s="45" t="s">
        <v>4767</v>
      </c>
      <c r="B2260" s="44" t="s">
        <v>4768</v>
      </c>
      <c r="C2260" t="s">
        <v>2733</v>
      </c>
    </row>
    <row r="2261" spans="1:3">
      <c r="A2261" s="45" t="s">
        <v>4769</v>
      </c>
      <c r="B2261" s="44" t="s">
        <v>4770</v>
      </c>
      <c r="C2261" t="s">
        <v>2733</v>
      </c>
    </row>
    <row r="2262" spans="1:3">
      <c r="A2262" s="45" t="s">
        <v>4771</v>
      </c>
      <c r="B2262" s="44" t="s">
        <v>4772</v>
      </c>
      <c r="C2262" t="s">
        <v>2733</v>
      </c>
    </row>
    <row r="2263" spans="1:3">
      <c r="A2263" s="45" t="s">
        <v>4773</v>
      </c>
      <c r="B2263" s="44" t="s">
        <v>4774</v>
      </c>
      <c r="C2263" t="s">
        <v>2733</v>
      </c>
    </row>
    <row r="2264" spans="1:3">
      <c r="A2264" s="45" t="s">
        <v>4775</v>
      </c>
      <c r="B2264" s="44" t="s">
        <v>4776</v>
      </c>
      <c r="C2264" t="s">
        <v>2733</v>
      </c>
    </row>
    <row r="2265" spans="1:3">
      <c r="A2265" s="45" t="s">
        <v>4777</v>
      </c>
      <c r="B2265" s="44" t="s">
        <v>4778</v>
      </c>
      <c r="C2265" t="s">
        <v>2733</v>
      </c>
    </row>
    <row r="2266" spans="1:3">
      <c r="A2266" s="45" t="s">
        <v>4779</v>
      </c>
      <c r="B2266" s="44" t="s">
        <v>4780</v>
      </c>
      <c r="C2266" t="s">
        <v>2733</v>
      </c>
    </row>
    <row r="2267" spans="1:3">
      <c r="A2267" s="45" t="s">
        <v>4781</v>
      </c>
      <c r="B2267" s="44" t="s">
        <v>4782</v>
      </c>
      <c r="C2267" t="s">
        <v>2733</v>
      </c>
    </row>
    <row r="2268" spans="1:3">
      <c r="A2268" s="45" t="s">
        <v>4783</v>
      </c>
      <c r="B2268" s="44" t="s">
        <v>4784</v>
      </c>
      <c r="C2268" t="s">
        <v>2733</v>
      </c>
    </row>
    <row r="2269" spans="1:3">
      <c r="A2269" s="45" t="s">
        <v>4785</v>
      </c>
      <c r="B2269" s="44" t="s">
        <v>4786</v>
      </c>
      <c r="C2269" t="s">
        <v>2733</v>
      </c>
    </row>
    <row r="2270" spans="1:3">
      <c r="A2270" s="45" t="s">
        <v>4787</v>
      </c>
      <c r="B2270" s="44" t="s">
        <v>4788</v>
      </c>
      <c r="C2270" t="s">
        <v>2733</v>
      </c>
    </row>
    <row r="2271" spans="1:3">
      <c r="A2271" s="45" t="s">
        <v>4789</v>
      </c>
      <c r="B2271" s="44" t="s">
        <v>4790</v>
      </c>
      <c r="C2271" t="s">
        <v>2733</v>
      </c>
    </row>
    <row r="2272" spans="1:3">
      <c r="A2272" s="45" t="s">
        <v>4791</v>
      </c>
      <c r="B2272" s="44" t="s">
        <v>4792</v>
      </c>
      <c r="C2272" t="s">
        <v>2733</v>
      </c>
    </row>
    <row r="2273" spans="1:3">
      <c r="A2273" s="45" t="s">
        <v>4793</v>
      </c>
      <c r="B2273" s="44" t="s">
        <v>4794</v>
      </c>
      <c r="C2273" t="s">
        <v>2733</v>
      </c>
    </row>
    <row r="2274" spans="1:3">
      <c r="A2274" s="45" t="s">
        <v>4795</v>
      </c>
      <c r="B2274" s="44" t="s">
        <v>4796</v>
      </c>
      <c r="C2274" t="s">
        <v>2733</v>
      </c>
    </row>
    <row r="2275" spans="1:3">
      <c r="A2275" s="45" t="s">
        <v>4797</v>
      </c>
      <c r="B2275" s="44" t="s">
        <v>4798</v>
      </c>
      <c r="C2275" t="s">
        <v>2733</v>
      </c>
    </row>
    <row r="2276" spans="1:3">
      <c r="A2276" s="45" t="s">
        <v>4799</v>
      </c>
      <c r="B2276" s="44" t="s">
        <v>4800</v>
      </c>
      <c r="C2276" t="s">
        <v>2733</v>
      </c>
    </row>
    <row r="2277" spans="1:3">
      <c r="A2277" s="45" t="s">
        <v>4801</v>
      </c>
      <c r="B2277" s="44" t="s">
        <v>4802</v>
      </c>
      <c r="C2277" t="s">
        <v>2733</v>
      </c>
    </row>
    <row r="2278" spans="1:3">
      <c r="A2278" s="45" t="s">
        <v>4803</v>
      </c>
      <c r="B2278" s="44" t="s">
        <v>4804</v>
      </c>
      <c r="C2278" t="s">
        <v>2733</v>
      </c>
    </row>
    <row r="2279" spans="1:3">
      <c r="A2279" s="45" t="s">
        <v>4805</v>
      </c>
      <c r="B2279" s="44" t="s">
        <v>4806</v>
      </c>
      <c r="C2279" t="s">
        <v>2733</v>
      </c>
    </row>
    <row r="2280" spans="1:3">
      <c r="A2280" s="45" t="s">
        <v>4807</v>
      </c>
      <c r="B2280" s="44" t="s">
        <v>4808</v>
      </c>
      <c r="C2280" t="s">
        <v>2733</v>
      </c>
    </row>
    <row r="2281" spans="1:3">
      <c r="A2281" s="45" t="s">
        <v>4809</v>
      </c>
      <c r="B2281" s="44" t="s">
        <v>4810</v>
      </c>
      <c r="C2281" t="s">
        <v>2733</v>
      </c>
    </row>
    <row r="2282" spans="1:3">
      <c r="A2282" s="45" t="s">
        <v>4811</v>
      </c>
      <c r="B2282" s="44" t="s">
        <v>4812</v>
      </c>
      <c r="C2282" t="s">
        <v>2733</v>
      </c>
    </row>
    <row r="2283" spans="1:3">
      <c r="A2283" s="45" t="s">
        <v>4813</v>
      </c>
      <c r="B2283" s="44" t="s">
        <v>4814</v>
      </c>
      <c r="C2283" t="s">
        <v>2733</v>
      </c>
    </row>
    <row r="2284" spans="1:3">
      <c r="A2284" s="45" t="s">
        <v>4815</v>
      </c>
      <c r="B2284" s="44" t="s">
        <v>4816</v>
      </c>
      <c r="C2284" t="s">
        <v>2733</v>
      </c>
    </row>
    <row r="2285" spans="1:3">
      <c r="A2285" s="45" t="s">
        <v>4817</v>
      </c>
      <c r="B2285" s="44" t="s">
        <v>4818</v>
      </c>
      <c r="C2285" t="s">
        <v>2733</v>
      </c>
    </row>
    <row r="2286" spans="1:3">
      <c r="A2286" s="45" t="s">
        <v>4819</v>
      </c>
      <c r="B2286" s="44" t="s">
        <v>4820</v>
      </c>
      <c r="C2286" t="s">
        <v>2733</v>
      </c>
    </row>
    <row r="2287" spans="1:3">
      <c r="A2287" s="45" t="s">
        <v>4821</v>
      </c>
      <c r="B2287" s="44" t="s">
        <v>4822</v>
      </c>
      <c r="C2287" t="s">
        <v>2733</v>
      </c>
    </row>
    <row r="2288" spans="1:3">
      <c r="A2288" s="45" t="s">
        <v>4823</v>
      </c>
      <c r="B2288" s="44" t="s">
        <v>4824</v>
      </c>
      <c r="C2288" t="s">
        <v>2733</v>
      </c>
    </row>
    <row r="2289" spans="1:3">
      <c r="A2289" s="45" t="s">
        <v>4825</v>
      </c>
      <c r="B2289" s="44" t="s">
        <v>4826</v>
      </c>
      <c r="C2289" t="s">
        <v>2733</v>
      </c>
    </row>
    <row r="2290" spans="1:3">
      <c r="A2290" s="45" t="s">
        <v>4827</v>
      </c>
      <c r="B2290" s="44" t="s">
        <v>4828</v>
      </c>
      <c r="C2290" t="s">
        <v>2733</v>
      </c>
    </row>
    <row r="2291" spans="1:3">
      <c r="A2291" s="45" t="s">
        <v>4829</v>
      </c>
      <c r="B2291" s="44" t="s">
        <v>4830</v>
      </c>
      <c r="C2291" t="s">
        <v>2733</v>
      </c>
    </row>
    <row r="2292" spans="1:3">
      <c r="A2292" s="45" t="s">
        <v>4831</v>
      </c>
      <c r="B2292" s="44" t="s">
        <v>4832</v>
      </c>
      <c r="C2292" t="s">
        <v>2733</v>
      </c>
    </row>
    <row r="2293" spans="1:3">
      <c r="A2293" s="45" t="s">
        <v>4833</v>
      </c>
      <c r="B2293" s="44" t="s">
        <v>4834</v>
      </c>
      <c r="C2293" t="s">
        <v>2733</v>
      </c>
    </row>
    <row r="2294" spans="1:3">
      <c r="A2294" s="45" t="s">
        <v>4835</v>
      </c>
      <c r="B2294" s="44" t="s">
        <v>4836</v>
      </c>
      <c r="C2294" t="s">
        <v>2733</v>
      </c>
    </row>
    <row r="2295" spans="1:3">
      <c r="A2295" s="45" t="s">
        <v>4837</v>
      </c>
      <c r="B2295" s="44" t="s">
        <v>4838</v>
      </c>
      <c r="C2295" t="s">
        <v>2733</v>
      </c>
    </row>
    <row r="2296" spans="1:3">
      <c r="A2296" s="45" t="s">
        <v>4839</v>
      </c>
      <c r="B2296" s="44" t="s">
        <v>4840</v>
      </c>
      <c r="C2296" t="s">
        <v>2733</v>
      </c>
    </row>
    <row r="2297" spans="1:3">
      <c r="A2297" s="45" t="s">
        <v>4841</v>
      </c>
      <c r="B2297" s="44" t="s">
        <v>4842</v>
      </c>
      <c r="C2297" t="s">
        <v>2733</v>
      </c>
    </row>
    <row r="2298" spans="1:3">
      <c r="A2298" s="45" t="s">
        <v>4843</v>
      </c>
      <c r="B2298" s="44" t="s">
        <v>4844</v>
      </c>
      <c r="C2298" t="s">
        <v>2733</v>
      </c>
    </row>
    <row r="2299" spans="1:3">
      <c r="A2299" s="45" t="s">
        <v>4845</v>
      </c>
      <c r="B2299" s="44" t="s">
        <v>4846</v>
      </c>
      <c r="C2299" t="s">
        <v>2733</v>
      </c>
    </row>
    <row r="2300" spans="1:3">
      <c r="A2300" s="45" t="s">
        <v>4847</v>
      </c>
      <c r="B2300" s="44" t="s">
        <v>4848</v>
      </c>
      <c r="C2300" t="s">
        <v>2733</v>
      </c>
    </row>
    <row r="2301" spans="1:3">
      <c r="A2301" s="45" t="s">
        <v>4849</v>
      </c>
      <c r="B2301" s="44" t="s">
        <v>4850</v>
      </c>
      <c r="C2301" t="s">
        <v>2733</v>
      </c>
    </row>
    <row r="2302" spans="1:3">
      <c r="A2302" s="45" t="s">
        <v>4851</v>
      </c>
      <c r="B2302" s="44" t="s">
        <v>4852</v>
      </c>
      <c r="C2302" t="s">
        <v>2733</v>
      </c>
    </row>
    <row r="2303" spans="1:3">
      <c r="A2303" s="45" t="s">
        <v>4853</v>
      </c>
      <c r="B2303" s="44" t="s">
        <v>4854</v>
      </c>
      <c r="C2303" t="s">
        <v>2733</v>
      </c>
    </row>
    <row r="2304" spans="1:3">
      <c r="A2304" s="45" t="s">
        <v>4855</v>
      </c>
      <c r="B2304" s="44" t="s">
        <v>4856</v>
      </c>
      <c r="C2304" t="s">
        <v>2733</v>
      </c>
    </row>
    <row r="2305" spans="1:3">
      <c r="A2305" s="45" t="s">
        <v>4857</v>
      </c>
      <c r="B2305" s="44" t="s">
        <v>4858</v>
      </c>
      <c r="C2305" t="s">
        <v>2733</v>
      </c>
    </row>
    <row r="2306" spans="1:3">
      <c r="A2306" s="45" t="s">
        <v>4859</v>
      </c>
      <c r="B2306" s="44" t="s">
        <v>4860</v>
      </c>
      <c r="C2306" t="s">
        <v>2733</v>
      </c>
    </row>
    <row r="2307" spans="1:3">
      <c r="A2307" s="45" t="s">
        <v>4861</v>
      </c>
      <c r="B2307" s="44" t="s">
        <v>4862</v>
      </c>
      <c r="C2307" t="s">
        <v>2733</v>
      </c>
    </row>
    <row r="2308" spans="1:3">
      <c r="A2308" s="45" t="s">
        <v>4863</v>
      </c>
      <c r="B2308" s="44" t="s">
        <v>4864</v>
      </c>
      <c r="C2308" t="s">
        <v>2733</v>
      </c>
    </row>
    <row r="2309" spans="1:3">
      <c r="A2309" s="45" t="s">
        <v>4865</v>
      </c>
      <c r="B2309" s="44" t="s">
        <v>4866</v>
      </c>
      <c r="C2309" t="s">
        <v>2733</v>
      </c>
    </row>
    <row r="2310" spans="1:3">
      <c r="A2310" s="45" t="s">
        <v>4867</v>
      </c>
      <c r="B2310" s="44" t="s">
        <v>4868</v>
      </c>
      <c r="C2310" t="s">
        <v>2733</v>
      </c>
    </row>
    <row r="2311" spans="1:3">
      <c r="A2311" s="45" t="s">
        <v>4869</v>
      </c>
      <c r="B2311" s="44" t="s">
        <v>4870</v>
      </c>
      <c r="C2311" t="s">
        <v>2733</v>
      </c>
    </row>
    <row r="2312" spans="1:3">
      <c r="A2312" s="45" t="s">
        <v>4871</v>
      </c>
      <c r="B2312" s="44" t="s">
        <v>4872</v>
      </c>
      <c r="C2312" t="s">
        <v>2733</v>
      </c>
    </row>
    <row r="2313" spans="1:3">
      <c r="A2313" s="45" t="s">
        <v>4873</v>
      </c>
      <c r="B2313" s="44" t="s">
        <v>4874</v>
      </c>
      <c r="C2313" t="s">
        <v>2733</v>
      </c>
    </row>
    <row r="2314" spans="1:3">
      <c r="A2314" s="45" t="s">
        <v>4875</v>
      </c>
      <c r="B2314" s="44" t="s">
        <v>4876</v>
      </c>
      <c r="C2314" t="s">
        <v>2733</v>
      </c>
    </row>
    <row r="2315" spans="1:3">
      <c r="A2315" s="45" t="s">
        <v>4877</v>
      </c>
      <c r="B2315" s="44" t="s">
        <v>4878</v>
      </c>
      <c r="C2315" t="s">
        <v>2733</v>
      </c>
    </row>
    <row r="2316" spans="1:3">
      <c r="A2316" s="45" t="s">
        <v>4879</v>
      </c>
      <c r="B2316" s="44" t="s">
        <v>4880</v>
      </c>
      <c r="C2316" t="s">
        <v>2733</v>
      </c>
    </row>
    <row r="2317" spans="1:3">
      <c r="A2317" s="45" t="s">
        <v>4881</v>
      </c>
      <c r="B2317" s="44" t="s">
        <v>4882</v>
      </c>
      <c r="C2317" t="s">
        <v>2733</v>
      </c>
    </row>
    <row r="2318" spans="1:3">
      <c r="A2318" s="45" t="s">
        <v>4883</v>
      </c>
      <c r="B2318" s="44" t="s">
        <v>4884</v>
      </c>
      <c r="C2318" t="s">
        <v>2733</v>
      </c>
    </row>
    <row r="2319" spans="1:3">
      <c r="A2319" s="45" t="s">
        <v>4885</v>
      </c>
      <c r="B2319" s="44" t="s">
        <v>4886</v>
      </c>
      <c r="C2319" t="s">
        <v>2733</v>
      </c>
    </row>
    <row r="2320" spans="1:3">
      <c r="A2320" s="45" t="s">
        <v>4887</v>
      </c>
      <c r="B2320" s="44" t="s">
        <v>4888</v>
      </c>
      <c r="C2320" t="s">
        <v>2733</v>
      </c>
    </row>
    <row r="2321" spans="1:3">
      <c r="A2321" s="45" t="s">
        <v>4889</v>
      </c>
      <c r="B2321" s="44" t="s">
        <v>4890</v>
      </c>
      <c r="C2321" t="s">
        <v>2733</v>
      </c>
    </row>
    <row r="2322" spans="1:3">
      <c r="A2322" s="45" t="s">
        <v>4891</v>
      </c>
      <c r="B2322" s="44" t="s">
        <v>4892</v>
      </c>
      <c r="C2322" t="s">
        <v>2733</v>
      </c>
    </row>
    <row r="2323" spans="1:3">
      <c r="A2323" s="45" t="s">
        <v>4893</v>
      </c>
      <c r="B2323" s="44" t="s">
        <v>4894</v>
      </c>
      <c r="C2323" t="s">
        <v>2733</v>
      </c>
    </row>
    <row r="2324" spans="1:3">
      <c r="A2324" s="45" t="s">
        <v>4895</v>
      </c>
      <c r="B2324" s="44" t="s">
        <v>4896</v>
      </c>
      <c r="C2324" t="s">
        <v>2733</v>
      </c>
    </row>
    <row r="2325" spans="1:3">
      <c r="A2325" s="45" t="s">
        <v>4897</v>
      </c>
      <c r="B2325" s="44" t="s">
        <v>4898</v>
      </c>
      <c r="C2325" t="s">
        <v>2733</v>
      </c>
    </row>
    <row r="2326" spans="1:3">
      <c r="A2326" s="45" t="s">
        <v>4899</v>
      </c>
      <c r="B2326" s="44" t="s">
        <v>4900</v>
      </c>
      <c r="C2326" t="s">
        <v>2733</v>
      </c>
    </row>
    <row r="2327" spans="1:3">
      <c r="A2327" s="45" t="s">
        <v>4901</v>
      </c>
      <c r="B2327" s="44" t="s">
        <v>4902</v>
      </c>
      <c r="C2327" t="s">
        <v>2733</v>
      </c>
    </row>
    <row r="2328" spans="1:3">
      <c r="A2328" s="45" t="s">
        <v>4903</v>
      </c>
      <c r="B2328" s="44" t="s">
        <v>4904</v>
      </c>
      <c r="C2328" t="s">
        <v>2733</v>
      </c>
    </row>
    <row r="2329" spans="1:3">
      <c r="A2329" s="45" t="s">
        <v>4905</v>
      </c>
      <c r="B2329" s="44" t="s">
        <v>4906</v>
      </c>
      <c r="C2329" t="s">
        <v>2733</v>
      </c>
    </row>
    <row r="2330" spans="1:3">
      <c r="A2330" s="45" t="s">
        <v>4907</v>
      </c>
      <c r="B2330" s="44" t="s">
        <v>4908</v>
      </c>
      <c r="C2330" t="s">
        <v>2733</v>
      </c>
    </row>
    <row r="2331" spans="1:3">
      <c r="A2331" s="45" t="s">
        <v>4909</v>
      </c>
      <c r="B2331" s="44" t="s">
        <v>4910</v>
      </c>
      <c r="C2331" t="s">
        <v>2733</v>
      </c>
    </row>
    <row r="2332" spans="1:3">
      <c r="A2332" s="45" t="s">
        <v>4911</v>
      </c>
      <c r="B2332" s="44" t="s">
        <v>4912</v>
      </c>
      <c r="C2332" t="s">
        <v>2733</v>
      </c>
    </row>
    <row r="2333" spans="1:3">
      <c r="A2333" s="45" t="s">
        <v>4913</v>
      </c>
      <c r="B2333" s="44" t="s">
        <v>4914</v>
      </c>
      <c r="C2333" t="s">
        <v>2733</v>
      </c>
    </row>
    <row r="2334" spans="1:3">
      <c r="A2334" s="45" t="s">
        <v>4915</v>
      </c>
      <c r="B2334" s="44" t="s">
        <v>4916</v>
      </c>
      <c r="C2334" t="s">
        <v>2733</v>
      </c>
    </row>
    <row r="2335" spans="1:3">
      <c r="A2335" s="45" t="s">
        <v>4917</v>
      </c>
      <c r="B2335" s="44" t="s">
        <v>4918</v>
      </c>
      <c r="C2335" t="s">
        <v>2733</v>
      </c>
    </row>
    <row r="2336" spans="1:3">
      <c r="A2336" s="45" t="s">
        <v>4919</v>
      </c>
      <c r="B2336" s="44" t="s">
        <v>4920</v>
      </c>
      <c r="C2336" t="s">
        <v>2733</v>
      </c>
    </row>
    <row r="2337" spans="1:3">
      <c r="A2337" s="45" t="s">
        <v>4921</v>
      </c>
      <c r="B2337" s="44" t="s">
        <v>4922</v>
      </c>
      <c r="C2337" t="s">
        <v>2733</v>
      </c>
    </row>
    <row r="2338" spans="1:3">
      <c r="A2338" s="45" t="s">
        <v>4923</v>
      </c>
      <c r="B2338" s="44" t="s">
        <v>4924</v>
      </c>
      <c r="C2338" t="s">
        <v>2733</v>
      </c>
    </row>
    <row r="2339" spans="1:3">
      <c r="A2339" s="45" t="s">
        <v>4925</v>
      </c>
      <c r="B2339" s="44" t="s">
        <v>4926</v>
      </c>
      <c r="C2339" t="s">
        <v>2733</v>
      </c>
    </row>
    <row r="2340" spans="1:3">
      <c r="A2340" s="45" t="s">
        <v>4927</v>
      </c>
      <c r="B2340" s="44" t="s">
        <v>4928</v>
      </c>
      <c r="C2340" t="s">
        <v>2733</v>
      </c>
    </row>
    <row r="2341" spans="1:3">
      <c r="A2341" s="45" t="s">
        <v>4929</v>
      </c>
      <c r="B2341" s="44" t="s">
        <v>4930</v>
      </c>
      <c r="C2341" t="s">
        <v>2733</v>
      </c>
    </row>
    <row r="2342" spans="1:3">
      <c r="A2342" s="45" t="s">
        <v>4931</v>
      </c>
      <c r="B2342" s="44" t="s">
        <v>4932</v>
      </c>
      <c r="C2342" t="s">
        <v>2733</v>
      </c>
    </row>
    <row r="2343" spans="1:3">
      <c r="A2343" s="45" t="s">
        <v>4933</v>
      </c>
      <c r="B2343" s="44" t="s">
        <v>4934</v>
      </c>
      <c r="C2343" t="s">
        <v>2733</v>
      </c>
    </row>
    <row r="2344" spans="1:3">
      <c r="A2344" s="45" t="s">
        <v>4935</v>
      </c>
      <c r="B2344" s="44" t="s">
        <v>4936</v>
      </c>
      <c r="C2344" t="s">
        <v>2733</v>
      </c>
    </row>
    <row r="2345" spans="1:3">
      <c r="A2345" s="45" t="s">
        <v>4937</v>
      </c>
      <c r="B2345" s="44" t="s">
        <v>4938</v>
      </c>
      <c r="C2345" t="s">
        <v>2733</v>
      </c>
    </row>
    <row r="2346" spans="1:3">
      <c r="A2346" s="45" t="s">
        <v>4939</v>
      </c>
      <c r="B2346" s="44" t="s">
        <v>4940</v>
      </c>
      <c r="C2346" t="s">
        <v>2733</v>
      </c>
    </row>
    <row r="2347" spans="1:3">
      <c r="A2347" s="45" t="s">
        <v>4941</v>
      </c>
      <c r="B2347" s="44" t="s">
        <v>4942</v>
      </c>
      <c r="C2347" t="s">
        <v>2733</v>
      </c>
    </row>
    <row r="2348" spans="1:3">
      <c r="A2348" s="45" t="s">
        <v>4943</v>
      </c>
      <c r="B2348" s="44" t="s">
        <v>4944</v>
      </c>
      <c r="C2348" t="s">
        <v>2733</v>
      </c>
    </row>
    <row r="2349" spans="1:3">
      <c r="A2349" s="45" t="s">
        <v>4945</v>
      </c>
      <c r="B2349" s="44" t="s">
        <v>4946</v>
      </c>
      <c r="C2349" t="s">
        <v>2733</v>
      </c>
    </row>
    <row r="2350" spans="1:3">
      <c r="A2350" s="45" t="s">
        <v>4947</v>
      </c>
      <c r="B2350" s="44" t="s">
        <v>4948</v>
      </c>
      <c r="C2350" t="s">
        <v>2733</v>
      </c>
    </row>
    <row r="2351" spans="1:3">
      <c r="A2351" s="45" t="s">
        <v>4949</v>
      </c>
      <c r="B2351" s="44" t="s">
        <v>4950</v>
      </c>
      <c r="C2351" t="s">
        <v>2733</v>
      </c>
    </row>
    <row r="2352" spans="1:3">
      <c r="A2352" s="45" t="s">
        <v>4951</v>
      </c>
      <c r="B2352" s="44" t="s">
        <v>4952</v>
      </c>
      <c r="C2352" t="s">
        <v>2733</v>
      </c>
    </row>
    <row r="2353" spans="1:3">
      <c r="A2353" s="45" t="s">
        <v>4953</v>
      </c>
      <c r="B2353" s="44" t="s">
        <v>4954</v>
      </c>
      <c r="C2353" t="s">
        <v>2733</v>
      </c>
    </row>
    <row r="2354" spans="1:3">
      <c r="A2354" s="45" t="s">
        <v>4955</v>
      </c>
      <c r="B2354" s="44" t="s">
        <v>4956</v>
      </c>
      <c r="C2354" t="s">
        <v>2733</v>
      </c>
    </row>
    <row r="2355" spans="1:3">
      <c r="A2355" s="45" t="s">
        <v>4957</v>
      </c>
      <c r="B2355" s="44" t="s">
        <v>4958</v>
      </c>
      <c r="C2355" t="s">
        <v>2733</v>
      </c>
    </row>
    <row r="2356" spans="1:3">
      <c r="A2356" s="45" t="s">
        <v>4959</v>
      </c>
      <c r="B2356" s="44" t="s">
        <v>4960</v>
      </c>
      <c r="C2356" t="s">
        <v>2733</v>
      </c>
    </row>
    <row r="2357" spans="1:3">
      <c r="A2357" s="45" t="s">
        <v>4961</v>
      </c>
      <c r="B2357" s="44" t="s">
        <v>4962</v>
      </c>
      <c r="C2357" t="s">
        <v>2733</v>
      </c>
    </row>
    <row r="2358" spans="1:3">
      <c r="A2358" s="45" t="s">
        <v>4963</v>
      </c>
      <c r="B2358" s="44" t="s">
        <v>4964</v>
      </c>
      <c r="C2358" t="s">
        <v>2733</v>
      </c>
    </row>
    <row r="2359" spans="1:3">
      <c r="A2359" s="45" t="s">
        <v>4965</v>
      </c>
      <c r="B2359" s="44" t="s">
        <v>4966</v>
      </c>
      <c r="C2359" t="s">
        <v>2733</v>
      </c>
    </row>
    <row r="2360" spans="1:3">
      <c r="A2360" s="45" t="s">
        <v>4967</v>
      </c>
      <c r="B2360" s="44" t="s">
        <v>4968</v>
      </c>
      <c r="C2360" t="s">
        <v>2733</v>
      </c>
    </row>
    <row r="2361" spans="1:3">
      <c r="A2361" s="45" t="s">
        <v>4969</v>
      </c>
      <c r="B2361" s="44" t="s">
        <v>4970</v>
      </c>
      <c r="C2361" t="s">
        <v>2733</v>
      </c>
    </row>
    <row r="2362" spans="1:3">
      <c r="A2362" s="45" t="s">
        <v>4971</v>
      </c>
      <c r="B2362" s="44" t="s">
        <v>4972</v>
      </c>
      <c r="C2362" t="s">
        <v>2733</v>
      </c>
    </row>
    <row r="2363" spans="1:3">
      <c r="A2363" s="45" t="s">
        <v>4973</v>
      </c>
      <c r="B2363" s="44" t="s">
        <v>4974</v>
      </c>
      <c r="C2363" t="s">
        <v>2733</v>
      </c>
    </row>
    <row r="2364" spans="1:3">
      <c r="A2364" s="45" t="s">
        <v>4975</v>
      </c>
      <c r="B2364" s="44" t="s">
        <v>4976</v>
      </c>
      <c r="C2364" t="s">
        <v>2733</v>
      </c>
    </row>
    <row r="2365" spans="1:3">
      <c r="A2365" s="45" t="s">
        <v>4977</v>
      </c>
      <c r="B2365" s="44" t="s">
        <v>4978</v>
      </c>
      <c r="C2365" t="s">
        <v>2733</v>
      </c>
    </row>
    <row r="2366" spans="1:3">
      <c r="A2366" s="45" t="s">
        <v>4979</v>
      </c>
      <c r="B2366" s="44" t="s">
        <v>4980</v>
      </c>
      <c r="C2366" t="s">
        <v>2733</v>
      </c>
    </row>
    <row r="2367" spans="1:3">
      <c r="A2367" s="45" t="s">
        <v>4981</v>
      </c>
      <c r="B2367" s="44" t="s">
        <v>4982</v>
      </c>
      <c r="C2367" t="s">
        <v>2733</v>
      </c>
    </row>
    <row r="2368" spans="1:3">
      <c r="A2368" s="45" t="s">
        <v>4983</v>
      </c>
      <c r="B2368" s="44" t="s">
        <v>4984</v>
      </c>
      <c r="C2368" t="s">
        <v>2733</v>
      </c>
    </row>
    <row r="2369" spans="1:3">
      <c r="A2369" s="45" t="s">
        <v>4985</v>
      </c>
      <c r="B2369" s="44" t="s">
        <v>4986</v>
      </c>
      <c r="C2369" t="s">
        <v>2733</v>
      </c>
    </row>
    <row r="2370" spans="1:3">
      <c r="A2370" s="45" t="s">
        <v>4987</v>
      </c>
      <c r="B2370" s="44" t="s">
        <v>4988</v>
      </c>
      <c r="C2370" t="s">
        <v>2733</v>
      </c>
    </row>
    <row r="2371" spans="1:3">
      <c r="A2371" s="45" t="s">
        <v>4989</v>
      </c>
      <c r="B2371" s="44" t="s">
        <v>4990</v>
      </c>
      <c r="C2371" t="s">
        <v>2733</v>
      </c>
    </row>
    <row r="2372" spans="1:3">
      <c r="A2372" s="45" t="s">
        <v>4991</v>
      </c>
      <c r="B2372" s="44" t="s">
        <v>4992</v>
      </c>
      <c r="C2372" t="s">
        <v>2733</v>
      </c>
    </row>
    <row r="2373" spans="1:3">
      <c r="A2373" s="45" t="s">
        <v>4993</v>
      </c>
      <c r="B2373" s="44" t="s">
        <v>4994</v>
      </c>
      <c r="C2373" t="s">
        <v>2733</v>
      </c>
    </row>
    <row r="2374" spans="1:3">
      <c r="A2374" s="45" t="s">
        <v>4995</v>
      </c>
      <c r="B2374" s="44" t="s">
        <v>4996</v>
      </c>
      <c r="C2374" t="s">
        <v>2733</v>
      </c>
    </row>
    <row r="2375" spans="1:3">
      <c r="A2375" s="45" t="s">
        <v>4997</v>
      </c>
      <c r="B2375" s="44" t="s">
        <v>4998</v>
      </c>
      <c r="C2375" t="s">
        <v>2733</v>
      </c>
    </row>
    <row r="2376" spans="1:3">
      <c r="A2376" s="45" t="s">
        <v>4999</v>
      </c>
      <c r="B2376" s="44" t="s">
        <v>5000</v>
      </c>
      <c r="C2376" t="s">
        <v>2733</v>
      </c>
    </row>
    <row r="2377" spans="1:3">
      <c r="A2377" s="45" t="s">
        <v>5001</v>
      </c>
      <c r="B2377" s="44" t="s">
        <v>5002</v>
      </c>
      <c r="C2377" t="s">
        <v>2733</v>
      </c>
    </row>
    <row r="2378" spans="1:3">
      <c r="A2378" s="45" t="s">
        <v>5003</v>
      </c>
      <c r="B2378" s="44" t="s">
        <v>5004</v>
      </c>
      <c r="C2378" t="s">
        <v>2733</v>
      </c>
    </row>
    <row r="2379" spans="1:3">
      <c r="A2379" s="45" t="s">
        <v>5005</v>
      </c>
      <c r="B2379" s="44" t="s">
        <v>5006</v>
      </c>
      <c r="C2379" t="s">
        <v>2733</v>
      </c>
    </row>
    <row r="2380" spans="1:3">
      <c r="A2380" s="45" t="s">
        <v>5007</v>
      </c>
      <c r="B2380" s="44" t="s">
        <v>5008</v>
      </c>
      <c r="C2380" t="s">
        <v>2733</v>
      </c>
    </row>
    <row r="2381" spans="1:3">
      <c r="A2381" s="45" t="s">
        <v>5009</v>
      </c>
      <c r="B2381" s="44" t="s">
        <v>5010</v>
      </c>
      <c r="C2381" t="s">
        <v>2733</v>
      </c>
    </row>
    <row r="2382" spans="1:3">
      <c r="A2382" s="45" t="s">
        <v>5011</v>
      </c>
      <c r="B2382" s="44" t="s">
        <v>5012</v>
      </c>
      <c r="C2382" t="s">
        <v>2733</v>
      </c>
    </row>
    <row r="2383" spans="1:3">
      <c r="A2383" s="45" t="s">
        <v>5013</v>
      </c>
      <c r="B2383" s="44" t="s">
        <v>5014</v>
      </c>
      <c r="C2383" t="s">
        <v>2733</v>
      </c>
    </row>
    <row r="2384" spans="1:3">
      <c r="A2384" s="45" t="s">
        <v>5015</v>
      </c>
      <c r="B2384" s="44" t="s">
        <v>5016</v>
      </c>
      <c r="C2384" t="s">
        <v>2733</v>
      </c>
    </row>
    <row r="2385" spans="1:3">
      <c r="A2385" s="45" t="s">
        <v>5017</v>
      </c>
      <c r="B2385" s="44" t="s">
        <v>5018</v>
      </c>
      <c r="C2385" t="s">
        <v>2733</v>
      </c>
    </row>
    <row r="2386" spans="1:3">
      <c r="A2386" s="45" t="s">
        <v>5019</v>
      </c>
      <c r="B2386" s="44" t="s">
        <v>5020</v>
      </c>
      <c r="C2386" t="s">
        <v>2733</v>
      </c>
    </row>
    <row r="2387" spans="1:3">
      <c r="A2387" s="45" t="s">
        <v>5021</v>
      </c>
      <c r="B2387" s="44" t="s">
        <v>5022</v>
      </c>
      <c r="C2387" t="s">
        <v>2733</v>
      </c>
    </row>
    <row r="2388" spans="1:3">
      <c r="A2388" s="45" t="s">
        <v>5023</v>
      </c>
      <c r="B2388" s="44" t="s">
        <v>5024</v>
      </c>
      <c r="C2388" t="s">
        <v>2733</v>
      </c>
    </row>
    <row r="2389" spans="1:3">
      <c r="A2389" s="45" t="s">
        <v>5025</v>
      </c>
      <c r="B2389" s="44" t="s">
        <v>5026</v>
      </c>
      <c r="C2389" t="s">
        <v>2733</v>
      </c>
    </row>
    <row r="2390" spans="1:3">
      <c r="A2390" s="45" t="s">
        <v>5027</v>
      </c>
      <c r="B2390" s="44" t="s">
        <v>5028</v>
      </c>
      <c r="C2390" t="s">
        <v>2733</v>
      </c>
    </row>
    <row r="2391" spans="1:3">
      <c r="A2391" s="45" t="s">
        <v>5029</v>
      </c>
      <c r="B2391" s="44" t="s">
        <v>5030</v>
      </c>
      <c r="C2391" t="s">
        <v>2733</v>
      </c>
    </row>
    <row r="2392" spans="1:3">
      <c r="A2392" s="45" t="s">
        <v>5031</v>
      </c>
      <c r="B2392" s="44" t="s">
        <v>5032</v>
      </c>
      <c r="C2392" t="s">
        <v>2733</v>
      </c>
    </row>
    <row r="2393" spans="1:3">
      <c r="A2393" s="45" t="s">
        <v>5033</v>
      </c>
      <c r="B2393" s="44" t="s">
        <v>5034</v>
      </c>
      <c r="C2393" t="s">
        <v>2733</v>
      </c>
    </row>
    <row r="2394" spans="1:3">
      <c r="A2394" s="45" t="s">
        <v>5035</v>
      </c>
      <c r="B2394" s="44" t="s">
        <v>5036</v>
      </c>
      <c r="C2394" t="s">
        <v>2733</v>
      </c>
    </row>
    <row r="2395" spans="1:3">
      <c r="A2395" s="45" t="s">
        <v>5037</v>
      </c>
      <c r="B2395" s="44" t="s">
        <v>5038</v>
      </c>
      <c r="C2395" t="s">
        <v>2733</v>
      </c>
    </row>
    <row r="2396" spans="1:3">
      <c r="A2396" s="45" t="s">
        <v>5039</v>
      </c>
      <c r="B2396" s="44" t="s">
        <v>5040</v>
      </c>
      <c r="C2396" t="s">
        <v>2733</v>
      </c>
    </row>
    <row r="2397" spans="1:3">
      <c r="A2397" s="45" t="s">
        <v>5041</v>
      </c>
      <c r="B2397" s="44" t="s">
        <v>5042</v>
      </c>
      <c r="C2397" t="s">
        <v>2733</v>
      </c>
    </row>
    <row r="2398" spans="1:3">
      <c r="A2398" s="45" t="s">
        <v>5043</v>
      </c>
      <c r="B2398" s="44" t="s">
        <v>5044</v>
      </c>
      <c r="C2398" t="s">
        <v>2733</v>
      </c>
    </row>
    <row r="2399" spans="1:3">
      <c r="A2399" s="45" t="s">
        <v>5045</v>
      </c>
      <c r="B2399" s="44" t="s">
        <v>5046</v>
      </c>
      <c r="C2399" t="s">
        <v>2733</v>
      </c>
    </row>
    <row r="2400" spans="1:3">
      <c r="A2400" s="45" t="s">
        <v>5047</v>
      </c>
      <c r="B2400" s="44" t="s">
        <v>5048</v>
      </c>
      <c r="C2400" t="s">
        <v>2733</v>
      </c>
    </row>
    <row r="2401" spans="1:3">
      <c r="A2401" s="45" t="s">
        <v>5049</v>
      </c>
      <c r="B2401" s="44" t="s">
        <v>5050</v>
      </c>
      <c r="C2401" t="s">
        <v>2733</v>
      </c>
    </row>
    <row r="2402" spans="1:3">
      <c r="A2402" s="45" t="s">
        <v>5051</v>
      </c>
      <c r="B2402" s="44" t="s">
        <v>5052</v>
      </c>
      <c r="C2402" t="s">
        <v>2733</v>
      </c>
    </row>
    <row r="2403" spans="1:3">
      <c r="A2403" s="45" t="s">
        <v>5053</v>
      </c>
      <c r="B2403" s="44" t="s">
        <v>5054</v>
      </c>
      <c r="C2403" t="s">
        <v>2733</v>
      </c>
    </row>
    <row r="2404" spans="1:3">
      <c r="A2404" s="45" t="s">
        <v>5055</v>
      </c>
      <c r="B2404" s="44" t="s">
        <v>5056</v>
      </c>
      <c r="C2404" t="s">
        <v>2733</v>
      </c>
    </row>
    <row r="2405" spans="1:3">
      <c r="A2405" s="45" t="s">
        <v>5057</v>
      </c>
      <c r="B2405" s="44" t="s">
        <v>5058</v>
      </c>
      <c r="C2405" t="s">
        <v>2733</v>
      </c>
    </row>
    <row r="2406" spans="1:3">
      <c r="A2406" s="45" t="s">
        <v>5059</v>
      </c>
      <c r="B2406" s="44" t="s">
        <v>5060</v>
      </c>
      <c r="C2406" t="s">
        <v>2733</v>
      </c>
    </row>
    <row r="2407" spans="1:3">
      <c r="A2407" s="45" t="s">
        <v>5061</v>
      </c>
      <c r="B2407" s="44" t="s">
        <v>5062</v>
      </c>
      <c r="C2407" t="s">
        <v>2733</v>
      </c>
    </row>
    <row r="2408" spans="1:3">
      <c r="A2408" s="45" t="s">
        <v>5063</v>
      </c>
      <c r="B2408" s="44" t="s">
        <v>5064</v>
      </c>
      <c r="C2408" t="s">
        <v>2733</v>
      </c>
    </row>
    <row r="2409" spans="1:3">
      <c r="A2409" s="45" t="s">
        <v>5065</v>
      </c>
      <c r="B2409" s="44" t="s">
        <v>5066</v>
      </c>
      <c r="C2409" t="s">
        <v>2733</v>
      </c>
    </row>
    <row r="2410" spans="1:3">
      <c r="A2410" s="45" t="s">
        <v>5067</v>
      </c>
      <c r="B2410" s="44" t="s">
        <v>5068</v>
      </c>
      <c r="C2410" t="s">
        <v>2733</v>
      </c>
    </row>
    <row r="2411" spans="1:3">
      <c r="A2411" s="45" t="s">
        <v>5069</v>
      </c>
      <c r="B2411" s="44" t="s">
        <v>5070</v>
      </c>
      <c r="C2411" t="s">
        <v>2733</v>
      </c>
    </row>
    <row r="2412" spans="1:3">
      <c r="A2412" s="45" t="s">
        <v>5071</v>
      </c>
      <c r="B2412" s="44" t="s">
        <v>5072</v>
      </c>
      <c r="C2412" t="s">
        <v>2733</v>
      </c>
    </row>
    <row r="2413" spans="1:3">
      <c r="A2413" s="45" t="s">
        <v>5073</v>
      </c>
      <c r="B2413" s="44" t="s">
        <v>5074</v>
      </c>
      <c r="C2413" t="s">
        <v>2733</v>
      </c>
    </row>
    <row r="2414" spans="1:3">
      <c r="A2414" s="45" t="s">
        <v>5075</v>
      </c>
      <c r="B2414" s="44" t="s">
        <v>5076</v>
      </c>
      <c r="C2414" t="s">
        <v>2733</v>
      </c>
    </row>
    <row r="2415" spans="1:3">
      <c r="A2415" s="45" t="s">
        <v>5077</v>
      </c>
      <c r="B2415" s="44" t="s">
        <v>5078</v>
      </c>
      <c r="C2415" t="s">
        <v>2733</v>
      </c>
    </row>
    <row r="2416" spans="1:3">
      <c r="A2416" s="45" t="s">
        <v>5079</v>
      </c>
      <c r="B2416" s="44" t="s">
        <v>5080</v>
      </c>
      <c r="C2416" t="s">
        <v>2733</v>
      </c>
    </row>
    <row r="2417" spans="1:3">
      <c r="A2417" s="45" t="s">
        <v>5081</v>
      </c>
      <c r="B2417" s="44" t="s">
        <v>5082</v>
      </c>
      <c r="C2417" t="s">
        <v>2733</v>
      </c>
    </row>
    <row r="2418" spans="1:3">
      <c r="A2418" s="45" t="s">
        <v>5083</v>
      </c>
      <c r="B2418" s="44" t="s">
        <v>5084</v>
      </c>
      <c r="C2418" t="s">
        <v>2733</v>
      </c>
    </row>
    <row r="2419" spans="1:3">
      <c r="A2419" s="45" t="s">
        <v>5085</v>
      </c>
      <c r="B2419" s="44" t="s">
        <v>5086</v>
      </c>
      <c r="C2419" t="s">
        <v>2733</v>
      </c>
    </row>
    <row r="2420" spans="1:3">
      <c r="A2420" s="45" t="s">
        <v>5087</v>
      </c>
      <c r="B2420" s="44" t="s">
        <v>5088</v>
      </c>
      <c r="C2420" t="s">
        <v>2733</v>
      </c>
    </row>
    <row r="2421" spans="1:3">
      <c r="A2421" s="45" t="s">
        <v>5089</v>
      </c>
      <c r="B2421" s="44" t="s">
        <v>5090</v>
      </c>
      <c r="C2421" t="s">
        <v>2733</v>
      </c>
    </row>
    <row r="2422" spans="1:3">
      <c r="A2422" s="45" t="s">
        <v>5091</v>
      </c>
      <c r="B2422" s="44" t="s">
        <v>5092</v>
      </c>
      <c r="C2422" t="s">
        <v>2733</v>
      </c>
    </row>
    <row r="2423" spans="1:3">
      <c r="A2423" s="45" t="s">
        <v>5093</v>
      </c>
      <c r="B2423" s="44" t="s">
        <v>5094</v>
      </c>
      <c r="C2423" t="s">
        <v>2733</v>
      </c>
    </row>
    <row r="2424" spans="1:3">
      <c r="A2424" s="45" t="s">
        <v>5095</v>
      </c>
      <c r="B2424" s="44" t="s">
        <v>5096</v>
      </c>
      <c r="C2424" t="s">
        <v>2733</v>
      </c>
    </row>
    <row r="2425" spans="1:3">
      <c r="A2425" s="45" t="s">
        <v>5097</v>
      </c>
      <c r="B2425" s="44" t="s">
        <v>5098</v>
      </c>
      <c r="C2425" t="s">
        <v>2733</v>
      </c>
    </row>
    <row r="2426" spans="1:3">
      <c r="A2426" s="45" t="s">
        <v>5099</v>
      </c>
      <c r="B2426" s="44" t="s">
        <v>5100</v>
      </c>
      <c r="C2426" t="s">
        <v>2733</v>
      </c>
    </row>
    <row r="2427" spans="1:3">
      <c r="A2427" s="45" t="s">
        <v>5101</v>
      </c>
      <c r="B2427" s="44" t="s">
        <v>5102</v>
      </c>
      <c r="C2427" t="s">
        <v>2733</v>
      </c>
    </row>
    <row r="2428" spans="1:3">
      <c r="A2428" s="45" t="s">
        <v>5103</v>
      </c>
      <c r="B2428" s="44" t="s">
        <v>5104</v>
      </c>
      <c r="C2428" t="s">
        <v>2733</v>
      </c>
    </row>
    <row r="2429" spans="1:3">
      <c r="A2429" s="45" t="s">
        <v>5105</v>
      </c>
      <c r="B2429" s="44" t="s">
        <v>5106</v>
      </c>
      <c r="C2429" t="s">
        <v>2733</v>
      </c>
    </row>
    <row r="2430" spans="1:3">
      <c r="A2430" s="45" t="s">
        <v>5107</v>
      </c>
      <c r="B2430" s="44" t="s">
        <v>5108</v>
      </c>
      <c r="C2430" t="s">
        <v>2733</v>
      </c>
    </row>
    <row r="2431" spans="1:3">
      <c r="A2431" s="45" t="s">
        <v>5109</v>
      </c>
      <c r="B2431" s="44" t="s">
        <v>5110</v>
      </c>
      <c r="C2431" t="s">
        <v>2733</v>
      </c>
    </row>
    <row r="2432" spans="1:3">
      <c r="A2432" s="45" t="s">
        <v>5111</v>
      </c>
      <c r="B2432" s="44" t="s">
        <v>5112</v>
      </c>
      <c r="C2432" t="s">
        <v>2733</v>
      </c>
    </row>
    <row r="2433" spans="1:3">
      <c r="A2433" s="45" t="s">
        <v>5113</v>
      </c>
      <c r="B2433" s="44" t="s">
        <v>5114</v>
      </c>
      <c r="C2433" t="s">
        <v>2733</v>
      </c>
    </row>
    <row r="2434" spans="1:3">
      <c r="A2434" s="45" t="s">
        <v>5115</v>
      </c>
      <c r="B2434" s="44" t="s">
        <v>5116</v>
      </c>
      <c r="C2434" t="s">
        <v>2733</v>
      </c>
    </row>
    <row r="2435" spans="1:3">
      <c r="A2435" s="45" t="s">
        <v>5117</v>
      </c>
      <c r="B2435" s="44" t="s">
        <v>5118</v>
      </c>
      <c r="C2435" t="s">
        <v>2733</v>
      </c>
    </row>
    <row r="2436" spans="1:3">
      <c r="A2436" s="45" t="s">
        <v>5119</v>
      </c>
      <c r="B2436" s="44" t="s">
        <v>5120</v>
      </c>
      <c r="C2436" t="s">
        <v>2733</v>
      </c>
    </row>
    <row r="2437" spans="1:3">
      <c r="A2437" s="45" t="s">
        <v>5121</v>
      </c>
      <c r="B2437" s="44" t="s">
        <v>5122</v>
      </c>
      <c r="C2437" t="s">
        <v>2733</v>
      </c>
    </row>
    <row r="2438" spans="1:3">
      <c r="A2438" s="45" t="s">
        <v>5123</v>
      </c>
      <c r="B2438" s="44" t="s">
        <v>5124</v>
      </c>
      <c r="C2438" t="s">
        <v>2733</v>
      </c>
    </row>
    <row r="2439" spans="1:3">
      <c r="A2439" s="45" t="s">
        <v>5125</v>
      </c>
      <c r="B2439" s="44" t="s">
        <v>5126</v>
      </c>
      <c r="C2439" t="s">
        <v>2733</v>
      </c>
    </row>
    <row r="2440" spans="1:3">
      <c r="A2440" s="45" t="s">
        <v>5127</v>
      </c>
      <c r="B2440" s="44" t="s">
        <v>5128</v>
      </c>
      <c r="C2440" t="s">
        <v>2733</v>
      </c>
    </row>
    <row r="2441" spans="1:3">
      <c r="A2441" s="45" t="s">
        <v>5129</v>
      </c>
      <c r="B2441" s="44" t="s">
        <v>5130</v>
      </c>
      <c r="C2441" t="s">
        <v>2733</v>
      </c>
    </row>
    <row r="2442" spans="1:3">
      <c r="A2442" s="45" t="s">
        <v>5131</v>
      </c>
      <c r="B2442" s="44" t="s">
        <v>5132</v>
      </c>
      <c r="C2442" t="s">
        <v>2733</v>
      </c>
    </row>
    <row r="2443" spans="1:3">
      <c r="A2443" s="45" t="s">
        <v>5133</v>
      </c>
      <c r="B2443" s="44" t="s">
        <v>5134</v>
      </c>
      <c r="C2443" t="s">
        <v>2733</v>
      </c>
    </row>
    <row r="2444" spans="1:3">
      <c r="A2444" s="45" t="s">
        <v>5135</v>
      </c>
      <c r="B2444" s="44" t="s">
        <v>5136</v>
      </c>
      <c r="C2444" t="s">
        <v>2733</v>
      </c>
    </row>
    <row r="2445" spans="1:3">
      <c r="A2445" s="45" t="s">
        <v>5137</v>
      </c>
      <c r="B2445" s="44" t="s">
        <v>5138</v>
      </c>
      <c r="C2445" t="s">
        <v>2733</v>
      </c>
    </row>
    <row r="2446" spans="1:3">
      <c r="A2446" s="45" t="s">
        <v>5139</v>
      </c>
      <c r="B2446" s="44" t="s">
        <v>5140</v>
      </c>
      <c r="C2446" t="s">
        <v>2733</v>
      </c>
    </row>
    <row r="2447" spans="1:3">
      <c r="A2447" s="45" t="s">
        <v>5141</v>
      </c>
      <c r="B2447" s="44" t="s">
        <v>5142</v>
      </c>
      <c r="C2447" t="s">
        <v>2733</v>
      </c>
    </row>
    <row r="2448" spans="1:3">
      <c r="A2448" s="45" t="s">
        <v>5143</v>
      </c>
      <c r="B2448" s="44" t="s">
        <v>5144</v>
      </c>
      <c r="C2448" t="s">
        <v>2733</v>
      </c>
    </row>
    <row r="2449" spans="1:3">
      <c r="A2449" s="45" t="s">
        <v>5145</v>
      </c>
      <c r="B2449" s="44" t="s">
        <v>5146</v>
      </c>
      <c r="C2449" t="s">
        <v>2733</v>
      </c>
    </row>
    <row r="2450" spans="1:3">
      <c r="A2450" s="45" t="s">
        <v>5147</v>
      </c>
      <c r="B2450" s="44" t="s">
        <v>5148</v>
      </c>
      <c r="C2450" t="s">
        <v>2733</v>
      </c>
    </row>
    <row r="2451" spans="1:3">
      <c r="A2451" s="45" t="s">
        <v>5149</v>
      </c>
      <c r="B2451" s="44" t="s">
        <v>5150</v>
      </c>
      <c r="C2451" t="s">
        <v>2733</v>
      </c>
    </row>
    <row r="2452" spans="1:3">
      <c r="A2452" s="45" t="s">
        <v>5151</v>
      </c>
      <c r="B2452" s="44" t="s">
        <v>5152</v>
      </c>
      <c r="C2452" t="s">
        <v>2733</v>
      </c>
    </row>
    <row r="2453" spans="1:3">
      <c r="A2453" s="45" t="s">
        <v>5153</v>
      </c>
      <c r="B2453" s="44" t="s">
        <v>5154</v>
      </c>
      <c r="C2453" t="s">
        <v>2733</v>
      </c>
    </row>
    <row r="2454" spans="1:3">
      <c r="A2454" s="45" t="s">
        <v>5155</v>
      </c>
      <c r="B2454" s="44" t="s">
        <v>5156</v>
      </c>
      <c r="C2454" t="s">
        <v>2733</v>
      </c>
    </row>
    <row r="2455" spans="1:3">
      <c r="A2455" s="45" t="s">
        <v>5157</v>
      </c>
      <c r="B2455" s="44" t="s">
        <v>5158</v>
      </c>
      <c r="C2455" t="s">
        <v>2733</v>
      </c>
    </row>
    <row r="2456" spans="1:3">
      <c r="A2456" s="45" t="s">
        <v>5159</v>
      </c>
      <c r="B2456" s="44" t="s">
        <v>5160</v>
      </c>
      <c r="C2456" t="s">
        <v>2733</v>
      </c>
    </row>
    <row r="2457" spans="1:3">
      <c r="A2457" s="45" t="s">
        <v>5161</v>
      </c>
      <c r="B2457" s="44" t="s">
        <v>5162</v>
      </c>
      <c r="C2457" t="s">
        <v>2733</v>
      </c>
    </row>
    <row r="2458" spans="1:3">
      <c r="A2458" s="45" t="s">
        <v>5163</v>
      </c>
      <c r="B2458" s="44" t="s">
        <v>5164</v>
      </c>
      <c r="C2458" t="s">
        <v>2733</v>
      </c>
    </row>
    <row r="2459" spans="1:3">
      <c r="A2459" s="45" t="s">
        <v>5165</v>
      </c>
      <c r="B2459" s="44" t="s">
        <v>5166</v>
      </c>
      <c r="C2459" t="s">
        <v>2733</v>
      </c>
    </row>
    <row r="2460" spans="1:3">
      <c r="A2460" s="45" t="s">
        <v>5167</v>
      </c>
      <c r="B2460" s="44" t="s">
        <v>5168</v>
      </c>
      <c r="C2460" t="s">
        <v>2733</v>
      </c>
    </row>
    <row r="2461" spans="1:3">
      <c r="A2461" s="45" t="s">
        <v>5169</v>
      </c>
      <c r="B2461" s="44" t="s">
        <v>5170</v>
      </c>
      <c r="C2461" t="s">
        <v>2733</v>
      </c>
    </row>
    <row r="2462" spans="1:3">
      <c r="A2462" s="45" t="s">
        <v>5171</v>
      </c>
      <c r="B2462" s="44" t="s">
        <v>5172</v>
      </c>
      <c r="C2462" t="s">
        <v>2733</v>
      </c>
    </row>
    <row r="2463" spans="1:3">
      <c r="A2463" s="45" t="s">
        <v>5173</v>
      </c>
      <c r="B2463" s="44" t="s">
        <v>5174</v>
      </c>
      <c r="C2463" t="s">
        <v>2733</v>
      </c>
    </row>
    <row r="2464" spans="1:3">
      <c r="A2464" s="45" t="s">
        <v>5175</v>
      </c>
      <c r="B2464" s="44" t="s">
        <v>5176</v>
      </c>
      <c r="C2464" t="s">
        <v>2733</v>
      </c>
    </row>
    <row r="2465" spans="1:3">
      <c r="A2465" s="45" t="s">
        <v>5177</v>
      </c>
      <c r="B2465" s="44" t="s">
        <v>5178</v>
      </c>
      <c r="C2465" t="s">
        <v>2733</v>
      </c>
    </row>
    <row r="2466" spans="1:3">
      <c r="A2466" s="45" t="s">
        <v>5179</v>
      </c>
      <c r="B2466" s="44" t="s">
        <v>5180</v>
      </c>
      <c r="C2466" t="s">
        <v>2733</v>
      </c>
    </row>
    <row r="2467" spans="1:3">
      <c r="A2467" s="45" t="s">
        <v>5181</v>
      </c>
      <c r="B2467" s="44" t="s">
        <v>5182</v>
      </c>
      <c r="C2467" t="s">
        <v>2733</v>
      </c>
    </row>
    <row r="2468" spans="1:3">
      <c r="A2468" s="45" t="s">
        <v>5183</v>
      </c>
      <c r="B2468" s="44" t="s">
        <v>5184</v>
      </c>
      <c r="C2468" t="s">
        <v>2733</v>
      </c>
    </row>
    <row r="2469" spans="1:3">
      <c r="A2469" s="45" t="s">
        <v>5185</v>
      </c>
      <c r="B2469" s="44" t="s">
        <v>5186</v>
      </c>
      <c r="C2469" t="s">
        <v>2733</v>
      </c>
    </row>
    <row r="2470" spans="1:3">
      <c r="A2470" s="45" t="s">
        <v>5187</v>
      </c>
      <c r="B2470" s="44" t="s">
        <v>5188</v>
      </c>
      <c r="C2470" t="s">
        <v>2733</v>
      </c>
    </row>
    <row r="2471" spans="1:3">
      <c r="A2471" s="45" t="s">
        <v>5189</v>
      </c>
      <c r="B2471" s="44" t="s">
        <v>5190</v>
      </c>
      <c r="C2471" t="s">
        <v>2733</v>
      </c>
    </row>
    <row r="2472" spans="1:3">
      <c r="A2472" s="45" t="s">
        <v>5191</v>
      </c>
      <c r="B2472" s="44" t="s">
        <v>5192</v>
      </c>
      <c r="C2472" t="s">
        <v>2733</v>
      </c>
    </row>
    <row r="2473" spans="1:3">
      <c r="A2473" s="45" t="s">
        <v>5193</v>
      </c>
      <c r="B2473" s="44" t="s">
        <v>5194</v>
      </c>
      <c r="C2473" t="s">
        <v>2733</v>
      </c>
    </row>
    <row r="2474" spans="1:3">
      <c r="A2474" s="45" t="s">
        <v>5195</v>
      </c>
      <c r="B2474" s="44" t="s">
        <v>5196</v>
      </c>
      <c r="C2474" t="s">
        <v>2733</v>
      </c>
    </row>
    <row r="2475" spans="1:3">
      <c r="A2475" s="45" t="s">
        <v>5197</v>
      </c>
      <c r="B2475" s="44" t="s">
        <v>5198</v>
      </c>
      <c r="C2475" t="s">
        <v>2733</v>
      </c>
    </row>
    <row r="2476" spans="1:3">
      <c r="A2476" s="45" t="s">
        <v>5199</v>
      </c>
      <c r="B2476" s="44" t="s">
        <v>5200</v>
      </c>
      <c r="C2476" t="s">
        <v>2733</v>
      </c>
    </row>
    <row r="2477" spans="1:3">
      <c r="A2477" s="45" t="s">
        <v>5201</v>
      </c>
      <c r="B2477" s="44" t="s">
        <v>5202</v>
      </c>
      <c r="C2477" t="s">
        <v>2733</v>
      </c>
    </row>
    <row r="2478" spans="1:3">
      <c r="A2478" s="45" t="s">
        <v>5203</v>
      </c>
      <c r="B2478" s="44" t="s">
        <v>5204</v>
      </c>
      <c r="C2478" t="s">
        <v>2733</v>
      </c>
    </row>
    <row r="2479" spans="1:3">
      <c r="A2479" s="45" t="s">
        <v>5205</v>
      </c>
      <c r="B2479" s="44" t="s">
        <v>5206</v>
      </c>
      <c r="C2479" t="s">
        <v>2733</v>
      </c>
    </row>
    <row r="2480" spans="1:3">
      <c r="A2480" s="45" t="s">
        <v>5207</v>
      </c>
      <c r="B2480" s="44" t="s">
        <v>5208</v>
      </c>
      <c r="C2480" t="s">
        <v>2733</v>
      </c>
    </row>
    <row r="2481" spans="1:3">
      <c r="A2481" s="45" t="s">
        <v>5209</v>
      </c>
      <c r="B2481" s="44" t="s">
        <v>5210</v>
      </c>
      <c r="C2481" t="s">
        <v>2733</v>
      </c>
    </row>
    <row r="2482" spans="1:3">
      <c r="A2482" s="45" t="s">
        <v>5211</v>
      </c>
      <c r="B2482" s="44" t="s">
        <v>5212</v>
      </c>
      <c r="C2482" t="s">
        <v>2733</v>
      </c>
    </row>
    <row r="2483" spans="1:3">
      <c r="A2483" s="45" t="s">
        <v>5213</v>
      </c>
      <c r="B2483" s="44" t="s">
        <v>5214</v>
      </c>
      <c r="C2483" t="s">
        <v>2733</v>
      </c>
    </row>
    <row r="2484" spans="1:3">
      <c r="A2484" s="45" t="s">
        <v>5215</v>
      </c>
      <c r="B2484" s="44" t="s">
        <v>5216</v>
      </c>
      <c r="C2484" t="s">
        <v>2733</v>
      </c>
    </row>
    <row r="2485" spans="1:3">
      <c r="A2485" s="45" t="s">
        <v>5217</v>
      </c>
      <c r="B2485" s="44" t="s">
        <v>5218</v>
      </c>
      <c r="C2485" t="s">
        <v>2733</v>
      </c>
    </row>
    <row r="2486" spans="1:3">
      <c r="A2486" s="45" t="s">
        <v>5219</v>
      </c>
      <c r="B2486" s="44" t="s">
        <v>5220</v>
      </c>
      <c r="C2486" t="s">
        <v>2733</v>
      </c>
    </row>
    <row r="2487" spans="1:3">
      <c r="A2487" s="45" t="s">
        <v>5221</v>
      </c>
      <c r="B2487" s="44" t="s">
        <v>5222</v>
      </c>
      <c r="C2487" t="s">
        <v>2733</v>
      </c>
    </row>
    <row r="2488" spans="1:3">
      <c r="A2488" s="45" t="s">
        <v>5223</v>
      </c>
      <c r="B2488" s="44" t="s">
        <v>5224</v>
      </c>
      <c r="C2488" t="s">
        <v>2733</v>
      </c>
    </row>
    <row r="2489" spans="1:3">
      <c r="A2489" s="45" t="s">
        <v>5225</v>
      </c>
      <c r="B2489" s="44" t="s">
        <v>5226</v>
      </c>
      <c r="C2489" t="s">
        <v>2733</v>
      </c>
    </row>
    <row r="2490" spans="1:3">
      <c r="A2490" s="45" t="s">
        <v>5227</v>
      </c>
      <c r="B2490" s="44" t="s">
        <v>5228</v>
      </c>
      <c r="C2490" t="s">
        <v>2733</v>
      </c>
    </row>
    <row r="2491" spans="1:3">
      <c r="A2491" s="45" t="s">
        <v>5229</v>
      </c>
      <c r="B2491" s="44" t="s">
        <v>5230</v>
      </c>
      <c r="C2491" t="s">
        <v>2733</v>
      </c>
    </row>
    <row r="2492" spans="1:3">
      <c r="A2492" s="45" t="s">
        <v>5231</v>
      </c>
      <c r="B2492" s="44" t="s">
        <v>5232</v>
      </c>
      <c r="C2492" t="s">
        <v>2733</v>
      </c>
    </row>
    <row r="2493" spans="1:3">
      <c r="A2493" s="45" t="s">
        <v>5233</v>
      </c>
      <c r="B2493" s="44" t="s">
        <v>5234</v>
      </c>
      <c r="C2493" t="s">
        <v>2733</v>
      </c>
    </row>
    <row r="2494" spans="1:3">
      <c r="A2494" s="45" t="s">
        <v>5235</v>
      </c>
      <c r="B2494" s="44" t="s">
        <v>5236</v>
      </c>
      <c r="C2494" t="s">
        <v>2733</v>
      </c>
    </row>
    <row r="2495" spans="1:3">
      <c r="A2495" s="45" t="s">
        <v>5237</v>
      </c>
      <c r="B2495" s="44" t="s">
        <v>5238</v>
      </c>
      <c r="C2495" t="s">
        <v>2733</v>
      </c>
    </row>
    <row r="2496" spans="1:3">
      <c r="A2496" s="45" t="s">
        <v>5239</v>
      </c>
      <c r="B2496" s="44" t="s">
        <v>5240</v>
      </c>
      <c r="C2496" t="s">
        <v>2733</v>
      </c>
    </row>
    <row r="2497" spans="1:3">
      <c r="A2497" s="45" t="s">
        <v>5241</v>
      </c>
      <c r="B2497" s="44" t="s">
        <v>5242</v>
      </c>
      <c r="C2497" t="s">
        <v>2733</v>
      </c>
    </row>
    <row r="2498" spans="1:3">
      <c r="A2498" s="45" t="s">
        <v>5243</v>
      </c>
      <c r="B2498" s="44" t="s">
        <v>5244</v>
      </c>
      <c r="C2498" t="s">
        <v>2733</v>
      </c>
    </row>
    <row r="2499" spans="1:3">
      <c r="A2499" s="45" t="s">
        <v>5245</v>
      </c>
      <c r="B2499" s="44" t="s">
        <v>5246</v>
      </c>
      <c r="C2499" t="s">
        <v>2733</v>
      </c>
    </row>
    <row r="2500" spans="1:3">
      <c r="A2500" s="45" t="s">
        <v>5247</v>
      </c>
      <c r="B2500" s="44" t="s">
        <v>5248</v>
      </c>
      <c r="C2500" t="s">
        <v>2733</v>
      </c>
    </row>
    <row r="2501" spans="1:3">
      <c r="A2501" s="45" t="s">
        <v>5249</v>
      </c>
      <c r="B2501" s="44" t="s">
        <v>5250</v>
      </c>
      <c r="C2501" t="s">
        <v>2733</v>
      </c>
    </row>
    <row r="2502" spans="1:3">
      <c r="A2502" s="45" t="s">
        <v>5251</v>
      </c>
      <c r="B2502" s="44" t="s">
        <v>5252</v>
      </c>
      <c r="C2502" t="s">
        <v>2733</v>
      </c>
    </row>
    <row r="2503" spans="1:3">
      <c r="A2503" s="45" t="s">
        <v>5253</v>
      </c>
      <c r="B2503" s="44" t="s">
        <v>5254</v>
      </c>
      <c r="C2503" t="s">
        <v>2733</v>
      </c>
    </row>
    <row r="2504" spans="1:3">
      <c r="A2504" s="45" t="s">
        <v>5255</v>
      </c>
      <c r="B2504" s="44" t="s">
        <v>5256</v>
      </c>
      <c r="C2504" t="s">
        <v>2733</v>
      </c>
    </row>
    <row r="2505" spans="1:3">
      <c r="A2505" s="45" t="s">
        <v>5257</v>
      </c>
      <c r="B2505" s="44" t="s">
        <v>5258</v>
      </c>
      <c r="C2505" t="s">
        <v>2733</v>
      </c>
    </row>
    <row r="2506" spans="1:3">
      <c r="A2506" s="45" t="s">
        <v>5259</v>
      </c>
      <c r="B2506" s="44" t="s">
        <v>5260</v>
      </c>
      <c r="C2506" t="s">
        <v>2733</v>
      </c>
    </row>
    <row r="2507" spans="1:3">
      <c r="A2507" s="45" t="s">
        <v>5261</v>
      </c>
      <c r="B2507" s="44" t="s">
        <v>5262</v>
      </c>
      <c r="C2507" t="s">
        <v>2733</v>
      </c>
    </row>
    <row r="2508" spans="1:3">
      <c r="A2508" s="45" t="s">
        <v>5263</v>
      </c>
      <c r="B2508" s="44" t="s">
        <v>5264</v>
      </c>
      <c r="C2508" t="s">
        <v>2733</v>
      </c>
    </row>
    <row r="2509" spans="1:3">
      <c r="A2509" s="45" t="s">
        <v>5265</v>
      </c>
      <c r="B2509" s="44" t="s">
        <v>5266</v>
      </c>
      <c r="C2509" t="s">
        <v>2733</v>
      </c>
    </row>
    <row r="2510" spans="1:3">
      <c r="A2510" s="45" t="s">
        <v>5267</v>
      </c>
      <c r="B2510" s="44" t="s">
        <v>5268</v>
      </c>
      <c r="C2510" t="s">
        <v>2733</v>
      </c>
    </row>
    <row r="2511" spans="1:3">
      <c r="A2511" s="45" t="s">
        <v>5269</v>
      </c>
      <c r="B2511" s="44" t="s">
        <v>5270</v>
      </c>
      <c r="C2511" t="s">
        <v>2733</v>
      </c>
    </row>
    <row r="2512" spans="1:3">
      <c r="A2512" s="45" t="s">
        <v>5271</v>
      </c>
      <c r="B2512" s="44" t="s">
        <v>5272</v>
      </c>
      <c r="C2512" t="s">
        <v>2733</v>
      </c>
    </row>
    <row r="2513" spans="1:3">
      <c r="A2513" s="45" t="s">
        <v>5273</v>
      </c>
      <c r="B2513" s="44" t="s">
        <v>5274</v>
      </c>
      <c r="C2513" t="s">
        <v>2733</v>
      </c>
    </row>
    <row r="2514" spans="1:3">
      <c r="A2514" s="45" t="s">
        <v>5275</v>
      </c>
      <c r="B2514" s="44" t="s">
        <v>5276</v>
      </c>
      <c r="C2514" t="s">
        <v>2733</v>
      </c>
    </row>
    <row r="2515" spans="1:3">
      <c r="A2515" s="45" t="s">
        <v>5277</v>
      </c>
      <c r="B2515" s="44" t="s">
        <v>5278</v>
      </c>
      <c r="C2515" t="s">
        <v>2733</v>
      </c>
    </row>
    <row r="2516" spans="1:3">
      <c r="A2516" s="45" t="s">
        <v>5279</v>
      </c>
      <c r="B2516" s="44" t="s">
        <v>5280</v>
      </c>
      <c r="C2516" t="s">
        <v>2733</v>
      </c>
    </row>
    <row r="2517" spans="1:3">
      <c r="A2517" s="45" t="s">
        <v>5281</v>
      </c>
      <c r="B2517" s="44" t="s">
        <v>5282</v>
      </c>
      <c r="C2517" t="s">
        <v>2733</v>
      </c>
    </row>
    <row r="2518" spans="1:3">
      <c r="A2518" s="45" t="s">
        <v>5283</v>
      </c>
      <c r="B2518" s="44" t="s">
        <v>5284</v>
      </c>
      <c r="C2518" t="s">
        <v>2733</v>
      </c>
    </row>
    <row r="2519" spans="1:3">
      <c r="A2519" s="45" t="s">
        <v>5285</v>
      </c>
      <c r="B2519" s="44" t="s">
        <v>5286</v>
      </c>
      <c r="C2519" t="s">
        <v>2733</v>
      </c>
    </row>
    <row r="2520" spans="1:3">
      <c r="A2520" s="45" t="s">
        <v>5287</v>
      </c>
      <c r="B2520" s="44" t="s">
        <v>5288</v>
      </c>
      <c r="C2520" t="s">
        <v>2733</v>
      </c>
    </row>
    <row r="2521" spans="1:3">
      <c r="A2521" s="45" t="s">
        <v>5289</v>
      </c>
      <c r="B2521" s="44" t="s">
        <v>5290</v>
      </c>
      <c r="C2521" t="s">
        <v>2733</v>
      </c>
    </row>
    <row r="2522" spans="1:3">
      <c r="A2522" s="45" t="s">
        <v>5291</v>
      </c>
      <c r="B2522" s="44" t="s">
        <v>5292</v>
      </c>
      <c r="C2522" t="s">
        <v>2733</v>
      </c>
    </row>
    <row r="2523" spans="1:3">
      <c r="A2523" s="45" t="s">
        <v>5293</v>
      </c>
      <c r="B2523" s="44" t="s">
        <v>5294</v>
      </c>
      <c r="C2523" t="s">
        <v>2733</v>
      </c>
    </row>
    <row r="2524" spans="1:3">
      <c r="A2524" s="45" t="s">
        <v>5295</v>
      </c>
      <c r="B2524" s="44" t="s">
        <v>5296</v>
      </c>
      <c r="C2524" t="s">
        <v>2733</v>
      </c>
    </row>
    <row r="2525" spans="1:3">
      <c r="A2525" s="45" t="s">
        <v>5297</v>
      </c>
      <c r="B2525" s="44" t="s">
        <v>5298</v>
      </c>
      <c r="C2525" t="s">
        <v>2733</v>
      </c>
    </row>
    <row r="2526" spans="1:3">
      <c r="A2526" s="45" t="s">
        <v>5299</v>
      </c>
      <c r="B2526" s="44" t="s">
        <v>5300</v>
      </c>
      <c r="C2526" t="s">
        <v>2733</v>
      </c>
    </row>
    <row r="2527" spans="1:3">
      <c r="A2527" s="45" t="s">
        <v>5301</v>
      </c>
      <c r="B2527" s="44" t="s">
        <v>5302</v>
      </c>
      <c r="C2527" t="s">
        <v>2733</v>
      </c>
    </row>
    <row r="2528" spans="1:3">
      <c r="A2528" s="45" t="s">
        <v>5303</v>
      </c>
      <c r="B2528" s="44" t="s">
        <v>5304</v>
      </c>
      <c r="C2528" t="s">
        <v>2733</v>
      </c>
    </row>
    <row r="2529" spans="1:3">
      <c r="A2529" s="45" t="s">
        <v>5305</v>
      </c>
      <c r="B2529" s="44" t="s">
        <v>5306</v>
      </c>
      <c r="C2529" t="s">
        <v>2733</v>
      </c>
    </row>
    <row r="2530" spans="1:3">
      <c r="A2530" s="45" t="s">
        <v>5307</v>
      </c>
      <c r="B2530" s="44" t="s">
        <v>5308</v>
      </c>
      <c r="C2530" t="s">
        <v>2733</v>
      </c>
    </row>
    <row r="2531" spans="1:3">
      <c r="A2531" s="45" t="s">
        <v>5309</v>
      </c>
      <c r="B2531" s="44" t="s">
        <v>5310</v>
      </c>
      <c r="C2531" t="s">
        <v>2733</v>
      </c>
    </row>
    <row r="2532" spans="1:3">
      <c r="A2532" s="45" t="s">
        <v>5311</v>
      </c>
      <c r="B2532" s="44" t="s">
        <v>5312</v>
      </c>
      <c r="C2532" t="s">
        <v>2733</v>
      </c>
    </row>
    <row r="2533" spans="1:3">
      <c r="A2533" s="45" t="s">
        <v>5313</v>
      </c>
      <c r="B2533" s="44" t="s">
        <v>5314</v>
      </c>
      <c r="C2533" t="s">
        <v>2733</v>
      </c>
    </row>
    <row r="2534" spans="1:3">
      <c r="A2534" s="45" t="s">
        <v>5315</v>
      </c>
      <c r="B2534" s="44" t="s">
        <v>5316</v>
      </c>
      <c r="C2534" t="s">
        <v>2733</v>
      </c>
    </row>
    <row r="2535" spans="1:3">
      <c r="A2535" s="45" t="s">
        <v>5317</v>
      </c>
      <c r="B2535" s="44" t="s">
        <v>5318</v>
      </c>
      <c r="C2535" t="s">
        <v>2733</v>
      </c>
    </row>
    <row r="2536" spans="1:3">
      <c r="A2536" s="45" t="s">
        <v>5319</v>
      </c>
      <c r="B2536" s="44" t="s">
        <v>5320</v>
      </c>
      <c r="C2536" t="s">
        <v>2733</v>
      </c>
    </row>
    <row r="2537" spans="1:3">
      <c r="A2537" s="45" t="s">
        <v>5321</v>
      </c>
      <c r="B2537" s="44" t="s">
        <v>5322</v>
      </c>
      <c r="C2537" t="s">
        <v>2733</v>
      </c>
    </row>
    <row r="2538" spans="1:3">
      <c r="A2538" s="45" t="s">
        <v>5323</v>
      </c>
      <c r="B2538" s="44" t="s">
        <v>5324</v>
      </c>
      <c r="C2538" t="s">
        <v>2733</v>
      </c>
    </row>
    <row r="2539" spans="1:3">
      <c r="A2539" s="45" t="s">
        <v>5325</v>
      </c>
      <c r="B2539" s="44" t="s">
        <v>5326</v>
      </c>
      <c r="C2539" t="s">
        <v>2733</v>
      </c>
    </row>
    <row r="2540" spans="1:3">
      <c r="A2540" s="45" t="s">
        <v>5327</v>
      </c>
      <c r="B2540" s="44" t="s">
        <v>5328</v>
      </c>
      <c r="C2540" t="s">
        <v>2733</v>
      </c>
    </row>
    <row r="2541" spans="1:3">
      <c r="A2541" s="45" t="s">
        <v>5329</v>
      </c>
      <c r="B2541" s="44" t="s">
        <v>5330</v>
      </c>
      <c r="C2541" t="s">
        <v>2733</v>
      </c>
    </row>
    <row r="2542" spans="1:3">
      <c r="A2542" s="45" t="s">
        <v>5331</v>
      </c>
      <c r="B2542" s="44" t="s">
        <v>5332</v>
      </c>
      <c r="C2542" t="s">
        <v>2733</v>
      </c>
    </row>
    <row r="2543" spans="1:3">
      <c r="A2543" s="45" t="s">
        <v>5333</v>
      </c>
      <c r="B2543" s="44" t="s">
        <v>5334</v>
      </c>
      <c r="C2543" t="s">
        <v>2733</v>
      </c>
    </row>
    <row r="2544" spans="1:3">
      <c r="A2544" s="45" t="s">
        <v>5335</v>
      </c>
      <c r="B2544" s="44" t="s">
        <v>5336</v>
      </c>
      <c r="C2544" t="s">
        <v>2733</v>
      </c>
    </row>
    <row r="2545" spans="1:3">
      <c r="A2545" s="45" t="s">
        <v>5337</v>
      </c>
      <c r="B2545" s="44" t="s">
        <v>5338</v>
      </c>
      <c r="C2545" t="s">
        <v>2733</v>
      </c>
    </row>
    <row r="2546" spans="1:3">
      <c r="A2546" s="45" t="s">
        <v>5339</v>
      </c>
      <c r="B2546" s="44" t="s">
        <v>5340</v>
      </c>
      <c r="C2546" t="s">
        <v>2733</v>
      </c>
    </row>
    <row r="2547" spans="1:3">
      <c r="A2547" s="45" t="s">
        <v>5341</v>
      </c>
      <c r="B2547" s="44" t="s">
        <v>5342</v>
      </c>
      <c r="C2547" t="s">
        <v>2733</v>
      </c>
    </row>
    <row r="2548" spans="1:3">
      <c r="A2548" s="45" t="s">
        <v>5343</v>
      </c>
      <c r="B2548" s="44" t="s">
        <v>5344</v>
      </c>
      <c r="C2548" t="s">
        <v>2733</v>
      </c>
    </row>
    <row r="2549" spans="1:3">
      <c r="A2549" s="45" t="s">
        <v>5345</v>
      </c>
      <c r="B2549" s="44" t="s">
        <v>5346</v>
      </c>
      <c r="C2549" t="s">
        <v>2733</v>
      </c>
    </row>
    <row r="2550" spans="1:3">
      <c r="A2550" s="45" t="s">
        <v>5347</v>
      </c>
      <c r="B2550" s="44" t="s">
        <v>5348</v>
      </c>
      <c r="C2550" t="s">
        <v>2733</v>
      </c>
    </row>
    <row r="2551" spans="1:3">
      <c r="A2551" s="45" t="s">
        <v>5349</v>
      </c>
      <c r="B2551" s="44" t="s">
        <v>5350</v>
      </c>
      <c r="C2551" t="s">
        <v>2733</v>
      </c>
    </row>
    <row r="2552" spans="1:3">
      <c r="A2552" s="45" t="s">
        <v>5351</v>
      </c>
      <c r="B2552" s="44" t="s">
        <v>5352</v>
      </c>
      <c r="C2552" t="s">
        <v>2733</v>
      </c>
    </row>
    <row r="2553" spans="1:3">
      <c r="A2553" s="45" t="s">
        <v>5353</v>
      </c>
      <c r="B2553" s="44" t="s">
        <v>5354</v>
      </c>
      <c r="C2553" t="s">
        <v>2733</v>
      </c>
    </row>
    <row r="2554" spans="1:3">
      <c r="A2554" s="45" t="s">
        <v>5355</v>
      </c>
      <c r="B2554" s="44" t="s">
        <v>5356</v>
      </c>
      <c r="C2554" t="s">
        <v>2733</v>
      </c>
    </row>
    <row r="2555" spans="1:3">
      <c r="A2555" s="45" t="s">
        <v>5357</v>
      </c>
      <c r="B2555" s="44" t="s">
        <v>5358</v>
      </c>
      <c r="C2555" t="s">
        <v>2733</v>
      </c>
    </row>
    <row r="2556" spans="1:3">
      <c r="A2556" s="45" t="s">
        <v>5359</v>
      </c>
      <c r="B2556" s="44" t="s">
        <v>5360</v>
      </c>
      <c r="C2556" t="s">
        <v>2733</v>
      </c>
    </row>
    <row r="2557" spans="1:3">
      <c r="A2557" s="45" t="s">
        <v>5361</v>
      </c>
      <c r="B2557" s="44" t="s">
        <v>5362</v>
      </c>
      <c r="C2557" t="s">
        <v>2733</v>
      </c>
    </row>
    <row r="2558" spans="1:3">
      <c r="A2558" s="45" t="s">
        <v>5363</v>
      </c>
      <c r="B2558" s="44" t="s">
        <v>5364</v>
      </c>
      <c r="C2558" t="s">
        <v>2733</v>
      </c>
    </row>
    <row r="2559" spans="1:3">
      <c r="A2559" s="45" t="s">
        <v>5365</v>
      </c>
      <c r="B2559" s="44" t="s">
        <v>5366</v>
      </c>
      <c r="C2559" t="s">
        <v>2733</v>
      </c>
    </row>
    <row r="2560" spans="1:3">
      <c r="A2560" s="45" t="s">
        <v>5367</v>
      </c>
      <c r="B2560" s="44" t="s">
        <v>5368</v>
      </c>
      <c r="C2560" t="s">
        <v>2733</v>
      </c>
    </row>
    <row r="2561" spans="1:3">
      <c r="A2561" s="45" t="s">
        <v>5369</v>
      </c>
      <c r="B2561" s="44" t="s">
        <v>5370</v>
      </c>
      <c r="C2561" t="s">
        <v>2733</v>
      </c>
    </row>
    <row r="2562" spans="1:3">
      <c r="A2562" s="45" t="s">
        <v>5371</v>
      </c>
      <c r="B2562" s="44" t="s">
        <v>5372</v>
      </c>
      <c r="C2562" t="s">
        <v>2733</v>
      </c>
    </row>
    <row r="2563" spans="1:3">
      <c r="A2563" s="45" t="s">
        <v>5373</v>
      </c>
      <c r="B2563" s="44" t="s">
        <v>5374</v>
      </c>
      <c r="C2563" t="s">
        <v>2733</v>
      </c>
    </row>
    <row r="2564" spans="1:3">
      <c r="A2564" s="45" t="s">
        <v>5375</v>
      </c>
      <c r="B2564" s="44" t="s">
        <v>5376</v>
      </c>
      <c r="C2564" t="s">
        <v>2733</v>
      </c>
    </row>
    <row r="2565" spans="1:3">
      <c r="A2565" s="45" t="s">
        <v>5377</v>
      </c>
      <c r="B2565" s="44" t="s">
        <v>5378</v>
      </c>
      <c r="C2565" t="s">
        <v>2733</v>
      </c>
    </row>
    <row r="2566" spans="1:3">
      <c r="A2566" s="45" t="s">
        <v>5379</v>
      </c>
      <c r="B2566" s="44" t="s">
        <v>5380</v>
      </c>
      <c r="C2566" t="s">
        <v>2733</v>
      </c>
    </row>
    <row r="2567" spans="1:3">
      <c r="A2567" s="45" t="s">
        <v>5381</v>
      </c>
      <c r="B2567" s="44" t="s">
        <v>5382</v>
      </c>
      <c r="C2567" t="s">
        <v>2733</v>
      </c>
    </row>
    <row r="2568" spans="1:3">
      <c r="A2568" s="45" t="s">
        <v>5383</v>
      </c>
      <c r="B2568" s="44" t="s">
        <v>5384</v>
      </c>
      <c r="C2568" t="s">
        <v>2733</v>
      </c>
    </row>
    <row r="2569" spans="1:3">
      <c r="A2569" s="45" t="s">
        <v>5385</v>
      </c>
      <c r="B2569" s="44" t="s">
        <v>5386</v>
      </c>
      <c r="C2569" t="s">
        <v>2733</v>
      </c>
    </row>
    <row r="2570" spans="1:3">
      <c r="A2570" s="45" t="s">
        <v>5387</v>
      </c>
      <c r="B2570" s="44" t="s">
        <v>5388</v>
      </c>
      <c r="C2570" t="s">
        <v>2733</v>
      </c>
    </row>
    <row r="2571" spans="1:3">
      <c r="A2571" s="45" t="s">
        <v>5389</v>
      </c>
      <c r="B2571" s="44" t="s">
        <v>5390</v>
      </c>
      <c r="C2571" t="s">
        <v>2733</v>
      </c>
    </row>
    <row r="2572" spans="1:3">
      <c r="A2572" s="45" t="s">
        <v>5391</v>
      </c>
      <c r="B2572" s="44" t="s">
        <v>5392</v>
      </c>
      <c r="C2572" t="s">
        <v>2733</v>
      </c>
    </row>
    <row r="2573" spans="1:3">
      <c r="A2573" s="45" t="s">
        <v>5393</v>
      </c>
      <c r="B2573" s="44" t="s">
        <v>5394</v>
      </c>
      <c r="C2573" t="s">
        <v>2733</v>
      </c>
    </row>
    <row r="2574" spans="1:3">
      <c r="A2574" s="45" t="s">
        <v>5395</v>
      </c>
      <c r="B2574" s="44" t="s">
        <v>5396</v>
      </c>
      <c r="C2574" t="s">
        <v>2733</v>
      </c>
    </row>
    <row r="2575" spans="1:3">
      <c r="A2575" s="45" t="s">
        <v>5397</v>
      </c>
      <c r="B2575" s="44" t="s">
        <v>5398</v>
      </c>
      <c r="C2575" t="s">
        <v>2733</v>
      </c>
    </row>
    <row r="2576" spans="1:3">
      <c r="A2576" s="45" t="s">
        <v>5399</v>
      </c>
      <c r="B2576" s="44" t="s">
        <v>5400</v>
      </c>
      <c r="C2576" t="s">
        <v>2733</v>
      </c>
    </row>
    <row r="2577" spans="1:3">
      <c r="A2577" s="45" t="s">
        <v>5401</v>
      </c>
      <c r="B2577" s="44" t="s">
        <v>5402</v>
      </c>
      <c r="C2577" t="s">
        <v>2733</v>
      </c>
    </row>
    <row r="2578" spans="1:3">
      <c r="A2578" s="45" t="s">
        <v>5403</v>
      </c>
      <c r="B2578" s="44" t="s">
        <v>5404</v>
      </c>
      <c r="C2578" t="s">
        <v>2733</v>
      </c>
    </row>
    <row r="2579" spans="1:3">
      <c r="A2579" s="45" t="s">
        <v>5405</v>
      </c>
      <c r="B2579" s="44" t="s">
        <v>5406</v>
      </c>
      <c r="C2579" t="s">
        <v>2733</v>
      </c>
    </row>
    <row r="2580" spans="1:3">
      <c r="A2580" s="45" t="s">
        <v>5407</v>
      </c>
      <c r="B2580" s="44" t="s">
        <v>5408</v>
      </c>
      <c r="C2580" t="s">
        <v>2733</v>
      </c>
    </row>
    <row r="2581" spans="1:3">
      <c r="A2581" s="45" t="s">
        <v>5409</v>
      </c>
      <c r="B2581" s="44" t="s">
        <v>5410</v>
      </c>
      <c r="C2581" t="s">
        <v>2733</v>
      </c>
    </row>
    <row r="2582" spans="1:3">
      <c r="A2582" s="45" t="s">
        <v>5411</v>
      </c>
      <c r="B2582" s="44" t="s">
        <v>5412</v>
      </c>
      <c r="C2582" t="s">
        <v>2733</v>
      </c>
    </row>
    <row r="2583" spans="1:3">
      <c r="A2583" s="45" t="s">
        <v>5413</v>
      </c>
      <c r="B2583" s="44" t="s">
        <v>5414</v>
      </c>
      <c r="C2583" t="s">
        <v>2733</v>
      </c>
    </row>
    <row r="2584" spans="1:3">
      <c r="A2584" s="45" t="s">
        <v>5415</v>
      </c>
      <c r="B2584" s="44" t="s">
        <v>5416</v>
      </c>
      <c r="C2584" t="s">
        <v>2733</v>
      </c>
    </row>
    <row r="2585" spans="1:3">
      <c r="A2585" s="45" t="s">
        <v>5417</v>
      </c>
      <c r="B2585" s="44" t="s">
        <v>5418</v>
      </c>
      <c r="C2585" t="s">
        <v>2733</v>
      </c>
    </row>
    <row r="2586" spans="1:3">
      <c r="A2586" s="45" t="s">
        <v>5419</v>
      </c>
      <c r="B2586" s="44" t="s">
        <v>5420</v>
      </c>
      <c r="C2586" t="s">
        <v>2733</v>
      </c>
    </row>
    <row r="2587" spans="1:3">
      <c r="A2587" s="45" t="s">
        <v>5421</v>
      </c>
      <c r="B2587" s="44" t="s">
        <v>5422</v>
      </c>
      <c r="C2587" t="s">
        <v>2733</v>
      </c>
    </row>
    <row r="2588" spans="1:3">
      <c r="A2588" s="45" t="s">
        <v>5423</v>
      </c>
      <c r="B2588" s="44" t="s">
        <v>5424</v>
      </c>
      <c r="C2588" t="s">
        <v>2733</v>
      </c>
    </row>
    <row r="2589" spans="1:3">
      <c r="A2589" s="45" t="s">
        <v>5425</v>
      </c>
      <c r="B2589" s="44" t="s">
        <v>5426</v>
      </c>
      <c r="C2589" t="s">
        <v>2733</v>
      </c>
    </row>
    <row r="2590" spans="1:3">
      <c r="A2590" s="45" t="s">
        <v>5427</v>
      </c>
      <c r="B2590" s="44" t="s">
        <v>5428</v>
      </c>
      <c r="C2590" t="s">
        <v>2733</v>
      </c>
    </row>
    <row r="2591" spans="1:3">
      <c r="A2591" s="45" t="s">
        <v>5429</v>
      </c>
      <c r="B2591" s="44" t="s">
        <v>5430</v>
      </c>
      <c r="C2591" t="s">
        <v>2733</v>
      </c>
    </row>
    <row r="2592" spans="1:3">
      <c r="A2592" s="45" t="s">
        <v>5431</v>
      </c>
      <c r="B2592" s="44" t="s">
        <v>5432</v>
      </c>
      <c r="C2592" t="s">
        <v>2733</v>
      </c>
    </row>
    <row r="2593" spans="1:3">
      <c r="A2593" s="45" t="s">
        <v>5433</v>
      </c>
      <c r="B2593" s="44" t="s">
        <v>5434</v>
      </c>
      <c r="C2593" t="s">
        <v>2733</v>
      </c>
    </row>
    <row r="2594" spans="1:3">
      <c r="A2594" s="45" t="s">
        <v>5435</v>
      </c>
      <c r="B2594" s="44" t="s">
        <v>5436</v>
      </c>
      <c r="C2594" t="s">
        <v>2733</v>
      </c>
    </row>
    <row r="2595" spans="1:3">
      <c r="A2595" s="45" t="s">
        <v>5437</v>
      </c>
      <c r="B2595" s="44" t="s">
        <v>5438</v>
      </c>
      <c r="C2595" t="s">
        <v>2733</v>
      </c>
    </row>
    <row r="2596" spans="1:3">
      <c r="A2596" s="45" t="s">
        <v>5439</v>
      </c>
      <c r="B2596" s="44" t="s">
        <v>5440</v>
      </c>
      <c r="C2596" t="s">
        <v>2733</v>
      </c>
    </row>
    <row r="2597" spans="1:3">
      <c r="A2597" s="45" t="s">
        <v>5441</v>
      </c>
      <c r="B2597" s="44" t="s">
        <v>5442</v>
      </c>
      <c r="C2597" t="s">
        <v>2733</v>
      </c>
    </row>
    <row r="2598" spans="1:3">
      <c r="A2598" s="45" t="s">
        <v>5443</v>
      </c>
      <c r="B2598" s="44" t="s">
        <v>5444</v>
      </c>
      <c r="C2598" t="s">
        <v>2733</v>
      </c>
    </row>
    <row r="2599" spans="1:3">
      <c r="A2599" s="45" t="s">
        <v>5445</v>
      </c>
      <c r="B2599" s="44" t="s">
        <v>5446</v>
      </c>
      <c r="C2599" t="s">
        <v>2733</v>
      </c>
    </row>
    <row r="2600" spans="1:3">
      <c r="A2600" s="45" t="s">
        <v>5447</v>
      </c>
      <c r="B2600" s="44" t="s">
        <v>5448</v>
      </c>
      <c r="C2600" t="s">
        <v>2733</v>
      </c>
    </row>
    <row r="2601" spans="1:3">
      <c r="A2601" s="45" t="s">
        <v>5449</v>
      </c>
      <c r="B2601" s="44" t="s">
        <v>5450</v>
      </c>
      <c r="C2601" t="s">
        <v>2733</v>
      </c>
    </row>
    <row r="2602" spans="1:3">
      <c r="A2602" s="45" t="s">
        <v>5451</v>
      </c>
      <c r="B2602" s="44" t="s">
        <v>5452</v>
      </c>
      <c r="C2602" t="s">
        <v>2733</v>
      </c>
    </row>
    <row r="2603" spans="1:3">
      <c r="A2603" s="45" t="s">
        <v>5453</v>
      </c>
      <c r="B2603" s="44" t="s">
        <v>5454</v>
      </c>
      <c r="C2603" t="s">
        <v>2733</v>
      </c>
    </row>
    <row r="2604" spans="1:3">
      <c r="A2604" s="45" t="s">
        <v>5455</v>
      </c>
      <c r="B2604" s="44" t="s">
        <v>5456</v>
      </c>
      <c r="C2604" t="s">
        <v>2733</v>
      </c>
    </row>
    <row r="2605" spans="1:3">
      <c r="A2605" s="45" t="s">
        <v>5457</v>
      </c>
      <c r="B2605" s="44" t="s">
        <v>5458</v>
      </c>
      <c r="C2605" t="s">
        <v>2733</v>
      </c>
    </row>
    <row r="2606" spans="1:3">
      <c r="A2606" s="45" t="s">
        <v>5459</v>
      </c>
      <c r="B2606" s="44" t="s">
        <v>5460</v>
      </c>
      <c r="C2606" t="s">
        <v>2733</v>
      </c>
    </row>
    <row r="2607" spans="1:3">
      <c r="A2607" s="45" t="s">
        <v>5461</v>
      </c>
      <c r="B2607" s="44" t="s">
        <v>5462</v>
      </c>
      <c r="C2607" t="s">
        <v>2733</v>
      </c>
    </row>
    <row r="2608" spans="1:3">
      <c r="A2608" s="45" t="s">
        <v>5463</v>
      </c>
      <c r="B2608" s="44" t="s">
        <v>5464</v>
      </c>
      <c r="C2608" t="s">
        <v>2733</v>
      </c>
    </row>
    <row r="2609" spans="1:3">
      <c r="A2609" s="45" t="s">
        <v>5465</v>
      </c>
      <c r="B2609" s="44" t="s">
        <v>5466</v>
      </c>
      <c r="C2609" t="s">
        <v>2733</v>
      </c>
    </row>
    <row r="2610" spans="1:3">
      <c r="A2610" s="45" t="s">
        <v>5467</v>
      </c>
      <c r="B2610" s="44" t="s">
        <v>5468</v>
      </c>
      <c r="C2610" t="s">
        <v>2733</v>
      </c>
    </row>
    <row r="2611" spans="1:3">
      <c r="A2611" s="45" t="s">
        <v>5469</v>
      </c>
      <c r="B2611" s="44" t="s">
        <v>5470</v>
      </c>
      <c r="C2611" t="s">
        <v>2733</v>
      </c>
    </row>
    <row r="2612" spans="1:3">
      <c r="A2612" s="45" t="s">
        <v>5471</v>
      </c>
      <c r="B2612" s="44" t="s">
        <v>5472</v>
      </c>
      <c r="C2612" t="s">
        <v>2733</v>
      </c>
    </row>
    <row r="2613" spans="1:3">
      <c r="A2613" s="45" t="s">
        <v>5473</v>
      </c>
      <c r="B2613" s="44" t="s">
        <v>5474</v>
      </c>
      <c r="C2613" t="s">
        <v>2733</v>
      </c>
    </row>
    <row r="2614" spans="1:3">
      <c r="A2614" s="45" t="s">
        <v>5475</v>
      </c>
      <c r="B2614" s="44" t="s">
        <v>5476</v>
      </c>
      <c r="C2614" t="s">
        <v>2733</v>
      </c>
    </row>
    <row r="2615" spans="1:3">
      <c r="A2615" s="45" t="s">
        <v>5477</v>
      </c>
      <c r="B2615" s="44" t="s">
        <v>5478</v>
      </c>
      <c r="C2615" t="s">
        <v>2733</v>
      </c>
    </row>
    <row r="2616" spans="1:3">
      <c r="A2616" s="45" t="s">
        <v>5479</v>
      </c>
      <c r="B2616" s="44" t="s">
        <v>5480</v>
      </c>
      <c r="C2616" t="s">
        <v>2733</v>
      </c>
    </row>
    <row r="2617" spans="1:3">
      <c r="A2617" s="45" t="s">
        <v>5481</v>
      </c>
      <c r="B2617" s="44" t="s">
        <v>5482</v>
      </c>
      <c r="C2617" t="s">
        <v>2733</v>
      </c>
    </row>
    <row r="2618" spans="1:3">
      <c r="A2618" s="45" t="s">
        <v>5483</v>
      </c>
      <c r="B2618" s="44" t="s">
        <v>5484</v>
      </c>
      <c r="C2618" t="s">
        <v>2733</v>
      </c>
    </row>
    <row r="2619" spans="1:3">
      <c r="A2619" s="45" t="s">
        <v>5485</v>
      </c>
      <c r="B2619" s="44" t="s">
        <v>5486</v>
      </c>
      <c r="C2619" t="s">
        <v>2733</v>
      </c>
    </row>
    <row r="2620" spans="1:3">
      <c r="A2620" s="45" t="s">
        <v>5487</v>
      </c>
      <c r="B2620" s="44" t="s">
        <v>5488</v>
      </c>
      <c r="C2620" t="s">
        <v>2733</v>
      </c>
    </row>
    <row r="2621" spans="1:3">
      <c r="A2621" s="45" t="s">
        <v>5489</v>
      </c>
      <c r="B2621" s="44" t="s">
        <v>5490</v>
      </c>
      <c r="C2621" t="s">
        <v>2733</v>
      </c>
    </row>
    <row r="2622" spans="1:3">
      <c r="A2622" s="45" t="s">
        <v>5491</v>
      </c>
      <c r="B2622" s="44" t="s">
        <v>5492</v>
      </c>
      <c r="C2622" t="s">
        <v>2733</v>
      </c>
    </row>
    <row r="2623" spans="1:3">
      <c r="A2623" s="45" t="s">
        <v>5493</v>
      </c>
      <c r="B2623" s="44" t="s">
        <v>5494</v>
      </c>
      <c r="C2623" t="s">
        <v>2733</v>
      </c>
    </row>
    <row r="2624" spans="1:3">
      <c r="A2624" s="45" t="s">
        <v>5495</v>
      </c>
      <c r="B2624" s="44" t="s">
        <v>5496</v>
      </c>
      <c r="C2624" t="s">
        <v>2733</v>
      </c>
    </row>
    <row r="2625" spans="1:3">
      <c r="A2625" s="45" t="s">
        <v>5497</v>
      </c>
      <c r="B2625" s="44" t="s">
        <v>5498</v>
      </c>
      <c r="C2625" t="s">
        <v>2733</v>
      </c>
    </row>
    <row r="2626" spans="1:3">
      <c r="A2626" s="45" t="s">
        <v>5499</v>
      </c>
      <c r="B2626" s="44" t="s">
        <v>5500</v>
      </c>
      <c r="C2626" t="s">
        <v>2733</v>
      </c>
    </row>
    <row r="2627" spans="1:3">
      <c r="A2627" s="45" t="s">
        <v>5501</v>
      </c>
      <c r="B2627" s="44" t="s">
        <v>5502</v>
      </c>
      <c r="C2627" t="s">
        <v>2733</v>
      </c>
    </row>
    <row r="2628" spans="1:3">
      <c r="A2628" s="45" t="s">
        <v>5503</v>
      </c>
      <c r="B2628" s="44" t="s">
        <v>5504</v>
      </c>
      <c r="C2628" t="s">
        <v>2733</v>
      </c>
    </row>
    <row r="2629" spans="1:3">
      <c r="A2629" s="45" t="s">
        <v>5505</v>
      </c>
      <c r="B2629" s="44" t="s">
        <v>5506</v>
      </c>
      <c r="C2629" t="s">
        <v>2733</v>
      </c>
    </row>
    <row r="2630" spans="1:3">
      <c r="A2630" s="45" t="s">
        <v>5507</v>
      </c>
      <c r="B2630" s="44" t="s">
        <v>5508</v>
      </c>
      <c r="C2630" t="s">
        <v>2733</v>
      </c>
    </row>
    <row r="2631" spans="1:3">
      <c r="A2631" s="45" t="s">
        <v>5509</v>
      </c>
      <c r="B2631" s="44" t="s">
        <v>5510</v>
      </c>
      <c r="C2631" t="s">
        <v>2733</v>
      </c>
    </row>
    <row r="2632" spans="1:3">
      <c r="A2632" s="45" t="s">
        <v>5511</v>
      </c>
      <c r="B2632" s="44" t="s">
        <v>5512</v>
      </c>
      <c r="C2632" t="s">
        <v>2733</v>
      </c>
    </row>
    <row r="2633" spans="1:3">
      <c r="A2633" s="45" t="s">
        <v>5513</v>
      </c>
      <c r="B2633" s="44" t="s">
        <v>5514</v>
      </c>
      <c r="C2633" t="s">
        <v>2733</v>
      </c>
    </row>
    <row r="2634" spans="1:3">
      <c r="A2634" s="45" t="s">
        <v>5515</v>
      </c>
      <c r="B2634" s="44" t="s">
        <v>5516</v>
      </c>
      <c r="C2634" t="s">
        <v>2733</v>
      </c>
    </row>
    <row r="2635" spans="1:3">
      <c r="A2635" s="45" t="s">
        <v>5517</v>
      </c>
      <c r="B2635" s="44" t="s">
        <v>5518</v>
      </c>
      <c r="C2635" t="s">
        <v>2733</v>
      </c>
    </row>
    <row r="2636" spans="1:3">
      <c r="A2636" s="45" t="s">
        <v>5519</v>
      </c>
      <c r="B2636" s="44" t="s">
        <v>5520</v>
      </c>
      <c r="C2636" t="s">
        <v>2733</v>
      </c>
    </row>
    <row r="2637" spans="1:3">
      <c r="A2637" s="45" t="s">
        <v>765</v>
      </c>
      <c r="B2637" s="44" t="s">
        <v>766</v>
      </c>
      <c r="C2637" t="s">
        <v>2733</v>
      </c>
    </row>
    <row r="2638" spans="1:3">
      <c r="A2638" s="45" t="s">
        <v>5521</v>
      </c>
      <c r="B2638" s="44" t="s">
        <v>5522</v>
      </c>
      <c r="C2638" t="s">
        <v>2733</v>
      </c>
    </row>
    <row r="2639" spans="1:3">
      <c r="A2639" s="45" t="s">
        <v>5523</v>
      </c>
      <c r="B2639" s="44" t="s">
        <v>5524</v>
      </c>
      <c r="C2639" t="s">
        <v>2733</v>
      </c>
    </row>
    <row r="2640" spans="1:3">
      <c r="A2640" s="45" t="s">
        <v>5525</v>
      </c>
      <c r="B2640" s="44" t="s">
        <v>5526</v>
      </c>
      <c r="C2640" t="s">
        <v>2733</v>
      </c>
    </row>
    <row r="2641" spans="1:3">
      <c r="A2641" s="45" t="s">
        <v>767</v>
      </c>
      <c r="B2641" s="44" t="s">
        <v>768</v>
      </c>
      <c r="C2641" t="s">
        <v>2733</v>
      </c>
    </row>
    <row r="2642" spans="1:3">
      <c r="A2642" s="45" t="s">
        <v>5527</v>
      </c>
      <c r="B2642" s="44" t="s">
        <v>5528</v>
      </c>
      <c r="C2642" t="s">
        <v>2733</v>
      </c>
    </row>
    <row r="2643" spans="1:3">
      <c r="A2643" s="45" t="s">
        <v>5529</v>
      </c>
      <c r="B2643" s="44" t="s">
        <v>5530</v>
      </c>
      <c r="C2643" t="s">
        <v>2733</v>
      </c>
    </row>
    <row r="2644" spans="1:3">
      <c r="A2644" s="45" t="s">
        <v>5531</v>
      </c>
      <c r="B2644" s="44" t="s">
        <v>5532</v>
      </c>
      <c r="C2644" t="s">
        <v>2733</v>
      </c>
    </row>
    <row r="2645" spans="1:3">
      <c r="A2645" s="45" t="s">
        <v>5533</v>
      </c>
      <c r="B2645" s="44" t="s">
        <v>5534</v>
      </c>
      <c r="C2645" t="s">
        <v>2733</v>
      </c>
    </row>
    <row r="2646" spans="1:3">
      <c r="A2646" s="45" t="s">
        <v>5535</v>
      </c>
      <c r="B2646" s="44" t="s">
        <v>5536</v>
      </c>
      <c r="C2646" t="s">
        <v>2733</v>
      </c>
    </row>
    <row r="2647" spans="1:3">
      <c r="A2647" s="45" t="s">
        <v>5537</v>
      </c>
      <c r="B2647" s="44" t="s">
        <v>5538</v>
      </c>
      <c r="C2647" t="s">
        <v>2733</v>
      </c>
    </row>
    <row r="2648" spans="1:3">
      <c r="A2648" s="45" t="s">
        <v>5539</v>
      </c>
      <c r="B2648" s="44" t="s">
        <v>5540</v>
      </c>
      <c r="C2648" t="s">
        <v>2733</v>
      </c>
    </row>
    <row r="2649" spans="1:3">
      <c r="A2649" s="45" t="s">
        <v>5541</v>
      </c>
      <c r="B2649" s="44" t="s">
        <v>5542</v>
      </c>
      <c r="C2649" t="s">
        <v>2733</v>
      </c>
    </row>
    <row r="2650" spans="1:3">
      <c r="A2650" s="45" t="s">
        <v>5543</v>
      </c>
      <c r="B2650" s="44" t="s">
        <v>5544</v>
      </c>
      <c r="C2650" t="s">
        <v>2733</v>
      </c>
    </row>
    <row r="2651" spans="1:3">
      <c r="A2651" s="45" t="s">
        <v>5545</v>
      </c>
      <c r="B2651" s="44" t="s">
        <v>5546</v>
      </c>
      <c r="C2651" t="s">
        <v>2733</v>
      </c>
    </row>
    <row r="2652" spans="1:3">
      <c r="A2652" s="45" t="s">
        <v>5547</v>
      </c>
      <c r="B2652" s="44" t="s">
        <v>5548</v>
      </c>
      <c r="C2652" t="s">
        <v>2733</v>
      </c>
    </row>
    <row r="2653" spans="1:3">
      <c r="A2653" s="45" t="s">
        <v>5549</v>
      </c>
      <c r="B2653" s="44" t="s">
        <v>5550</v>
      </c>
      <c r="C2653" t="s">
        <v>2733</v>
      </c>
    </row>
    <row r="2654" spans="1:3">
      <c r="A2654" s="45" t="s">
        <v>5551</v>
      </c>
      <c r="B2654" s="44" t="s">
        <v>5552</v>
      </c>
      <c r="C2654" t="s">
        <v>2733</v>
      </c>
    </row>
    <row r="2655" spans="1:3">
      <c r="A2655" s="45" t="s">
        <v>5553</v>
      </c>
      <c r="B2655" s="44" t="s">
        <v>5554</v>
      </c>
      <c r="C2655" t="s">
        <v>2733</v>
      </c>
    </row>
    <row r="2656" spans="1:3">
      <c r="A2656" s="45" t="s">
        <v>5555</v>
      </c>
      <c r="B2656" s="44" t="s">
        <v>5556</v>
      </c>
      <c r="C2656" t="s">
        <v>2733</v>
      </c>
    </row>
    <row r="2657" spans="1:3">
      <c r="A2657" s="45" t="s">
        <v>5557</v>
      </c>
      <c r="B2657" s="44" t="s">
        <v>5558</v>
      </c>
      <c r="C2657" t="s">
        <v>2733</v>
      </c>
    </row>
    <row r="2658" spans="1:3">
      <c r="A2658" s="45" t="s">
        <v>5559</v>
      </c>
      <c r="B2658" s="44" t="s">
        <v>5560</v>
      </c>
      <c r="C2658" t="s">
        <v>2733</v>
      </c>
    </row>
    <row r="2659" spans="1:3">
      <c r="A2659" s="45" t="s">
        <v>5561</v>
      </c>
      <c r="B2659" s="44" t="s">
        <v>5562</v>
      </c>
      <c r="C2659" t="s">
        <v>2733</v>
      </c>
    </row>
    <row r="2660" spans="1:3">
      <c r="A2660" s="45" t="s">
        <v>5563</v>
      </c>
      <c r="B2660" s="44" t="s">
        <v>5564</v>
      </c>
      <c r="C2660" t="s">
        <v>2733</v>
      </c>
    </row>
    <row r="2661" spans="1:3">
      <c r="A2661" s="45" t="s">
        <v>5565</v>
      </c>
      <c r="B2661" s="44" t="s">
        <v>5566</v>
      </c>
      <c r="C2661" t="s">
        <v>2733</v>
      </c>
    </row>
    <row r="2662" spans="1:3">
      <c r="A2662" s="45" t="s">
        <v>5567</v>
      </c>
      <c r="B2662" s="44" t="s">
        <v>5568</v>
      </c>
      <c r="C2662" t="s">
        <v>2733</v>
      </c>
    </row>
    <row r="2663" spans="1:3">
      <c r="A2663" s="45" t="s">
        <v>5569</v>
      </c>
      <c r="B2663" s="44" t="s">
        <v>5570</v>
      </c>
      <c r="C2663" t="s">
        <v>2733</v>
      </c>
    </row>
    <row r="2664" spans="1:3">
      <c r="A2664" s="45" t="s">
        <v>5571</v>
      </c>
      <c r="B2664" s="44" t="s">
        <v>5572</v>
      </c>
      <c r="C2664" t="s">
        <v>2733</v>
      </c>
    </row>
    <row r="2665" spans="1:3">
      <c r="A2665" s="45" t="s">
        <v>5573</v>
      </c>
      <c r="B2665" s="44" t="s">
        <v>5574</v>
      </c>
      <c r="C2665" t="s">
        <v>2733</v>
      </c>
    </row>
    <row r="2666" spans="1:3">
      <c r="A2666" s="45" t="s">
        <v>5575</v>
      </c>
      <c r="B2666" s="44" t="s">
        <v>5576</v>
      </c>
      <c r="C2666" t="s">
        <v>2733</v>
      </c>
    </row>
    <row r="2667" spans="1:3">
      <c r="A2667" s="45" t="s">
        <v>5577</v>
      </c>
      <c r="B2667" s="44" t="s">
        <v>5578</v>
      </c>
      <c r="C2667" t="s">
        <v>2733</v>
      </c>
    </row>
    <row r="2668" spans="1:3">
      <c r="A2668" s="45" t="s">
        <v>5579</v>
      </c>
      <c r="B2668" s="44" t="s">
        <v>5580</v>
      </c>
      <c r="C2668" t="s">
        <v>2733</v>
      </c>
    </row>
    <row r="2669" spans="1:3">
      <c r="A2669" s="45" t="s">
        <v>5581</v>
      </c>
      <c r="B2669" s="44" t="s">
        <v>5582</v>
      </c>
      <c r="C2669" t="s">
        <v>2733</v>
      </c>
    </row>
    <row r="2670" spans="1:3">
      <c r="A2670" s="45" t="s">
        <v>5583</v>
      </c>
      <c r="B2670" s="44" t="s">
        <v>5584</v>
      </c>
      <c r="C2670" t="s">
        <v>2733</v>
      </c>
    </row>
    <row r="2671" spans="1:3">
      <c r="A2671" s="45" t="s">
        <v>5585</v>
      </c>
      <c r="B2671" s="44" t="s">
        <v>5586</v>
      </c>
      <c r="C2671" t="s">
        <v>2733</v>
      </c>
    </row>
    <row r="2672" spans="1:3">
      <c r="A2672" s="45" t="s">
        <v>5587</v>
      </c>
      <c r="B2672" s="44" t="s">
        <v>5588</v>
      </c>
      <c r="C2672" t="s">
        <v>2733</v>
      </c>
    </row>
    <row r="2673" spans="1:3">
      <c r="A2673" s="45" t="s">
        <v>5589</v>
      </c>
      <c r="B2673" s="44" t="s">
        <v>5590</v>
      </c>
      <c r="C2673" t="s">
        <v>2733</v>
      </c>
    </row>
    <row r="2674" spans="1:3">
      <c r="A2674" s="45" t="s">
        <v>5591</v>
      </c>
      <c r="B2674" s="44" t="s">
        <v>5592</v>
      </c>
      <c r="C2674" t="s">
        <v>2733</v>
      </c>
    </row>
    <row r="2675" spans="1:3">
      <c r="A2675" s="45" t="s">
        <v>5593</v>
      </c>
      <c r="B2675" s="44" t="s">
        <v>5594</v>
      </c>
      <c r="C2675" t="s">
        <v>2733</v>
      </c>
    </row>
    <row r="2676" spans="1:3">
      <c r="A2676" s="45" t="s">
        <v>5595</v>
      </c>
      <c r="B2676" s="44" t="s">
        <v>5596</v>
      </c>
      <c r="C2676" t="s">
        <v>2733</v>
      </c>
    </row>
    <row r="2677" spans="1:3">
      <c r="A2677" s="45" t="s">
        <v>5597</v>
      </c>
      <c r="B2677" s="44" t="s">
        <v>5598</v>
      </c>
      <c r="C2677" t="s">
        <v>2733</v>
      </c>
    </row>
    <row r="2678" spans="1:3">
      <c r="A2678" s="45" t="s">
        <v>5599</v>
      </c>
      <c r="B2678" s="44" t="s">
        <v>5600</v>
      </c>
      <c r="C2678" t="s">
        <v>2733</v>
      </c>
    </row>
    <row r="2679" spans="1:3">
      <c r="A2679" s="45" t="s">
        <v>5601</v>
      </c>
      <c r="B2679" s="44" t="s">
        <v>5602</v>
      </c>
      <c r="C2679" t="s">
        <v>2733</v>
      </c>
    </row>
    <row r="2680" spans="1:3">
      <c r="A2680" s="45" t="s">
        <v>5603</v>
      </c>
      <c r="B2680" s="44" t="s">
        <v>5604</v>
      </c>
      <c r="C2680" t="s">
        <v>2733</v>
      </c>
    </row>
    <row r="2681" spans="1:3">
      <c r="A2681" s="45" t="s">
        <v>5605</v>
      </c>
      <c r="B2681" s="44" t="s">
        <v>5606</v>
      </c>
      <c r="C2681" t="s">
        <v>2733</v>
      </c>
    </row>
    <row r="2682" spans="1:3">
      <c r="A2682" s="45" t="s">
        <v>5607</v>
      </c>
      <c r="B2682" s="44" t="s">
        <v>5608</v>
      </c>
      <c r="C2682" t="s">
        <v>2733</v>
      </c>
    </row>
    <row r="2683" spans="1:3">
      <c r="A2683" s="45" t="s">
        <v>5609</v>
      </c>
      <c r="B2683" s="44" t="s">
        <v>5610</v>
      </c>
      <c r="C2683" t="s">
        <v>2733</v>
      </c>
    </row>
    <row r="2684" spans="1:3">
      <c r="A2684" s="45" t="s">
        <v>5611</v>
      </c>
      <c r="B2684" s="44" t="s">
        <v>5612</v>
      </c>
      <c r="C2684" t="s">
        <v>2733</v>
      </c>
    </row>
    <row r="2685" spans="1:3">
      <c r="A2685" s="45" t="s">
        <v>5613</v>
      </c>
      <c r="B2685" s="44" t="s">
        <v>5614</v>
      </c>
      <c r="C2685" t="s">
        <v>2733</v>
      </c>
    </row>
    <row r="2686" spans="1:3">
      <c r="A2686" s="45" t="s">
        <v>5615</v>
      </c>
      <c r="B2686" s="44" t="s">
        <v>5616</v>
      </c>
      <c r="C2686" t="s">
        <v>2733</v>
      </c>
    </row>
    <row r="2687" spans="1:3">
      <c r="A2687" s="45" t="s">
        <v>5617</v>
      </c>
      <c r="B2687" s="44" t="s">
        <v>5618</v>
      </c>
      <c r="C2687" t="s">
        <v>2733</v>
      </c>
    </row>
    <row r="2688" spans="1:3">
      <c r="A2688" s="45" t="s">
        <v>5619</v>
      </c>
      <c r="B2688" s="44" t="s">
        <v>5620</v>
      </c>
      <c r="C2688" t="s">
        <v>2733</v>
      </c>
    </row>
    <row r="2689" spans="1:3">
      <c r="A2689" s="45" t="s">
        <v>5621</v>
      </c>
      <c r="B2689" s="44" t="s">
        <v>5622</v>
      </c>
      <c r="C2689" t="s">
        <v>2733</v>
      </c>
    </row>
    <row r="2690" spans="1:3">
      <c r="A2690" s="45" t="s">
        <v>5623</v>
      </c>
      <c r="B2690" s="44" t="s">
        <v>5624</v>
      </c>
      <c r="C2690" t="s">
        <v>2733</v>
      </c>
    </row>
    <row r="2691" spans="1:3">
      <c r="A2691" s="45" t="s">
        <v>5625</v>
      </c>
      <c r="B2691" s="44" t="s">
        <v>5626</v>
      </c>
      <c r="C2691" t="s">
        <v>2733</v>
      </c>
    </row>
    <row r="2692" spans="1:3">
      <c r="A2692" s="45" t="s">
        <v>5627</v>
      </c>
      <c r="B2692" s="44" t="s">
        <v>5628</v>
      </c>
      <c r="C2692" t="s">
        <v>2733</v>
      </c>
    </row>
    <row r="2693" spans="1:3">
      <c r="A2693" s="45" t="s">
        <v>5629</v>
      </c>
      <c r="B2693" s="44" t="s">
        <v>5630</v>
      </c>
      <c r="C2693" t="s">
        <v>2733</v>
      </c>
    </row>
    <row r="2694" spans="1:3">
      <c r="A2694" s="45" t="s">
        <v>5631</v>
      </c>
      <c r="B2694" s="44" t="s">
        <v>5632</v>
      </c>
      <c r="C2694" t="s">
        <v>2733</v>
      </c>
    </row>
    <row r="2695" spans="1:3">
      <c r="A2695" s="45" t="s">
        <v>5633</v>
      </c>
      <c r="B2695" s="44" t="s">
        <v>5634</v>
      </c>
      <c r="C2695" t="s">
        <v>2733</v>
      </c>
    </row>
    <row r="2696" spans="1:3">
      <c r="A2696" s="45" t="s">
        <v>5635</v>
      </c>
      <c r="B2696" s="44" t="s">
        <v>5636</v>
      </c>
      <c r="C2696" t="s">
        <v>2733</v>
      </c>
    </row>
    <row r="2697" spans="1:3">
      <c r="A2697" s="45" t="s">
        <v>5637</v>
      </c>
      <c r="B2697" s="44" t="s">
        <v>5638</v>
      </c>
      <c r="C2697" t="s">
        <v>2733</v>
      </c>
    </row>
    <row r="2698" spans="1:3">
      <c r="A2698" s="45" t="s">
        <v>5639</v>
      </c>
      <c r="B2698" s="44" t="s">
        <v>5640</v>
      </c>
      <c r="C2698" t="s">
        <v>2733</v>
      </c>
    </row>
    <row r="2699" spans="1:3">
      <c r="A2699" s="45" t="s">
        <v>5641</v>
      </c>
      <c r="B2699" s="44" t="s">
        <v>5642</v>
      </c>
      <c r="C2699" t="s">
        <v>2733</v>
      </c>
    </row>
    <row r="2700" spans="1:3">
      <c r="A2700" s="45" t="s">
        <v>5643</v>
      </c>
      <c r="B2700" s="44" t="s">
        <v>5644</v>
      </c>
      <c r="C2700" t="s">
        <v>2733</v>
      </c>
    </row>
    <row r="2701" spans="1:3">
      <c r="A2701" s="45" t="s">
        <v>5645</v>
      </c>
      <c r="B2701" s="44" t="s">
        <v>5646</v>
      </c>
      <c r="C2701" t="s">
        <v>2733</v>
      </c>
    </row>
    <row r="2702" spans="1:3">
      <c r="A2702" s="45" t="s">
        <v>5647</v>
      </c>
      <c r="B2702" s="44" t="s">
        <v>5648</v>
      </c>
      <c r="C2702" t="s">
        <v>2733</v>
      </c>
    </row>
    <row r="2703" spans="1:3">
      <c r="A2703" s="45" t="s">
        <v>5649</v>
      </c>
      <c r="B2703" s="44" t="s">
        <v>5650</v>
      </c>
      <c r="C2703" t="s">
        <v>2733</v>
      </c>
    </row>
    <row r="2704" spans="1:3">
      <c r="A2704" s="45" t="s">
        <v>5651</v>
      </c>
      <c r="B2704" s="44" t="s">
        <v>5652</v>
      </c>
      <c r="C2704" t="s">
        <v>2733</v>
      </c>
    </row>
    <row r="2705" spans="1:3">
      <c r="A2705" s="45" t="s">
        <v>5653</v>
      </c>
      <c r="B2705" s="44" t="s">
        <v>5654</v>
      </c>
      <c r="C2705" t="s">
        <v>2733</v>
      </c>
    </row>
    <row r="2706" spans="1:3">
      <c r="A2706" s="45" t="s">
        <v>5655</v>
      </c>
      <c r="B2706" s="44" t="s">
        <v>5656</v>
      </c>
      <c r="C2706" t="s">
        <v>2733</v>
      </c>
    </row>
    <row r="2707" spans="1:3">
      <c r="A2707" s="45" t="s">
        <v>5657</v>
      </c>
      <c r="B2707" s="44" t="s">
        <v>5658</v>
      </c>
      <c r="C2707" t="s">
        <v>2733</v>
      </c>
    </row>
    <row r="2708" spans="1:3">
      <c r="A2708" s="45" t="s">
        <v>5659</v>
      </c>
      <c r="B2708" s="44" t="s">
        <v>5660</v>
      </c>
      <c r="C2708" t="s">
        <v>2733</v>
      </c>
    </row>
    <row r="2709" spans="1:3">
      <c r="A2709" s="45" t="s">
        <v>5661</v>
      </c>
      <c r="B2709" s="44" t="s">
        <v>5662</v>
      </c>
      <c r="C2709" t="s">
        <v>2733</v>
      </c>
    </row>
    <row r="2710" spans="1:3">
      <c r="A2710" s="45" t="s">
        <v>5663</v>
      </c>
      <c r="B2710" s="44" t="s">
        <v>5664</v>
      </c>
      <c r="C2710" t="s">
        <v>2733</v>
      </c>
    </row>
    <row r="2711" spans="1:3">
      <c r="A2711" s="45" t="s">
        <v>5665</v>
      </c>
      <c r="B2711" s="44" t="s">
        <v>5666</v>
      </c>
      <c r="C2711" t="s">
        <v>2733</v>
      </c>
    </row>
    <row r="2712" spans="1:3">
      <c r="A2712" s="45" t="s">
        <v>5667</v>
      </c>
      <c r="B2712" s="44" t="s">
        <v>5668</v>
      </c>
      <c r="C2712" t="s">
        <v>2733</v>
      </c>
    </row>
    <row r="2713" spans="1:3">
      <c r="A2713" s="45" t="s">
        <v>5669</v>
      </c>
      <c r="B2713" s="44" t="s">
        <v>5670</v>
      </c>
      <c r="C2713" t="s">
        <v>2733</v>
      </c>
    </row>
    <row r="2714" spans="1:3">
      <c r="A2714" s="45" t="s">
        <v>5671</v>
      </c>
      <c r="B2714" s="44" t="s">
        <v>5672</v>
      </c>
      <c r="C2714" t="s">
        <v>2733</v>
      </c>
    </row>
    <row r="2715" spans="1:3">
      <c r="A2715" s="45" t="s">
        <v>5673</v>
      </c>
      <c r="B2715" s="44" t="s">
        <v>5674</v>
      </c>
      <c r="C2715" t="s">
        <v>2733</v>
      </c>
    </row>
    <row r="2716" spans="1:3">
      <c r="A2716" s="45" t="s">
        <v>5675</v>
      </c>
      <c r="B2716" s="44" t="s">
        <v>5676</v>
      </c>
      <c r="C2716" t="s">
        <v>2733</v>
      </c>
    </row>
    <row r="2717" spans="1:3">
      <c r="A2717" s="45" t="s">
        <v>5677</v>
      </c>
      <c r="B2717" s="44" t="s">
        <v>5678</v>
      </c>
      <c r="C2717" t="s">
        <v>2733</v>
      </c>
    </row>
    <row r="2718" spans="1:3">
      <c r="A2718" s="45" t="s">
        <v>5679</v>
      </c>
      <c r="B2718" s="44" t="s">
        <v>5680</v>
      </c>
      <c r="C2718" t="s">
        <v>2733</v>
      </c>
    </row>
    <row r="2719" spans="1:3">
      <c r="A2719" s="45" t="s">
        <v>5681</v>
      </c>
      <c r="B2719" s="44" t="s">
        <v>5682</v>
      </c>
      <c r="C2719" t="s">
        <v>2733</v>
      </c>
    </row>
    <row r="2720" spans="1:3">
      <c r="A2720" s="45" t="s">
        <v>5683</v>
      </c>
      <c r="B2720" s="44" t="s">
        <v>5684</v>
      </c>
      <c r="C2720" t="s">
        <v>2733</v>
      </c>
    </row>
    <row r="2721" spans="1:3">
      <c r="A2721" s="45" t="s">
        <v>5685</v>
      </c>
      <c r="B2721" s="44" t="s">
        <v>5686</v>
      </c>
      <c r="C2721" t="s">
        <v>2733</v>
      </c>
    </row>
    <row r="2722" spans="1:3">
      <c r="A2722" s="45" t="s">
        <v>5687</v>
      </c>
      <c r="B2722" s="44" t="s">
        <v>5688</v>
      </c>
      <c r="C2722" t="s">
        <v>2733</v>
      </c>
    </row>
    <row r="2723" spans="1:3">
      <c r="A2723" s="45" t="s">
        <v>5689</v>
      </c>
      <c r="B2723" s="44" t="s">
        <v>5690</v>
      </c>
      <c r="C2723" t="s">
        <v>2733</v>
      </c>
    </row>
    <row r="2724" spans="1:3">
      <c r="A2724" s="45" t="s">
        <v>5691</v>
      </c>
      <c r="B2724" s="44" t="s">
        <v>5692</v>
      </c>
      <c r="C2724" t="s">
        <v>2733</v>
      </c>
    </row>
    <row r="2725" spans="1:3">
      <c r="A2725" s="45" t="s">
        <v>5693</v>
      </c>
      <c r="B2725" s="44" t="s">
        <v>5694</v>
      </c>
      <c r="C2725" t="s">
        <v>2733</v>
      </c>
    </row>
    <row r="2726" spans="1:3">
      <c r="A2726" s="45" t="s">
        <v>5695</v>
      </c>
      <c r="B2726" s="44" t="s">
        <v>5696</v>
      </c>
      <c r="C2726" t="s">
        <v>2733</v>
      </c>
    </row>
    <row r="2727" spans="1:3">
      <c r="A2727" s="45" t="s">
        <v>5697</v>
      </c>
      <c r="B2727" s="44" t="s">
        <v>5698</v>
      </c>
      <c r="C2727" t="s">
        <v>2733</v>
      </c>
    </row>
    <row r="2728" spans="1:3">
      <c r="A2728" s="45" t="s">
        <v>5699</v>
      </c>
      <c r="B2728" s="44" t="s">
        <v>5700</v>
      </c>
      <c r="C2728" t="s">
        <v>2733</v>
      </c>
    </row>
    <row r="2729" spans="1:3">
      <c r="A2729" s="45" t="s">
        <v>5701</v>
      </c>
      <c r="B2729" s="44" t="s">
        <v>5702</v>
      </c>
      <c r="C2729" t="s">
        <v>2733</v>
      </c>
    </row>
    <row r="2730" spans="1:3">
      <c r="A2730" s="45" t="s">
        <v>5703</v>
      </c>
      <c r="B2730" s="44" t="s">
        <v>5704</v>
      </c>
      <c r="C2730" t="s">
        <v>2733</v>
      </c>
    </row>
    <row r="2731" spans="1:3">
      <c r="A2731" s="45" t="s">
        <v>5705</v>
      </c>
      <c r="B2731" s="44" t="s">
        <v>5706</v>
      </c>
      <c r="C2731" t="s">
        <v>2733</v>
      </c>
    </row>
    <row r="2732" spans="1:3">
      <c r="A2732" s="45" t="s">
        <v>5707</v>
      </c>
      <c r="B2732" s="44" t="s">
        <v>5708</v>
      </c>
      <c r="C2732" t="s">
        <v>2733</v>
      </c>
    </row>
    <row r="2733" spans="1:3">
      <c r="A2733" s="45" t="s">
        <v>5709</v>
      </c>
      <c r="B2733" s="44" t="s">
        <v>5710</v>
      </c>
      <c r="C2733" t="s">
        <v>2733</v>
      </c>
    </row>
    <row r="2734" spans="1:3">
      <c r="A2734" s="45" t="s">
        <v>5711</v>
      </c>
      <c r="B2734" s="44" t="s">
        <v>5712</v>
      </c>
      <c r="C2734" t="s">
        <v>2733</v>
      </c>
    </row>
    <row r="2735" spans="1:3">
      <c r="A2735" s="45" t="s">
        <v>5713</v>
      </c>
      <c r="B2735" s="44" t="s">
        <v>5714</v>
      </c>
      <c r="C2735" t="s">
        <v>2733</v>
      </c>
    </row>
    <row r="2736" spans="1:3">
      <c r="A2736" s="45" t="s">
        <v>5715</v>
      </c>
      <c r="B2736" s="44" t="s">
        <v>5716</v>
      </c>
      <c r="C2736" t="s">
        <v>2733</v>
      </c>
    </row>
    <row r="2737" spans="1:3">
      <c r="A2737" s="45" t="s">
        <v>5717</v>
      </c>
      <c r="B2737" s="44" t="s">
        <v>5718</v>
      </c>
      <c r="C2737" t="s">
        <v>2733</v>
      </c>
    </row>
    <row r="2738" spans="1:3">
      <c r="A2738" s="45" t="s">
        <v>5719</v>
      </c>
      <c r="B2738" s="44" t="s">
        <v>5720</v>
      </c>
      <c r="C2738" t="s">
        <v>2733</v>
      </c>
    </row>
    <row r="2739" spans="1:3">
      <c r="A2739" s="45" t="s">
        <v>5721</v>
      </c>
      <c r="B2739" s="44" t="s">
        <v>5722</v>
      </c>
      <c r="C2739" t="s">
        <v>2733</v>
      </c>
    </row>
    <row r="2740" spans="1:3">
      <c r="A2740" s="45" t="s">
        <v>5723</v>
      </c>
      <c r="B2740" s="44" t="s">
        <v>5724</v>
      </c>
      <c r="C2740" t="s">
        <v>2733</v>
      </c>
    </row>
    <row r="2741" spans="1:3">
      <c r="A2741" s="45" t="s">
        <v>5725</v>
      </c>
      <c r="B2741" s="44" t="s">
        <v>5726</v>
      </c>
      <c r="C2741" t="s">
        <v>2733</v>
      </c>
    </row>
    <row r="2742" spans="1:3">
      <c r="A2742" s="45" t="s">
        <v>5727</v>
      </c>
      <c r="B2742" s="44" t="s">
        <v>5728</v>
      </c>
      <c r="C2742" t="s">
        <v>2733</v>
      </c>
    </row>
    <row r="2743" spans="1:3">
      <c r="A2743" s="45" t="s">
        <v>5729</v>
      </c>
      <c r="B2743" s="44" t="s">
        <v>5730</v>
      </c>
      <c r="C2743" t="s">
        <v>2733</v>
      </c>
    </row>
    <row r="2744" spans="1:3">
      <c r="A2744" s="45" t="s">
        <v>5731</v>
      </c>
      <c r="B2744" s="44" t="s">
        <v>5732</v>
      </c>
      <c r="C2744" t="s">
        <v>2733</v>
      </c>
    </row>
    <row r="2745" spans="1:3">
      <c r="A2745" s="45" t="s">
        <v>5733</v>
      </c>
      <c r="B2745" s="44" t="s">
        <v>5734</v>
      </c>
      <c r="C2745" t="s">
        <v>2733</v>
      </c>
    </row>
    <row r="2746" spans="1:3">
      <c r="A2746" s="45" t="s">
        <v>5735</v>
      </c>
      <c r="B2746" s="44" t="s">
        <v>5736</v>
      </c>
      <c r="C2746" t="s">
        <v>2733</v>
      </c>
    </row>
    <row r="2747" spans="1:3">
      <c r="A2747" s="45" t="s">
        <v>5737</v>
      </c>
      <c r="B2747" s="44" t="s">
        <v>5738</v>
      </c>
      <c r="C2747" t="s">
        <v>2733</v>
      </c>
    </row>
    <row r="2748" spans="1:3">
      <c r="A2748" s="45" t="s">
        <v>5739</v>
      </c>
      <c r="B2748" s="44" t="s">
        <v>5740</v>
      </c>
      <c r="C2748" t="s">
        <v>2733</v>
      </c>
    </row>
    <row r="2749" spans="1:3">
      <c r="A2749" s="45" t="s">
        <v>5741</v>
      </c>
      <c r="B2749" s="44" t="s">
        <v>5742</v>
      </c>
      <c r="C2749" t="s">
        <v>2733</v>
      </c>
    </row>
    <row r="2750" spans="1:3">
      <c r="A2750" s="45" t="s">
        <v>5743</v>
      </c>
      <c r="B2750" s="44" t="s">
        <v>5744</v>
      </c>
      <c r="C2750" t="s">
        <v>2733</v>
      </c>
    </row>
    <row r="2751" spans="1:3">
      <c r="A2751" s="45" t="s">
        <v>5745</v>
      </c>
      <c r="B2751" s="44" t="s">
        <v>5746</v>
      </c>
      <c r="C2751" t="s">
        <v>2733</v>
      </c>
    </row>
    <row r="2752" spans="1:3">
      <c r="A2752" s="45" t="s">
        <v>5747</v>
      </c>
      <c r="B2752" s="44" t="s">
        <v>5748</v>
      </c>
      <c r="C2752" t="s">
        <v>2733</v>
      </c>
    </row>
    <row r="2753" spans="1:3">
      <c r="A2753" s="45" t="s">
        <v>5749</v>
      </c>
      <c r="B2753" s="44" t="s">
        <v>5750</v>
      </c>
      <c r="C2753" t="s">
        <v>2733</v>
      </c>
    </row>
    <row r="2754" spans="1:3">
      <c r="A2754" s="45" t="s">
        <v>5751</v>
      </c>
      <c r="B2754" s="44" t="s">
        <v>5752</v>
      </c>
      <c r="C2754" t="s">
        <v>2733</v>
      </c>
    </row>
    <row r="2755" spans="1:3">
      <c r="A2755" s="45" t="s">
        <v>5753</v>
      </c>
      <c r="B2755" s="44" t="s">
        <v>5754</v>
      </c>
      <c r="C2755" t="s">
        <v>2733</v>
      </c>
    </row>
    <row r="2756" spans="1:3">
      <c r="A2756" s="45" t="s">
        <v>5755</v>
      </c>
      <c r="B2756" s="44" t="s">
        <v>5756</v>
      </c>
      <c r="C2756" t="s">
        <v>2733</v>
      </c>
    </row>
    <row r="2757" spans="1:3">
      <c r="A2757" s="45" t="s">
        <v>5757</v>
      </c>
      <c r="B2757" s="44" t="s">
        <v>5758</v>
      </c>
      <c r="C2757" t="s">
        <v>2733</v>
      </c>
    </row>
    <row r="2758" spans="1:3">
      <c r="A2758" s="45" t="s">
        <v>318</v>
      </c>
      <c r="B2758" s="44" t="s">
        <v>319</v>
      </c>
      <c r="C2758" t="s">
        <v>2733</v>
      </c>
    </row>
    <row r="2759" spans="1:3">
      <c r="A2759" s="45" t="s">
        <v>769</v>
      </c>
      <c r="B2759" s="44" t="s">
        <v>770</v>
      </c>
      <c r="C2759" t="s">
        <v>2733</v>
      </c>
    </row>
    <row r="2760" spans="1:3">
      <c r="A2760" s="45" t="s">
        <v>5759</v>
      </c>
      <c r="B2760" s="44" t="s">
        <v>5760</v>
      </c>
      <c r="C2760" t="s">
        <v>2733</v>
      </c>
    </row>
    <row r="2761" spans="1:3">
      <c r="A2761" s="45" t="s">
        <v>5761</v>
      </c>
      <c r="B2761" s="44" t="s">
        <v>5762</v>
      </c>
      <c r="C2761" t="s">
        <v>2733</v>
      </c>
    </row>
    <row r="2762" spans="1:3">
      <c r="A2762" s="45" t="s">
        <v>5763</v>
      </c>
      <c r="B2762" s="44" t="s">
        <v>5764</v>
      </c>
      <c r="C2762" t="s">
        <v>2733</v>
      </c>
    </row>
    <row r="2763" spans="1:3">
      <c r="A2763" s="45" t="s">
        <v>5765</v>
      </c>
      <c r="B2763" s="44" t="s">
        <v>5766</v>
      </c>
      <c r="C2763" t="s">
        <v>2733</v>
      </c>
    </row>
    <row r="2764" spans="1:3">
      <c r="A2764" s="45" t="s">
        <v>5767</v>
      </c>
      <c r="B2764" s="44" t="s">
        <v>5768</v>
      </c>
      <c r="C2764" t="s">
        <v>2733</v>
      </c>
    </row>
    <row r="2765" spans="1:3">
      <c r="A2765" s="45" t="s">
        <v>5769</v>
      </c>
      <c r="B2765" s="44" t="s">
        <v>5770</v>
      </c>
      <c r="C2765" t="s">
        <v>2733</v>
      </c>
    </row>
    <row r="2766" spans="1:3">
      <c r="A2766" s="45" t="s">
        <v>5771</v>
      </c>
      <c r="B2766" s="44" t="s">
        <v>5772</v>
      </c>
      <c r="C2766" t="s">
        <v>2733</v>
      </c>
    </row>
    <row r="2767" spans="1:3">
      <c r="A2767" s="45" t="s">
        <v>5773</v>
      </c>
      <c r="B2767" s="44" t="s">
        <v>5774</v>
      </c>
      <c r="C2767" t="s">
        <v>2733</v>
      </c>
    </row>
    <row r="2768" spans="1:3">
      <c r="A2768" s="45" t="s">
        <v>5775</v>
      </c>
      <c r="B2768" s="44" t="s">
        <v>5776</v>
      </c>
      <c r="C2768" t="s">
        <v>2733</v>
      </c>
    </row>
    <row r="2769" spans="1:3">
      <c r="A2769" s="45" t="s">
        <v>5777</v>
      </c>
      <c r="B2769" s="44" t="s">
        <v>5778</v>
      </c>
      <c r="C2769" t="s">
        <v>2733</v>
      </c>
    </row>
    <row r="2770" spans="1:3">
      <c r="A2770" s="45" t="s">
        <v>5779</v>
      </c>
      <c r="B2770" s="44" t="s">
        <v>5780</v>
      </c>
      <c r="C2770" t="s">
        <v>2733</v>
      </c>
    </row>
    <row r="2771" spans="1:3">
      <c r="A2771" s="45" t="s">
        <v>5781</v>
      </c>
      <c r="B2771" s="44" t="s">
        <v>5782</v>
      </c>
      <c r="C2771" t="s">
        <v>2733</v>
      </c>
    </row>
    <row r="2772" spans="1:3">
      <c r="A2772" s="45" t="s">
        <v>5783</v>
      </c>
      <c r="B2772" s="44" t="s">
        <v>5784</v>
      </c>
      <c r="C2772" t="s">
        <v>2733</v>
      </c>
    </row>
    <row r="2773" spans="1:3">
      <c r="A2773" s="45" t="s">
        <v>5785</v>
      </c>
      <c r="B2773" s="44" t="s">
        <v>5786</v>
      </c>
      <c r="C2773" t="s">
        <v>2733</v>
      </c>
    </row>
    <row r="2774" spans="1:3">
      <c r="A2774" s="45" t="s">
        <v>5787</v>
      </c>
      <c r="B2774" s="44" t="s">
        <v>5788</v>
      </c>
      <c r="C2774" t="s">
        <v>2733</v>
      </c>
    </row>
    <row r="2775" spans="1:3">
      <c r="A2775" s="45" t="s">
        <v>5789</v>
      </c>
      <c r="B2775" s="44" t="s">
        <v>5790</v>
      </c>
      <c r="C2775" t="s">
        <v>2733</v>
      </c>
    </row>
    <row r="2776" spans="1:3">
      <c r="A2776" s="45" t="s">
        <v>5791</v>
      </c>
      <c r="B2776" s="44" t="s">
        <v>5792</v>
      </c>
      <c r="C2776" t="s">
        <v>2733</v>
      </c>
    </row>
    <row r="2777" spans="1:3">
      <c r="A2777" s="45" t="s">
        <v>5793</v>
      </c>
      <c r="B2777" s="44" t="s">
        <v>5794</v>
      </c>
      <c r="C2777" t="s">
        <v>2733</v>
      </c>
    </row>
    <row r="2778" spans="1:3">
      <c r="A2778" s="45" t="s">
        <v>5795</v>
      </c>
      <c r="B2778" s="44" t="s">
        <v>5796</v>
      </c>
      <c r="C2778" t="s">
        <v>2733</v>
      </c>
    </row>
    <row r="2779" spans="1:3">
      <c r="A2779" s="45" t="s">
        <v>5797</v>
      </c>
      <c r="B2779" s="44" t="s">
        <v>5798</v>
      </c>
      <c r="C2779" t="s">
        <v>2733</v>
      </c>
    </row>
    <row r="2780" spans="1:3">
      <c r="A2780" s="45" t="s">
        <v>5799</v>
      </c>
      <c r="B2780" s="44" t="s">
        <v>5800</v>
      </c>
      <c r="C2780" t="s">
        <v>2733</v>
      </c>
    </row>
    <row r="2781" spans="1:3">
      <c r="A2781" s="45" t="s">
        <v>5801</v>
      </c>
      <c r="B2781" s="44" t="s">
        <v>5802</v>
      </c>
      <c r="C2781" t="s">
        <v>2733</v>
      </c>
    </row>
    <row r="2782" spans="1:3">
      <c r="A2782" s="45" t="s">
        <v>5803</v>
      </c>
      <c r="B2782" s="44" t="s">
        <v>5804</v>
      </c>
      <c r="C2782" t="s">
        <v>2733</v>
      </c>
    </row>
    <row r="2783" spans="1:3">
      <c r="A2783" s="45" t="s">
        <v>5805</v>
      </c>
      <c r="B2783" s="44" t="s">
        <v>5806</v>
      </c>
      <c r="C2783" t="s">
        <v>2733</v>
      </c>
    </row>
    <row r="2784" spans="1:3">
      <c r="A2784" s="45" t="s">
        <v>5807</v>
      </c>
      <c r="B2784" s="44" t="s">
        <v>5808</v>
      </c>
      <c r="C2784" t="s">
        <v>2733</v>
      </c>
    </row>
    <row r="2785" spans="1:3">
      <c r="A2785" s="45" t="s">
        <v>5809</v>
      </c>
      <c r="B2785" s="44" t="s">
        <v>5810</v>
      </c>
      <c r="C2785" t="s">
        <v>2733</v>
      </c>
    </row>
    <row r="2786" spans="1:3">
      <c r="A2786" s="45" t="s">
        <v>5811</v>
      </c>
      <c r="B2786" s="44" t="s">
        <v>5812</v>
      </c>
      <c r="C2786" t="s">
        <v>2733</v>
      </c>
    </row>
    <row r="2787" spans="1:3">
      <c r="A2787" s="45" t="s">
        <v>5813</v>
      </c>
      <c r="B2787" s="44" t="s">
        <v>5814</v>
      </c>
      <c r="C2787" t="s">
        <v>2733</v>
      </c>
    </row>
    <row r="2788" spans="1:3">
      <c r="A2788" s="45" t="s">
        <v>5815</v>
      </c>
      <c r="B2788" s="44" t="s">
        <v>5816</v>
      </c>
      <c r="C2788" t="s">
        <v>2733</v>
      </c>
    </row>
    <row r="2789" spans="1:3">
      <c r="A2789" s="45" t="s">
        <v>5817</v>
      </c>
      <c r="B2789" s="44" t="s">
        <v>5818</v>
      </c>
      <c r="C2789" t="s">
        <v>2733</v>
      </c>
    </row>
    <row r="2790" spans="1:3">
      <c r="A2790" s="45" t="s">
        <v>5819</v>
      </c>
      <c r="B2790" s="44" t="s">
        <v>5820</v>
      </c>
      <c r="C2790" t="s">
        <v>2733</v>
      </c>
    </row>
    <row r="2791" spans="1:3">
      <c r="A2791" s="45" t="s">
        <v>5821</v>
      </c>
      <c r="B2791" s="44" t="s">
        <v>5822</v>
      </c>
      <c r="C2791" t="s">
        <v>2733</v>
      </c>
    </row>
    <row r="2792" spans="1:3">
      <c r="A2792" s="45" t="s">
        <v>5823</v>
      </c>
      <c r="B2792" s="44" t="s">
        <v>5824</v>
      </c>
      <c r="C2792" t="s">
        <v>2733</v>
      </c>
    </row>
    <row r="2793" spans="1:3">
      <c r="A2793" s="45" t="s">
        <v>5825</v>
      </c>
      <c r="B2793" s="44" t="s">
        <v>5826</v>
      </c>
      <c r="C2793" t="s">
        <v>2733</v>
      </c>
    </row>
    <row r="2794" spans="1:3">
      <c r="A2794" s="45" t="s">
        <v>5827</v>
      </c>
      <c r="B2794" s="44" t="s">
        <v>5828</v>
      </c>
      <c r="C2794" t="s">
        <v>2733</v>
      </c>
    </row>
    <row r="2795" spans="1:3">
      <c r="A2795" s="45" t="s">
        <v>5829</v>
      </c>
      <c r="B2795" s="44" t="s">
        <v>5830</v>
      </c>
      <c r="C2795" t="s">
        <v>2733</v>
      </c>
    </row>
    <row r="2796" spans="1:3">
      <c r="A2796" s="45" t="s">
        <v>5831</v>
      </c>
      <c r="B2796" s="44" t="s">
        <v>5832</v>
      </c>
      <c r="C2796" t="s">
        <v>2733</v>
      </c>
    </row>
    <row r="2797" spans="1:3">
      <c r="A2797" s="45" t="s">
        <v>5833</v>
      </c>
      <c r="B2797" s="44" t="s">
        <v>5834</v>
      </c>
      <c r="C2797" t="s">
        <v>2733</v>
      </c>
    </row>
    <row r="2798" spans="1:3">
      <c r="A2798" s="45" t="s">
        <v>5835</v>
      </c>
      <c r="B2798" s="44" t="s">
        <v>5836</v>
      </c>
      <c r="C2798" t="s">
        <v>2733</v>
      </c>
    </row>
    <row r="2799" spans="1:3">
      <c r="A2799" s="45" t="s">
        <v>5837</v>
      </c>
      <c r="B2799" s="44" t="s">
        <v>5838</v>
      </c>
      <c r="C2799" t="s">
        <v>2733</v>
      </c>
    </row>
    <row r="2800" spans="1:3">
      <c r="A2800" s="45" t="s">
        <v>5839</v>
      </c>
      <c r="B2800" s="44" t="s">
        <v>5840</v>
      </c>
      <c r="C2800" t="s">
        <v>2733</v>
      </c>
    </row>
    <row r="2801" spans="1:3">
      <c r="A2801" s="45" t="s">
        <v>5841</v>
      </c>
      <c r="B2801" s="44" t="s">
        <v>5842</v>
      </c>
      <c r="C2801" t="s">
        <v>2733</v>
      </c>
    </row>
    <row r="2802" spans="1:3">
      <c r="A2802" s="45" t="s">
        <v>5843</v>
      </c>
      <c r="B2802" s="44" t="s">
        <v>5844</v>
      </c>
      <c r="C2802" t="s">
        <v>2733</v>
      </c>
    </row>
    <row r="2803" spans="1:3">
      <c r="A2803" s="45" t="s">
        <v>5845</v>
      </c>
      <c r="B2803" s="44" t="s">
        <v>5846</v>
      </c>
      <c r="C2803" t="s">
        <v>2733</v>
      </c>
    </row>
    <row r="2804" spans="1:3">
      <c r="A2804" s="45" t="s">
        <v>5847</v>
      </c>
      <c r="B2804" s="44" t="s">
        <v>5848</v>
      </c>
      <c r="C2804" t="s">
        <v>2733</v>
      </c>
    </row>
    <row r="2805" spans="1:3">
      <c r="A2805" s="45" t="s">
        <v>5849</v>
      </c>
      <c r="B2805" s="44" t="s">
        <v>5850</v>
      </c>
      <c r="C2805" t="s">
        <v>2733</v>
      </c>
    </row>
    <row r="2806" spans="1:3">
      <c r="A2806" s="45" t="s">
        <v>5851</v>
      </c>
      <c r="B2806" s="44" t="s">
        <v>5852</v>
      </c>
      <c r="C2806" t="s">
        <v>2733</v>
      </c>
    </row>
    <row r="2807" spans="1:3">
      <c r="A2807" s="45" t="s">
        <v>5853</v>
      </c>
      <c r="B2807" s="44" t="s">
        <v>5854</v>
      </c>
      <c r="C2807" t="s">
        <v>2733</v>
      </c>
    </row>
    <row r="2808" spans="1:3">
      <c r="A2808" s="45" t="s">
        <v>5855</v>
      </c>
      <c r="B2808" s="44" t="s">
        <v>5856</v>
      </c>
      <c r="C2808" t="s">
        <v>2733</v>
      </c>
    </row>
    <row r="2809" spans="1:3">
      <c r="A2809" s="45" t="s">
        <v>5857</v>
      </c>
      <c r="B2809" s="44" t="s">
        <v>5858</v>
      </c>
      <c r="C2809" t="s">
        <v>2733</v>
      </c>
    </row>
    <row r="2810" spans="1:3">
      <c r="A2810" s="45" t="s">
        <v>5859</v>
      </c>
      <c r="B2810" s="44" t="s">
        <v>5860</v>
      </c>
      <c r="C2810" t="s">
        <v>2733</v>
      </c>
    </row>
    <row r="2811" spans="1:3">
      <c r="A2811" s="45" t="s">
        <v>5861</v>
      </c>
      <c r="B2811" s="44" t="s">
        <v>5862</v>
      </c>
      <c r="C2811" t="s">
        <v>2733</v>
      </c>
    </row>
    <row r="2812" spans="1:3">
      <c r="A2812" s="45" t="s">
        <v>5863</v>
      </c>
      <c r="B2812" s="44" t="s">
        <v>5864</v>
      </c>
      <c r="C2812" t="s">
        <v>2733</v>
      </c>
    </row>
    <row r="2813" spans="1:3">
      <c r="A2813" s="45" t="s">
        <v>5865</v>
      </c>
      <c r="B2813" s="44" t="s">
        <v>5866</v>
      </c>
      <c r="C2813" t="s">
        <v>2733</v>
      </c>
    </row>
    <row r="2814" spans="1:3">
      <c r="A2814" s="45" t="s">
        <v>5867</v>
      </c>
      <c r="B2814" s="44" t="s">
        <v>5868</v>
      </c>
      <c r="C2814" t="s">
        <v>2733</v>
      </c>
    </row>
    <row r="2815" spans="1:3">
      <c r="A2815" s="45" t="s">
        <v>5869</v>
      </c>
      <c r="B2815" s="44" t="s">
        <v>5870</v>
      </c>
      <c r="C2815" t="s">
        <v>2733</v>
      </c>
    </row>
    <row r="2816" spans="1:3">
      <c r="A2816" s="45" t="s">
        <v>5871</v>
      </c>
      <c r="B2816" s="44" t="s">
        <v>5872</v>
      </c>
      <c r="C2816" t="s">
        <v>2733</v>
      </c>
    </row>
    <row r="2817" spans="1:3">
      <c r="A2817" s="45" t="s">
        <v>5873</v>
      </c>
      <c r="B2817" s="44" t="s">
        <v>5874</v>
      </c>
      <c r="C2817" t="s">
        <v>2733</v>
      </c>
    </row>
    <row r="2818" spans="1:3">
      <c r="A2818" s="45" t="s">
        <v>5875</v>
      </c>
      <c r="B2818" s="44" t="s">
        <v>5876</v>
      </c>
      <c r="C2818" t="s">
        <v>2733</v>
      </c>
    </row>
    <row r="2819" spans="1:3">
      <c r="A2819" s="45" t="s">
        <v>5877</v>
      </c>
      <c r="B2819" s="44" t="s">
        <v>5878</v>
      </c>
      <c r="C2819" t="s">
        <v>2733</v>
      </c>
    </row>
    <row r="2820" spans="1:3">
      <c r="A2820" s="45" t="s">
        <v>5879</v>
      </c>
      <c r="B2820" s="44" t="s">
        <v>5880</v>
      </c>
      <c r="C2820" t="s">
        <v>2733</v>
      </c>
    </row>
    <row r="2821" spans="1:3">
      <c r="A2821" s="45" t="s">
        <v>5881</v>
      </c>
      <c r="B2821" s="44" t="s">
        <v>5882</v>
      </c>
      <c r="C2821" t="s">
        <v>2733</v>
      </c>
    </row>
    <row r="2822" spans="1:3">
      <c r="A2822" s="45" t="s">
        <v>5883</v>
      </c>
      <c r="B2822" s="44" t="s">
        <v>5884</v>
      </c>
      <c r="C2822" t="s">
        <v>2733</v>
      </c>
    </row>
    <row r="2823" spans="1:3">
      <c r="A2823" s="45" t="s">
        <v>5885</v>
      </c>
      <c r="B2823" s="44" t="s">
        <v>5886</v>
      </c>
      <c r="C2823" t="s">
        <v>2733</v>
      </c>
    </row>
    <row r="2824" spans="1:3">
      <c r="A2824" s="45" t="s">
        <v>5887</v>
      </c>
      <c r="B2824" s="44" t="s">
        <v>5888</v>
      </c>
      <c r="C2824" t="s">
        <v>2733</v>
      </c>
    </row>
    <row r="2825" spans="1:3">
      <c r="A2825" s="45" t="s">
        <v>5889</v>
      </c>
      <c r="B2825" s="44" t="s">
        <v>5890</v>
      </c>
      <c r="C2825" t="s">
        <v>2733</v>
      </c>
    </row>
    <row r="2826" spans="1:3">
      <c r="A2826" s="45" t="s">
        <v>5891</v>
      </c>
      <c r="B2826" s="44" t="s">
        <v>5892</v>
      </c>
      <c r="C2826" t="s">
        <v>2733</v>
      </c>
    </row>
    <row r="2827" spans="1:3">
      <c r="A2827" s="45" t="s">
        <v>5893</v>
      </c>
      <c r="B2827" s="44" t="s">
        <v>5894</v>
      </c>
      <c r="C2827" t="s">
        <v>2733</v>
      </c>
    </row>
    <row r="2828" spans="1:3">
      <c r="A2828" s="45" t="s">
        <v>5895</v>
      </c>
      <c r="B2828" s="44" t="s">
        <v>5896</v>
      </c>
      <c r="C2828" t="s">
        <v>2733</v>
      </c>
    </row>
    <row r="2829" spans="1:3">
      <c r="A2829" s="45" t="s">
        <v>5897</v>
      </c>
      <c r="B2829" s="44" t="s">
        <v>5898</v>
      </c>
      <c r="C2829" t="s">
        <v>2733</v>
      </c>
    </row>
    <row r="2830" spans="1:3">
      <c r="A2830" s="45" t="s">
        <v>5899</v>
      </c>
      <c r="B2830" s="44" t="s">
        <v>5900</v>
      </c>
      <c r="C2830" t="s">
        <v>2733</v>
      </c>
    </row>
    <row r="2831" spans="1:3">
      <c r="A2831" s="45" t="s">
        <v>5901</v>
      </c>
      <c r="B2831" s="44" t="s">
        <v>5902</v>
      </c>
      <c r="C2831" t="s">
        <v>2733</v>
      </c>
    </row>
    <row r="2832" spans="1:3">
      <c r="A2832" s="45" t="s">
        <v>5903</v>
      </c>
      <c r="B2832" s="44" t="s">
        <v>5904</v>
      </c>
      <c r="C2832" t="s">
        <v>2733</v>
      </c>
    </row>
    <row r="2833" spans="1:3">
      <c r="A2833" s="45" t="s">
        <v>5905</v>
      </c>
      <c r="B2833" s="44" t="s">
        <v>5906</v>
      </c>
      <c r="C2833" t="s">
        <v>2733</v>
      </c>
    </row>
    <row r="2834" spans="1:3">
      <c r="A2834" s="45" t="s">
        <v>5907</v>
      </c>
      <c r="B2834" s="44" t="s">
        <v>5908</v>
      </c>
      <c r="C2834" t="s">
        <v>2733</v>
      </c>
    </row>
    <row r="2835" spans="1:3">
      <c r="A2835" s="45" t="s">
        <v>5909</v>
      </c>
      <c r="B2835" s="44" t="s">
        <v>5910</v>
      </c>
      <c r="C2835" t="s">
        <v>2733</v>
      </c>
    </row>
    <row r="2836" spans="1:3">
      <c r="A2836" s="45" t="s">
        <v>5911</v>
      </c>
      <c r="B2836" s="44" t="s">
        <v>5912</v>
      </c>
      <c r="C2836" t="s">
        <v>2733</v>
      </c>
    </row>
    <row r="2837" spans="1:3">
      <c r="A2837" s="45" t="s">
        <v>5913</v>
      </c>
      <c r="B2837" s="44" t="s">
        <v>5914</v>
      </c>
      <c r="C2837" t="s">
        <v>2733</v>
      </c>
    </row>
    <row r="2838" spans="1:3">
      <c r="A2838" s="45" t="s">
        <v>5915</v>
      </c>
      <c r="B2838" s="44" t="s">
        <v>5916</v>
      </c>
      <c r="C2838" t="s">
        <v>2733</v>
      </c>
    </row>
    <row r="2839" spans="1:3">
      <c r="A2839" s="45" t="s">
        <v>5917</v>
      </c>
      <c r="B2839" s="44" t="s">
        <v>5918</v>
      </c>
      <c r="C2839" t="e">
        <v>#N/A</v>
      </c>
    </row>
    <row r="2840" spans="1:3">
      <c r="A2840" s="45" t="s">
        <v>5919</v>
      </c>
      <c r="B2840" s="44" t="s">
        <v>5920</v>
      </c>
      <c r="C2840" t="e">
        <v>#N/A</v>
      </c>
    </row>
    <row r="2841" spans="1:3">
      <c r="A2841" s="45" t="s">
        <v>5921</v>
      </c>
      <c r="B2841" s="44" t="s">
        <v>5922</v>
      </c>
      <c r="C2841" t="e">
        <v>#N/A</v>
      </c>
    </row>
    <row r="2842" spans="1:3">
      <c r="A2842" s="45" t="s">
        <v>5923</v>
      </c>
      <c r="B2842" s="44" t="s">
        <v>5924</v>
      </c>
      <c r="C2842" t="s">
        <v>2733</v>
      </c>
    </row>
    <row r="2843" spans="1:3">
      <c r="A2843" s="45" t="s">
        <v>5925</v>
      </c>
      <c r="B2843" s="44" t="s">
        <v>5926</v>
      </c>
      <c r="C2843" t="s">
        <v>2733</v>
      </c>
    </row>
    <row r="2844" spans="1:3">
      <c r="A2844" s="45" t="s">
        <v>5927</v>
      </c>
      <c r="B2844" s="44" t="s">
        <v>5928</v>
      </c>
      <c r="C2844" t="s">
        <v>2733</v>
      </c>
    </row>
    <row r="2845" spans="1:3">
      <c r="A2845" s="45" t="s">
        <v>5929</v>
      </c>
      <c r="B2845" s="44" t="s">
        <v>5930</v>
      </c>
      <c r="C2845" t="s">
        <v>2733</v>
      </c>
    </row>
    <row r="2846" spans="1:3">
      <c r="A2846" s="45" t="s">
        <v>5931</v>
      </c>
      <c r="B2846" s="44" t="s">
        <v>5932</v>
      </c>
      <c r="C2846" t="s">
        <v>2733</v>
      </c>
    </row>
    <row r="2847" spans="1:3">
      <c r="A2847" s="45" t="s">
        <v>5933</v>
      </c>
      <c r="B2847" s="44" t="s">
        <v>5934</v>
      </c>
      <c r="C2847" t="s">
        <v>2733</v>
      </c>
    </row>
    <row r="2848" spans="1:3">
      <c r="A2848" s="45" t="s">
        <v>98</v>
      </c>
      <c r="B2848" s="44" t="s">
        <v>99</v>
      </c>
      <c r="C2848" t="s">
        <v>1189</v>
      </c>
    </row>
    <row r="2849" spans="1:3">
      <c r="A2849" s="45" t="s">
        <v>5935</v>
      </c>
      <c r="B2849" s="44" t="s">
        <v>2575</v>
      </c>
      <c r="C2849" t="s">
        <v>1808</v>
      </c>
    </row>
    <row r="2850" spans="1:3">
      <c r="A2850" s="45" t="s">
        <v>5936</v>
      </c>
      <c r="B2850" s="44" t="s">
        <v>2575</v>
      </c>
      <c r="C2850" t="s">
        <v>1808</v>
      </c>
    </row>
    <row r="2851" spans="1:3">
      <c r="A2851" s="45" t="s">
        <v>744</v>
      </c>
      <c r="B2851" s="44" t="s">
        <v>745</v>
      </c>
      <c r="C2851" t="s">
        <v>1810</v>
      </c>
    </row>
    <row r="2852" spans="1:3">
      <c r="A2852" s="45" t="s">
        <v>746</v>
      </c>
      <c r="B2852" s="44" t="s">
        <v>747</v>
      </c>
      <c r="C2852" t="s">
        <v>6868</v>
      </c>
    </row>
    <row r="2853" spans="1:3">
      <c r="A2853" s="45" t="s">
        <v>492</v>
      </c>
      <c r="B2853" s="44" t="s">
        <v>493</v>
      </c>
      <c r="C2853" t="s">
        <v>6868</v>
      </c>
    </row>
    <row r="2854" spans="1:3">
      <c r="A2854" s="45" t="s">
        <v>5937</v>
      </c>
      <c r="B2854" s="44" t="s">
        <v>5938</v>
      </c>
      <c r="C2854" t="s">
        <v>1430</v>
      </c>
    </row>
    <row r="2855" spans="1:3">
      <c r="A2855" s="45" t="s">
        <v>5939</v>
      </c>
      <c r="B2855" s="44" t="s">
        <v>5940</v>
      </c>
      <c r="C2855" t="s">
        <v>1430</v>
      </c>
    </row>
    <row r="2856" spans="1:3">
      <c r="A2856" s="45" t="s">
        <v>5941</v>
      </c>
      <c r="B2856" s="44" t="s">
        <v>5942</v>
      </c>
      <c r="C2856" t="s">
        <v>1430</v>
      </c>
    </row>
    <row r="2857" spans="1:3">
      <c r="A2857" s="45" t="s">
        <v>100</v>
      </c>
      <c r="B2857" s="44" t="s">
        <v>101</v>
      </c>
      <c r="C2857" t="s">
        <v>1430</v>
      </c>
    </row>
    <row r="2858" spans="1:3">
      <c r="A2858" s="45" t="s">
        <v>5943</v>
      </c>
      <c r="B2858" s="44" t="s">
        <v>5944</v>
      </c>
      <c r="C2858" t="s">
        <v>1430</v>
      </c>
    </row>
    <row r="2859" spans="1:3">
      <c r="A2859" s="45" t="s">
        <v>5945</v>
      </c>
      <c r="B2859" s="44" t="s">
        <v>5946</v>
      </c>
      <c r="C2859" t="s">
        <v>1430</v>
      </c>
    </row>
    <row r="2860" spans="1:3">
      <c r="A2860" s="45" t="s">
        <v>5947</v>
      </c>
      <c r="B2860" s="44" t="s">
        <v>5948</v>
      </c>
      <c r="C2860" t="s">
        <v>1430</v>
      </c>
    </row>
    <row r="2861" spans="1:3">
      <c r="A2861" s="45" t="s">
        <v>5949</v>
      </c>
      <c r="B2861" s="44" t="s">
        <v>5950</v>
      </c>
      <c r="C2861" t="s">
        <v>6869</v>
      </c>
    </row>
    <row r="2862" spans="1:3">
      <c r="A2862" s="45" t="s">
        <v>5951</v>
      </c>
      <c r="B2862" s="44" t="s">
        <v>5952</v>
      </c>
      <c r="C2862" t="s">
        <v>6869</v>
      </c>
    </row>
    <row r="2863" spans="1:3">
      <c r="A2863" s="45" t="s">
        <v>5953</v>
      </c>
      <c r="B2863" s="44" t="s">
        <v>5954</v>
      </c>
      <c r="C2863" t="s">
        <v>6869</v>
      </c>
    </row>
    <row r="2864" spans="1:3">
      <c r="A2864" s="45" t="s">
        <v>5955</v>
      </c>
      <c r="B2864" s="44" t="s">
        <v>5956</v>
      </c>
      <c r="C2864" t="s">
        <v>6869</v>
      </c>
    </row>
    <row r="2865" spans="1:3">
      <c r="A2865" s="45" t="s">
        <v>5957</v>
      </c>
      <c r="B2865" s="44" t="s">
        <v>5958</v>
      </c>
      <c r="C2865" t="s">
        <v>10</v>
      </c>
    </row>
    <row r="2866" spans="1:3">
      <c r="A2866" s="45" t="s">
        <v>5959</v>
      </c>
      <c r="B2866" s="44" t="s">
        <v>5960</v>
      </c>
      <c r="C2866" t="s">
        <v>10</v>
      </c>
    </row>
    <row r="2867" spans="1:3">
      <c r="A2867" s="45" t="s">
        <v>5961</v>
      </c>
      <c r="B2867" s="44" t="s">
        <v>5950</v>
      </c>
      <c r="C2867" t="s">
        <v>6869</v>
      </c>
    </row>
    <row r="2868" spans="1:3">
      <c r="A2868" s="45" t="s">
        <v>5962</v>
      </c>
      <c r="B2868" s="44" t="s">
        <v>5952</v>
      </c>
      <c r="C2868" t="s">
        <v>6869</v>
      </c>
    </row>
    <row r="2869" spans="1:3">
      <c r="A2869" s="45" t="s">
        <v>5963</v>
      </c>
      <c r="B2869" s="44" t="s">
        <v>5964</v>
      </c>
      <c r="C2869" t="s">
        <v>1430</v>
      </c>
    </row>
    <row r="2870" spans="1:3">
      <c r="A2870" s="45" t="s">
        <v>5965</v>
      </c>
      <c r="B2870" s="44" t="s">
        <v>5966</v>
      </c>
      <c r="C2870" t="s">
        <v>1430</v>
      </c>
    </row>
    <row r="2871" spans="1:3">
      <c r="A2871" s="45" t="s">
        <v>5967</v>
      </c>
      <c r="B2871" s="44" t="s">
        <v>5950</v>
      </c>
      <c r="C2871" t="s">
        <v>6869</v>
      </c>
    </row>
    <row r="2872" spans="1:3">
      <c r="A2872" s="45" t="s">
        <v>5968</v>
      </c>
      <c r="B2872" s="44" t="s">
        <v>5952</v>
      </c>
      <c r="C2872" t="s">
        <v>6869</v>
      </c>
    </row>
    <row r="2873" spans="1:3">
      <c r="A2873" s="45" t="s">
        <v>5969</v>
      </c>
      <c r="B2873" s="44" t="s">
        <v>5954</v>
      </c>
      <c r="C2873" t="s">
        <v>6869</v>
      </c>
    </row>
    <row r="2874" spans="1:3">
      <c r="A2874" s="45" t="s">
        <v>5970</v>
      </c>
      <c r="B2874" s="44" t="s">
        <v>5956</v>
      </c>
      <c r="C2874" t="s">
        <v>6869</v>
      </c>
    </row>
    <row r="2875" spans="1:3">
      <c r="A2875" s="45" t="s">
        <v>5971</v>
      </c>
      <c r="B2875" s="44" t="s">
        <v>5972</v>
      </c>
      <c r="C2875" t="s">
        <v>6869</v>
      </c>
    </row>
    <row r="2876" spans="1:3">
      <c r="A2876" s="45" t="s">
        <v>5973</v>
      </c>
      <c r="B2876" s="44" t="s">
        <v>5958</v>
      </c>
      <c r="C2876" t="s">
        <v>10</v>
      </c>
    </row>
    <row r="2877" spans="1:3">
      <c r="A2877" s="45" t="s">
        <v>5974</v>
      </c>
      <c r="B2877" s="44" t="s">
        <v>5960</v>
      </c>
      <c r="C2877" t="s">
        <v>10</v>
      </c>
    </row>
    <row r="2878" spans="1:3">
      <c r="A2878" s="45" t="s">
        <v>5975</v>
      </c>
      <c r="B2878" s="44" t="s">
        <v>5958</v>
      </c>
      <c r="C2878" t="s">
        <v>10</v>
      </c>
    </row>
    <row r="2879" spans="1:3">
      <c r="A2879" s="45" t="s">
        <v>5976</v>
      </c>
      <c r="B2879" s="44" t="s">
        <v>5960</v>
      </c>
      <c r="C2879" t="s">
        <v>10</v>
      </c>
    </row>
    <row r="2880" spans="1:3">
      <c r="A2880" s="45" t="s">
        <v>5977</v>
      </c>
      <c r="B2880" s="44" t="s">
        <v>5966</v>
      </c>
      <c r="C2880" t="s">
        <v>1430</v>
      </c>
    </row>
    <row r="2881" spans="1:3">
      <c r="A2881" s="45" t="s">
        <v>5978</v>
      </c>
      <c r="B2881" s="44" t="s">
        <v>5972</v>
      </c>
      <c r="C2881" t="s">
        <v>6869</v>
      </c>
    </row>
    <row r="2882" spans="1:3">
      <c r="A2882" s="45" t="s">
        <v>5979</v>
      </c>
      <c r="B2882" s="44" t="s">
        <v>5980</v>
      </c>
      <c r="C2882" t="s">
        <v>1430</v>
      </c>
    </row>
    <row r="2883" spans="1:3">
      <c r="A2883" s="45" t="s">
        <v>5981</v>
      </c>
      <c r="B2883" s="44" t="s">
        <v>5958</v>
      </c>
      <c r="C2883" t="s">
        <v>10</v>
      </c>
    </row>
    <row r="2884" spans="1:3">
      <c r="A2884" s="45" t="s">
        <v>5982</v>
      </c>
      <c r="B2884" s="44" t="s">
        <v>5960</v>
      </c>
      <c r="C2884" t="s">
        <v>10</v>
      </c>
    </row>
    <row r="2885" spans="1:3">
      <c r="A2885" s="45" t="s">
        <v>5983</v>
      </c>
      <c r="B2885" s="44" t="s">
        <v>5984</v>
      </c>
      <c r="C2885" t="s">
        <v>1545</v>
      </c>
    </row>
    <row r="2886" spans="1:3">
      <c r="A2886" s="45" t="s">
        <v>5985</v>
      </c>
      <c r="B2886" s="44" t="s">
        <v>5986</v>
      </c>
      <c r="C2886" t="s">
        <v>1545</v>
      </c>
    </row>
    <row r="2887" spans="1:3">
      <c r="A2887" s="45" t="s">
        <v>5987</v>
      </c>
      <c r="B2887" s="44" t="s">
        <v>5988</v>
      </c>
      <c r="C2887" t="s">
        <v>1545</v>
      </c>
    </row>
    <row r="2888" spans="1:3">
      <c r="A2888" s="45" t="s">
        <v>5989</v>
      </c>
      <c r="B2888" s="44" t="s">
        <v>5990</v>
      </c>
      <c r="C2888" t="s">
        <v>1545</v>
      </c>
    </row>
    <row r="2889" spans="1:3">
      <c r="A2889" s="45" t="s">
        <v>494</v>
      </c>
      <c r="B2889" s="44" t="s">
        <v>495</v>
      </c>
      <c r="C2889" t="s">
        <v>1545</v>
      </c>
    </row>
    <row r="2890" spans="1:3">
      <c r="A2890" s="45" t="s">
        <v>5991</v>
      </c>
      <c r="B2890" s="44" t="s">
        <v>5992</v>
      </c>
      <c r="C2890" t="s">
        <v>1545</v>
      </c>
    </row>
    <row r="2891" spans="1:3">
      <c r="A2891" s="45" t="s">
        <v>5993</v>
      </c>
      <c r="B2891" s="44" t="s">
        <v>5994</v>
      </c>
      <c r="C2891" t="s">
        <v>1545</v>
      </c>
    </row>
    <row r="2892" spans="1:3">
      <c r="A2892" s="45" t="s">
        <v>5995</v>
      </c>
      <c r="B2892" s="44" t="s">
        <v>5996</v>
      </c>
      <c r="C2892" t="s">
        <v>1545</v>
      </c>
    </row>
    <row r="2893" spans="1:3">
      <c r="A2893" s="45" t="s">
        <v>5997</v>
      </c>
      <c r="B2893" s="44" t="s">
        <v>5998</v>
      </c>
      <c r="C2893" t="s">
        <v>1545</v>
      </c>
    </row>
    <row r="2894" spans="1:3">
      <c r="A2894" s="45" t="s">
        <v>5999</v>
      </c>
      <c r="B2894" s="44" t="s">
        <v>6000</v>
      </c>
      <c r="C2894" t="s">
        <v>1545</v>
      </c>
    </row>
    <row r="2895" spans="1:3">
      <c r="A2895" s="45" t="s">
        <v>6001</v>
      </c>
      <c r="B2895" s="44" t="s">
        <v>6002</v>
      </c>
      <c r="C2895" t="s">
        <v>1545</v>
      </c>
    </row>
    <row r="2896" spans="1:3">
      <c r="A2896" s="45" t="s">
        <v>496</v>
      </c>
      <c r="B2896" s="44" t="s">
        <v>497</v>
      </c>
      <c r="C2896" t="s">
        <v>1545</v>
      </c>
    </row>
    <row r="2897" spans="1:3">
      <c r="A2897" s="45" t="s">
        <v>498</v>
      </c>
      <c r="B2897" s="44" t="s">
        <v>499</v>
      </c>
      <c r="C2897" t="s">
        <v>1545</v>
      </c>
    </row>
    <row r="2898" spans="1:3">
      <c r="A2898" s="45" t="s">
        <v>6003</v>
      </c>
      <c r="B2898" s="44" t="s">
        <v>6004</v>
      </c>
      <c r="C2898" t="s">
        <v>1545</v>
      </c>
    </row>
    <row r="2899" spans="1:3">
      <c r="A2899" s="45" t="s">
        <v>6005</v>
      </c>
      <c r="B2899" s="44" t="s">
        <v>6006</v>
      </c>
      <c r="C2899" t="s">
        <v>1545</v>
      </c>
    </row>
    <row r="2900" spans="1:3">
      <c r="A2900" s="45" t="s">
        <v>6007</v>
      </c>
      <c r="B2900" s="44" t="s">
        <v>6008</v>
      </c>
      <c r="C2900" t="s">
        <v>1545</v>
      </c>
    </row>
    <row r="2901" spans="1:3">
      <c r="A2901" s="45" t="s">
        <v>6009</v>
      </c>
      <c r="B2901" s="44" t="s">
        <v>6010</v>
      </c>
      <c r="C2901" t="s">
        <v>1545</v>
      </c>
    </row>
    <row r="2902" spans="1:3">
      <c r="A2902" s="45" t="s">
        <v>6011</v>
      </c>
      <c r="B2902" s="44" t="s">
        <v>6012</v>
      </c>
      <c r="C2902" t="s">
        <v>1545</v>
      </c>
    </row>
    <row r="2903" spans="1:3">
      <c r="A2903" s="45" t="s">
        <v>6013</v>
      </c>
      <c r="B2903" s="44" t="s">
        <v>6014</v>
      </c>
      <c r="C2903" t="s">
        <v>1545</v>
      </c>
    </row>
    <row r="2904" spans="1:3">
      <c r="A2904" s="45" t="s">
        <v>500</v>
      </c>
      <c r="B2904" s="44" t="s">
        <v>501</v>
      </c>
      <c r="C2904" t="s">
        <v>1545</v>
      </c>
    </row>
    <row r="2905" spans="1:3">
      <c r="A2905" s="45" t="s">
        <v>6015</v>
      </c>
      <c r="B2905" s="44" t="s">
        <v>6016</v>
      </c>
      <c r="C2905" t="s">
        <v>1545</v>
      </c>
    </row>
    <row r="2906" spans="1:3">
      <c r="A2906" s="45" t="s">
        <v>502</v>
      </c>
      <c r="B2906" s="44" t="s">
        <v>503</v>
      </c>
      <c r="C2906" t="s">
        <v>1545</v>
      </c>
    </row>
    <row r="2907" spans="1:3">
      <c r="A2907" s="45" t="s">
        <v>504</v>
      </c>
      <c r="B2907" s="44" t="s">
        <v>505</v>
      </c>
      <c r="C2907" t="s">
        <v>1545</v>
      </c>
    </row>
    <row r="2908" spans="1:3">
      <c r="A2908" s="45" t="s">
        <v>506</v>
      </c>
      <c r="B2908" s="44" t="s">
        <v>507</v>
      </c>
      <c r="C2908" t="s">
        <v>1545</v>
      </c>
    </row>
    <row r="2909" spans="1:3">
      <c r="A2909" s="45" t="s">
        <v>508</v>
      </c>
      <c r="B2909" s="44" t="s">
        <v>509</v>
      </c>
      <c r="C2909" t="s">
        <v>1545</v>
      </c>
    </row>
    <row r="2910" spans="1:3">
      <c r="A2910" s="45" t="s">
        <v>510</v>
      </c>
      <c r="B2910" s="44" t="s">
        <v>511</v>
      </c>
      <c r="C2910" t="s">
        <v>1545</v>
      </c>
    </row>
    <row r="2911" spans="1:3">
      <c r="A2911" s="45" t="s">
        <v>512</v>
      </c>
      <c r="B2911" s="44" t="s">
        <v>513</v>
      </c>
      <c r="C2911" t="s">
        <v>1545</v>
      </c>
    </row>
    <row r="2912" spans="1:3">
      <c r="A2912" s="45" t="s">
        <v>6017</v>
      </c>
      <c r="B2912" s="44" t="s">
        <v>6018</v>
      </c>
      <c r="C2912" t="s">
        <v>1545</v>
      </c>
    </row>
    <row r="2913" spans="1:3">
      <c r="A2913" s="45" t="s">
        <v>514</v>
      </c>
      <c r="B2913" s="44" t="s">
        <v>515</v>
      </c>
      <c r="C2913" t="s">
        <v>1545</v>
      </c>
    </row>
    <row r="2914" spans="1:3">
      <c r="A2914" s="45" t="s">
        <v>6019</v>
      </c>
      <c r="B2914" s="44" t="s">
        <v>6020</v>
      </c>
      <c r="C2914" t="s">
        <v>1545</v>
      </c>
    </row>
    <row r="2915" spans="1:3">
      <c r="A2915" s="45" t="s">
        <v>6021</v>
      </c>
      <c r="B2915" s="44" t="s">
        <v>6022</v>
      </c>
      <c r="C2915" t="s">
        <v>1545</v>
      </c>
    </row>
    <row r="2916" spans="1:3">
      <c r="A2916" s="45" t="s">
        <v>6023</v>
      </c>
      <c r="B2916" s="44" t="s">
        <v>6024</v>
      </c>
      <c r="C2916" t="s">
        <v>1545</v>
      </c>
    </row>
    <row r="2917" spans="1:3">
      <c r="A2917" s="45" t="s">
        <v>516</v>
      </c>
      <c r="B2917" s="44" t="s">
        <v>517</v>
      </c>
      <c r="C2917" t="s">
        <v>1545</v>
      </c>
    </row>
    <row r="2918" spans="1:3">
      <c r="A2918" s="45" t="s">
        <v>518</v>
      </c>
      <c r="B2918" s="44" t="s">
        <v>519</v>
      </c>
      <c r="C2918" t="s">
        <v>1545</v>
      </c>
    </row>
    <row r="2919" spans="1:3">
      <c r="A2919" s="45" t="s">
        <v>6025</v>
      </c>
      <c r="B2919" s="44" t="s">
        <v>6026</v>
      </c>
      <c r="C2919" t="s">
        <v>1545</v>
      </c>
    </row>
    <row r="2920" spans="1:3">
      <c r="A2920" s="45" t="s">
        <v>6027</v>
      </c>
      <c r="B2920" s="44" t="s">
        <v>6028</v>
      </c>
      <c r="C2920" t="s">
        <v>1545</v>
      </c>
    </row>
    <row r="2921" spans="1:3">
      <c r="A2921" s="45" t="s">
        <v>520</v>
      </c>
      <c r="B2921" s="44" t="s">
        <v>521</v>
      </c>
      <c r="C2921" t="s">
        <v>1545</v>
      </c>
    </row>
    <row r="2922" spans="1:3">
      <c r="A2922" s="45" t="s">
        <v>522</v>
      </c>
      <c r="B2922" s="44" t="s">
        <v>523</v>
      </c>
      <c r="C2922" t="s">
        <v>1545</v>
      </c>
    </row>
    <row r="2923" spans="1:3">
      <c r="A2923" s="45" t="s">
        <v>6029</v>
      </c>
      <c r="B2923" s="44" t="s">
        <v>6030</v>
      </c>
      <c r="C2923" t="s">
        <v>1545</v>
      </c>
    </row>
    <row r="2924" spans="1:3">
      <c r="A2924" s="45" t="s">
        <v>6031</v>
      </c>
      <c r="B2924" s="44" t="s">
        <v>6032</v>
      </c>
      <c r="C2924" t="s">
        <v>1545</v>
      </c>
    </row>
    <row r="2925" spans="1:3">
      <c r="A2925" s="45" t="s">
        <v>6033</v>
      </c>
      <c r="B2925" s="44" t="s">
        <v>6034</v>
      </c>
      <c r="C2925" t="s">
        <v>1545</v>
      </c>
    </row>
    <row r="2926" spans="1:3">
      <c r="A2926" s="45" t="s">
        <v>6035</v>
      </c>
      <c r="B2926" s="44" t="s">
        <v>6036</v>
      </c>
      <c r="C2926" t="s">
        <v>1545</v>
      </c>
    </row>
    <row r="2927" spans="1:3">
      <c r="A2927" s="45" t="s">
        <v>6037</v>
      </c>
      <c r="B2927" s="44" t="s">
        <v>6038</v>
      </c>
      <c r="C2927" t="s">
        <v>1545</v>
      </c>
    </row>
    <row r="2928" spans="1:3">
      <c r="A2928" s="45" t="s">
        <v>6039</v>
      </c>
      <c r="B2928" s="44" t="s">
        <v>6040</v>
      </c>
      <c r="C2928" t="s">
        <v>1545</v>
      </c>
    </row>
    <row r="2929" spans="1:3">
      <c r="A2929" s="45" t="s">
        <v>524</v>
      </c>
      <c r="B2929" s="44" t="s">
        <v>525</v>
      </c>
      <c r="C2929" t="s">
        <v>1545</v>
      </c>
    </row>
    <row r="2930" spans="1:3">
      <c r="A2930" s="45" t="s">
        <v>6041</v>
      </c>
      <c r="B2930" s="44" t="s">
        <v>6042</v>
      </c>
      <c r="C2930" t="s">
        <v>1545</v>
      </c>
    </row>
    <row r="2931" spans="1:3">
      <c r="A2931" s="45" t="s">
        <v>526</v>
      </c>
      <c r="B2931" s="44" t="s">
        <v>527</v>
      </c>
      <c r="C2931" t="s">
        <v>1545</v>
      </c>
    </row>
    <row r="2932" spans="1:3">
      <c r="A2932" s="45" t="s">
        <v>528</v>
      </c>
      <c r="B2932" s="44" t="s">
        <v>529</v>
      </c>
      <c r="C2932" t="s">
        <v>1545</v>
      </c>
    </row>
    <row r="2933" spans="1:3">
      <c r="A2933" s="45" t="s">
        <v>530</v>
      </c>
      <c r="B2933" s="44" t="s">
        <v>531</v>
      </c>
      <c r="C2933" t="s">
        <v>1545</v>
      </c>
    </row>
    <row r="2934" spans="1:3">
      <c r="A2934" s="45" t="s">
        <v>532</v>
      </c>
      <c r="B2934" s="44" t="s">
        <v>533</v>
      </c>
      <c r="C2934" t="s">
        <v>1545</v>
      </c>
    </row>
    <row r="2935" spans="1:3">
      <c r="A2935" s="45" t="s">
        <v>534</v>
      </c>
      <c r="B2935" s="44" t="s">
        <v>535</v>
      </c>
      <c r="C2935" t="s">
        <v>1545</v>
      </c>
    </row>
    <row r="2936" spans="1:3">
      <c r="A2936" s="45" t="s">
        <v>536</v>
      </c>
      <c r="B2936" s="44" t="s">
        <v>537</v>
      </c>
      <c r="C2936" t="s">
        <v>1545</v>
      </c>
    </row>
    <row r="2937" spans="1:3">
      <c r="A2937" s="45" t="s">
        <v>538</v>
      </c>
      <c r="B2937" s="44" t="s">
        <v>539</v>
      </c>
      <c r="C2937" t="s">
        <v>1545</v>
      </c>
    </row>
    <row r="2938" spans="1:3">
      <c r="A2938" s="45" t="s">
        <v>540</v>
      </c>
      <c r="B2938" s="44" t="s">
        <v>541</v>
      </c>
      <c r="C2938" t="s">
        <v>1545</v>
      </c>
    </row>
    <row r="2939" spans="1:3">
      <c r="A2939" s="45" t="s">
        <v>542</v>
      </c>
      <c r="B2939" s="44" t="s">
        <v>543</v>
      </c>
      <c r="C2939" t="s">
        <v>1545</v>
      </c>
    </row>
    <row r="2940" spans="1:3">
      <c r="A2940" s="45" t="s">
        <v>544</v>
      </c>
      <c r="B2940" s="44" t="s">
        <v>545</v>
      </c>
      <c r="C2940" t="s">
        <v>1545</v>
      </c>
    </row>
    <row r="2941" spans="1:3">
      <c r="A2941" s="45" t="s">
        <v>546</v>
      </c>
      <c r="B2941" s="44" t="s">
        <v>547</v>
      </c>
      <c r="C2941" t="s">
        <v>1545</v>
      </c>
    </row>
    <row r="2942" spans="1:3">
      <c r="A2942" s="45" t="s">
        <v>548</v>
      </c>
      <c r="B2942" s="44" t="s">
        <v>549</v>
      </c>
      <c r="C2942" t="s">
        <v>1545</v>
      </c>
    </row>
    <row r="2943" spans="1:3">
      <c r="A2943" s="45" t="s">
        <v>550</v>
      </c>
      <c r="B2943" s="44" t="s">
        <v>551</v>
      </c>
      <c r="C2943" t="s">
        <v>1545</v>
      </c>
    </row>
    <row r="2944" spans="1:3">
      <c r="A2944" s="45" t="s">
        <v>552</v>
      </c>
      <c r="B2944" s="44" t="s">
        <v>553</v>
      </c>
      <c r="C2944" t="s">
        <v>1545</v>
      </c>
    </row>
    <row r="2945" spans="1:3">
      <c r="A2945" s="45" t="s">
        <v>554</v>
      </c>
      <c r="B2945" s="44" t="s">
        <v>555</v>
      </c>
      <c r="C2945" t="s">
        <v>1545</v>
      </c>
    </row>
    <row r="2946" spans="1:3">
      <c r="A2946" s="45" t="s">
        <v>556</v>
      </c>
      <c r="B2946" s="44" t="s">
        <v>557</v>
      </c>
      <c r="C2946" t="s">
        <v>1545</v>
      </c>
    </row>
    <row r="2947" spans="1:3">
      <c r="A2947" s="45" t="s">
        <v>558</v>
      </c>
      <c r="B2947" s="44" t="s">
        <v>559</v>
      </c>
      <c r="C2947" t="s">
        <v>1545</v>
      </c>
    </row>
    <row r="2948" spans="1:3">
      <c r="A2948" s="45" t="s">
        <v>560</v>
      </c>
      <c r="B2948" s="44" t="s">
        <v>561</v>
      </c>
      <c r="C2948" t="s">
        <v>1545</v>
      </c>
    </row>
    <row r="2949" spans="1:3">
      <c r="A2949" s="45" t="s">
        <v>562</v>
      </c>
      <c r="B2949" s="44" t="s">
        <v>563</v>
      </c>
      <c r="C2949" t="s">
        <v>1545</v>
      </c>
    </row>
    <row r="2950" spans="1:3">
      <c r="A2950" s="45" t="s">
        <v>564</v>
      </c>
      <c r="B2950" s="44" t="s">
        <v>565</v>
      </c>
      <c r="C2950" t="s">
        <v>1545</v>
      </c>
    </row>
    <row r="2951" spans="1:3">
      <c r="A2951" s="45" t="s">
        <v>566</v>
      </c>
      <c r="B2951" s="44" t="s">
        <v>567</v>
      </c>
      <c r="C2951" t="s">
        <v>1545</v>
      </c>
    </row>
    <row r="2952" spans="1:3">
      <c r="A2952" s="45" t="s">
        <v>568</v>
      </c>
      <c r="B2952" s="44" t="s">
        <v>569</v>
      </c>
      <c r="C2952" t="s">
        <v>1545</v>
      </c>
    </row>
    <row r="2953" spans="1:3">
      <c r="A2953" s="45" t="s">
        <v>570</v>
      </c>
      <c r="B2953" s="44" t="s">
        <v>571</v>
      </c>
      <c r="C2953" t="s">
        <v>1545</v>
      </c>
    </row>
    <row r="2954" spans="1:3">
      <c r="A2954" s="45" t="s">
        <v>572</v>
      </c>
      <c r="B2954" s="44" t="s">
        <v>573</v>
      </c>
      <c r="C2954" t="s">
        <v>1545</v>
      </c>
    </row>
    <row r="2955" spans="1:3">
      <c r="A2955" s="45" t="s">
        <v>574</v>
      </c>
      <c r="B2955" s="44" t="s">
        <v>575</v>
      </c>
      <c r="C2955" t="s">
        <v>1545</v>
      </c>
    </row>
    <row r="2956" spans="1:3">
      <c r="A2956" s="45" t="s">
        <v>576</v>
      </c>
      <c r="B2956" s="44" t="s">
        <v>577</v>
      </c>
      <c r="C2956" t="s">
        <v>1545</v>
      </c>
    </row>
    <row r="2957" spans="1:3">
      <c r="A2957" s="45" t="s">
        <v>578</v>
      </c>
      <c r="B2957" s="44" t="s">
        <v>579</v>
      </c>
      <c r="C2957" t="s">
        <v>1545</v>
      </c>
    </row>
    <row r="2958" spans="1:3">
      <c r="A2958" s="45" t="s">
        <v>580</v>
      </c>
      <c r="B2958" s="44" t="s">
        <v>581</v>
      </c>
      <c r="C2958" t="s">
        <v>1545</v>
      </c>
    </row>
    <row r="2959" spans="1:3">
      <c r="A2959" s="45" t="s">
        <v>6043</v>
      </c>
      <c r="B2959" s="44" t="s">
        <v>6044</v>
      </c>
      <c r="C2959">
        <v>0</v>
      </c>
    </row>
    <row r="2960" spans="1:3">
      <c r="A2960" s="45" t="s">
        <v>582</v>
      </c>
      <c r="B2960" s="44" t="s">
        <v>583</v>
      </c>
      <c r="C2960" t="s">
        <v>1545</v>
      </c>
    </row>
    <row r="2961" spans="1:3">
      <c r="A2961" s="45" t="s">
        <v>584</v>
      </c>
      <c r="B2961" s="44" t="s">
        <v>585</v>
      </c>
      <c r="C2961" t="s">
        <v>1545</v>
      </c>
    </row>
    <row r="2962" spans="1:3">
      <c r="A2962" s="45" t="s">
        <v>586</v>
      </c>
      <c r="B2962" s="44" t="s">
        <v>587</v>
      </c>
      <c r="C2962" t="s">
        <v>1545</v>
      </c>
    </row>
    <row r="2963" spans="1:3">
      <c r="A2963" s="45" t="s">
        <v>6045</v>
      </c>
      <c r="B2963" s="44" t="s">
        <v>6046</v>
      </c>
      <c r="C2963" t="s">
        <v>1545</v>
      </c>
    </row>
    <row r="2964" spans="1:3">
      <c r="A2964" s="45" t="s">
        <v>6047</v>
      </c>
      <c r="B2964" s="44" t="s">
        <v>6048</v>
      </c>
      <c r="C2964" t="s">
        <v>10</v>
      </c>
    </row>
    <row r="2965" spans="1:3">
      <c r="A2965" s="45" t="s">
        <v>102</v>
      </c>
      <c r="B2965" s="44" t="s">
        <v>103</v>
      </c>
      <c r="C2965" t="s">
        <v>1430</v>
      </c>
    </row>
    <row r="2966" spans="1:3">
      <c r="A2966" s="45" t="s">
        <v>6049</v>
      </c>
      <c r="B2966" s="44" t="s">
        <v>6050</v>
      </c>
      <c r="C2966" t="e">
        <v>#N/A</v>
      </c>
    </row>
    <row r="2967" spans="1:3">
      <c r="A2967" s="45" t="s">
        <v>588</v>
      </c>
      <c r="B2967" s="44" t="s">
        <v>589</v>
      </c>
      <c r="C2967" t="s">
        <v>1545</v>
      </c>
    </row>
    <row r="2968" spans="1:3">
      <c r="A2968" s="45" t="s">
        <v>590</v>
      </c>
      <c r="B2968" s="44" t="s">
        <v>591</v>
      </c>
      <c r="C2968" t="s">
        <v>1545</v>
      </c>
    </row>
    <row r="2969" spans="1:3">
      <c r="A2969" s="45" t="s">
        <v>592</v>
      </c>
      <c r="B2969" s="44" t="s">
        <v>593</v>
      </c>
      <c r="C2969" t="s">
        <v>1545</v>
      </c>
    </row>
    <row r="2970" spans="1:3">
      <c r="A2970" s="45" t="s">
        <v>594</v>
      </c>
      <c r="B2970" s="44" t="s">
        <v>595</v>
      </c>
      <c r="C2970" t="s">
        <v>1545</v>
      </c>
    </row>
    <row r="2971" spans="1:3">
      <c r="A2971" s="45" t="s">
        <v>596</v>
      </c>
      <c r="B2971" s="44" t="s">
        <v>597</v>
      </c>
      <c r="C2971" t="s">
        <v>1545</v>
      </c>
    </row>
    <row r="2972" spans="1:3">
      <c r="A2972" s="45" t="s">
        <v>6051</v>
      </c>
      <c r="B2972" s="44" t="s">
        <v>6052</v>
      </c>
      <c r="C2972" t="s">
        <v>1545</v>
      </c>
    </row>
    <row r="2973" spans="1:3">
      <c r="A2973" s="45" t="s">
        <v>598</v>
      </c>
      <c r="B2973" s="44" t="s">
        <v>599</v>
      </c>
      <c r="C2973" t="s">
        <v>1545</v>
      </c>
    </row>
    <row r="2974" spans="1:3">
      <c r="A2974" s="45" t="s">
        <v>600</v>
      </c>
      <c r="B2974" s="44" t="s">
        <v>601</v>
      </c>
      <c r="C2974" t="s">
        <v>1545</v>
      </c>
    </row>
    <row r="2975" spans="1:3">
      <c r="A2975" s="45" t="s">
        <v>602</v>
      </c>
      <c r="B2975" s="44" t="s">
        <v>603</v>
      </c>
      <c r="C2975" t="s">
        <v>1545</v>
      </c>
    </row>
    <row r="2976" spans="1:3">
      <c r="A2976" s="45" t="s">
        <v>604</v>
      </c>
      <c r="B2976" s="44" t="s">
        <v>605</v>
      </c>
      <c r="C2976" t="s">
        <v>1545</v>
      </c>
    </row>
    <row r="2977" spans="1:3">
      <c r="A2977" s="45" t="s">
        <v>6053</v>
      </c>
      <c r="B2977" s="44" t="s">
        <v>6054</v>
      </c>
      <c r="C2977" t="e">
        <v>#N/A</v>
      </c>
    </row>
    <row r="2978" spans="1:3">
      <c r="A2978" s="45" t="s">
        <v>6055</v>
      </c>
      <c r="B2978" s="44" t="s">
        <v>6056</v>
      </c>
      <c r="C2978" t="e">
        <v>#N/A</v>
      </c>
    </row>
    <row r="2979" spans="1:3">
      <c r="A2979" s="45" t="s">
        <v>6057</v>
      </c>
      <c r="B2979" s="44" t="s">
        <v>6058</v>
      </c>
      <c r="C2979" t="e">
        <v>#N/A</v>
      </c>
    </row>
    <row r="2980" spans="1:3">
      <c r="A2980" s="45" t="s">
        <v>6059</v>
      </c>
      <c r="B2980" s="44" t="s">
        <v>6060</v>
      </c>
      <c r="C2980" t="e">
        <v>#N/A</v>
      </c>
    </row>
    <row r="2981" spans="1:3">
      <c r="A2981" s="45" t="s">
        <v>6061</v>
      </c>
      <c r="B2981" s="44" t="s">
        <v>6062</v>
      </c>
      <c r="C2981" t="s">
        <v>1545</v>
      </c>
    </row>
    <row r="2982" spans="1:3">
      <c r="A2982" s="45" t="s">
        <v>6063</v>
      </c>
      <c r="B2982" s="44" t="s">
        <v>6064</v>
      </c>
      <c r="C2982" t="e">
        <v>#N/A</v>
      </c>
    </row>
    <row r="2983" spans="1:3">
      <c r="A2983" s="45" t="s">
        <v>6065</v>
      </c>
      <c r="B2983" s="44" t="s">
        <v>6066</v>
      </c>
      <c r="C2983" t="e">
        <v>#N/A</v>
      </c>
    </row>
    <row r="2984" spans="1:3">
      <c r="A2984" s="45" t="s">
        <v>6067</v>
      </c>
      <c r="B2984" s="44" t="s">
        <v>6068</v>
      </c>
      <c r="C2984" t="e">
        <v>#N/A</v>
      </c>
    </row>
    <row r="2985" spans="1:3">
      <c r="A2985" s="45" t="s">
        <v>6069</v>
      </c>
      <c r="B2985" s="44" t="s">
        <v>6070</v>
      </c>
      <c r="C2985" t="e">
        <v>#N/A</v>
      </c>
    </row>
    <row r="2986" spans="1:3">
      <c r="A2986" s="45" t="s">
        <v>6071</v>
      </c>
      <c r="B2986" s="44" t="s">
        <v>6072</v>
      </c>
      <c r="C2986" t="e">
        <v>#N/A</v>
      </c>
    </row>
    <row r="2987" spans="1:3">
      <c r="A2987" s="45" t="s">
        <v>6073</v>
      </c>
      <c r="B2987" s="44" t="s">
        <v>6074</v>
      </c>
      <c r="C2987" t="e">
        <v>#N/A</v>
      </c>
    </row>
    <row r="2988" spans="1:3">
      <c r="A2988" s="45" t="s">
        <v>6075</v>
      </c>
      <c r="B2988" s="44" t="s">
        <v>6076</v>
      </c>
      <c r="C2988" t="e">
        <v>#N/A</v>
      </c>
    </row>
    <row r="2989" spans="1:3">
      <c r="A2989" s="45" t="s">
        <v>6077</v>
      </c>
      <c r="B2989" s="44" t="s">
        <v>6078</v>
      </c>
      <c r="C2989" t="e">
        <v>#N/A</v>
      </c>
    </row>
    <row r="2990" spans="1:3">
      <c r="A2990" s="45" t="s">
        <v>6079</v>
      </c>
      <c r="B2990" s="44" t="s">
        <v>6080</v>
      </c>
      <c r="C2990" t="e">
        <v>#N/A</v>
      </c>
    </row>
    <row r="2991" spans="1:3">
      <c r="A2991" s="45" t="s">
        <v>6081</v>
      </c>
      <c r="B2991" s="44" t="s">
        <v>6082</v>
      </c>
      <c r="C2991" t="e">
        <v>#N/A</v>
      </c>
    </row>
    <row r="2992" spans="1:3">
      <c r="A2992" s="45" t="s">
        <v>6083</v>
      </c>
      <c r="B2992" s="44" t="s">
        <v>6084</v>
      </c>
      <c r="C2992" t="s">
        <v>1545</v>
      </c>
    </row>
    <row r="2993" spans="1:3">
      <c r="A2993" s="45" t="s">
        <v>6085</v>
      </c>
      <c r="B2993" s="44" t="s">
        <v>6086</v>
      </c>
      <c r="C2993" t="s">
        <v>1545</v>
      </c>
    </row>
    <row r="2994" spans="1:3">
      <c r="A2994" s="45" t="s">
        <v>6087</v>
      </c>
      <c r="B2994" s="44" t="s">
        <v>6088</v>
      </c>
      <c r="C2994" t="s">
        <v>1545</v>
      </c>
    </row>
    <row r="2995" spans="1:3">
      <c r="A2995" s="45" t="s">
        <v>6089</v>
      </c>
      <c r="B2995" s="44" t="s">
        <v>6090</v>
      </c>
      <c r="C2995" t="s">
        <v>1545</v>
      </c>
    </row>
    <row r="2996" spans="1:3">
      <c r="A2996" s="45" t="s">
        <v>6091</v>
      </c>
      <c r="B2996" s="44" t="s">
        <v>6092</v>
      </c>
      <c r="C2996" t="e">
        <v>#N/A</v>
      </c>
    </row>
    <row r="2997" spans="1:3">
      <c r="A2997" s="45" t="s">
        <v>6093</v>
      </c>
      <c r="B2997" s="44" t="s">
        <v>6094</v>
      </c>
      <c r="C2997" t="e">
        <v>#N/A</v>
      </c>
    </row>
    <row r="2998" spans="1:3">
      <c r="A2998" s="45" t="s">
        <v>6095</v>
      </c>
      <c r="B2998" s="44" t="s">
        <v>6096</v>
      </c>
      <c r="C2998" t="e">
        <v>#N/A</v>
      </c>
    </row>
    <row r="2999" spans="1:3">
      <c r="A2999" s="45" t="s">
        <v>6097</v>
      </c>
      <c r="B2999" s="44" t="s">
        <v>6098</v>
      </c>
      <c r="C2999" t="e">
        <v>#N/A</v>
      </c>
    </row>
    <row r="3000" spans="1:3">
      <c r="A3000" s="45" t="s">
        <v>6099</v>
      </c>
      <c r="B3000" s="44" t="s">
        <v>6100</v>
      </c>
      <c r="C3000" t="e">
        <v>#N/A</v>
      </c>
    </row>
    <row r="3001" spans="1:3">
      <c r="A3001" s="45" t="s">
        <v>6101</v>
      </c>
      <c r="B3001" s="44" t="s">
        <v>6102</v>
      </c>
      <c r="C3001">
        <v>0</v>
      </c>
    </row>
    <row r="3002" spans="1:3">
      <c r="A3002" s="45" t="s">
        <v>6103</v>
      </c>
      <c r="B3002" s="44" t="s">
        <v>6104</v>
      </c>
      <c r="C3002" t="s">
        <v>1545</v>
      </c>
    </row>
    <row r="3003" spans="1:3">
      <c r="A3003" s="45" t="s">
        <v>606</v>
      </c>
      <c r="B3003" s="44" t="s">
        <v>607</v>
      </c>
      <c r="C3003" t="s">
        <v>1545</v>
      </c>
    </row>
    <row r="3004" spans="1:3">
      <c r="A3004" s="45" t="s">
        <v>104</v>
      </c>
      <c r="B3004" s="44" t="s">
        <v>105</v>
      </c>
      <c r="C3004" t="s">
        <v>1430</v>
      </c>
    </row>
    <row r="3005" spans="1:3">
      <c r="A3005" s="45" t="s">
        <v>6105</v>
      </c>
      <c r="B3005" s="44" t="s">
        <v>6106</v>
      </c>
      <c r="C3005" t="e">
        <v>#N/A</v>
      </c>
    </row>
    <row r="3006" spans="1:3">
      <c r="A3006" s="45" t="s">
        <v>1025</v>
      </c>
      <c r="B3006" s="44" t="s">
        <v>1026</v>
      </c>
      <c r="C3006" t="s">
        <v>1878</v>
      </c>
    </row>
    <row r="3007" spans="1:3">
      <c r="A3007" s="45" t="s">
        <v>608</v>
      </c>
      <c r="B3007" s="44" t="s">
        <v>609</v>
      </c>
      <c r="C3007" t="s">
        <v>1545</v>
      </c>
    </row>
    <row r="3008" spans="1:3">
      <c r="A3008" s="45" t="s">
        <v>610</v>
      </c>
      <c r="B3008" s="44" t="s">
        <v>611</v>
      </c>
      <c r="C3008" t="s">
        <v>1545</v>
      </c>
    </row>
    <row r="3009" spans="1:3">
      <c r="A3009" s="45" t="s">
        <v>612</v>
      </c>
      <c r="B3009" s="44" t="s">
        <v>613</v>
      </c>
      <c r="C3009" t="s">
        <v>1545</v>
      </c>
    </row>
    <row r="3010" spans="1:3">
      <c r="A3010" s="45" t="s">
        <v>614</v>
      </c>
      <c r="B3010" s="44" t="s">
        <v>615</v>
      </c>
      <c r="C3010" t="s">
        <v>1545</v>
      </c>
    </row>
    <row r="3011" spans="1:3">
      <c r="A3011" s="45" t="s">
        <v>616</v>
      </c>
      <c r="B3011" s="44" t="s">
        <v>617</v>
      </c>
      <c r="C3011" t="s">
        <v>1430</v>
      </c>
    </row>
    <row r="3012" spans="1:3">
      <c r="A3012" s="45" t="s">
        <v>106</v>
      </c>
      <c r="B3012" s="44" t="s">
        <v>107</v>
      </c>
      <c r="C3012" t="s">
        <v>1430</v>
      </c>
    </row>
    <row r="3013" spans="1:3">
      <c r="A3013" s="45" t="s">
        <v>618</v>
      </c>
      <c r="B3013" s="44" t="s">
        <v>619</v>
      </c>
      <c r="C3013" t="s">
        <v>1545</v>
      </c>
    </row>
    <row r="3014" spans="1:3">
      <c r="A3014" s="45" t="s">
        <v>6107</v>
      </c>
      <c r="B3014" s="44" t="s">
        <v>6108</v>
      </c>
      <c r="C3014" t="s">
        <v>2733</v>
      </c>
    </row>
    <row r="3015" spans="1:3">
      <c r="A3015" s="45" t="s">
        <v>6109</v>
      </c>
      <c r="B3015" s="44" t="s">
        <v>6110</v>
      </c>
      <c r="C3015" t="s">
        <v>2733</v>
      </c>
    </row>
    <row r="3016" spans="1:3">
      <c r="A3016" s="45" t="s">
        <v>6111</v>
      </c>
      <c r="B3016" s="44" t="s">
        <v>6112</v>
      </c>
      <c r="C3016" t="s">
        <v>2733</v>
      </c>
    </row>
    <row r="3017" spans="1:3">
      <c r="A3017" s="45" t="s">
        <v>6113</v>
      </c>
      <c r="B3017" s="44" t="s">
        <v>6114</v>
      </c>
      <c r="C3017" t="s">
        <v>2733</v>
      </c>
    </row>
    <row r="3018" spans="1:3">
      <c r="A3018" s="45" t="s">
        <v>6115</v>
      </c>
      <c r="B3018" s="44" t="s">
        <v>6116</v>
      </c>
      <c r="C3018" t="s">
        <v>2733</v>
      </c>
    </row>
    <row r="3019" spans="1:3">
      <c r="A3019" s="45" t="s">
        <v>6117</v>
      </c>
      <c r="B3019" s="44" t="s">
        <v>6118</v>
      </c>
      <c r="C3019" t="s">
        <v>2733</v>
      </c>
    </row>
    <row r="3020" spans="1:3">
      <c r="A3020" s="45" t="s">
        <v>6119</v>
      </c>
      <c r="B3020" s="44" t="s">
        <v>6120</v>
      </c>
      <c r="C3020" t="s">
        <v>2733</v>
      </c>
    </row>
    <row r="3021" spans="1:3">
      <c r="A3021" s="45" t="s">
        <v>6121</v>
      </c>
      <c r="B3021" s="44" t="s">
        <v>6122</v>
      </c>
      <c r="C3021" t="s">
        <v>2733</v>
      </c>
    </row>
    <row r="3022" spans="1:3">
      <c r="A3022" s="45" t="s">
        <v>6123</v>
      </c>
      <c r="B3022" s="44" t="s">
        <v>6124</v>
      </c>
      <c r="C3022" t="s">
        <v>2733</v>
      </c>
    </row>
    <row r="3023" spans="1:3">
      <c r="A3023" s="45" t="s">
        <v>6125</v>
      </c>
      <c r="B3023" s="44" t="s">
        <v>6126</v>
      </c>
      <c r="C3023" t="s">
        <v>2733</v>
      </c>
    </row>
    <row r="3024" spans="1:3">
      <c r="A3024" s="45" t="s">
        <v>6127</v>
      </c>
      <c r="B3024" s="44" t="s">
        <v>6128</v>
      </c>
      <c r="C3024" t="s">
        <v>2733</v>
      </c>
    </row>
    <row r="3025" spans="1:3">
      <c r="A3025" s="45" t="s">
        <v>6129</v>
      </c>
      <c r="B3025" s="44" t="s">
        <v>6130</v>
      </c>
      <c r="C3025" t="s">
        <v>2733</v>
      </c>
    </row>
    <row r="3026" spans="1:3">
      <c r="A3026" s="45" t="s">
        <v>6131</v>
      </c>
      <c r="B3026" s="44" t="s">
        <v>6132</v>
      </c>
      <c r="C3026" t="s">
        <v>2733</v>
      </c>
    </row>
    <row r="3027" spans="1:3">
      <c r="A3027" s="45" t="s">
        <v>6133</v>
      </c>
      <c r="B3027" s="44" t="s">
        <v>6134</v>
      </c>
      <c r="C3027" t="s">
        <v>2733</v>
      </c>
    </row>
    <row r="3028" spans="1:3">
      <c r="A3028" s="45" t="s">
        <v>6135</v>
      </c>
      <c r="B3028" s="44" t="s">
        <v>6136</v>
      </c>
      <c r="C3028" t="s">
        <v>2733</v>
      </c>
    </row>
    <row r="3029" spans="1:3">
      <c r="A3029" s="45" t="s">
        <v>6137</v>
      </c>
      <c r="B3029" s="44" t="s">
        <v>6138</v>
      </c>
      <c r="C3029" t="s">
        <v>2733</v>
      </c>
    </row>
    <row r="3030" spans="1:3">
      <c r="A3030" s="45" t="s">
        <v>6139</v>
      </c>
      <c r="B3030" s="44" t="s">
        <v>6140</v>
      </c>
      <c r="C3030" t="s">
        <v>2733</v>
      </c>
    </row>
    <row r="3031" spans="1:3">
      <c r="A3031" s="45" t="s">
        <v>6141</v>
      </c>
      <c r="B3031" s="44" t="s">
        <v>6142</v>
      </c>
      <c r="C3031" t="s">
        <v>2733</v>
      </c>
    </row>
    <row r="3032" spans="1:3">
      <c r="A3032" s="45" t="s">
        <v>6143</v>
      </c>
      <c r="B3032" s="44" t="s">
        <v>6144</v>
      </c>
      <c r="C3032" t="s">
        <v>2733</v>
      </c>
    </row>
    <row r="3033" spans="1:3">
      <c r="A3033" s="45" t="s">
        <v>6145</v>
      </c>
      <c r="B3033" s="44" t="s">
        <v>6146</v>
      </c>
      <c r="C3033" t="e">
        <v>#N/A</v>
      </c>
    </row>
    <row r="3034" spans="1:3">
      <c r="A3034" s="45" t="s">
        <v>6147</v>
      </c>
      <c r="B3034" s="44" t="s">
        <v>6148</v>
      </c>
      <c r="C3034" t="e">
        <v>#N/A</v>
      </c>
    </row>
    <row r="3035" spans="1:3">
      <c r="A3035" s="45" t="s">
        <v>6149</v>
      </c>
      <c r="B3035" s="44" t="s">
        <v>6150</v>
      </c>
      <c r="C3035" t="s">
        <v>1430</v>
      </c>
    </row>
    <row r="3036" spans="1:3">
      <c r="A3036" s="45" t="s">
        <v>626</v>
      </c>
      <c r="B3036" s="44" t="s">
        <v>627</v>
      </c>
      <c r="C3036" t="s">
        <v>1430</v>
      </c>
    </row>
    <row r="3037" spans="1:3">
      <c r="A3037" s="45" t="s">
        <v>628</v>
      </c>
      <c r="B3037" s="44" t="s">
        <v>629</v>
      </c>
      <c r="C3037" t="s">
        <v>10</v>
      </c>
    </row>
    <row r="3038" spans="1:3">
      <c r="A3038" s="45" t="s">
        <v>630</v>
      </c>
      <c r="B3038" s="44" t="s">
        <v>631</v>
      </c>
      <c r="C3038" t="s">
        <v>1545</v>
      </c>
    </row>
    <row r="3039" spans="1:3">
      <c r="A3039" s="45" t="s">
        <v>632</v>
      </c>
      <c r="B3039" s="44" t="s">
        <v>633</v>
      </c>
      <c r="C3039" t="s">
        <v>1545</v>
      </c>
    </row>
    <row r="3040" spans="1:3">
      <c r="A3040" s="45" t="s">
        <v>634</v>
      </c>
      <c r="B3040" s="44" t="s">
        <v>635</v>
      </c>
      <c r="C3040" t="s">
        <v>1430</v>
      </c>
    </row>
    <row r="3041" spans="1:3">
      <c r="A3041" s="45" t="s">
        <v>6151</v>
      </c>
      <c r="B3041" s="44" t="s">
        <v>6152</v>
      </c>
      <c r="C3041" t="s">
        <v>2733</v>
      </c>
    </row>
    <row r="3042" spans="1:3">
      <c r="A3042" s="45" t="s">
        <v>6153</v>
      </c>
      <c r="B3042" s="44" t="s">
        <v>6154</v>
      </c>
      <c r="C3042" t="e">
        <v>#N/A</v>
      </c>
    </row>
    <row r="3043" spans="1:3">
      <c r="A3043" s="45" t="s">
        <v>6155</v>
      </c>
      <c r="B3043" s="44" t="s">
        <v>6156</v>
      </c>
      <c r="C3043" t="e">
        <v>#N/A</v>
      </c>
    </row>
    <row r="3044" spans="1:3">
      <c r="A3044" s="45" t="s">
        <v>6157</v>
      </c>
      <c r="B3044" s="44" t="s">
        <v>6158</v>
      </c>
      <c r="C3044" t="e">
        <v>#N/A</v>
      </c>
    </row>
    <row r="3045" spans="1:3">
      <c r="A3045" s="45" t="s">
        <v>6159</v>
      </c>
      <c r="B3045" s="44" t="s">
        <v>6160</v>
      </c>
      <c r="C3045" t="e">
        <v>#N/A</v>
      </c>
    </row>
    <row r="3046" spans="1:3">
      <c r="A3046" s="45" t="s">
        <v>6161</v>
      </c>
      <c r="B3046" s="44" t="s">
        <v>6162</v>
      </c>
      <c r="C3046" t="e">
        <v>#N/A</v>
      </c>
    </row>
    <row r="3047" spans="1:3">
      <c r="A3047" s="45" t="s">
        <v>6163</v>
      </c>
      <c r="B3047" s="44" t="s">
        <v>6164</v>
      </c>
      <c r="C3047" t="e">
        <v>#N/A</v>
      </c>
    </row>
    <row r="3048" spans="1:3">
      <c r="A3048" s="45" t="s">
        <v>6165</v>
      </c>
      <c r="B3048" s="44" t="s">
        <v>6166</v>
      </c>
      <c r="C3048" t="e">
        <v>#N/A</v>
      </c>
    </row>
    <row r="3049" spans="1:3">
      <c r="A3049" s="45" t="s">
        <v>6167</v>
      </c>
      <c r="B3049" s="44" t="s">
        <v>6168</v>
      </c>
      <c r="C3049" t="e">
        <v>#N/A</v>
      </c>
    </row>
    <row r="3050" spans="1:3">
      <c r="A3050" s="45" t="s">
        <v>6169</v>
      </c>
      <c r="B3050" s="44" t="s">
        <v>6170</v>
      </c>
      <c r="C3050" t="e">
        <v>#N/A</v>
      </c>
    </row>
    <row r="3051" spans="1:3">
      <c r="A3051" s="45" t="s">
        <v>6171</v>
      </c>
      <c r="B3051" s="44" t="s">
        <v>6172</v>
      </c>
      <c r="C3051" t="e">
        <v>#N/A</v>
      </c>
    </row>
    <row r="3052" spans="1:3">
      <c r="A3052" s="45" t="s">
        <v>6173</v>
      </c>
      <c r="B3052" s="44" t="s">
        <v>6174</v>
      </c>
      <c r="C3052" t="e">
        <v>#N/A</v>
      </c>
    </row>
    <row r="3053" spans="1:3">
      <c r="A3053" s="45" t="s">
        <v>6175</v>
      </c>
      <c r="B3053" s="44" t="s">
        <v>6176</v>
      </c>
      <c r="C3053" t="e">
        <v>#N/A</v>
      </c>
    </row>
    <row r="3054" spans="1:3">
      <c r="A3054" s="45" t="s">
        <v>6177</v>
      </c>
      <c r="B3054" s="44" t="s">
        <v>6178</v>
      </c>
      <c r="C3054" t="e">
        <v>#N/A</v>
      </c>
    </row>
    <row r="3055" spans="1:3">
      <c r="A3055" s="45" t="s">
        <v>6179</v>
      </c>
      <c r="B3055" s="44" t="s">
        <v>6180</v>
      </c>
      <c r="C3055" t="e">
        <v>#N/A</v>
      </c>
    </row>
    <row r="3056" spans="1:3">
      <c r="A3056" s="45" t="s">
        <v>6181</v>
      </c>
      <c r="B3056" s="44" t="s">
        <v>6182</v>
      </c>
      <c r="C3056" t="e">
        <v>#N/A</v>
      </c>
    </row>
    <row r="3057" spans="1:3">
      <c r="A3057" s="45" t="s">
        <v>6183</v>
      </c>
      <c r="B3057" s="44" t="s">
        <v>6184</v>
      </c>
      <c r="C3057" t="e">
        <v>#N/A</v>
      </c>
    </row>
    <row r="3058" spans="1:3">
      <c r="A3058" s="45" t="s">
        <v>6185</v>
      </c>
      <c r="B3058" s="44" t="s">
        <v>6186</v>
      </c>
      <c r="C3058" t="e">
        <v>#N/A</v>
      </c>
    </row>
    <row r="3059" spans="1:3">
      <c r="A3059" s="45" t="s">
        <v>6187</v>
      </c>
      <c r="B3059" s="44" t="s">
        <v>6188</v>
      </c>
      <c r="C3059" t="e">
        <v>#N/A</v>
      </c>
    </row>
    <row r="3060" spans="1:3">
      <c r="A3060" s="45" t="s">
        <v>6189</v>
      </c>
      <c r="B3060" s="44" t="s">
        <v>6190</v>
      </c>
      <c r="C3060" t="e">
        <v>#N/A</v>
      </c>
    </row>
    <row r="3061" spans="1:3">
      <c r="A3061" s="45" t="s">
        <v>6191</v>
      </c>
      <c r="B3061" s="44" t="s">
        <v>6192</v>
      </c>
      <c r="C3061">
        <v>0</v>
      </c>
    </row>
    <row r="3062" spans="1:3">
      <c r="A3062" s="45" t="s">
        <v>108</v>
      </c>
      <c r="B3062" s="44" t="s">
        <v>109</v>
      </c>
      <c r="C3062" t="s">
        <v>1430</v>
      </c>
    </row>
    <row r="3063" spans="1:3">
      <c r="A3063" s="45" t="s">
        <v>110</v>
      </c>
      <c r="B3063" s="44" t="s">
        <v>111</v>
      </c>
      <c r="C3063" t="s">
        <v>1430</v>
      </c>
    </row>
    <row r="3064" spans="1:3">
      <c r="A3064" s="45" t="s">
        <v>636</v>
      </c>
      <c r="B3064" s="44" t="s">
        <v>637</v>
      </c>
      <c r="C3064" t="s">
        <v>1545</v>
      </c>
    </row>
    <row r="3065" spans="1:3">
      <c r="A3065" s="45" t="s">
        <v>6193</v>
      </c>
      <c r="B3065" s="44" t="s">
        <v>5958</v>
      </c>
      <c r="C3065" t="e">
        <v>#N/A</v>
      </c>
    </row>
    <row r="3066" spans="1:3">
      <c r="A3066" s="45" t="s">
        <v>112</v>
      </c>
      <c r="B3066" s="44" t="s">
        <v>113</v>
      </c>
      <c r="C3066" t="s">
        <v>1430</v>
      </c>
    </row>
    <row r="3067" spans="1:3">
      <c r="A3067" s="45" t="s">
        <v>6194</v>
      </c>
      <c r="B3067" s="44" t="s">
        <v>5958</v>
      </c>
      <c r="C3067" t="e">
        <v>#N/A</v>
      </c>
    </row>
    <row r="3068" spans="1:3">
      <c r="A3068" s="45" t="s">
        <v>6195</v>
      </c>
      <c r="B3068" s="44" t="s">
        <v>6196</v>
      </c>
      <c r="C3068" t="s">
        <v>1545</v>
      </c>
    </row>
    <row r="3069" spans="1:3">
      <c r="A3069" s="45" t="s">
        <v>6197</v>
      </c>
      <c r="B3069" s="44" t="s">
        <v>6198</v>
      </c>
      <c r="C3069" t="e">
        <v>#N/A</v>
      </c>
    </row>
    <row r="3070" spans="1:3">
      <c r="A3070" s="45" t="s">
        <v>367</v>
      </c>
      <c r="B3070" s="44" t="s">
        <v>368</v>
      </c>
      <c r="C3070" t="s">
        <v>1086</v>
      </c>
    </row>
    <row r="3071" spans="1:3">
      <c r="A3071" s="45" t="s">
        <v>6199</v>
      </c>
      <c r="B3071" s="44" t="s">
        <v>2827</v>
      </c>
      <c r="C3071" t="e">
        <v>#N/A</v>
      </c>
    </row>
    <row r="3072" spans="1:3">
      <c r="A3072" s="45" t="s">
        <v>771</v>
      </c>
      <c r="B3072" s="44" t="s">
        <v>13</v>
      </c>
      <c r="C3072" t="s">
        <v>1086</v>
      </c>
    </row>
    <row r="3073" spans="1:3">
      <c r="A3073" s="45" t="s">
        <v>6200</v>
      </c>
      <c r="B3073" s="44" t="s">
        <v>6201</v>
      </c>
      <c r="C3073">
        <v>0</v>
      </c>
    </row>
    <row r="3074" spans="1:3">
      <c r="A3074" s="45" t="s">
        <v>6202</v>
      </c>
      <c r="B3074" s="44" t="s">
        <v>6203</v>
      </c>
      <c r="C3074" t="e">
        <v>#N/A</v>
      </c>
    </row>
    <row r="3075" spans="1:3">
      <c r="A3075" s="45" t="s">
        <v>6204</v>
      </c>
      <c r="B3075" s="44" t="s">
        <v>6205</v>
      </c>
      <c r="C3075">
        <v>0</v>
      </c>
    </row>
    <row r="3076" spans="1:3">
      <c r="A3076" s="45" t="s">
        <v>6206</v>
      </c>
      <c r="B3076" s="44" t="s">
        <v>6207</v>
      </c>
      <c r="C3076">
        <v>0</v>
      </c>
    </row>
    <row r="3077" spans="1:3">
      <c r="A3077" s="45" t="s">
        <v>6208</v>
      </c>
      <c r="B3077" s="44" t="s">
        <v>6209</v>
      </c>
      <c r="C3077">
        <v>0</v>
      </c>
    </row>
    <row r="3078" spans="1:3">
      <c r="A3078" s="45" t="s">
        <v>6210</v>
      </c>
      <c r="B3078" s="44" t="s">
        <v>6211</v>
      </c>
      <c r="C3078" t="s">
        <v>1308</v>
      </c>
    </row>
    <row r="3079" spans="1:3">
      <c r="A3079" s="45" t="s">
        <v>6212</v>
      </c>
      <c r="B3079" s="44" t="s">
        <v>6213</v>
      </c>
      <c r="C3079">
        <v>0</v>
      </c>
    </row>
    <row r="3080" spans="1:3">
      <c r="A3080" s="45" t="s">
        <v>6214</v>
      </c>
      <c r="B3080" s="44" t="s">
        <v>6215</v>
      </c>
      <c r="C3080" t="e">
        <v>#N/A</v>
      </c>
    </row>
    <row r="3081" spans="1:3">
      <c r="A3081" s="45" t="s">
        <v>6216</v>
      </c>
      <c r="B3081" s="44" t="s">
        <v>6217</v>
      </c>
      <c r="C3081">
        <v>0</v>
      </c>
    </row>
    <row r="3082" spans="1:3">
      <c r="A3082" s="45" t="s">
        <v>6218</v>
      </c>
      <c r="B3082" s="44" t="s">
        <v>6219</v>
      </c>
      <c r="C3082">
        <v>0</v>
      </c>
    </row>
    <row r="3083" spans="1:3">
      <c r="A3083" s="45" t="s">
        <v>6220</v>
      </c>
      <c r="B3083" s="44" t="s">
        <v>6221</v>
      </c>
      <c r="C3083" t="s">
        <v>1430</v>
      </c>
    </row>
    <row r="3084" spans="1:3">
      <c r="A3084" s="45" t="s">
        <v>6222</v>
      </c>
      <c r="B3084" s="44" t="s">
        <v>6223</v>
      </c>
      <c r="C3084" t="s">
        <v>6868</v>
      </c>
    </row>
    <row r="3085" spans="1:3">
      <c r="A3085" s="45" t="s">
        <v>6224</v>
      </c>
      <c r="B3085" s="44" t="s">
        <v>6225</v>
      </c>
      <c r="C3085">
        <v>0</v>
      </c>
    </row>
    <row r="3086" spans="1:3">
      <c r="A3086" s="45" t="s">
        <v>6226</v>
      </c>
      <c r="B3086" s="44" t="s">
        <v>6227</v>
      </c>
      <c r="C3086" t="e">
        <v>#N/A</v>
      </c>
    </row>
    <row r="3087" spans="1:3">
      <c r="A3087" s="45" t="s">
        <v>6228</v>
      </c>
      <c r="B3087" s="44" t="s">
        <v>6229</v>
      </c>
      <c r="C3087" t="e">
        <v>#N/A</v>
      </c>
    </row>
    <row r="3088" spans="1:3">
      <c r="A3088" s="45" t="s">
        <v>6230</v>
      </c>
      <c r="B3088" s="44" t="s">
        <v>6231</v>
      </c>
      <c r="C3088">
        <v>0</v>
      </c>
    </row>
    <row r="3089" spans="1:3">
      <c r="A3089" s="45" t="s">
        <v>6232</v>
      </c>
      <c r="B3089" s="44" t="s">
        <v>6233</v>
      </c>
      <c r="C3089" t="s">
        <v>6868</v>
      </c>
    </row>
    <row r="3090" spans="1:3">
      <c r="A3090" s="45" t="s">
        <v>6234</v>
      </c>
      <c r="B3090" s="44" t="s">
        <v>6235</v>
      </c>
      <c r="C3090" t="e">
        <v>#N/A</v>
      </c>
    </row>
    <row r="3091" spans="1:3">
      <c r="A3091" s="45" t="s">
        <v>6236</v>
      </c>
      <c r="B3091" s="44" t="s">
        <v>6237</v>
      </c>
      <c r="C3091" t="e">
        <v>#N/A</v>
      </c>
    </row>
    <row r="3092" spans="1:3">
      <c r="A3092" s="45" t="s">
        <v>6238</v>
      </c>
      <c r="B3092" s="44" t="s">
        <v>6239</v>
      </c>
      <c r="C3092" t="e">
        <v>#N/A</v>
      </c>
    </row>
    <row r="3093" spans="1:3">
      <c r="A3093" s="45" t="s">
        <v>6240</v>
      </c>
      <c r="B3093" s="44" t="s">
        <v>6241</v>
      </c>
      <c r="C3093" t="e">
        <v>#N/A</v>
      </c>
    </row>
    <row r="3094" spans="1:3">
      <c r="A3094" s="45" t="s">
        <v>6242</v>
      </c>
      <c r="B3094" s="44" t="s">
        <v>6243</v>
      </c>
      <c r="C3094" t="e">
        <v>#N/A</v>
      </c>
    </row>
    <row r="3095" spans="1:3">
      <c r="A3095" s="45" t="s">
        <v>6244</v>
      </c>
      <c r="B3095" s="44" t="s">
        <v>6245</v>
      </c>
      <c r="C3095">
        <v>0</v>
      </c>
    </row>
    <row r="3096" spans="1:3">
      <c r="A3096" s="45" t="s">
        <v>6246</v>
      </c>
      <c r="B3096" s="44" t="s">
        <v>6247</v>
      </c>
      <c r="C3096" t="e">
        <v>#N/A</v>
      </c>
    </row>
    <row r="3097" spans="1:3">
      <c r="A3097" s="45" t="s">
        <v>6248</v>
      </c>
      <c r="B3097" s="44" t="s">
        <v>6249</v>
      </c>
      <c r="C3097" t="e">
        <v>#N/A</v>
      </c>
    </row>
    <row r="3098" spans="1:3">
      <c r="A3098" s="45" t="s">
        <v>6250</v>
      </c>
      <c r="B3098" s="44" t="s">
        <v>6251</v>
      </c>
      <c r="C3098">
        <v>0</v>
      </c>
    </row>
    <row r="3099" spans="1:3">
      <c r="A3099" s="45" t="s">
        <v>6252</v>
      </c>
      <c r="B3099" s="44" t="s">
        <v>6253</v>
      </c>
      <c r="C3099" t="e">
        <v>#N/A</v>
      </c>
    </row>
    <row r="3100" spans="1:3">
      <c r="A3100" s="45" t="s">
        <v>6254</v>
      </c>
      <c r="B3100" s="44" t="s">
        <v>2829</v>
      </c>
      <c r="C3100" t="s">
        <v>2073</v>
      </c>
    </row>
    <row r="3101" spans="1:3">
      <c r="A3101" s="45" t="s">
        <v>6255</v>
      </c>
      <c r="B3101" s="44" t="s">
        <v>6256</v>
      </c>
      <c r="C3101" t="e">
        <v>#N/A</v>
      </c>
    </row>
    <row r="3102" spans="1:3">
      <c r="A3102" s="45" t="s">
        <v>6257</v>
      </c>
      <c r="B3102" s="44" t="s">
        <v>6258</v>
      </c>
      <c r="C3102">
        <v>0</v>
      </c>
    </row>
    <row r="3103" spans="1:3">
      <c r="A3103" s="45" t="s">
        <v>6259</v>
      </c>
      <c r="B3103" s="44" t="s">
        <v>6260</v>
      </c>
      <c r="C3103">
        <v>0</v>
      </c>
    </row>
    <row r="3104" spans="1:3">
      <c r="A3104" s="45" t="s">
        <v>6261</v>
      </c>
      <c r="B3104" s="44" t="s">
        <v>6262</v>
      </c>
      <c r="C3104">
        <v>0</v>
      </c>
    </row>
    <row r="3105" spans="1:3">
      <c r="A3105" s="45" t="s">
        <v>6263</v>
      </c>
      <c r="B3105" s="44" t="s">
        <v>6264</v>
      </c>
      <c r="C3105">
        <v>0</v>
      </c>
    </row>
    <row r="3106" spans="1:3">
      <c r="A3106" s="45" t="s">
        <v>6265</v>
      </c>
      <c r="B3106" s="44" t="s">
        <v>6266</v>
      </c>
      <c r="C3106">
        <v>0</v>
      </c>
    </row>
    <row r="3107" spans="1:3">
      <c r="A3107" s="45" t="s">
        <v>6267</v>
      </c>
      <c r="B3107" s="44" t="s">
        <v>6268</v>
      </c>
      <c r="C3107" t="e">
        <v>#N/A</v>
      </c>
    </row>
    <row r="3108" spans="1:3">
      <c r="A3108" s="45" t="s">
        <v>6269</v>
      </c>
      <c r="B3108" s="44" t="s">
        <v>6270</v>
      </c>
      <c r="C3108" t="e">
        <v>#N/A</v>
      </c>
    </row>
    <row r="3109" spans="1:3">
      <c r="A3109" s="45" t="s">
        <v>6271</v>
      </c>
      <c r="B3109" s="44" t="s">
        <v>6272</v>
      </c>
      <c r="C3109" t="e">
        <v>#N/A</v>
      </c>
    </row>
    <row r="3110" spans="1:3">
      <c r="A3110" s="45" t="s">
        <v>6273</v>
      </c>
      <c r="B3110" s="44" t="s">
        <v>6274</v>
      </c>
      <c r="C3110" t="e">
        <v>#N/A</v>
      </c>
    </row>
    <row r="3111" spans="1:3">
      <c r="A3111" s="45" t="s">
        <v>6275</v>
      </c>
      <c r="B3111" s="44" t="s">
        <v>6276</v>
      </c>
      <c r="C3111" t="e">
        <v>#N/A</v>
      </c>
    </row>
    <row r="3112" spans="1:3">
      <c r="A3112" s="45" t="s">
        <v>6277</v>
      </c>
      <c r="B3112" s="44" t="s">
        <v>6278</v>
      </c>
      <c r="C3112">
        <v>0</v>
      </c>
    </row>
    <row r="3113" spans="1:3">
      <c r="A3113" s="45" t="s">
        <v>6279</v>
      </c>
      <c r="B3113" s="44" t="s">
        <v>6280</v>
      </c>
      <c r="C3113" t="e">
        <v>#N/A</v>
      </c>
    </row>
    <row r="3114" spans="1:3">
      <c r="A3114" s="45" t="s">
        <v>6281</v>
      </c>
      <c r="B3114" s="44" t="s">
        <v>6282</v>
      </c>
      <c r="C3114">
        <v>0</v>
      </c>
    </row>
    <row r="3115" spans="1:3">
      <c r="A3115" s="45" t="s">
        <v>6283</v>
      </c>
      <c r="B3115" s="44" t="s">
        <v>6284</v>
      </c>
      <c r="C3115" t="e">
        <v>#N/A</v>
      </c>
    </row>
    <row r="3116" spans="1:3">
      <c r="A3116" s="45" t="s">
        <v>6285</v>
      </c>
      <c r="B3116" s="44" t="s">
        <v>6286</v>
      </c>
      <c r="C3116">
        <v>0</v>
      </c>
    </row>
    <row r="3117" spans="1:3">
      <c r="A3117" s="45" t="s">
        <v>6287</v>
      </c>
      <c r="B3117" s="44" t="s">
        <v>6288</v>
      </c>
      <c r="C3117">
        <v>0</v>
      </c>
    </row>
    <row r="3118" spans="1:3">
      <c r="A3118" s="45" t="s">
        <v>6289</v>
      </c>
      <c r="B3118" s="44" t="s">
        <v>6290</v>
      </c>
      <c r="C3118">
        <v>0</v>
      </c>
    </row>
    <row r="3119" spans="1:3">
      <c r="A3119" s="45" t="s">
        <v>6291</v>
      </c>
      <c r="B3119" s="44" t="s">
        <v>6292</v>
      </c>
      <c r="C3119" t="e">
        <v>#N/A</v>
      </c>
    </row>
    <row r="3120" spans="1:3">
      <c r="A3120" s="45" t="s">
        <v>6293</v>
      </c>
      <c r="B3120" s="44" t="s">
        <v>6294</v>
      </c>
      <c r="C3120">
        <v>0</v>
      </c>
    </row>
    <row r="3121" spans="1:3">
      <c r="A3121" s="45" t="s">
        <v>6295</v>
      </c>
      <c r="B3121" s="44" t="s">
        <v>6296</v>
      </c>
      <c r="C3121" t="e">
        <v>#N/A</v>
      </c>
    </row>
    <row r="3122" spans="1:3">
      <c r="A3122" s="45" t="s">
        <v>6297</v>
      </c>
      <c r="B3122" s="44" t="s">
        <v>6298</v>
      </c>
      <c r="C3122">
        <v>0</v>
      </c>
    </row>
    <row r="3123" spans="1:3">
      <c r="A3123" s="45" t="s">
        <v>6299</v>
      </c>
      <c r="B3123" s="44" t="s">
        <v>6300</v>
      </c>
      <c r="C3123" t="e">
        <v>#N/A</v>
      </c>
    </row>
    <row r="3124" spans="1:3">
      <c r="A3124" s="45" t="s">
        <v>6301</v>
      </c>
      <c r="B3124" s="44" t="s">
        <v>6302</v>
      </c>
      <c r="C3124">
        <v>0</v>
      </c>
    </row>
    <row r="3125" spans="1:3">
      <c r="A3125" s="45" t="s">
        <v>6303</v>
      </c>
      <c r="B3125" s="44" t="s">
        <v>6304</v>
      </c>
      <c r="C3125">
        <v>0</v>
      </c>
    </row>
    <row r="3126" spans="1:3">
      <c r="A3126" s="45" t="s">
        <v>6305</v>
      </c>
      <c r="B3126" s="44" t="s">
        <v>6306</v>
      </c>
      <c r="C3126" t="e">
        <v>#N/A</v>
      </c>
    </row>
    <row r="3127" spans="1:3">
      <c r="A3127" s="45" t="s">
        <v>6307</v>
      </c>
      <c r="B3127" s="44" t="s">
        <v>6308</v>
      </c>
      <c r="C3127" t="e">
        <v>#N/A</v>
      </c>
    </row>
    <row r="3128" spans="1:3">
      <c r="A3128" s="45" t="s">
        <v>6309</v>
      </c>
      <c r="B3128" s="44" t="s">
        <v>6310</v>
      </c>
      <c r="C3128" t="e">
        <v>#N/A</v>
      </c>
    </row>
    <row r="3129" spans="1:3">
      <c r="A3129" s="45" t="s">
        <v>6311</v>
      </c>
      <c r="B3129" s="44" t="s">
        <v>6312</v>
      </c>
      <c r="C3129" t="e">
        <v>#N/A</v>
      </c>
    </row>
    <row r="3130" spans="1:3">
      <c r="A3130" s="45" t="s">
        <v>6313</v>
      </c>
      <c r="B3130" s="44" t="s">
        <v>6314</v>
      </c>
      <c r="C3130" t="e">
        <v>#N/A</v>
      </c>
    </row>
    <row r="3131" spans="1:3">
      <c r="A3131" s="45" t="s">
        <v>6315</v>
      </c>
      <c r="B3131" s="44" t="s">
        <v>6316</v>
      </c>
      <c r="C3131">
        <v>0</v>
      </c>
    </row>
    <row r="3132" spans="1:3">
      <c r="A3132" s="45" t="s">
        <v>6317</v>
      </c>
      <c r="B3132" s="44" t="s">
        <v>6318</v>
      </c>
      <c r="C3132" t="e">
        <v>#N/A</v>
      </c>
    </row>
    <row r="3133" spans="1:3">
      <c r="A3133" s="45" t="s">
        <v>6319</v>
      </c>
      <c r="B3133" s="44" t="s">
        <v>6205</v>
      </c>
      <c r="C3133" t="e">
        <v>#N/A</v>
      </c>
    </row>
    <row r="3134" spans="1:3">
      <c r="A3134" s="45" t="s">
        <v>6320</v>
      </c>
      <c r="B3134" s="44" t="s">
        <v>6321</v>
      </c>
      <c r="C3134">
        <v>0</v>
      </c>
    </row>
    <row r="3135" spans="1:3">
      <c r="A3135" s="45" t="s">
        <v>6322</v>
      </c>
      <c r="B3135" s="44" t="s">
        <v>6323</v>
      </c>
      <c r="C3135">
        <v>0</v>
      </c>
    </row>
    <row r="3136" spans="1:3">
      <c r="A3136" s="45" t="s">
        <v>6324</v>
      </c>
      <c r="B3136" s="44" t="s">
        <v>6325</v>
      </c>
      <c r="C3136" t="e">
        <v>#N/A</v>
      </c>
    </row>
    <row r="3137" spans="1:3">
      <c r="A3137" s="45" t="s">
        <v>6326</v>
      </c>
      <c r="B3137" s="44" t="s">
        <v>6327</v>
      </c>
      <c r="C3137" t="e">
        <v>#N/A</v>
      </c>
    </row>
    <row r="3138" spans="1:3">
      <c r="A3138" s="45" t="s">
        <v>6328</v>
      </c>
      <c r="B3138" s="44" t="s">
        <v>6329</v>
      </c>
      <c r="C3138" t="s">
        <v>2003</v>
      </c>
    </row>
    <row r="3139" spans="1:3">
      <c r="A3139" s="45" t="s">
        <v>6330</v>
      </c>
      <c r="B3139" s="44" t="s">
        <v>6331</v>
      </c>
      <c r="C3139" t="e">
        <v>#N/A</v>
      </c>
    </row>
    <row r="3140" spans="1:3">
      <c r="A3140" s="45" t="s">
        <v>6332</v>
      </c>
      <c r="B3140" s="44" t="s">
        <v>6333</v>
      </c>
      <c r="C3140" t="e">
        <v>#N/A</v>
      </c>
    </row>
    <row r="3141" spans="1:3">
      <c r="A3141" s="45" t="s">
        <v>6334</v>
      </c>
      <c r="B3141" s="44" t="s">
        <v>6335</v>
      </c>
      <c r="C3141" t="e">
        <v>#N/A</v>
      </c>
    </row>
    <row r="3142" spans="1:3">
      <c r="A3142" s="45" t="s">
        <v>6336</v>
      </c>
      <c r="B3142" s="44" t="s">
        <v>6337</v>
      </c>
      <c r="C3142" t="e">
        <v>#N/A</v>
      </c>
    </row>
    <row r="3143" spans="1:3">
      <c r="A3143" s="45" t="s">
        <v>6338</v>
      </c>
      <c r="B3143" s="44" t="s">
        <v>6339</v>
      </c>
      <c r="C3143" t="e">
        <v>#N/A</v>
      </c>
    </row>
    <row r="3144" spans="1:3">
      <c r="A3144" s="45" t="s">
        <v>6340</v>
      </c>
      <c r="B3144" s="44" t="s">
        <v>6335</v>
      </c>
      <c r="C3144" t="e">
        <v>#N/A</v>
      </c>
    </row>
    <row r="3145" spans="1:3">
      <c r="A3145" s="45" t="s">
        <v>6341</v>
      </c>
      <c r="B3145" s="44" t="s">
        <v>6342</v>
      </c>
      <c r="C3145" t="e">
        <v>#N/A</v>
      </c>
    </row>
    <row r="3146" spans="1:3">
      <c r="A3146" s="45" t="s">
        <v>6343</v>
      </c>
      <c r="B3146" s="44" t="s">
        <v>6344</v>
      </c>
      <c r="C3146" t="e">
        <v>#N/A</v>
      </c>
    </row>
    <row r="3147" spans="1:3">
      <c r="A3147" s="45" t="s">
        <v>6345</v>
      </c>
      <c r="B3147" s="44" t="s">
        <v>6346</v>
      </c>
      <c r="C3147" t="e">
        <v>#N/A</v>
      </c>
    </row>
    <row r="3148" spans="1:3">
      <c r="A3148" s="45" t="s">
        <v>6347</v>
      </c>
      <c r="B3148" s="44" t="s">
        <v>6348</v>
      </c>
      <c r="C3148" t="e">
        <v>#N/A</v>
      </c>
    </row>
    <row r="3149" spans="1:3">
      <c r="A3149" s="45" t="s">
        <v>6349</v>
      </c>
      <c r="B3149" s="44" t="s">
        <v>6350</v>
      </c>
      <c r="C3149" t="e">
        <v>#N/A</v>
      </c>
    </row>
    <row r="3150" spans="1:3">
      <c r="A3150" s="45" t="s">
        <v>6351</v>
      </c>
      <c r="B3150" s="44" t="s">
        <v>3202</v>
      </c>
      <c r="C3150" t="e">
        <v>#N/A</v>
      </c>
    </row>
    <row r="3151" spans="1:3">
      <c r="A3151" s="45" t="s">
        <v>6352</v>
      </c>
      <c r="B3151" s="44" t="s">
        <v>3214</v>
      </c>
      <c r="C3151" t="e">
        <v>#N/A</v>
      </c>
    </row>
    <row r="3152" spans="1:3">
      <c r="A3152" s="45" t="s">
        <v>6353</v>
      </c>
      <c r="B3152" s="44" t="s">
        <v>6354</v>
      </c>
      <c r="C3152" t="e">
        <v>#N/A</v>
      </c>
    </row>
    <row r="3153" spans="1:3">
      <c r="A3153" s="45" t="s">
        <v>6355</v>
      </c>
      <c r="B3153" s="44" t="s">
        <v>6356</v>
      </c>
      <c r="C3153" t="e">
        <v>#N/A</v>
      </c>
    </row>
    <row r="3154" spans="1:3">
      <c r="A3154" s="45" t="s">
        <v>6357</v>
      </c>
      <c r="B3154" s="44" t="s">
        <v>6358</v>
      </c>
      <c r="C3154" t="s">
        <v>1300</v>
      </c>
    </row>
    <row r="3155" spans="1:3">
      <c r="A3155" s="45" t="s">
        <v>6359</v>
      </c>
      <c r="B3155" s="44" t="s">
        <v>3204</v>
      </c>
      <c r="C3155" t="e">
        <v>#N/A</v>
      </c>
    </row>
    <row r="3156" spans="1:3">
      <c r="A3156" s="45" t="s">
        <v>6360</v>
      </c>
      <c r="B3156" s="44" t="s">
        <v>3204</v>
      </c>
      <c r="C3156" t="e">
        <v>#N/A</v>
      </c>
    </row>
    <row r="3157" spans="1:3">
      <c r="A3157" s="45" t="s">
        <v>6361</v>
      </c>
      <c r="B3157" s="44" t="s">
        <v>3204</v>
      </c>
      <c r="C3157" t="e">
        <v>#N/A</v>
      </c>
    </row>
    <row r="3158" spans="1:3">
      <c r="A3158" s="45" t="s">
        <v>6362</v>
      </c>
      <c r="B3158" s="44" t="s">
        <v>6363</v>
      </c>
      <c r="C3158" t="e">
        <v>#N/A</v>
      </c>
    </row>
    <row r="3159" spans="1:3">
      <c r="A3159" s="45" t="s">
        <v>6364</v>
      </c>
      <c r="B3159" s="44" t="s">
        <v>6365</v>
      </c>
      <c r="C3159">
        <v>0</v>
      </c>
    </row>
    <row r="3160" spans="1:3">
      <c r="A3160" s="45" t="s">
        <v>6366</v>
      </c>
      <c r="B3160" s="44" t="s">
        <v>6367</v>
      </c>
      <c r="C3160">
        <v>0</v>
      </c>
    </row>
    <row r="3161" spans="1:3">
      <c r="A3161" s="45" t="s">
        <v>6368</v>
      </c>
      <c r="B3161" s="44" t="s">
        <v>6369</v>
      </c>
      <c r="C3161" t="e">
        <v>#N/A</v>
      </c>
    </row>
    <row r="3162" spans="1:3">
      <c r="A3162" s="45" t="s">
        <v>6370</v>
      </c>
      <c r="B3162" s="44" t="s">
        <v>6371</v>
      </c>
      <c r="C3162" t="e">
        <v>#N/A</v>
      </c>
    </row>
    <row r="3163" spans="1:3">
      <c r="A3163" s="45" t="s">
        <v>6372</v>
      </c>
      <c r="B3163" s="44" t="s">
        <v>6373</v>
      </c>
      <c r="C3163" t="e">
        <v>#N/A</v>
      </c>
    </row>
    <row r="3164" spans="1:3">
      <c r="A3164" s="45" t="s">
        <v>6374</v>
      </c>
      <c r="B3164" s="44" t="s">
        <v>6375</v>
      </c>
      <c r="C3164" t="e">
        <v>#N/A</v>
      </c>
    </row>
    <row r="3165" spans="1:3">
      <c r="A3165" s="45" t="s">
        <v>6376</v>
      </c>
      <c r="B3165" s="44" t="s">
        <v>6377</v>
      </c>
      <c r="C3165" t="e">
        <v>#N/A</v>
      </c>
    </row>
    <row r="3166" spans="1:3">
      <c r="A3166" s="45" t="s">
        <v>6378</v>
      </c>
      <c r="B3166" s="44" t="s">
        <v>6379</v>
      </c>
      <c r="C3166" t="e">
        <v>#N/A</v>
      </c>
    </row>
    <row r="3167" spans="1:3">
      <c r="A3167" s="45" t="s">
        <v>6380</v>
      </c>
      <c r="B3167" s="44" t="s">
        <v>6381</v>
      </c>
      <c r="C3167" t="e">
        <v>#N/A</v>
      </c>
    </row>
    <row r="3168" spans="1:3">
      <c r="A3168" s="45" t="s">
        <v>6382</v>
      </c>
      <c r="B3168" s="44" t="s">
        <v>6383</v>
      </c>
      <c r="C3168" t="e">
        <v>#N/A</v>
      </c>
    </row>
    <row r="3169" spans="1:3">
      <c r="A3169" s="45" t="s">
        <v>6384</v>
      </c>
      <c r="B3169" s="44" t="s">
        <v>6385</v>
      </c>
      <c r="C3169" t="e">
        <v>#N/A</v>
      </c>
    </row>
    <row r="3170" spans="1:3">
      <c r="A3170" s="45" t="s">
        <v>6386</v>
      </c>
      <c r="B3170" s="44" t="s">
        <v>6387</v>
      </c>
      <c r="C3170" t="e">
        <v>#N/A</v>
      </c>
    </row>
    <row r="3171" spans="1:3">
      <c r="A3171" s="45" t="s">
        <v>6388</v>
      </c>
      <c r="B3171" s="44" t="s">
        <v>6389</v>
      </c>
      <c r="C3171" t="e">
        <v>#N/A</v>
      </c>
    </row>
    <row r="3172" spans="1:3">
      <c r="A3172" s="45" t="s">
        <v>6390</v>
      </c>
      <c r="B3172" s="44" t="s">
        <v>6391</v>
      </c>
      <c r="C3172" t="e">
        <v>#N/A</v>
      </c>
    </row>
    <row r="3173" spans="1:3">
      <c r="A3173" s="45" t="s">
        <v>6392</v>
      </c>
      <c r="B3173" s="44" t="s">
        <v>6393</v>
      </c>
      <c r="C3173" t="e">
        <v>#N/A</v>
      </c>
    </row>
    <row r="3174" spans="1:3">
      <c r="A3174" s="45" t="s">
        <v>6394</v>
      </c>
      <c r="B3174" s="44" t="s">
        <v>6395</v>
      </c>
      <c r="C3174" t="e">
        <v>#N/A</v>
      </c>
    </row>
    <row r="3175" spans="1:3">
      <c r="A3175" s="45" t="s">
        <v>6396</v>
      </c>
      <c r="B3175" s="44" t="s">
        <v>6397</v>
      </c>
      <c r="C3175" t="e">
        <v>#N/A</v>
      </c>
    </row>
    <row r="3176" spans="1:3">
      <c r="A3176" s="45" t="s">
        <v>6398</v>
      </c>
      <c r="B3176" s="44" t="s">
        <v>6399</v>
      </c>
      <c r="C3176" t="e">
        <v>#N/A</v>
      </c>
    </row>
    <row r="3177" spans="1:3">
      <c r="A3177" s="45" t="s">
        <v>6400</v>
      </c>
      <c r="B3177" s="44" t="s">
        <v>6401</v>
      </c>
      <c r="C3177" t="e">
        <v>#N/A</v>
      </c>
    </row>
    <row r="3178" spans="1:3">
      <c r="A3178" s="45" t="s">
        <v>6402</v>
      </c>
      <c r="B3178" s="44" t="s">
        <v>6403</v>
      </c>
      <c r="C3178" t="e">
        <v>#N/A</v>
      </c>
    </row>
    <row r="3179" spans="1:3">
      <c r="A3179" s="45" t="s">
        <v>6404</v>
      </c>
      <c r="B3179" s="44" t="s">
        <v>6405</v>
      </c>
      <c r="C3179" t="e">
        <v>#N/A</v>
      </c>
    </row>
    <row r="3180" spans="1:3">
      <c r="A3180" s="45" t="s">
        <v>6406</v>
      </c>
      <c r="B3180" s="44" t="s">
        <v>6407</v>
      </c>
      <c r="C3180" t="e">
        <v>#N/A</v>
      </c>
    </row>
    <row r="3181" spans="1:3">
      <c r="A3181" s="45" t="s">
        <v>6408</v>
      </c>
      <c r="B3181" s="44" t="s">
        <v>6409</v>
      </c>
      <c r="C3181" t="e">
        <v>#N/A</v>
      </c>
    </row>
    <row r="3182" spans="1:3">
      <c r="A3182" s="45" t="s">
        <v>6410</v>
      </c>
      <c r="B3182" s="44" t="s">
        <v>6411</v>
      </c>
      <c r="C3182" t="e">
        <v>#N/A</v>
      </c>
    </row>
    <row r="3183" spans="1:3">
      <c r="A3183" s="45" t="s">
        <v>6412</v>
      </c>
      <c r="B3183" s="44" t="s">
        <v>6413</v>
      </c>
      <c r="C3183" t="e">
        <v>#N/A</v>
      </c>
    </row>
    <row r="3184" spans="1:3">
      <c r="A3184" s="45" t="s">
        <v>6414</v>
      </c>
      <c r="B3184" s="44" t="s">
        <v>6415</v>
      </c>
      <c r="C3184" t="e">
        <v>#N/A</v>
      </c>
    </row>
    <row r="3185" spans="1:3">
      <c r="A3185" s="45" t="s">
        <v>6416</v>
      </c>
      <c r="B3185" s="44" t="s">
        <v>6417</v>
      </c>
      <c r="C3185" t="e">
        <v>#N/A</v>
      </c>
    </row>
    <row r="3186" spans="1:3">
      <c r="A3186" s="45" t="s">
        <v>6418</v>
      </c>
      <c r="B3186" s="44" t="s">
        <v>6419</v>
      </c>
      <c r="C3186" t="e">
        <v>#N/A</v>
      </c>
    </row>
    <row r="3187" spans="1:3">
      <c r="A3187" s="45" t="s">
        <v>6420</v>
      </c>
      <c r="B3187" s="44" t="s">
        <v>6421</v>
      </c>
      <c r="C3187" t="e">
        <v>#N/A</v>
      </c>
    </row>
    <row r="3188" spans="1:3">
      <c r="A3188" s="45" t="s">
        <v>6422</v>
      </c>
      <c r="B3188" s="44" t="s">
        <v>6423</v>
      </c>
      <c r="C3188" t="e">
        <v>#N/A</v>
      </c>
    </row>
    <row r="3189" spans="1:3">
      <c r="A3189" s="45" t="s">
        <v>6424</v>
      </c>
      <c r="B3189" s="44" t="s">
        <v>6425</v>
      </c>
      <c r="C3189" t="e">
        <v>#N/A</v>
      </c>
    </row>
    <row r="3190" spans="1:3">
      <c r="A3190" s="45" t="s">
        <v>6426</v>
      </c>
      <c r="B3190" s="44" t="s">
        <v>6427</v>
      </c>
      <c r="C3190" t="e">
        <v>#N/A</v>
      </c>
    </row>
    <row r="3191" spans="1:3">
      <c r="A3191" s="45" t="s">
        <v>6428</v>
      </c>
      <c r="B3191" s="44" t="s">
        <v>6429</v>
      </c>
      <c r="C3191" t="e">
        <v>#N/A</v>
      </c>
    </row>
    <row r="3192" spans="1:3">
      <c r="A3192" s="45" t="s">
        <v>6430</v>
      </c>
      <c r="B3192" s="44" t="s">
        <v>6431</v>
      </c>
      <c r="C3192" t="e">
        <v>#N/A</v>
      </c>
    </row>
    <row r="3193" spans="1:3">
      <c r="A3193" s="45" t="s">
        <v>6432</v>
      </c>
      <c r="B3193" s="44" t="s">
        <v>6433</v>
      </c>
      <c r="C3193" t="e">
        <v>#N/A</v>
      </c>
    </row>
    <row r="3194" spans="1:3">
      <c r="A3194" s="45" t="s">
        <v>6434</v>
      </c>
      <c r="B3194" s="44" t="s">
        <v>6435</v>
      </c>
      <c r="C3194" t="e">
        <v>#N/A</v>
      </c>
    </row>
    <row r="3195" spans="1:3">
      <c r="A3195" s="45" t="s">
        <v>6436</v>
      </c>
      <c r="B3195" s="44" t="s">
        <v>6437</v>
      </c>
      <c r="C3195" t="e">
        <v>#N/A</v>
      </c>
    </row>
    <row r="3196" spans="1:3">
      <c r="A3196" s="45" t="s">
        <v>6438</v>
      </c>
      <c r="B3196" s="44" t="s">
        <v>6439</v>
      </c>
      <c r="C3196" t="e">
        <v>#N/A</v>
      </c>
    </row>
    <row r="3197" spans="1:3">
      <c r="A3197" s="45" t="s">
        <v>6440</v>
      </c>
      <c r="B3197" s="44" t="s">
        <v>6441</v>
      </c>
      <c r="C3197" t="e">
        <v>#N/A</v>
      </c>
    </row>
    <row r="3198" spans="1:3">
      <c r="A3198" s="45" t="s">
        <v>6442</v>
      </c>
      <c r="B3198" s="44" t="s">
        <v>6443</v>
      </c>
      <c r="C3198" t="e">
        <v>#N/A</v>
      </c>
    </row>
    <row r="3199" spans="1:3">
      <c r="A3199" s="45" t="s">
        <v>6444</v>
      </c>
      <c r="B3199" s="44" t="s">
        <v>6445</v>
      </c>
      <c r="C3199" t="e">
        <v>#N/A</v>
      </c>
    </row>
    <row r="3200" spans="1:3">
      <c r="A3200" s="45" t="s">
        <v>6446</v>
      </c>
      <c r="B3200" s="44" t="s">
        <v>6447</v>
      </c>
      <c r="C3200" t="e">
        <v>#N/A</v>
      </c>
    </row>
    <row r="3201" spans="1:3">
      <c r="A3201" s="45" t="s">
        <v>6448</v>
      </c>
      <c r="B3201" s="44" t="s">
        <v>6449</v>
      </c>
      <c r="C3201" t="e">
        <v>#N/A</v>
      </c>
    </row>
    <row r="3202" spans="1:3">
      <c r="A3202" s="45" t="s">
        <v>6450</v>
      </c>
      <c r="B3202" s="44" t="s">
        <v>6451</v>
      </c>
      <c r="C3202" t="e">
        <v>#N/A</v>
      </c>
    </row>
    <row r="3203" spans="1:3">
      <c r="A3203" s="45" t="s">
        <v>6452</v>
      </c>
      <c r="B3203" s="44" t="s">
        <v>6453</v>
      </c>
      <c r="C3203" t="e">
        <v>#N/A</v>
      </c>
    </row>
    <row r="3204" spans="1:3">
      <c r="A3204" s="45" t="s">
        <v>6454</v>
      </c>
      <c r="B3204" s="44" t="s">
        <v>6455</v>
      </c>
      <c r="C3204" t="e">
        <v>#N/A</v>
      </c>
    </row>
    <row r="3205" spans="1:3">
      <c r="A3205" s="45" t="s">
        <v>6456</v>
      </c>
      <c r="B3205" s="44" t="s">
        <v>6457</v>
      </c>
      <c r="C3205" t="e">
        <v>#N/A</v>
      </c>
    </row>
    <row r="3206" spans="1:3">
      <c r="A3206" s="45" t="s">
        <v>6458</v>
      </c>
      <c r="B3206" s="44" t="s">
        <v>6459</v>
      </c>
      <c r="C3206" t="e">
        <v>#N/A</v>
      </c>
    </row>
    <row r="3207" spans="1:3">
      <c r="A3207" s="45" t="s">
        <v>6460</v>
      </c>
      <c r="B3207" s="44" t="s">
        <v>6461</v>
      </c>
      <c r="C3207" t="e">
        <v>#N/A</v>
      </c>
    </row>
    <row r="3208" spans="1:3">
      <c r="A3208" s="45" t="s">
        <v>6462</v>
      </c>
      <c r="B3208" s="44" t="s">
        <v>6463</v>
      </c>
      <c r="C3208" t="e">
        <v>#N/A</v>
      </c>
    </row>
    <row r="3209" spans="1:3">
      <c r="A3209" s="45" t="s">
        <v>6464</v>
      </c>
      <c r="B3209" s="44" t="s">
        <v>6465</v>
      </c>
      <c r="C3209" t="e">
        <v>#N/A</v>
      </c>
    </row>
    <row r="3210" spans="1:3">
      <c r="A3210" s="45" t="s">
        <v>6466</v>
      </c>
      <c r="B3210" s="44" t="s">
        <v>6467</v>
      </c>
      <c r="C3210" t="e">
        <v>#N/A</v>
      </c>
    </row>
    <row r="3211" spans="1:3">
      <c r="A3211" s="45" t="s">
        <v>6468</v>
      </c>
      <c r="B3211" s="44" t="s">
        <v>6469</v>
      </c>
      <c r="C3211" t="e">
        <v>#N/A</v>
      </c>
    </row>
    <row r="3212" spans="1:3">
      <c r="A3212" s="45" t="s">
        <v>6470</v>
      </c>
      <c r="B3212" s="44" t="s">
        <v>6471</v>
      </c>
      <c r="C3212" t="e">
        <v>#N/A</v>
      </c>
    </row>
    <row r="3213" spans="1:3">
      <c r="A3213" s="45" t="s">
        <v>6472</v>
      </c>
      <c r="B3213" s="44" t="s">
        <v>6473</v>
      </c>
      <c r="C3213" t="e">
        <v>#N/A</v>
      </c>
    </row>
    <row r="3214" spans="1:3">
      <c r="A3214" s="45" t="s">
        <v>6474</v>
      </c>
      <c r="B3214" s="44" t="s">
        <v>5918</v>
      </c>
      <c r="C3214">
        <v>0</v>
      </c>
    </row>
    <row r="3215" spans="1:3">
      <c r="A3215" s="45" t="s">
        <v>6475</v>
      </c>
      <c r="B3215" s="44" t="s">
        <v>5920</v>
      </c>
      <c r="C3215" t="e">
        <v>#N/A</v>
      </c>
    </row>
    <row r="3216" spans="1:3">
      <c r="A3216" s="45" t="s">
        <v>6476</v>
      </c>
      <c r="B3216" s="44" t="s">
        <v>5922</v>
      </c>
      <c r="C3216" t="e">
        <v>#N/A</v>
      </c>
    </row>
    <row r="3217" spans="1:3">
      <c r="A3217" s="45" t="s">
        <v>6477</v>
      </c>
      <c r="B3217" s="44" t="s">
        <v>6478</v>
      </c>
      <c r="C3217" t="e">
        <v>#N/A</v>
      </c>
    </row>
    <row r="3218" spans="1:3">
      <c r="A3218" s="45" t="s">
        <v>6479</v>
      </c>
      <c r="B3218" s="44" t="s">
        <v>6480</v>
      </c>
      <c r="C3218" t="e">
        <v>#N/A</v>
      </c>
    </row>
    <row r="3219" spans="1:3">
      <c r="A3219" s="45" t="s">
        <v>359</v>
      </c>
      <c r="B3219" s="44" t="s">
        <v>360</v>
      </c>
      <c r="C3219" t="s">
        <v>6481</v>
      </c>
    </row>
    <row r="3220" spans="1:3">
      <c r="A3220" s="45" t="s">
        <v>348</v>
      </c>
      <c r="B3220" s="44" t="s">
        <v>349</v>
      </c>
      <c r="C3220" t="s">
        <v>6868</v>
      </c>
    </row>
    <row r="3221" spans="1:3">
      <c r="A3221" s="45" t="s">
        <v>6482</v>
      </c>
      <c r="B3221" s="44" t="s">
        <v>6483</v>
      </c>
      <c r="C3221" t="e">
        <v>#N/A</v>
      </c>
    </row>
    <row r="3222" spans="1:3">
      <c r="A3222" s="45" t="s">
        <v>6484</v>
      </c>
      <c r="B3222" s="44" t="s">
        <v>6485</v>
      </c>
      <c r="C3222" t="s">
        <v>1308</v>
      </c>
    </row>
    <row r="3223" spans="1:3">
      <c r="A3223" s="45" t="s">
        <v>6486</v>
      </c>
      <c r="B3223" s="44" t="s">
        <v>6487</v>
      </c>
      <c r="C3223" t="s">
        <v>1300</v>
      </c>
    </row>
    <row r="3224" spans="1:3">
      <c r="A3224" s="45" t="s">
        <v>638</v>
      </c>
      <c r="B3224" s="44" t="s">
        <v>639</v>
      </c>
      <c r="C3224" t="s">
        <v>6869</v>
      </c>
    </row>
    <row r="3225" spans="1:3">
      <c r="A3225" s="45" t="s">
        <v>6488</v>
      </c>
      <c r="B3225" s="44" t="s">
        <v>6489</v>
      </c>
      <c r="C3225" t="s">
        <v>6868</v>
      </c>
    </row>
    <row r="3226" spans="1:3">
      <c r="A3226" s="45" t="s">
        <v>640</v>
      </c>
      <c r="B3226" s="44" t="s">
        <v>641</v>
      </c>
      <c r="C3226" t="s">
        <v>6868</v>
      </c>
    </row>
    <row r="3227" spans="1:3">
      <c r="A3227" s="45" t="s">
        <v>6490</v>
      </c>
      <c r="B3227" s="44" t="s">
        <v>6491</v>
      </c>
      <c r="C3227" t="e">
        <v>#N/A</v>
      </c>
    </row>
    <row r="3228" spans="1:3">
      <c r="A3228" s="45" t="s">
        <v>6492</v>
      </c>
      <c r="B3228" s="44" t="s">
        <v>6493</v>
      </c>
      <c r="C3228" t="s">
        <v>6494</v>
      </c>
    </row>
    <row r="3229" spans="1:3">
      <c r="A3229" s="45" t="s">
        <v>6495</v>
      </c>
      <c r="B3229" s="44" t="s">
        <v>6496</v>
      </c>
      <c r="C3229">
        <v>0</v>
      </c>
    </row>
    <row r="3230" spans="1:3">
      <c r="A3230" s="45" t="s">
        <v>6497</v>
      </c>
      <c r="B3230" s="44" t="s">
        <v>6498</v>
      </c>
      <c r="C3230" t="e">
        <v>#N/A</v>
      </c>
    </row>
    <row r="3231" spans="1:3">
      <c r="A3231" s="45" t="s">
        <v>6499</v>
      </c>
      <c r="B3231" s="44" t="s">
        <v>6500</v>
      </c>
      <c r="C3231" t="e">
        <v>#N/A</v>
      </c>
    </row>
    <row r="3232" spans="1:3">
      <c r="A3232" s="45" t="s">
        <v>6501</v>
      </c>
      <c r="B3232" s="44" t="s">
        <v>6502</v>
      </c>
      <c r="C3232" t="s">
        <v>1837</v>
      </c>
    </row>
    <row r="3233" spans="1:3">
      <c r="A3233" s="45" t="s">
        <v>6503</v>
      </c>
      <c r="B3233" s="44" t="s">
        <v>6504</v>
      </c>
      <c r="C3233" t="s">
        <v>1837</v>
      </c>
    </row>
    <row r="3234" spans="1:3">
      <c r="A3234" s="45" t="s">
        <v>6505</v>
      </c>
      <c r="B3234" s="44" t="s">
        <v>6506</v>
      </c>
      <c r="C3234" t="e">
        <v>#N/A</v>
      </c>
    </row>
    <row r="3235" spans="1:3">
      <c r="A3235" s="45" t="s">
        <v>6507</v>
      </c>
      <c r="B3235" s="44" t="s">
        <v>6508</v>
      </c>
      <c r="C3235" t="e">
        <v>#N/A</v>
      </c>
    </row>
    <row r="3236" spans="1:3">
      <c r="A3236" s="45" t="s">
        <v>6509</v>
      </c>
      <c r="B3236" s="44" t="s">
        <v>6510</v>
      </c>
      <c r="C3236" t="s">
        <v>1300</v>
      </c>
    </row>
    <row r="3237" spans="1:3">
      <c r="A3237" s="45" t="s">
        <v>6511</v>
      </c>
      <c r="B3237" s="44" t="s">
        <v>6512</v>
      </c>
      <c r="C3237" t="e">
        <v>#N/A</v>
      </c>
    </row>
    <row r="3238" spans="1:3">
      <c r="A3238" s="45" t="s">
        <v>6513</v>
      </c>
      <c r="B3238" s="44" t="s">
        <v>6514</v>
      </c>
      <c r="C3238">
        <v>0</v>
      </c>
    </row>
    <row r="3239" spans="1:3">
      <c r="A3239" s="45" t="s">
        <v>6515</v>
      </c>
      <c r="B3239" s="44" t="s">
        <v>6516</v>
      </c>
      <c r="C3239">
        <v>0</v>
      </c>
    </row>
    <row r="3240" spans="1:3">
      <c r="A3240" s="45" t="s">
        <v>6517</v>
      </c>
      <c r="B3240" s="44" t="s">
        <v>6518</v>
      </c>
      <c r="C3240">
        <v>0</v>
      </c>
    </row>
    <row r="3241" spans="1:3">
      <c r="A3241" s="45" t="s">
        <v>6519</v>
      </c>
      <c r="B3241" s="44" t="s">
        <v>6520</v>
      </c>
      <c r="C3241">
        <v>0</v>
      </c>
    </row>
    <row r="3242" spans="1:3">
      <c r="A3242" s="45" t="s">
        <v>6521</v>
      </c>
      <c r="B3242" s="44" t="s">
        <v>6522</v>
      </c>
      <c r="C3242">
        <v>0</v>
      </c>
    </row>
    <row r="3243" spans="1:3">
      <c r="A3243" s="45" t="s">
        <v>6523</v>
      </c>
      <c r="B3243" s="44" t="s">
        <v>6524</v>
      </c>
      <c r="C3243">
        <v>0</v>
      </c>
    </row>
    <row r="3244" spans="1:3">
      <c r="A3244" s="45" t="s">
        <v>6525</v>
      </c>
      <c r="B3244" s="44" t="s">
        <v>6526</v>
      </c>
      <c r="C3244">
        <v>0</v>
      </c>
    </row>
    <row r="3245" spans="1:3">
      <c r="A3245" s="45" t="s">
        <v>6527</v>
      </c>
      <c r="B3245" s="44" t="s">
        <v>6528</v>
      </c>
      <c r="C3245" t="e">
        <v>#N/A</v>
      </c>
    </row>
    <row r="3246" spans="1:3">
      <c r="A3246" s="45" t="s">
        <v>6529</v>
      </c>
      <c r="B3246" s="44" t="s">
        <v>6530</v>
      </c>
      <c r="C3246">
        <v>0</v>
      </c>
    </row>
    <row r="3247" spans="1:3">
      <c r="A3247" s="45" t="s">
        <v>6531</v>
      </c>
      <c r="B3247" s="44" t="s">
        <v>6532</v>
      </c>
      <c r="C3247">
        <v>0</v>
      </c>
    </row>
    <row r="3248" spans="1:3">
      <c r="A3248" s="45" t="s">
        <v>6533</v>
      </c>
      <c r="B3248" s="44" t="s">
        <v>6534</v>
      </c>
      <c r="C3248">
        <v>0</v>
      </c>
    </row>
    <row r="3249" spans="1:3">
      <c r="A3249" s="45" t="s">
        <v>6535</v>
      </c>
      <c r="B3249" s="44" t="s">
        <v>6536</v>
      </c>
      <c r="C3249">
        <v>0</v>
      </c>
    </row>
    <row r="3250" spans="1:3">
      <c r="A3250" s="45" t="s">
        <v>1029</v>
      </c>
      <c r="B3250" s="44" t="s">
        <v>1030</v>
      </c>
      <c r="C3250" t="s">
        <v>2003</v>
      </c>
    </row>
    <row r="3251" spans="1:3">
      <c r="A3251" s="45" t="s">
        <v>6537</v>
      </c>
      <c r="B3251" s="44" t="s">
        <v>6538</v>
      </c>
      <c r="C3251" t="s">
        <v>1308</v>
      </c>
    </row>
    <row r="3252" spans="1:3">
      <c r="A3252" s="45" t="s">
        <v>6539</v>
      </c>
      <c r="B3252" s="44" t="s">
        <v>6540</v>
      </c>
      <c r="C3252" t="s">
        <v>1300</v>
      </c>
    </row>
    <row r="3253" spans="1:3">
      <c r="A3253" s="45" t="s">
        <v>6541</v>
      </c>
      <c r="B3253" s="44" t="s">
        <v>6542</v>
      </c>
      <c r="C3253" t="s">
        <v>1308</v>
      </c>
    </row>
    <row r="3254" spans="1:3">
      <c r="A3254" s="45" t="s">
        <v>6543</v>
      </c>
      <c r="B3254" s="44" t="s">
        <v>6544</v>
      </c>
      <c r="C3254" t="e">
        <v>#N/A</v>
      </c>
    </row>
    <row r="3255" spans="1:3">
      <c r="A3255" s="45" t="s">
        <v>6545</v>
      </c>
      <c r="B3255" s="44" t="s">
        <v>6546</v>
      </c>
      <c r="C3255" t="e">
        <v>#N/A</v>
      </c>
    </row>
    <row r="3256" spans="1:3">
      <c r="A3256" s="45" t="s">
        <v>6547</v>
      </c>
      <c r="B3256" s="44" t="s">
        <v>6548</v>
      </c>
      <c r="C3256" t="e">
        <v>#N/A</v>
      </c>
    </row>
    <row r="3257" spans="1:3">
      <c r="A3257" s="45" t="s">
        <v>6549</v>
      </c>
      <c r="B3257" s="44" t="s">
        <v>6550</v>
      </c>
      <c r="C3257" t="e">
        <v>#N/A</v>
      </c>
    </row>
    <row r="3258" spans="1:3">
      <c r="A3258" s="45" t="s">
        <v>6551</v>
      </c>
      <c r="B3258" s="44" t="s">
        <v>6552</v>
      </c>
      <c r="C3258" t="e">
        <v>#N/A</v>
      </c>
    </row>
    <row r="3259" spans="1:3">
      <c r="A3259" s="45" t="s">
        <v>6553</v>
      </c>
      <c r="B3259" s="44" t="s">
        <v>6554</v>
      </c>
      <c r="C3259" t="e">
        <v>#N/A</v>
      </c>
    </row>
    <row r="3260" spans="1:3">
      <c r="A3260" s="45" t="s">
        <v>6555</v>
      </c>
      <c r="B3260" s="44" t="s">
        <v>6556</v>
      </c>
      <c r="C3260" t="e">
        <v>#N/A</v>
      </c>
    </row>
    <row r="3261" spans="1:3">
      <c r="A3261" s="45" t="s">
        <v>6557</v>
      </c>
      <c r="B3261" s="44" t="s">
        <v>6558</v>
      </c>
      <c r="C3261" t="e">
        <v>#N/A</v>
      </c>
    </row>
    <row r="3262" spans="1:3">
      <c r="A3262" s="45" t="s">
        <v>6559</v>
      </c>
      <c r="B3262" s="44" t="s">
        <v>6560</v>
      </c>
      <c r="C3262" t="e">
        <v>#N/A</v>
      </c>
    </row>
    <row r="3263" spans="1:3">
      <c r="A3263" s="45" t="s">
        <v>6561</v>
      </c>
      <c r="B3263" s="44" t="s">
        <v>6562</v>
      </c>
      <c r="C3263" t="e">
        <v>#N/A</v>
      </c>
    </row>
    <row r="3264" spans="1:3">
      <c r="A3264" s="45" t="s">
        <v>6563</v>
      </c>
      <c r="B3264" s="44" t="s">
        <v>6564</v>
      </c>
      <c r="C3264" t="e">
        <v>#N/A</v>
      </c>
    </row>
    <row r="3265" spans="1:3">
      <c r="A3265" s="45" t="s">
        <v>6565</v>
      </c>
      <c r="B3265" s="44" t="s">
        <v>6566</v>
      </c>
      <c r="C3265" t="e">
        <v>#N/A</v>
      </c>
    </row>
    <row r="3266" spans="1:3">
      <c r="A3266" s="45" t="s">
        <v>6567</v>
      </c>
      <c r="B3266" s="44" t="s">
        <v>6568</v>
      </c>
      <c r="C3266" t="e">
        <v>#N/A</v>
      </c>
    </row>
    <row r="3267" spans="1:3">
      <c r="A3267" s="45" t="s">
        <v>6569</v>
      </c>
      <c r="B3267" s="44" t="s">
        <v>6570</v>
      </c>
      <c r="C3267" t="e">
        <v>#N/A</v>
      </c>
    </row>
    <row r="3268" spans="1:3">
      <c r="A3268" s="45" t="s">
        <v>6571</v>
      </c>
      <c r="B3268" s="44" t="s">
        <v>6572</v>
      </c>
      <c r="C3268" t="e">
        <v>#N/A</v>
      </c>
    </row>
    <row r="3269" spans="1:3">
      <c r="A3269" s="45" t="s">
        <v>6573</v>
      </c>
      <c r="B3269" s="44" t="s">
        <v>6574</v>
      </c>
      <c r="C3269" t="e">
        <v>#N/A</v>
      </c>
    </row>
    <row r="3270" spans="1:3">
      <c r="A3270" s="45" t="s">
        <v>6575</v>
      </c>
      <c r="B3270" s="44" t="s">
        <v>6576</v>
      </c>
      <c r="C3270" t="e">
        <v>#N/A</v>
      </c>
    </row>
    <row r="3271" spans="1:3">
      <c r="A3271" s="45" t="s">
        <v>6577</v>
      </c>
      <c r="B3271" s="44" t="s">
        <v>6578</v>
      </c>
      <c r="C3271">
        <v>0</v>
      </c>
    </row>
    <row r="3272" spans="1:3">
      <c r="A3272" s="45" t="s">
        <v>6579</v>
      </c>
      <c r="B3272" s="44" t="s">
        <v>6580</v>
      </c>
      <c r="C3272" t="e">
        <v>#N/A</v>
      </c>
    </row>
    <row r="3273" spans="1:3">
      <c r="A3273" s="45" t="s">
        <v>6581</v>
      </c>
      <c r="B3273" s="44" t="s">
        <v>6582</v>
      </c>
      <c r="C3273">
        <v>0</v>
      </c>
    </row>
    <row r="3274" spans="1:3">
      <c r="A3274" s="45" t="s">
        <v>6583</v>
      </c>
      <c r="B3274" s="44" t="s">
        <v>6584</v>
      </c>
      <c r="C3274" t="e">
        <v>#N/A</v>
      </c>
    </row>
    <row r="3275" spans="1:3">
      <c r="A3275" s="45" t="s">
        <v>6585</v>
      </c>
      <c r="B3275" s="44" t="s">
        <v>6586</v>
      </c>
      <c r="C3275">
        <v>0</v>
      </c>
    </row>
    <row r="3276" spans="1:3">
      <c r="A3276" s="45" t="s">
        <v>6587</v>
      </c>
      <c r="B3276" s="44" t="s">
        <v>6588</v>
      </c>
      <c r="C3276" t="e">
        <v>#N/A</v>
      </c>
    </row>
    <row r="3277" spans="1:3">
      <c r="A3277" s="45" t="s">
        <v>6589</v>
      </c>
      <c r="B3277" s="44" t="s">
        <v>6590</v>
      </c>
      <c r="C3277" t="s">
        <v>6869</v>
      </c>
    </row>
    <row r="3278" spans="1:3">
      <c r="A3278" s="45" t="s">
        <v>6591</v>
      </c>
      <c r="B3278" s="44" t="s">
        <v>6592</v>
      </c>
      <c r="C3278" t="s">
        <v>6869</v>
      </c>
    </row>
    <row r="3279" spans="1:3">
      <c r="A3279" s="45" t="s">
        <v>6593</v>
      </c>
      <c r="B3279" s="44" t="s">
        <v>6594</v>
      </c>
      <c r="C3279" t="s">
        <v>6869</v>
      </c>
    </row>
    <row r="3280" spans="1:3">
      <c r="A3280" s="45" t="s">
        <v>1057</v>
      </c>
      <c r="B3280" s="44" t="s">
        <v>1058</v>
      </c>
      <c r="C3280" t="s">
        <v>2003</v>
      </c>
    </row>
    <row r="3281" spans="1:3">
      <c r="A3281" s="45" t="s">
        <v>6595</v>
      </c>
      <c r="B3281" s="44" t="s">
        <v>6596</v>
      </c>
      <c r="C3281" t="s">
        <v>2003</v>
      </c>
    </row>
    <row r="3282" spans="1:3">
      <c r="A3282" s="45" t="s">
        <v>6597</v>
      </c>
      <c r="B3282" s="44" t="s">
        <v>6598</v>
      </c>
      <c r="C3282" t="e">
        <v>#N/A</v>
      </c>
    </row>
    <row r="3283" spans="1:3">
      <c r="A3283" s="45" t="s">
        <v>6599</v>
      </c>
      <c r="B3283" s="44" t="s">
        <v>6600</v>
      </c>
      <c r="C3283" t="e">
        <v>#N/A</v>
      </c>
    </row>
    <row r="3284" spans="1:3">
      <c r="A3284" s="45" t="s">
        <v>6601</v>
      </c>
      <c r="B3284" s="44" t="s">
        <v>6602</v>
      </c>
      <c r="C3284" t="e">
        <v>#N/A</v>
      </c>
    </row>
    <row r="3285" spans="1:3">
      <c r="A3285" s="45" t="s">
        <v>6603</v>
      </c>
      <c r="B3285" s="44" t="s">
        <v>6604</v>
      </c>
      <c r="C3285" t="e">
        <v>#N/A</v>
      </c>
    </row>
    <row r="3286" spans="1:3">
      <c r="A3286" s="45" t="s">
        <v>6605</v>
      </c>
      <c r="B3286" s="44" t="s">
        <v>6606</v>
      </c>
      <c r="C3286" t="e">
        <v>#N/A</v>
      </c>
    </row>
    <row r="3287" spans="1:3">
      <c r="A3287" s="45" t="s">
        <v>6607</v>
      </c>
      <c r="B3287" s="44" t="s">
        <v>6602</v>
      </c>
      <c r="C3287" t="e">
        <v>#N/A</v>
      </c>
    </row>
    <row r="3288" spans="1:3">
      <c r="A3288" s="45" t="s">
        <v>6608</v>
      </c>
      <c r="B3288" s="44" t="s">
        <v>6609</v>
      </c>
      <c r="C3288" t="s">
        <v>6494</v>
      </c>
    </row>
    <row r="3289" spans="1:3">
      <c r="A3289" s="45" t="s">
        <v>6610</v>
      </c>
      <c r="B3289" s="44" t="s">
        <v>6611</v>
      </c>
      <c r="C3289" t="s">
        <v>1300</v>
      </c>
    </row>
    <row r="3290" spans="1:3">
      <c r="A3290" s="45" t="s">
        <v>6612</v>
      </c>
      <c r="B3290" s="44" t="s">
        <v>6613</v>
      </c>
      <c r="C3290" t="s">
        <v>1878</v>
      </c>
    </row>
    <row r="3291" spans="1:3">
      <c r="A3291" s="45" t="s">
        <v>6614</v>
      </c>
      <c r="B3291" s="44" t="s">
        <v>6615</v>
      </c>
      <c r="C3291">
        <v>0</v>
      </c>
    </row>
    <row r="3292" spans="1:3">
      <c r="A3292" s="45" t="s">
        <v>6616</v>
      </c>
      <c r="B3292" s="44" t="s">
        <v>6617</v>
      </c>
      <c r="C3292" t="e">
        <v>#N/A</v>
      </c>
    </row>
    <row r="3293" spans="1:3">
      <c r="A3293" s="45" t="s">
        <v>6618</v>
      </c>
      <c r="B3293" s="44" t="s">
        <v>6619</v>
      </c>
      <c r="C3293" t="s">
        <v>1878</v>
      </c>
    </row>
    <row r="3294" spans="1:3">
      <c r="A3294" s="45" t="s">
        <v>6620</v>
      </c>
      <c r="B3294" s="44" t="s">
        <v>360</v>
      </c>
      <c r="C3294" t="e">
        <v>#N/A</v>
      </c>
    </row>
    <row r="3295" spans="1:3">
      <c r="A3295" s="45" t="s">
        <v>6621</v>
      </c>
      <c r="B3295" s="44" t="s">
        <v>6622</v>
      </c>
      <c r="C3295" t="e">
        <v>#N/A</v>
      </c>
    </row>
    <row r="3296" spans="1:3">
      <c r="A3296" s="45" t="s">
        <v>6623</v>
      </c>
      <c r="B3296" s="44" t="s">
        <v>6624</v>
      </c>
      <c r="C3296" t="e">
        <v>#N/A</v>
      </c>
    </row>
    <row r="3297" spans="1:3">
      <c r="A3297" s="45" t="s">
        <v>6625</v>
      </c>
      <c r="B3297" s="44" t="s">
        <v>6626</v>
      </c>
      <c r="C3297" t="e">
        <v>#N/A</v>
      </c>
    </row>
    <row r="3298" spans="1:3">
      <c r="A3298" s="45" t="s">
        <v>6627</v>
      </c>
      <c r="B3298" s="44" t="s">
        <v>6628</v>
      </c>
      <c r="C3298" t="e">
        <v>#N/A</v>
      </c>
    </row>
    <row r="3299" spans="1:3">
      <c r="A3299" s="45" t="s">
        <v>6629</v>
      </c>
      <c r="B3299" s="44" t="s">
        <v>6630</v>
      </c>
      <c r="C3299" t="e">
        <v>#N/A</v>
      </c>
    </row>
    <row r="3300" spans="1:3">
      <c r="A3300" s="45" t="s">
        <v>6631</v>
      </c>
      <c r="B3300" s="44" t="s">
        <v>6632</v>
      </c>
      <c r="C3300" t="e">
        <v>#N/A</v>
      </c>
    </row>
    <row r="3301" spans="1:3">
      <c r="A3301" s="45" t="s">
        <v>6633</v>
      </c>
      <c r="B3301" s="44" t="s">
        <v>6634</v>
      </c>
      <c r="C3301" t="s">
        <v>1878</v>
      </c>
    </row>
    <row r="3302" spans="1:3">
      <c r="A3302" s="45" t="s">
        <v>6635</v>
      </c>
      <c r="B3302" s="44" t="s">
        <v>6636</v>
      </c>
      <c r="C3302" t="s">
        <v>6869</v>
      </c>
    </row>
    <row r="3303" spans="1:3">
      <c r="A3303" s="45" t="s">
        <v>6637</v>
      </c>
      <c r="B3303" s="44" t="s">
        <v>6638</v>
      </c>
      <c r="C3303">
        <v>0</v>
      </c>
    </row>
    <row r="3304" spans="1:3">
      <c r="A3304" s="45" t="s">
        <v>6639</v>
      </c>
      <c r="B3304" s="44" t="s">
        <v>6640</v>
      </c>
      <c r="C3304" t="e">
        <v>#N/A</v>
      </c>
    </row>
    <row r="3305" spans="1:3">
      <c r="A3305" s="45" t="s">
        <v>6641</v>
      </c>
      <c r="B3305" s="44" t="s">
        <v>6642</v>
      </c>
      <c r="C3305" t="e">
        <v>#N/A</v>
      </c>
    </row>
    <row r="3306" spans="1:3">
      <c r="A3306" s="45" t="s">
        <v>6643</v>
      </c>
      <c r="B3306" s="44" t="s">
        <v>6644</v>
      </c>
      <c r="C3306">
        <v>0</v>
      </c>
    </row>
    <row r="3307" spans="1:3">
      <c r="A3307" s="45" t="s">
        <v>6645</v>
      </c>
      <c r="B3307" s="44" t="s">
        <v>6646</v>
      </c>
      <c r="C3307" t="s">
        <v>1545</v>
      </c>
    </row>
    <row r="3308" spans="1:3">
      <c r="A3308" s="45" t="s">
        <v>6647</v>
      </c>
      <c r="B3308" s="44" t="s">
        <v>6648</v>
      </c>
      <c r="C3308" t="s">
        <v>1545</v>
      </c>
    </row>
    <row r="3309" spans="1:3">
      <c r="A3309" s="45" t="s">
        <v>6649</v>
      </c>
      <c r="B3309" s="44" t="s">
        <v>6650</v>
      </c>
      <c r="C3309" t="s">
        <v>1091</v>
      </c>
    </row>
    <row r="3310" spans="1:3">
      <c r="A3310" s="45" t="s">
        <v>6651</v>
      </c>
      <c r="B3310" s="44" t="s">
        <v>6652</v>
      </c>
      <c r="C3310" t="s">
        <v>1091</v>
      </c>
    </row>
    <row r="3311" spans="1:3">
      <c r="A3311" s="45" t="s">
        <v>6653</v>
      </c>
      <c r="B3311" s="44" t="s">
        <v>6654</v>
      </c>
      <c r="C3311" t="s">
        <v>1091</v>
      </c>
    </row>
    <row r="3312" spans="1:3">
      <c r="A3312" s="45" t="s">
        <v>6655</v>
      </c>
      <c r="B3312" s="44" t="s">
        <v>6656</v>
      </c>
      <c r="C3312" t="s">
        <v>1545</v>
      </c>
    </row>
    <row r="3313" spans="1:3">
      <c r="A3313" s="45" t="s">
        <v>6657</v>
      </c>
      <c r="B3313" s="44" t="s">
        <v>6658</v>
      </c>
      <c r="C3313" t="s">
        <v>2003</v>
      </c>
    </row>
    <row r="3314" spans="1:3">
      <c r="A3314" s="45" t="s">
        <v>6659</v>
      </c>
      <c r="B3314" s="44" t="s">
        <v>6660</v>
      </c>
      <c r="C3314" t="s">
        <v>2003</v>
      </c>
    </row>
    <row r="3315" spans="1:3">
      <c r="A3315" s="45" t="s">
        <v>6661</v>
      </c>
      <c r="B3315" s="44" t="s">
        <v>6662</v>
      </c>
      <c r="C3315" t="e">
        <v>#N/A</v>
      </c>
    </row>
    <row r="3316" spans="1:3">
      <c r="A3316" s="45" t="s">
        <v>6663</v>
      </c>
      <c r="B3316" s="44" t="s">
        <v>6664</v>
      </c>
      <c r="C3316">
        <v>0</v>
      </c>
    </row>
    <row r="3317" spans="1:3">
      <c r="A3317" s="45" t="s">
        <v>6665</v>
      </c>
      <c r="B3317" s="44" t="s">
        <v>6666</v>
      </c>
      <c r="C3317" t="e">
        <v>#N/A</v>
      </c>
    </row>
    <row r="3318" spans="1:3">
      <c r="A3318" s="45" t="s">
        <v>6667</v>
      </c>
      <c r="B3318" s="44" t="s">
        <v>6668</v>
      </c>
      <c r="C3318" t="e">
        <v>#N/A</v>
      </c>
    </row>
    <row r="3319" spans="1:3">
      <c r="A3319" s="45" t="s">
        <v>6669</v>
      </c>
      <c r="B3319" s="44" t="s">
        <v>6670</v>
      </c>
      <c r="C3319" t="e">
        <v>#N/A</v>
      </c>
    </row>
    <row r="3320" spans="1:3">
      <c r="A3320" s="45" t="s">
        <v>6671</v>
      </c>
      <c r="B3320" s="44" t="s">
        <v>6672</v>
      </c>
      <c r="C3320" t="e">
        <v>#N/A</v>
      </c>
    </row>
    <row r="3321" spans="1:3">
      <c r="A3321" s="45" t="s">
        <v>6673</v>
      </c>
      <c r="B3321" s="44" t="s">
        <v>6674</v>
      </c>
      <c r="C3321" t="e">
        <v>#N/A</v>
      </c>
    </row>
    <row r="3322" spans="1:3">
      <c r="A3322" s="45" t="s">
        <v>6675</v>
      </c>
      <c r="B3322" s="44" t="s">
        <v>6676</v>
      </c>
      <c r="C3322" t="e">
        <v>#N/A</v>
      </c>
    </row>
    <row r="3323" spans="1:3">
      <c r="A3323" s="45" t="s">
        <v>6677</v>
      </c>
      <c r="B3323" s="44" t="s">
        <v>6678</v>
      </c>
      <c r="C3323" t="e">
        <v>#N/A</v>
      </c>
    </row>
    <row r="3324" spans="1:3">
      <c r="A3324" s="45" t="s">
        <v>6679</v>
      </c>
      <c r="B3324" s="44" t="s">
        <v>6680</v>
      </c>
      <c r="C3324" t="e">
        <v>#N/A</v>
      </c>
    </row>
    <row r="3325" spans="1:3">
      <c r="A3325" s="45" t="s">
        <v>6681</v>
      </c>
      <c r="B3325" s="44" t="s">
        <v>6682</v>
      </c>
      <c r="C3325">
        <v>0</v>
      </c>
    </row>
    <row r="3326" spans="1:3">
      <c r="A3326" s="45" t="s">
        <v>6683</v>
      </c>
      <c r="B3326" s="44" t="s">
        <v>6684</v>
      </c>
      <c r="C3326" t="e">
        <v>#N/A</v>
      </c>
    </row>
    <row r="3327" spans="1:3">
      <c r="A3327" s="45" t="s">
        <v>6685</v>
      </c>
      <c r="B3327" s="44" t="s">
        <v>6686</v>
      </c>
      <c r="C3327" t="e">
        <v>#N/A</v>
      </c>
    </row>
    <row r="3328" spans="1:3">
      <c r="A3328" s="45" t="s">
        <v>6687</v>
      </c>
      <c r="B3328" s="44" t="s">
        <v>6688</v>
      </c>
      <c r="C3328" t="e">
        <v>#N/A</v>
      </c>
    </row>
    <row r="3329" spans="1:3">
      <c r="A3329" s="45" t="s">
        <v>6689</v>
      </c>
      <c r="B3329" s="44" t="s">
        <v>6690</v>
      </c>
      <c r="C3329" t="e">
        <v>#N/A</v>
      </c>
    </row>
    <row r="3330" spans="1:3">
      <c r="A3330" s="45" t="s">
        <v>6691</v>
      </c>
      <c r="B3330" s="44" t="s">
        <v>6692</v>
      </c>
      <c r="C3330" t="e">
        <v>#N/A</v>
      </c>
    </row>
    <row r="3331" spans="1:3">
      <c r="A3331" s="45" t="s">
        <v>6693</v>
      </c>
      <c r="B3331" s="44" t="s">
        <v>6694</v>
      </c>
      <c r="C3331" t="e">
        <v>#N/A</v>
      </c>
    </row>
    <row r="3332" spans="1:3">
      <c r="A3332" s="45" t="s">
        <v>6695</v>
      </c>
      <c r="B3332" s="44" t="s">
        <v>6696</v>
      </c>
      <c r="C3332" t="e">
        <v>#N/A</v>
      </c>
    </row>
    <row r="3333" spans="1:3">
      <c r="A3333" s="45" t="s">
        <v>6697</v>
      </c>
      <c r="B3333" s="44" t="s">
        <v>6698</v>
      </c>
      <c r="C3333" t="e">
        <v>#N/A</v>
      </c>
    </row>
    <row r="3334" spans="1:3">
      <c r="A3334" s="45" t="s">
        <v>6699</v>
      </c>
      <c r="B3334" s="44" t="s">
        <v>6700</v>
      </c>
      <c r="C3334" t="e">
        <v>#N/A</v>
      </c>
    </row>
    <row r="3335" spans="1:3">
      <c r="A3335" s="45" t="s">
        <v>6701</v>
      </c>
      <c r="B3335" s="44" t="s">
        <v>6702</v>
      </c>
      <c r="C3335" t="e">
        <v>#N/A</v>
      </c>
    </row>
    <row r="3336" spans="1:3">
      <c r="A3336" s="45" t="s">
        <v>6703</v>
      </c>
      <c r="B3336" s="44" t="s">
        <v>6704</v>
      </c>
      <c r="C3336" t="e">
        <v>#N/A</v>
      </c>
    </row>
    <row r="3337" spans="1:3">
      <c r="A3337" s="45" t="s">
        <v>6705</v>
      </c>
      <c r="B3337" s="44" t="s">
        <v>6706</v>
      </c>
      <c r="C3337" t="e">
        <v>#N/A</v>
      </c>
    </row>
    <row r="3338" spans="1:3">
      <c r="A3338" s="45" t="s">
        <v>6707</v>
      </c>
      <c r="B3338" s="44" t="s">
        <v>6708</v>
      </c>
      <c r="C3338" t="e">
        <v>#N/A</v>
      </c>
    </row>
    <row r="3339" spans="1:3">
      <c r="A3339" s="45" t="s">
        <v>6709</v>
      </c>
      <c r="B3339" s="44" t="s">
        <v>6710</v>
      </c>
      <c r="C3339" t="e">
        <v>#N/A</v>
      </c>
    </row>
    <row r="3340" spans="1:3">
      <c r="A3340" s="45" t="s">
        <v>6711</v>
      </c>
      <c r="B3340" s="44" t="s">
        <v>6712</v>
      </c>
      <c r="C3340" t="e">
        <v>#N/A</v>
      </c>
    </row>
    <row r="3341" spans="1:3">
      <c r="A3341" s="45" t="s">
        <v>6713</v>
      </c>
      <c r="B3341" s="44" t="s">
        <v>6714</v>
      </c>
      <c r="C3341" t="e">
        <v>#N/A</v>
      </c>
    </row>
    <row r="3342" spans="1:3">
      <c r="A3342" s="45" t="s">
        <v>6715</v>
      </c>
      <c r="B3342" s="44" t="s">
        <v>6716</v>
      </c>
      <c r="C3342" t="e">
        <v>#N/A</v>
      </c>
    </row>
    <row r="3343" spans="1:3">
      <c r="A3343" s="45" t="s">
        <v>6717</v>
      </c>
      <c r="B3343" s="44" t="s">
        <v>6718</v>
      </c>
      <c r="C3343" t="e">
        <v>#N/A</v>
      </c>
    </row>
    <row r="3344" spans="1:3">
      <c r="A3344" s="45" t="s">
        <v>6719</v>
      </c>
      <c r="B3344" s="44" t="s">
        <v>6720</v>
      </c>
      <c r="C3344" t="e">
        <v>#N/A</v>
      </c>
    </row>
    <row r="3345" spans="1:3">
      <c r="A3345" s="45" t="s">
        <v>6721</v>
      </c>
      <c r="B3345" s="44" t="s">
        <v>6722</v>
      </c>
      <c r="C3345" t="e">
        <v>#N/A</v>
      </c>
    </row>
    <row r="3346" spans="1:3">
      <c r="A3346" s="45" t="s">
        <v>6723</v>
      </c>
      <c r="B3346" s="44" t="s">
        <v>6724</v>
      </c>
      <c r="C3346" t="e">
        <v>#N/A</v>
      </c>
    </row>
    <row r="3347" spans="1:3">
      <c r="A3347" s="45" t="s">
        <v>6725</v>
      </c>
      <c r="B3347" s="44" t="s">
        <v>6726</v>
      </c>
      <c r="C3347" t="e">
        <v>#N/A</v>
      </c>
    </row>
    <row r="3348" spans="1:3">
      <c r="A3348" s="45" t="s">
        <v>6727</v>
      </c>
      <c r="B3348" s="44" t="s">
        <v>6728</v>
      </c>
      <c r="C3348" t="e">
        <v>#N/A</v>
      </c>
    </row>
    <row r="3349" spans="1:3">
      <c r="A3349" s="45" t="s">
        <v>6729</v>
      </c>
      <c r="B3349" s="44" t="s">
        <v>6730</v>
      </c>
      <c r="C3349" t="e">
        <v>#N/A</v>
      </c>
    </row>
    <row r="3350" spans="1:3">
      <c r="A3350" s="45" t="s">
        <v>6731</v>
      </c>
      <c r="B3350" s="44" t="s">
        <v>6732</v>
      </c>
      <c r="C3350" t="e">
        <v>#N/A</v>
      </c>
    </row>
    <row r="3351" spans="1:3">
      <c r="A3351" s="45" t="s">
        <v>6733</v>
      </c>
      <c r="B3351" s="44" t="s">
        <v>6734</v>
      </c>
      <c r="C3351" t="e">
        <v>#N/A</v>
      </c>
    </row>
    <row r="3352" spans="1:3">
      <c r="A3352" s="45" t="s">
        <v>6735</v>
      </c>
      <c r="B3352" s="44" t="s">
        <v>6736</v>
      </c>
      <c r="C3352" t="e">
        <v>#N/A</v>
      </c>
    </row>
    <row r="3353" spans="1:3">
      <c r="A3353" s="45" t="s">
        <v>6737</v>
      </c>
      <c r="B3353" s="44" t="s">
        <v>6738</v>
      </c>
      <c r="C3353" t="e">
        <v>#N/A</v>
      </c>
    </row>
    <row r="3354" spans="1:3">
      <c r="A3354" s="45" t="s">
        <v>6739</v>
      </c>
      <c r="B3354" s="44" t="s">
        <v>6740</v>
      </c>
      <c r="C3354" t="e">
        <v>#N/A</v>
      </c>
    </row>
    <row r="3355" spans="1:3">
      <c r="A3355" s="45" t="s">
        <v>6741</v>
      </c>
      <c r="B3355" s="44" t="s">
        <v>6742</v>
      </c>
      <c r="C3355" t="e">
        <v>#N/A</v>
      </c>
    </row>
    <row r="3356" spans="1:3">
      <c r="A3356" s="45" t="s">
        <v>6743</v>
      </c>
      <c r="B3356" s="44" t="s">
        <v>6744</v>
      </c>
      <c r="C3356" t="e">
        <v>#N/A</v>
      </c>
    </row>
    <row r="3357" spans="1:3">
      <c r="A3357" s="45" t="s">
        <v>6745</v>
      </c>
      <c r="B3357" s="44" t="s">
        <v>6746</v>
      </c>
      <c r="C3357" t="e">
        <v>#N/A</v>
      </c>
    </row>
    <row r="3358" spans="1:3">
      <c r="A3358" s="45" t="s">
        <v>6747</v>
      </c>
      <c r="B3358" s="44" t="s">
        <v>6748</v>
      </c>
      <c r="C3358" t="e">
        <v>#N/A</v>
      </c>
    </row>
    <row r="3359" spans="1:3">
      <c r="A3359" s="45" t="s">
        <v>6749</v>
      </c>
      <c r="B3359" s="44" t="s">
        <v>6750</v>
      </c>
      <c r="C3359" t="e">
        <v>#N/A</v>
      </c>
    </row>
    <row r="3360" spans="1:3">
      <c r="A3360" s="45" t="s">
        <v>6751</v>
      </c>
      <c r="B3360" s="44" t="s">
        <v>6752</v>
      </c>
      <c r="C3360" t="e">
        <v>#N/A</v>
      </c>
    </row>
    <row r="3361" spans="1:3">
      <c r="A3361" s="45" t="s">
        <v>6753</v>
      </c>
      <c r="B3361" s="44" t="s">
        <v>6652</v>
      </c>
      <c r="C3361" t="s">
        <v>1091</v>
      </c>
    </row>
    <row r="3362" spans="1:3">
      <c r="A3362" s="45" t="s">
        <v>6754</v>
      </c>
      <c r="B3362" s="44" t="s">
        <v>6755</v>
      </c>
      <c r="C3362" t="e">
        <v>#N/A</v>
      </c>
    </row>
    <row r="3363" spans="1:3">
      <c r="A3363" s="45" t="s">
        <v>6756</v>
      </c>
      <c r="B3363" s="44" t="s">
        <v>6480</v>
      </c>
      <c r="C3363" t="e">
        <v>#N/A</v>
      </c>
    </row>
    <row r="3364" spans="1:3">
      <c r="A3364" s="45" t="s">
        <v>6864</v>
      </c>
      <c r="B3364" s="44" t="s">
        <v>1002</v>
      </c>
      <c r="C3364" t="e">
        <v>#N/A</v>
      </c>
    </row>
    <row r="3365" spans="1:3">
      <c r="A3365" s="45" t="s">
        <v>6865</v>
      </c>
      <c r="B3365" s="44" t="s">
        <v>3010</v>
      </c>
      <c r="C3365" t="e">
        <v>#N/A</v>
      </c>
    </row>
    <row r="3366" spans="1:3">
      <c r="A3366" s="45" t="s">
        <v>6866</v>
      </c>
      <c r="B3366" s="44" t="s">
        <v>3012</v>
      </c>
      <c r="C3366" t="e">
        <v>#N/A</v>
      </c>
    </row>
    <row r="3367" spans="1:3">
      <c r="A3367" s="45" t="s">
        <v>6867</v>
      </c>
      <c r="B3367" s="44" t="s">
        <v>3204</v>
      </c>
      <c r="C3367" t="e">
        <v>#N/A</v>
      </c>
    </row>
    <row r="3368" spans="1:3">
      <c r="A3368" s="46" t="s">
        <v>6773</v>
      </c>
      <c r="B3368" t="s">
        <v>6757</v>
      </c>
      <c r="C3368" t="s">
        <v>6758</v>
      </c>
    </row>
    <row r="3369" spans="1:3">
      <c r="A3369" s="46" t="s">
        <v>620</v>
      </c>
      <c r="B3369" t="s">
        <v>621</v>
      </c>
      <c r="C3369" t="s">
        <v>6758</v>
      </c>
    </row>
    <row r="3370" spans="1:3">
      <c r="A3370" s="46" t="s">
        <v>6774</v>
      </c>
      <c r="B3370" t="s">
        <v>6759</v>
      </c>
      <c r="C3370" t="s">
        <v>6758</v>
      </c>
    </row>
    <row r="3371" spans="1:3">
      <c r="A3371" s="46" t="s">
        <v>622</v>
      </c>
      <c r="B3371" t="s">
        <v>623</v>
      </c>
      <c r="C3371" t="s">
        <v>6758</v>
      </c>
    </row>
    <row r="3372" spans="1:3">
      <c r="A3372" s="46" t="s">
        <v>6775</v>
      </c>
      <c r="B3372" t="s">
        <v>6760</v>
      </c>
      <c r="C3372" t="s">
        <v>6758</v>
      </c>
    </row>
    <row r="3373" spans="1:3">
      <c r="A3373" s="46" t="s">
        <v>6776</v>
      </c>
      <c r="B3373" t="s">
        <v>6761</v>
      </c>
      <c r="C3373" t="s">
        <v>6758</v>
      </c>
    </row>
    <row r="3374" spans="1:3">
      <c r="A3374" s="46" t="s">
        <v>624</v>
      </c>
      <c r="B3374" t="s">
        <v>625</v>
      </c>
      <c r="C3374" t="s">
        <v>6758</v>
      </c>
    </row>
    <row r="3375" spans="1:3">
      <c r="A3375" s="46" t="s">
        <v>320</v>
      </c>
      <c r="B3375" t="s">
        <v>321</v>
      </c>
      <c r="C3375" t="s">
        <v>6758</v>
      </c>
    </row>
    <row r="3376" spans="1:3">
      <c r="A3376" s="46" t="s">
        <v>1027</v>
      </c>
      <c r="B3376" t="s">
        <v>1028</v>
      </c>
      <c r="C3376" t="s">
        <v>6758</v>
      </c>
    </row>
    <row r="3377" spans="1:5">
      <c r="A3377" s="46" t="s">
        <v>6777</v>
      </c>
      <c r="B3377" t="s">
        <v>6762</v>
      </c>
      <c r="C3377" t="s">
        <v>6763</v>
      </c>
    </row>
    <row r="3378" spans="1:5">
      <c r="A3378" s="46" t="s">
        <v>48</v>
      </c>
      <c r="B3378" t="s">
        <v>49</v>
      </c>
      <c r="C3378" t="s">
        <v>6763</v>
      </c>
    </row>
    <row r="3379" spans="1:5">
      <c r="A3379" s="46" t="s">
        <v>6778</v>
      </c>
      <c r="B3379" t="s">
        <v>6764</v>
      </c>
      <c r="C3379" t="s">
        <v>6765</v>
      </c>
    </row>
    <row r="3380" spans="1:5">
      <c r="A3380" s="46" t="s">
        <v>6779</v>
      </c>
      <c r="B3380" t="s">
        <v>6766</v>
      </c>
      <c r="C3380" t="s">
        <v>1091</v>
      </c>
    </row>
    <row r="3381" spans="1:5">
      <c r="A3381" s="46" t="s">
        <v>116</v>
      </c>
      <c r="B3381" t="s">
        <v>6767</v>
      </c>
      <c r="C3381" t="s">
        <v>6768</v>
      </c>
    </row>
    <row r="3382" spans="1:5">
      <c r="A3382" s="46" t="s">
        <v>118</v>
      </c>
      <c r="B3382" t="s">
        <v>119</v>
      </c>
      <c r="C3382" t="s">
        <v>6768</v>
      </c>
    </row>
    <row r="3383" spans="1:5">
      <c r="A3383" s="46" t="s">
        <v>120</v>
      </c>
      <c r="B3383" t="s">
        <v>121</v>
      </c>
      <c r="C3383" t="s">
        <v>6768</v>
      </c>
    </row>
    <row r="3384" spans="1:5">
      <c r="A3384" s="46" t="s">
        <v>122</v>
      </c>
      <c r="B3384" t="s">
        <v>6769</v>
      </c>
      <c r="C3384" t="s">
        <v>6768</v>
      </c>
    </row>
    <row r="3385" spans="1:5">
      <c r="A3385" s="46" t="s">
        <v>6780</v>
      </c>
      <c r="B3385" t="s">
        <v>6770</v>
      </c>
      <c r="C3385" t="s">
        <v>6771</v>
      </c>
    </row>
    <row r="3386" spans="1:5">
      <c r="A3386" s="46" t="s">
        <v>6781</v>
      </c>
      <c r="B3386" t="s">
        <v>6772</v>
      </c>
      <c r="C3386" t="s">
        <v>6771</v>
      </c>
    </row>
    <row r="3387" spans="1:5">
      <c r="A3387" s="46" t="s">
        <v>959</v>
      </c>
      <c r="B3387" t="s">
        <v>960</v>
      </c>
      <c r="C3387" t="s">
        <v>2003</v>
      </c>
    </row>
    <row r="3388" spans="1:5">
      <c r="A3388" s="46" t="s">
        <v>1031</v>
      </c>
      <c r="B3388" t="s">
        <v>1032</v>
      </c>
      <c r="C3388" t="s">
        <v>2003</v>
      </c>
      <c r="E3388" s="50"/>
    </row>
    <row r="3389" spans="1:5">
      <c r="A3389" s="46" t="s">
        <v>774</v>
      </c>
      <c r="B3389" t="s">
        <v>11</v>
      </c>
      <c r="C3389" t="s">
        <v>6758</v>
      </c>
      <c r="E3389" s="50"/>
    </row>
    <row r="3390" spans="1:5">
      <c r="A3390" s="46" t="s">
        <v>931</v>
      </c>
      <c r="B3390" t="s">
        <v>932</v>
      </c>
      <c r="C3390" t="s">
        <v>6758</v>
      </c>
    </row>
    <row r="3391" spans="1:5">
      <c r="A3391" s="46" t="s">
        <v>6</v>
      </c>
      <c r="B3391" t="s">
        <v>6870</v>
      </c>
      <c r="C3391" t="s">
        <v>1091</v>
      </c>
    </row>
    <row r="3392" spans="1:5">
      <c r="A3392" s="46" t="s">
        <v>6881</v>
      </c>
      <c r="B3392" t="s">
        <v>6882</v>
      </c>
      <c r="C3392" t="s">
        <v>6868</v>
      </c>
    </row>
    <row r="3393" spans="1:3">
      <c r="A3393" s="46" t="s">
        <v>6883</v>
      </c>
      <c r="B3393" t="s">
        <v>6884</v>
      </c>
      <c r="C3393" t="s">
        <v>6868</v>
      </c>
    </row>
    <row r="3394" spans="1:3">
      <c r="A3394" s="46" t="s">
        <v>6885</v>
      </c>
      <c r="B3394" t="s">
        <v>6886</v>
      </c>
      <c r="C3394" t="s">
        <v>2003</v>
      </c>
    </row>
  </sheetData>
  <pageMargins left="0.7" right="0.7" top="0.75" bottom="0.75" header="0.3" footer="0.3"/>
  <customProperties>
    <customPr name="_pios_id" r:id="rId1"/>
  </customProperties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36B0-B169-46D3-86F6-74B1F0F4D356}">
  <dimension ref="A1:E6"/>
  <sheetViews>
    <sheetView workbookViewId="0">
      <selection activeCell="C6" sqref="C6"/>
    </sheetView>
  </sheetViews>
  <sheetFormatPr defaultRowHeight="14.25"/>
  <cols>
    <col min="1" max="1" width="13.06640625" customWidth="1"/>
    <col min="2" max="2" width="8.06640625" style="3" customWidth="1"/>
    <col min="3" max="3" width="8.73046875" style="3" customWidth="1"/>
  </cols>
  <sheetData>
    <row r="1" spans="1:5">
      <c r="A1" s="28" t="s">
        <v>6863</v>
      </c>
      <c r="B1" s="29" t="s">
        <v>6857</v>
      </c>
      <c r="C1" s="30" t="s">
        <v>6858</v>
      </c>
    </row>
    <row r="2" spans="1:5">
      <c r="A2" t="s">
        <v>6859</v>
      </c>
      <c r="B2" s="3" t="str">
        <f>LEFT(_xll.SAPGetDimensionEffectiveFilter("DS_1","06.Tahun","TEXT"),4)</f>
        <v>2023</v>
      </c>
      <c r="C2" s="3" t="str">
        <f>RIGHT(_xll.SAPGetDimensionEffectiveFilter("DS_1","06.Tahun","TEXT"),4)</f>
        <v>2024</v>
      </c>
      <c r="E2" t="s">
        <v>6889</v>
      </c>
    </row>
    <row r="3" spans="1:5">
      <c r="A3" t="s">
        <v>6860</v>
      </c>
      <c r="B3" s="3">
        <f>_xlfn.NUMBERVALUE(LEFT(_xll.SAPGetDimensionEffectiveFilter("DS_1","05.Bulan","TEXT"),2))</f>
        <v>1</v>
      </c>
      <c r="C3" s="3">
        <f>_xlfn.NUMBERVALUE(RIGHT(_xll.SAPGetDimensionEffectiveFilter("DS_1","05.Bulan","TEXT"),2))</f>
        <v>12</v>
      </c>
      <c r="E3" t="s">
        <v>6890</v>
      </c>
    </row>
    <row r="4" spans="1:5">
      <c r="A4" t="s">
        <v>6861</v>
      </c>
      <c r="B4" s="3" t="str">
        <f>LEFT(_xll.SAPGetDimensionEffectiveFilter("DS_1","01.Company Code","TEXT"),4)</f>
        <v>AMCO</v>
      </c>
      <c r="C4" s="3" t="str">
        <f>RIGHT(_xll.SAPGetDimensionEffectiveFilter("DS_1","01.Company Code","TEXT"),4)</f>
        <v>AMCO</v>
      </c>
    </row>
    <row r="5" spans="1:5">
      <c r="A5" t="s">
        <v>6862</v>
      </c>
      <c r="B5" s="3" t="str">
        <f>LEFT(_xll.SAPGetDimensionEffectiveFilter("DS_1","02.Regional","TEXT"),4)</f>
        <v/>
      </c>
      <c r="C5" s="3" t="str">
        <f>RIGHT(_xll.SAPGetDimensionEffectiveFilter("DS_1","02.Regional","TEXT"),4)</f>
        <v/>
      </c>
    </row>
    <row r="6" spans="1:5">
      <c r="A6" t="s">
        <v>6895</v>
      </c>
      <c r="B6" s="3" t="str">
        <f>VLOOKUP(B3,Nama_Bulan[],2,FALSE)</f>
        <v>Januari</v>
      </c>
      <c r="C6" s="3" t="str">
        <f>VLOOKUP(C3,Nama_Bulan[],2,FALSE)</f>
        <v>Desember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2.8.1700.0123</Revision>
</Application>
</file>

<file path=customXml/itemProps1.xml><?xml version="1.0" encoding="utf-8"?>
<ds:datastoreItem xmlns:ds="http://schemas.openxmlformats.org/officeDocument/2006/customXml" ds:itemID="{65CB0921-7BCC-46AA-B340-825BF824E00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Panduan</vt:lpstr>
      <vt:lpstr>Data</vt:lpstr>
      <vt:lpstr>Pivot Eval</vt:lpstr>
      <vt:lpstr>Pivot LM34</vt:lpstr>
      <vt:lpstr>Form Evaluasi</vt:lpstr>
      <vt:lpstr>Form LM34</vt:lpstr>
      <vt:lpstr>ref</vt:lpstr>
      <vt:lpstr>Param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LTP1382</dc:creator>
  <cp:lastModifiedBy>LTP1382</cp:lastModifiedBy>
  <dcterms:created xsi:type="dcterms:W3CDTF">2024-10-08T07:21:54Z</dcterms:created>
  <dcterms:modified xsi:type="dcterms:W3CDTF">2024-10-11T03:10:55Z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